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66925"/>
  <mc:AlternateContent xmlns:mc="http://schemas.openxmlformats.org/markup-compatibility/2006">
    <mc:Choice Requires="x15">
      <x15ac:absPath xmlns:x15ac="http://schemas.microsoft.com/office/spreadsheetml/2010/11/ac" url="/Library/WebServer/Documents/api.stocks.venny.io/app/v1/"/>
    </mc:Choice>
  </mc:AlternateContent>
  <xr:revisionPtr revIDLastSave="0" documentId="13_ncr:1_{4B7DCD1A-8F4F-4443-B3AA-88F6C5D8B5D7}" xr6:coauthVersionLast="45" xr6:coauthVersionMax="45" xr10:uidLastSave="{00000000-0000-0000-0000-000000000000}"/>
  <bookViews>
    <workbookView xWindow="0" yWindow="460" windowWidth="33600" windowHeight="20540" xr2:uid="{00000000-000D-0000-FFFF-FFFF00000000}"/>
  </bookViews>
  <sheets>
    <sheet name="postgreSQL" sheetId="8" r:id="rId1"/>
    <sheet name="Sheet2" sheetId="10" r:id="rId2"/>
    <sheet name="Sheet3" sheetId="11" r:id="rId3"/>
    <sheet name="Sheet1" sheetId="9" r:id="rId4"/>
  </sheets>
  <externalReferences>
    <externalReference r:id="rId5"/>
  </externalReferences>
  <definedNames>
    <definedName name="_">[1]legend!$A$2</definedName>
    <definedName name="ALSO">#REF!</definedName>
    <definedName name="APOSTROPHE">postgreSQL!$AB$116</definedName>
    <definedName name="Atoken">postgreSQL!$A$2</definedName>
    <definedName name="BEGIN">#REF!</definedName>
    <definedName name="CLOSE">#REF!</definedName>
    <definedName name="COMMA">postgreSQL!$AB$114</definedName>
    <definedName name="END">#REF!</definedName>
    <definedName name="EQUALS">[1]legend!$A$3</definedName>
    <definedName name="INSERT">#REF!</definedName>
    <definedName name="lorem">postgreSQL!$C$115:$D$122</definedName>
    <definedName name="NEXT">#REF!</definedName>
    <definedName name="OPEN">#REF!</definedName>
    <definedName name="Q">#REF!</definedName>
    <definedName name="QOUTATION">postgreSQL!$AB$115</definedName>
    <definedName name="SPLIT">#REF!</definedName>
    <definedName name="stub">postgreSQL!$C$114:$D$121</definedName>
    <definedName name="TABLE">#REF!</definedName>
    <definedName name="THEN">#REF!</definedName>
    <definedName name="VALUES">#REF!</definedName>
    <definedName name="var">[1]legend!$A$1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1" i="8" l="1"/>
  <c r="S40" i="8"/>
  <c r="V38" i="8"/>
  <c r="Y41" i="8"/>
  <c r="W41" i="8"/>
  <c r="W407" i="8"/>
  <c r="W406" i="8"/>
  <c r="W405" i="8"/>
  <c r="W404" i="8"/>
  <c r="W403" i="8"/>
  <c r="W402" i="8"/>
  <c r="W401" i="8"/>
  <c r="W84" i="8"/>
  <c r="W317" i="8"/>
  <c r="T317" i="8"/>
  <c r="Y42" i="8"/>
  <c r="W330" i="8"/>
  <c r="W320" i="8"/>
  <c r="W319" i="8"/>
  <c r="W318" i="8"/>
  <c r="W316" i="8"/>
  <c r="W227" i="8"/>
  <c r="W228" i="8"/>
  <c r="W229" i="8"/>
  <c r="W230" i="8"/>
  <c r="W231" i="8"/>
  <c r="W241" i="8"/>
  <c r="W196" i="8"/>
  <c r="W197" i="8"/>
  <c r="W198" i="8"/>
  <c r="W199" i="8"/>
  <c r="W200" i="8"/>
  <c r="W210" i="8"/>
  <c r="W166" i="8"/>
  <c r="W167" i="8"/>
  <c r="W168" i="8"/>
  <c r="W169" i="8"/>
  <c r="W170" i="8"/>
  <c r="W171" i="8"/>
  <c r="W172" i="8"/>
  <c r="W173" i="8"/>
  <c r="W174" i="8"/>
  <c r="W175" i="8"/>
  <c r="W176" i="8"/>
  <c r="W177" i="8"/>
  <c r="W178" i="8"/>
  <c r="W179" i="8"/>
  <c r="W180" i="8"/>
  <c r="W181" i="8"/>
  <c r="W182" i="8"/>
  <c r="T91" i="8" l="1"/>
  <c r="T92" i="8"/>
  <c r="T93" i="8"/>
  <c r="V43" i="8"/>
  <c r="T330" i="8"/>
  <c r="T320" i="8"/>
  <c r="T319" i="8"/>
  <c r="T318" i="8"/>
  <c r="Q318" i="8"/>
  <c r="Q319" i="8"/>
  <c r="Q320" i="8"/>
  <c r="Q330" i="8"/>
  <c r="CE155" i="8"/>
  <c r="CE154" i="8"/>
  <c r="CE153" i="8"/>
  <c r="CE152" i="8"/>
  <c r="CE151" i="8"/>
  <c r="CE150" i="8"/>
  <c r="CE149" i="8"/>
  <c r="CE148" i="8"/>
  <c r="CE147" i="8"/>
  <c r="CE146" i="8"/>
  <c r="CE145" i="8"/>
  <c r="CE144" i="8"/>
  <c r="CE143" i="8"/>
  <c r="CE142" i="8"/>
  <c r="CE141" i="8"/>
  <c r="CE140" i="8"/>
  <c r="CE139" i="8"/>
  <c r="CE138" i="8"/>
  <c r="CE137" i="8"/>
  <c r="CE136" i="8"/>
  <c r="CE135" i="8"/>
  <c r="CE134" i="8"/>
  <c r="CE133" i="8"/>
  <c r="CE132" i="8"/>
  <c r="CE131" i="8"/>
  <c r="CE130" i="8"/>
  <c r="CB155" i="8"/>
  <c r="CB154" i="8"/>
  <c r="CB153" i="8"/>
  <c r="CB152" i="8"/>
  <c r="CB151" i="8"/>
  <c r="CB150" i="8"/>
  <c r="CB149" i="8"/>
  <c r="CB148" i="8"/>
  <c r="CB147" i="8"/>
  <c r="CB146" i="8"/>
  <c r="CB145" i="8"/>
  <c r="CB144" i="8"/>
  <c r="CB143" i="8"/>
  <c r="CB142" i="8"/>
  <c r="CB141" i="8"/>
  <c r="CB140" i="8"/>
  <c r="CB139" i="8"/>
  <c r="CB138" i="8"/>
  <c r="CB137" i="8"/>
  <c r="CB136" i="8"/>
  <c r="CB135" i="8"/>
  <c r="CB134" i="8"/>
  <c r="CB133" i="8"/>
  <c r="CB132" i="8"/>
  <c r="CB131" i="8"/>
  <c r="CB130" i="8"/>
  <c r="BY155" i="8"/>
  <c r="BY154" i="8"/>
  <c r="BY153" i="8"/>
  <c r="BY152" i="8"/>
  <c r="BY151" i="8"/>
  <c r="BY150" i="8"/>
  <c r="BY149" i="8"/>
  <c r="BY148" i="8"/>
  <c r="BY147" i="8"/>
  <c r="BY146" i="8"/>
  <c r="BY145" i="8"/>
  <c r="BY144" i="8"/>
  <c r="BY143" i="8"/>
  <c r="BY142" i="8"/>
  <c r="BY141" i="8"/>
  <c r="BY140" i="8"/>
  <c r="BY139" i="8"/>
  <c r="BY138" i="8"/>
  <c r="BY137" i="8"/>
  <c r="BY136" i="8"/>
  <c r="BY135" i="8"/>
  <c r="BY134" i="8"/>
  <c r="BY133" i="8"/>
  <c r="BY132" i="8"/>
  <c r="BY131" i="8"/>
  <c r="BY130" i="8"/>
  <c r="BV155" i="8"/>
  <c r="BV154" i="8"/>
  <c r="BV153" i="8"/>
  <c r="BV152" i="8"/>
  <c r="BV151" i="8"/>
  <c r="BV150" i="8"/>
  <c r="BV149" i="8"/>
  <c r="BV148" i="8"/>
  <c r="BV147" i="8"/>
  <c r="BV146" i="8"/>
  <c r="BV145" i="8"/>
  <c r="BV144" i="8"/>
  <c r="BV143" i="8"/>
  <c r="BV142" i="8"/>
  <c r="BV141" i="8"/>
  <c r="BV140" i="8"/>
  <c r="BV139" i="8"/>
  <c r="BV138" i="8"/>
  <c r="BV137" i="8"/>
  <c r="BV136" i="8"/>
  <c r="BV135" i="8"/>
  <c r="BV134" i="8"/>
  <c r="BV133" i="8"/>
  <c r="BV132" i="8"/>
  <c r="BV131" i="8"/>
  <c r="BV130" i="8"/>
  <c r="BS155" i="8"/>
  <c r="BS154" i="8"/>
  <c r="BS153" i="8"/>
  <c r="BS152" i="8"/>
  <c r="BS151" i="8"/>
  <c r="BS150" i="8"/>
  <c r="BS149" i="8"/>
  <c r="BS148" i="8"/>
  <c r="BS147" i="8"/>
  <c r="BS146" i="8"/>
  <c r="BS145" i="8"/>
  <c r="BS144" i="8"/>
  <c r="BS143" i="8"/>
  <c r="BS142" i="8"/>
  <c r="BS141" i="8"/>
  <c r="BS140" i="8"/>
  <c r="BS139" i="8"/>
  <c r="BS138" i="8"/>
  <c r="BS137" i="8"/>
  <c r="BS136" i="8"/>
  <c r="BS135" i="8"/>
  <c r="BS134" i="8"/>
  <c r="BS133" i="8"/>
  <c r="BS132" i="8"/>
  <c r="BS131" i="8"/>
  <c r="BS130" i="8"/>
  <c r="BP155" i="8"/>
  <c r="BP154" i="8"/>
  <c r="BP153" i="8"/>
  <c r="BP152" i="8"/>
  <c r="BP151" i="8"/>
  <c r="BP150" i="8"/>
  <c r="BP149" i="8"/>
  <c r="BP148" i="8"/>
  <c r="BP147" i="8"/>
  <c r="BP146" i="8"/>
  <c r="BP145" i="8"/>
  <c r="BP144" i="8"/>
  <c r="BP143" i="8"/>
  <c r="BP142" i="8"/>
  <c r="BP141" i="8"/>
  <c r="BP140" i="8"/>
  <c r="BP139" i="8"/>
  <c r="BP138" i="8"/>
  <c r="BP137" i="8"/>
  <c r="BP136" i="8"/>
  <c r="BP135" i="8"/>
  <c r="BP134" i="8"/>
  <c r="BP133" i="8"/>
  <c r="BP132" i="8"/>
  <c r="BP131" i="8"/>
  <c r="BP130" i="8"/>
  <c r="BM155" i="8"/>
  <c r="BM154" i="8"/>
  <c r="BM153" i="8"/>
  <c r="BM152" i="8"/>
  <c r="BM151" i="8"/>
  <c r="BM150" i="8"/>
  <c r="BM149" i="8"/>
  <c r="BM148" i="8"/>
  <c r="BM147" i="8"/>
  <c r="BM146" i="8"/>
  <c r="BM145" i="8"/>
  <c r="BM144" i="8"/>
  <c r="BM143" i="8"/>
  <c r="BM142" i="8"/>
  <c r="BM141" i="8"/>
  <c r="BM140" i="8"/>
  <c r="BM139" i="8"/>
  <c r="BM138" i="8"/>
  <c r="BM137" i="8"/>
  <c r="BM136" i="8"/>
  <c r="BM135" i="8"/>
  <c r="BM134" i="8"/>
  <c r="BM133" i="8"/>
  <c r="BM132" i="8"/>
  <c r="BM131" i="8"/>
  <c r="BM130" i="8"/>
  <c r="BJ155" i="8"/>
  <c r="BJ154" i="8"/>
  <c r="BJ153" i="8"/>
  <c r="BJ152" i="8"/>
  <c r="BJ151" i="8"/>
  <c r="BJ150" i="8"/>
  <c r="BJ149" i="8"/>
  <c r="BJ148" i="8"/>
  <c r="BJ147" i="8"/>
  <c r="BJ146" i="8"/>
  <c r="BJ145" i="8"/>
  <c r="BJ144" i="8"/>
  <c r="BJ143" i="8"/>
  <c r="BJ142" i="8"/>
  <c r="BJ141" i="8"/>
  <c r="BJ140" i="8"/>
  <c r="BJ139" i="8"/>
  <c r="BJ138" i="8"/>
  <c r="BJ137" i="8"/>
  <c r="BJ136" i="8"/>
  <c r="BJ135" i="8"/>
  <c r="BJ134" i="8"/>
  <c r="BJ133" i="8"/>
  <c r="BJ132" i="8"/>
  <c r="BJ131" i="8"/>
  <c r="BJ130" i="8"/>
  <c r="BG155" i="8"/>
  <c r="BG154" i="8"/>
  <c r="BG153" i="8"/>
  <c r="BG152" i="8"/>
  <c r="BG151" i="8"/>
  <c r="BG150" i="8"/>
  <c r="BG149" i="8"/>
  <c r="BG148" i="8"/>
  <c r="BG147" i="8"/>
  <c r="BG146" i="8"/>
  <c r="BG145" i="8"/>
  <c r="BG144" i="8"/>
  <c r="BG143" i="8"/>
  <c r="BG142" i="8"/>
  <c r="BG141" i="8"/>
  <c r="BG140" i="8"/>
  <c r="BG139" i="8"/>
  <c r="BG138" i="8"/>
  <c r="BG137" i="8"/>
  <c r="BG136" i="8"/>
  <c r="BG135" i="8"/>
  <c r="BG134" i="8"/>
  <c r="BG133" i="8"/>
  <c r="BG132" i="8"/>
  <c r="BG131" i="8"/>
  <c r="BG130" i="8"/>
  <c r="BD155" i="8"/>
  <c r="BD154" i="8"/>
  <c r="BD153" i="8"/>
  <c r="BD152" i="8"/>
  <c r="BD151" i="8"/>
  <c r="BD150" i="8"/>
  <c r="BD149" i="8"/>
  <c r="BD148" i="8"/>
  <c r="BD147" i="8"/>
  <c r="BD146" i="8"/>
  <c r="BD145" i="8"/>
  <c r="BD144" i="8"/>
  <c r="BD143" i="8"/>
  <c r="BD142" i="8"/>
  <c r="BD141" i="8"/>
  <c r="BD140" i="8"/>
  <c r="BD139" i="8"/>
  <c r="BD138" i="8"/>
  <c r="BD137" i="8"/>
  <c r="BD136" i="8"/>
  <c r="BD135" i="8"/>
  <c r="BD134" i="8"/>
  <c r="BD133" i="8"/>
  <c r="BD132" i="8"/>
  <c r="BD131" i="8"/>
  <c r="BD130" i="8"/>
  <c r="BA155" i="8"/>
  <c r="BA154" i="8"/>
  <c r="BA153" i="8"/>
  <c r="BA152" i="8"/>
  <c r="BA151" i="8"/>
  <c r="BA150" i="8"/>
  <c r="BA149" i="8"/>
  <c r="BA148" i="8"/>
  <c r="BA147" i="8"/>
  <c r="BA146" i="8"/>
  <c r="BA145" i="8"/>
  <c r="BA144" i="8"/>
  <c r="BA143" i="8"/>
  <c r="BA142" i="8"/>
  <c r="BA141" i="8"/>
  <c r="BA140" i="8"/>
  <c r="BA139" i="8"/>
  <c r="BA138" i="8"/>
  <c r="BA137" i="8"/>
  <c r="BA136" i="8"/>
  <c r="BA135" i="8"/>
  <c r="BA134" i="8"/>
  <c r="BA133" i="8"/>
  <c r="BA132" i="8"/>
  <c r="BA131" i="8"/>
  <c r="BA130" i="8"/>
  <c r="AX155" i="8"/>
  <c r="AX154" i="8"/>
  <c r="AX153" i="8"/>
  <c r="AX152" i="8"/>
  <c r="AX151" i="8"/>
  <c r="AX150" i="8"/>
  <c r="AX149" i="8"/>
  <c r="AX148" i="8"/>
  <c r="AX147" i="8"/>
  <c r="AX146" i="8"/>
  <c r="AX145" i="8"/>
  <c r="AX144" i="8"/>
  <c r="AX143" i="8"/>
  <c r="AX142" i="8"/>
  <c r="AX141" i="8"/>
  <c r="AX140" i="8"/>
  <c r="AX139" i="8"/>
  <c r="AX138" i="8"/>
  <c r="AX137" i="8"/>
  <c r="AX136" i="8"/>
  <c r="AX135" i="8"/>
  <c r="AX134" i="8"/>
  <c r="AX133" i="8"/>
  <c r="AX132" i="8"/>
  <c r="AX131" i="8"/>
  <c r="AX130" i="8"/>
  <c r="AU155" i="8"/>
  <c r="AU154" i="8"/>
  <c r="AU153" i="8"/>
  <c r="AU152" i="8"/>
  <c r="AU151" i="8"/>
  <c r="AU150" i="8"/>
  <c r="AU149" i="8"/>
  <c r="AU148" i="8"/>
  <c r="AU147" i="8"/>
  <c r="AU146" i="8"/>
  <c r="AU145" i="8"/>
  <c r="AU144" i="8"/>
  <c r="AU143" i="8"/>
  <c r="AU142" i="8"/>
  <c r="AU141" i="8"/>
  <c r="AU140" i="8"/>
  <c r="AU139" i="8"/>
  <c r="AU138" i="8"/>
  <c r="AU137" i="8"/>
  <c r="AU136" i="8"/>
  <c r="AU135" i="8"/>
  <c r="AU134" i="8"/>
  <c r="AU133" i="8"/>
  <c r="AU132" i="8"/>
  <c r="AU131" i="8"/>
  <c r="AU130" i="8"/>
  <c r="AR155" i="8"/>
  <c r="AR154" i="8"/>
  <c r="AR153" i="8"/>
  <c r="AR152" i="8"/>
  <c r="AR151" i="8"/>
  <c r="AR150" i="8"/>
  <c r="AR149" i="8"/>
  <c r="AR148" i="8"/>
  <c r="AR147" i="8"/>
  <c r="AR146" i="8"/>
  <c r="AR145" i="8"/>
  <c r="AR144" i="8"/>
  <c r="AR143" i="8"/>
  <c r="AR142" i="8"/>
  <c r="AR141" i="8"/>
  <c r="AR140" i="8"/>
  <c r="AR139" i="8"/>
  <c r="AR138" i="8"/>
  <c r="AR137" i="8"/>
  <c r="AR136" i="8"/>
  <c r="AR135" i="8"/>
  <c r="AR134" i="8"/>
  <c r="AR133" i="8"/>
  <c r="AR132" i="8"/>
  <c r="AR131" i="8"/>
  <c r="AR130" i="8"/>
  <c r="AO155" i="8"/>
  <c r="AO154" i="8"/>
  <c r="AO153" i="8"/>
  <c r="AO152" i="8"/>
  <c r="AO151" i="8"/>
  <c r="AO150" i="8"/>
  <c r="AO149" i="8"/>
  <c r="AO148" i="8"/>
  <c r="AO147" i="8"/>
  <c r="AO146" i="8"/>
  <c r="AO145" i="8"/>
  <c r="AO144" i="8"/>
  <c r="AO143" i="8"/>
  <c r="AO142" i="8"/>
  <c r="AO141" i="8"/>
  <c r="AO140" i="8"/>
  <c r="AO139" i="8"/>
  <c r="AO138" i="8"/>
  <c r="AO137" i="8"/>
  <c r="AO136" i="8"/>
  <c r="AO135" i="8"/>
  <c r="AO134" i="8"/>
  <c r="AO133" i="8"/>
  <c r="AO132" i="8"/>
  <c r="AO131" i="8"/>
  <c r="AO130" i="8"/>
  <c r="AL155" i="8"/>
  <c r="AL154" i="8"/>
  <c r="AL153" i="8"/>
  <c r="AL152" i="8"/>
  <c r="AL151" i="8"/>
  <c r="AL150" i="8"/>
  <c r="AL149" i="8"/>
  <c r="AL148" i="8"/>
  <c r="AL147" i="8"/>
  <c r="AL146" i="8"/>
  <c r="AL145" i="8"/>
  <c r="AL144" i="8"/>
  <c r="AL143" i="8"/>
  <c r="AL142" i="8"/>
  <c r="AL141" i="8"/>
  <c r="AL140" i="8"/>
  <c r="AL139" i="8"/>
  <c r="AL138" i="8"/>
  <c r="AL137" i="8"/>
  <c r="AL136" i="8"/>
  <c r="AL135" i="8"/>
  <c r="AL134" i="8"/>
  <c r="AL133" i="8"/>
  <c r="AL132" i="8"/>
  <c r="AL131" i="8"/>
  <c r="AL130"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F155" i="8"/>
  <c r="AF154" i="8"/>
  <c r="AF153" i="8"/>
  <c r="AF152" i="8"/>
  <c r="AF151" i="8"/>
  <c r="AF150" i="8"/>
  <c r="AF149" i="8"/>
  <c r="AF148" i="8"/>
  <c r="AF147" i="8"/>
  <c r="AF146" i="8"/>
  <c r="AF145" i="8"/>
  <c r="AF144" i="8"/>
  <c r="AF143" i="8"/>
  <c r="AF142" i="8"/>
  <c r="AF141" i="8"/>
  <c r="AF140" i="8"/>
  <c r="AF139" i="8"/>
  <c r="AF138" i="8"/>
  <c r="AF137" i="8"/>
  <c r="AF136" i="8"/>
  <c r="AF135" i="8"/>
  <c r="AF134" i="8"/>
  <c r="AF133" i="8"/>
  <c r="AF132" i="8"/>
  <c r="AF131" i="8"/>
  <c r="AF130"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Z155" i="8"/>
  <c r="Z154" i="8"/>
  <c r="Z153" i="8"/>
  <c r="Z152" i="8"/>
  <c r="Z151" i="8"/>
  <c r="Z150" i="8"/>
  <c r="Z149" i="8"/>
  <c r="Z148" i="8"/>
  <c r="Z147" i="8"/>
  <c r="Z146" i="8"/>
  <c r="Z145" i="8"/>
  <c r="Z144" i="8"/>
  <c r="Z143" i="8"/>
  <c r="Z142" i="8"/>
  <c r="Z141" i="8"/>
  <c r="Z140" i="8"/>
  <c r="Z139" i="8"/>
  <c r="Z138" i="8"/>
  <c r="Z137" i="8"/>
  <c r="Z136" i="8"/>
  <c r="Z135" i="8"/>
  <c r="Z134" i="8"/>
  <c r="Z133" i="8"/>
  <c r="Z132" i="8"/>
  <c r="Z131" i="8"/>
  <c r="Z130" i="8"/>
  <c r="W155" i="8"/>
  <c r="W154" i="8"/>
  <c r="W153" i="8"/>
  <c r="W152" i="8"/>
  <c r="W151" i="8"/>
  <c r="W150" i="8"/>
  <c r="W149" i="8"/>
  <c r="W148" i="8"/>
  <c r="W147" i="8"/>
  <c r="W146" i="8"/>
  <c r="W145" i="8"/>
  <c r="W144" i="8"/>
  <c r="W143" i="8"/>
  <c r="W142" i="8"/>
  <c r="W141" i="8"/>
  <c r="W140" i="8"/>
  <c r="W139" i="8"/>
  <c r="W138" i="8"/>
  <c r="W137" i="8"/>
  <c r="W136" i="8"/>
  <c r="W135" i="8"/>
  <c r="W134" i="8"/>
  <c r="W133" i="8"/>
  <c r="W132" i="8"/>
  <c r="W131" i="8"/>
  <c r="W130"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N155" i="8"/>
  <c r="N154" i="8"/>
  <c r="N153" i="8"/>
  <c r="N152" i="8"/>
  <c r="N151" i="8"/>
  <c r="N150" i="8"/>
  <c r="N149" i="8"/>
  <c r="N148" i="8"/>
  <c r="N147" i="8"/>
  <c r="N146" i="8"/>
  <c r="N145" i="8"/>
  <c r="N144" i="8"/>
  <c r="N143" i="8"/>
  <c r="N142" i="8"/>
  <c r="N141" i="8"/>
  <c r="N140" i="8"/>
  <c r="N139" i="8"/>
  <c r="N138" i="8"/>
  <c r="N137" i="8"/>
  <c r="N136" i="8"/>
  <c r="N135" i="8"/>
  <c r="N134" i="8"/>
  <c r="N133" i="8"/>
  <c r="N132" i="8"/>
  <c r="N131" i="8"/>
  <c r="N130"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CE173" i="8"/>
  <c r="CE172" i="8"/>
  <c r="CE171" i="8"/>
  <c r="CE170" i="8"/>
  <c r="CE169" i="8"/>
  <c r="CE168" i="8"/>
  <c r="CE167" i="8"/>
  <c r="CB173" i="8"/>
  <c r="CB172" i="8"/>
  <c r="CB171" i="8"/>
  <c r="CB170" i="8"/>
  <c r="CB169" i="8"/>
  <c r="CB168" i="8"/>
  <c r="CB167" i="8"/>
  <c r="CB166" i="8"/>
  <c r="CB165" i="8"/>
  <c r="CB164" i="8"/>
  <c r="CB163" i="8"/>
  <c r="CB162" i="8"/>
  <c r="BY173" i="8"/>
  <c r="BY172" i="8"/>
  <c r="BY171" i="8"/>
  <c r="BY170" i="8"/>
  <c r="BY169" i="8"/>
  <c r="BY168" i="8"/>
  <c r="BY167" i="8"/>
  <c r="BY166" i="8"/>
  <c r="BY165" i="8"/>
  <c r="BY164" i="8"/>
  <c r="BV173" i="8"/>
  <c r="BV172" i="8"/>
  <c r="BV171" i="8"/>
  <c r="BV170" i="8"/>
  <c r="BV169" i="8"/>
  <c r="BV168" i="8"/>
  <c r="BV167" i="8"/>
  <c r="BS173" i="8"/>
  <c r="BS172" i="8"/>
  <c r="BS171" i="8"/>
  <c r="BS170" i="8"/>
  <c r="BS169" i="8"/>
  <c r="BS168" i="8"/>
  <c r="BS167" i="8"/>
  <c r="BS166" i="8"/>
  <c r="BS165" i="8"/>
  <c r="BS164" i="8"/>
  <c r="BS163" i="8"/>
  <c r="BP173" i="8"/>
  <c r="BP172" i="8"/>
  <c r="BP171" i="8"/>
  <c r="BP170" i="8"/>
  <c r="BP169" i="8"/>
  <c r="BM173" i="8"/>
  <c r="BM172" i="8"/>
  <c r="BM171" i="8"/>
  <c r="BM170" i="8"/>
  <c r="BM169" i="8"/>
  <c r="BM168" i="8"/>
  <c r="BM167" i="8"/>
  <c r="BM166" i="8"/>
  <c r="BM165" i="8"/>
  <c r="BM164" i="8"/>
  <c r="BJ173" i="8"/>
  <c r="BJ172" i="8"/>
  <c r="BJ171" i="8"/>
  <c r="BJ170" i="8"/>
  <c r="BJ169" i="8"/>
  <c r="BJ168" i="8"/>
  <c r="BJ167" i="8"/>
  <c r="BJ166" i="8"/>
  <c r="BJ165" i="8"/>
  <c r="BJ164" i="8"/>
  <c r="BG173" i="8"/>
  <c r="BG172" i="8"/>
  <c r="BG171" i="8"/>
  <c r="BG170" i="8"/>
  <c r="BG169" i="8"/>
  <c r="BG168" i="8"/>
  <c r="BG167" i="8"/>
  <c r="BG166" i="8"/>
  <c r="BG165" i="8"/>
  <c r="BG164" i="8"/>
  <c r="BG163" i="8"/>
  <c r="BD173" i="8"/>
  <c r="BD172" i="8"/>
  <c r="BD171" i="8"/>
  <c r="BD170" i="8"/>
  <c r="BD169" i="8"/>
  <c r="BD168" i="8"/>
  <c r="BD167" i="8"/>
  <c r="BD166" i="8"/>
  <c r="BD165" i="8"/>
  <c r="BD164" i="8"/>
  <c r="BD163" i="8"/>
  <c r="BD162" i="8"/>
  <c r="BA173" i="8"/>
  <c r="BA172" i="8"/>
  <c r="BA171" i="8"/>
  <c r="BA170" i="8"/>
  <c r="BA169" i="8"/>
  <c r="BA168" i="8"/>
  <c r="BA167" i="8"/>
  <c r="BA166" i="8"/>
  <c r="BA165" i="8"/>
  <c r="BA164" i="8"/>
  <c r="BA163" i="8"/>
  <c r="AX173" i="8"/>
  <c r="AX172" i="8"/>
  <c r="AX171" i="8"/>
  <c r="AX170" i="8"/>
  <c r="AX169" i="8"/>
  <c r="AX168" i="8"/>
  <c r="AX167" i="8"/>
  <c r="AU173" i="8"/>
  <c r="AU172" i="8"/>
  <c r="AU171" i="8"/>
  <c r="AU170" i="8"/>
  <c r="AU169" i="8"/>
  <c r="AU168" i="8"/>
  <c r="AU167" i="8"/>
  <c r="AR173" i="8"/>
  <c r="AR172" i="8"/>
  <c r="AR171" i="8"/>
  <c r="AR170" i="8"/>
  <c r="AR169" i="8"/>
  <c r="AR168" i="8"/>
  <c r="AR167" i="8"/>
  <c r="AR166" i="8"/>
  <c r="AR165" i="8"/>
  <c r="AR164" i="8"/>
  <c r="AO173" i="8"/>
  <c r="AO172" i="8"/>
  <c r="AO171" i="8"/>
  <c r="AO170" i="8"/>
  <c r="AO169" i="8"/>
  <c r="AO168" i="8"/>
  <c r="AO167" i="8"/>
  <c r="AO166" i="8"/>
  <c r="AO165" i="8"/>
  <c r="AO164" i="8"/>
  <c r="AL173" i="8"/>
  <c r="AL172" i="8"/>
  <c r="AL171" i="8"/>
  <c r="AL170" i="8"/>
  <c r="AL169" i="8"/>
  <c r="AL168" i="8"/>
  <c r="AL167" i="8"/>
  <c r="AL166" i="8"/>
  <c r="AL165" i="8"/>
  <c r="AL164" i="8"/>
  <c r="AI173" i="8"/>
  <c r="AI172" i="8"/>
  <c r="AI171" i="8"/>
  <c r="AI170" i="8"/>
  <c r="AI169" i="8"/>
  <c r="AI168" i="8"/>
  <c r="AF173" i="8"/>
  <c r="AF172" i="8"/>
  <c r="AF171" i="8"/>
  <c r="AF170" i="8"/>
  <c r="AF169" i="8"/>
  <c r="AF168" i="8"/>
  <c r="AF167" i="8"/>
  <c r="AF166" i="8"/>
  <c r="AF165" i="8"/>
  <c r="AF164" i="8"/>
  <c r="AF163" i="8"/>
  <c r="AC173" i="8"/>
  <c r="AC172" i="8"/>
  <c r="AC171" i="8"/>
  <c r="AC170" i="8"/>
  <c r="AC169" i="8"/>
  <c r="AC168" i="8"/>
  <c r="AC167" i="8"/>
  <c r="AC166" i="8"/>
  <c r="AC165" i="8"/>
  <c r="AC164" i="8"/>
  <c r="AC163" i="8"/>
  <c r="AC162" i="8"/>
  <c r="Z173" i="8"/>
  <c r="Z172" i="8"/>
  <c r="Z171" i="8"/>
  <c r="Z170" i="8"/>
  <c r="Z169" i="8"/>
  <c r="Z168" i="8"/>
  <c r="Z167" i="8"/>
  <c r="Z166" i="8"/>
  <c r="Z165" i="8"/>
  <c r="Z164" i="8"/>
  <c r="T173" i="8"/>
  <c r="T172" i="8"/>
  <c r="T171" i="8"/>
  <c r="T170" i="8"/>
  <c r="T169" i="8"/>
  <c r="T168" i="8"/>
  <c r="B173" i="8"/>
  <c r="B172" i="8"/>
  <c r="B171" i="8"/>
  <c r="B170" i="8"/>
  <c r="B169" i="8"/>
  <c r="B168" i="8"/>
  <c r="B167" i="8"/>
  <c r="B166" i="8"/>
  <c r="B165" i="8"/>
  <c r="B164" i="8"/>
  <c r="B163" i="8"/>
  <c r="B162" i="8"/>
  <c r="E173" i="8"/>
  <c r="E172" i="8"/>
  <c r="E171" i="8"/>
  <c r="E170" i="8"/>
  <c r="E169" i="8"/>
  <c r="E168" i="8"/>
  <c r="E167" i="8"/>
  <c r="E166" i="8"/>
  <c r="E165" i="8"/>
  <c r="E164" i="8"/>
  <c r="E163" i="8"/>
  <c r="E162" i="8"/>
  <c r="H173" i="8"/>
  <c r="H172" i="8"/>
  <c r="H171" i="8"/>
  <c r="H170" i="8"/>
  <c r="H169" i="8"/>
  <c r="H168" i="8"/>
  <c r="H167" i="8"/>
  <c r="H166" i="8"/>
  <c r="H165" i="8"/>
  <c r="H164" i="8"/>
  <c r="K173" i="8"/>
  <c r="K172" i="8"/>
  <c r="K171" i="8"/>
  <c r="K170" i="8"/>
  <c r="K169" i="8"/>
  <c r="K168" i="8"/>
  <c r="K167" i="8"/>
  <c r="N173" i="8"/>
  <c r="N172" i="8"/>
  <c r="N171" i="8"/>
  <c r="N170" i="8"/>
  <c r="N169" i="8"/>
  <c r="N168" i="8"/>
  <c r="N167" i="8"/>
  <c r="CE200" i="8"/>
  <c r="CE199" i="8"/>
  <c r="CE198" i="8"/>
  <c r="CE197" i="8"/>
  <c r="CB200" i="8"/>
  <c r="CB199" i="8"/>
  <c r="CB198" i="8"/>
  <c r="CB197" i="8"/>
  <c r="CB196" i="8"/>
  <c r="CB195" i="8"/>
  <c r="CB194" i="8"/>
  <c r="CB193" i="8"/>
  <c r="CB192" i="8"/>
  <c r="BY200" i="8"/>
  <c r="BY199" i="8"/>
  <c r="BY198" i="8"/>
  <c r="BY197" i="8"/>
  <c r="BY196" i="8"/>
  <c r="BY195" i="8"/>
  <c r="BY194" i="8"/>
  <c r="BV200" i="8"/>
  <c r="BV199" i="8"/>
  <c r="BV198" i="8"/>
  <c r="BV197" i="8"/>
  <c r="BS200" i="8"/>
  <c r="BS199" i="8"/>
  <c r="BS198" i="8"/>
  <c r="BS197" i="8"/>
  <c r="BS196" i="8"/>
  <c r="BS195" i="8"/>
  <c r="BS194" i="8"/>
  <c r="BS193" i="8"/>
  <c r="BP200" i="8"/>
  <c r="BP199" i="8"/>
  <c r="BM200" i="8"/>
  <c r="BM199" i="8"/>
  <c r="BM198" i="8"/>
  <c r="BM197" i="8"/>
  <c r="BM196" i="8"/>
  <c r="BM195" i="8"/>
  <c r="BM194" i="8"/>
  <c r="BM193" i="8"/>
  <c r="BJ200" i="8"/>
  <c r="BJ199" i="8"/>
  <c r="BJ198" i="8"/>
  <c r="BJ197" i="8"/>
  <c r="BJ196" i="8"/>
  <c r="BJ195" i="8"/>
  <c r="BJ194" i="8"/>
  <c r="BG200" i="8"/>
  <c r="BG199" i="8"/>
  <c r="BG198" i="8"/>
  <c r="BG197" i="8"/>
  <c r="BG196" i="8"/>
  <c r="BG195" i="8"/>
  <c r="BG194" i="8"/>
  <c r="BG193" i="8"/>
  <c r="BD200" i="8"/>
  <c r="BD199" i="8"/>
  <c r="BD198" i="8"/>
  <c r="BD197" i="8"/>
  <c r="BD196" i="8"/>
  <c r="BD195" i="8"/>
  <c r="BD194" i="8"/>
  <c r="BD193" i="8"/>
  <c r="BD192" i="8"/>
  <c r="BA200" i="8"/>
  <c r="BA199" i="8"/>
  <c r="BA198" i="8"/>
  <c r="BA197" i="8"/>
  <c r="BA196" i="8"/>
  <c r="BA195" i="8"/>
  <c r="BA194" i="8"/>
  <c r="BA193" i="8"/>
  <c r="AX200" i="8"/>
  <c r="AX199" i="8"/>
  <c r="AX198" i="8"/>
  <c r="AX197" i="8"/>
  <c r="AU200" i="8"/>
  <c r="AU199" i="8"/>
  <c r="AU198" i="8"/>
  <c r="AU197" i="8"/>
  <c r="AU196" i="8"/>
  <c r="AR200" i="8"/>
  <c r="AR199" i="8"/>
  <c r="AR198" i="8"/>
  <c r="AR197" i="8"/>
  <c r="AR196" i="8"/>
  <c r="AR195" i="8"/>
  <c r="AR194" i="8"/>
  <c r="AO200" i="8"/>
  <c r="AO199" i="8"/>
  <c r="AO198" i="8"/>
  <c r="AO197" i="8"/>
  <c r="AO196" i="8"/>
  <c r="AO195" i="8"/>
  <c r="AO194" i="8"/>
  <c r="AL200" i="8"/>
  <c r="AL199" i="8"/>
  <c r="AL198" i="8"/>
  <c r="AL197" i="8"/>
  <c r="AL196" i="8"/>
  <c r="AL195" i="8"/>
  <c r="AL194" i="8"/>
  <c r="AI200" i="8"/>
  <c r="AI199" i="8"/>
  <c r="AI198" i="8"/>
  <c r="AF200" i="8"/>
  <c r="AF199" i="8"/>
  <c r="AF198" i="8"/>
  <c r="AF197" i="8"/>
  <c r="AF196" i="8"/>
  <c r="AF195" i="8"/>
  <c r="AF194" i="8"/>
  <c r="AF193" i="8"/>
  <c r="AC200" i="8"/>
  <c r="AC199" i="8"/>
  <c r="AC198" i="8"/>
  <c r="AC197" i="8"/>
  <c r="AC196" i="8"/>
  <c r="AC195" i="8"/>
  <c r="AC194" i="8"/>
  <c r="AC193" i="8"/>
  <c r="AC192" i="8"/>
  <c r="Z200" i="8"/>
  <c r="Z199" i="8"/>
  <c r="Z198" i="8"/>
  <c r="Z197" i="8"/>
  <c r="Z196" i="8"/>
  <c r="Z195" i="8"/>
  <c r="Z194" i="8"/>
  <c r="T200" i="8"/>
  <c r="T199" i="8"/>
  <c r="T198" i="8"/>
  <c r="B200" i="8"/>
  <c r="B199" i="8"/>
  <c r="B198" i="8"/>
  <c r="B197" i="8"/>
  <c r="B196" i="8"/>
  <c r="B195" i="8"/>
  <c r="B194" i="8"/>
  <c r="B193" i="8"/>
  <c r="B192" i="8"/>
  <c r="E200" i="8"/>
  <c r="E199" i="8"/>
  <c r="E198" i="8"/>
  <c r="E197" i="8"/>
  <c r="E196" i="8"/>
  <c r="E195" i="8"/>
  <c r="E194" i="8"/>
  <c r="E193" i="8"/>
  <c r="E192" i="8"/>
  <c r="H200" i="8"/>
  <c r="H199" i="8"/>
  <c r="H198" i="8"/>
  <c r="H197" i="8"/>
  <c r="H196" i="8"/>
  <c r="H195" i="8"/>
  <c r="H194" i="8"/>
  <c r="K200" i="8"/>
  <c r="K199" i="8"/>
  <c r="K198" i="8"/>
  <c r="K197" i="8"/>
  <c r="N200" i="8"/>
  <c r="N199" i="8"/>
  <c r="N198" i="8"/>
  <c r="N197" i="8"/>
  <c r="CE231" i="8"/>
  <c r="CE230" i="8"/>
  <c r="CE229" i="8"/>
  <c r="CE228" i="8"/>
  <c r="CB231" i="8"/>
  <c r="CB230" i="8"/>
  <c r="CB229" i="8"/>
  <c r="CB228" i="8"/>
  <c r="CB227" i="8"/>
  <c r="CB226" i="8"/>
  <c r="CB225" i="8"/>
  <c r="CB224" i="8"/>
  <c r="CB223" i="8"/>
  <c r="BY231" i="8"/>
  <c r="BY230" i="8"/>
  <c r="BY229" i="8"/>
  <c r="BY228" i="8"/>
  <c r="BY227" i="8"/>
  <c r="BY226" i="8"/>
  <c r="BY225" i="8"/>
  <c r="BV231" i="8"/>
  <c r="BV230" i="8"/>
  <c r="BV229" i="8"/>
  <c r="BV228" i="8"/>
  <c r="BS231" i="8"/>
  <c r="BS230" i="8"/>
  <c r="BS229" i="8"/>
  <c r="BS228" i="8"/>
  <c r="BS227" i="8"/>
  <c r="BS226" i="8"/>
  <c r="BS225" i="8"/>
  <c r="BS224" i="8"/>
  <c r="BP231" i="8"/>
  <c r="BP230" i="8"/>
  <c r="BM231" i="8"/>
  <c r="BM230" i="8"/>
  <c r="BM229" i="8"/>
  <c r="BM228" i="8"/>
  <c r="BM227" i="8"/>
  <c r="BM226" i="8"/>
  <c r="BM225" i="8"/>
  <c r="BM224" i="8"/>
  <c r="BJ231" i="8"/>
  <c r="BJ230" i="8"/>
  <c r="BJ229" i="8"/>
  <c r="BJ228" i="8"/>
  <c r="BJ227" i="8"/>
  <c r="BJ226" i="8"/>
  <c r="BJ225" i="8"/>
  <c r="BG231" i="8"/>
  <c r="BG230" i="8"/>
  <c r="BG229" i="8"/>
  <c r="BG228" i="8"/>
  <c r="BG227" i="8"/>
  <c r="BG226" i="8"/>
  <c r="BG225" i="8"/>
  <c r="BG224" i="8"/>
  <c r="BD231" i="8"/>
  <c r="BD230" i="8"/>
  <c r="BD229" i="8"/>
  <c r="BD228" i="8"/>
  <c r="BD227" i="8"/>
  <c r="BD226" i="8"/>
  <c r="BD225" i="8"/>
  <c r="BD224" i="8"/>
  <c r="BD223" i="8"/>
  <c r="BA231" i="8"/>
  <c r="BA230" i="8"/>
  <c r="BA229" i="8"/>
  <c r="BA228" i="8"/>
  <c r="BA227" i="8"/>
  <c r="BA226" i="8"/>
  <c r="BA225" i="8"/>
  <c r="BA224" i="8"/>
  <c r="AX231" i="8"/>
  <c r="AX230" i="8"/>
  <c r="AX229" i="8"/>
  <c r="AX228" i="8"/>
  <c r="AU231" i="8"/>
  <c r="AU230" i="8"/>
  <c r="AU229" i="8"/>
  <c r="AU228" i="8"/>
  <c r="AU227" i="8"/>
  <c r="AR231" i="8"/>
  <c r="AR230" i="8"/>
  <c r="AR229" i="8"/>
  <c r="AR228" i="8"/>
  <c r="AR227" i="8"/>
  <c r="AR226" i="8"/>
  <c r="AR225" i="8"/>
  <c r="AO231" i="8"/>
  <c r="AO230" i="8"/>
  <c r="AO229" i="8"/>
  <c r="AO228" i="8"/>
  <c r="AO227" i="8"/>
  <c r="AO226" i="8"/>
  <c r="AO225" i="8"/>
  <c r="AL231" i="8"/>
  <c r="AL230" i="8"/>
  <c r="AL229" i="8"/>
  <c r="AL228" i="8"/>
  <c r="AL227" i="8"/>
  <c r="AL226" i="8"/>
  <c r="AL225" i="8"/>
  <c r="AI231" i="8"/>
  <c r="AI230" i="8"/>
  <c r="AI229" i="8"/>
  <c r="AF231" i="8"/>
  <c r="AF230" i="8"/>
  <c r="AF229" i="8"/>
  <c r="AF228" i="8"/>
  <c r="AF227" i="8"/>
  <c r="AF226" i="8"/>
  <c r="AF225" i="8"/>
  <c r="AF224" i="8"/>
  <c r="AC231" i="8"/>
  <c r="AC230" i="8"/>
  <c r="AC229" i="8"/>
  <c r="AC228" i="8"/>
  <c r="AC227" i="8"/>
  <c r="AC226" i="8"/>
  <c r="AC225" i="8"/>
  <c r="AC224" i="8"/>
  <c r="AC223" i="8"/>
  <c r="Z231" i="8"/>
  <c r="Z230" i="8"/>
  <c r="Z229" i="8"/>
  <c r="Z228" i="8"/>
  <c r="Z227" i="8"/>
  <c r="Z226" i="8"/>
  <c r="Z225" i="8"/>
  <c r="T231" i="8"/>
  <c r="T230" i="8"/>
  <c r="T229" i="8"/>
  <c r="B231" i="8"/>
  <c r="B230" i="8"/>
  <c r="B229" i="8"/>
  <c r="B228" i="8"/>
  <c r="B227" i="8"/>
  <c r="B226" i="8"/>
  <c r="B225" i="8"/>
  <c r="B224" i="8"/>
  <c r="B223" i="8"/>
  <c r="E231" i="8"/>
  <c r="E230" i="8"/>
  <c r="E229" i="8"/>
  <c r="E228" i="8"/>
  <c r="E227" i="8"/>
  <c r="E226" i="8"/>
  <c r="E225" i="8"/>
  <c r="E224" i="8"/>
  <c r="E223" i="8"/>
  <c r="H231" i="8"/>
  <c r="H230" i="8"/>
  <c r="H229" i="8"/>
  <c r="H228" i="8"/>
  <c r="H227" i="8"/>
  <c r="H226" i="8"/>
  <c r="H225" i="8"/>
  <c r="K231" i="8"/>
  <c r="K230" i="8"/>
  <c r="K229" i="8"/>
  <c r="K228" i="8"/>
  <c r="N231" i="8"/>
  <c r="N230" i="8"/>
  <c r="N229" i="8"/>
  <c r="N228" i="8"/>
  <c r="CE276" i="8"/>
  <c r="CE275" i="8"/>
  <c r="CE274" i="8"/>
  <c r="CE273" i="8"/>
  <c r="CE272" i="8"/>
  <c r="CE271" i="8"/>
  <c r="CE261" i="8"/>
  <c r="CE260" i="8"/>
  <c r="CE259" i="8"/>
  <c r="CE258" i="8"/>
  <c r="CB276" i="8"/>
  <c r="CB275" i="8"/>
  <c r="CB274" i="8"/>
  <c r="CB273" i="8"/>
  <c r="CB272" i="8"/>
  <c r="CB271" i="8"/>
  <c r="CB261" i="8"/>
  <c r="CB260" i="8"/>
  <c r="CB259" i="8"/>
  <c r="CB258" i="8"/>
  <c r="CB257" i="8"/>
  <c r="CB256" i="8"/>
  <c r="CB255" i="8"/>
  <c r="CB254" i="8"/>
  <c r="CB253" i="8"/>
  <c r="BY276" i="8"/>
  <c r="BY275" i="8"/>
  <c r="BY274" i="8"/>
  <c r="BY273" i="8"/>
  <c r="BY272" i="8"/>
  <c r="BY271" i="8"/>
  <c r="BY261" i="8"/>
  <c r="BY260" i="8"/>
  <c r="BY259" i="8"/>
  <c r="BY258" i="8"/>
  <c r="BY257" i="8"/>
  <c r="BY256" i="8"/>
  <c r="BY255" i="8"/>
  <c r="BV276" i="8"/>
  <c r="BV275" i="8"/>
  <c r="BV274" i="8"/>
  <c r="BV273" i="8"/>
  <c r="BV272" i="8"/>
  <c r="BV271" i="8"/>
  <c r="BV261" i="8"/>
  <c r="BV260" i="8"/>
  <c r="BV259" i="8"/>
  <c r="BV258" i="8"/>
  <c r="BS276" i="8"/>
  <c r="BS275" i="8"/>
  <c r="BS274" i="8"/>
  <c r="BS273" i="8"/>
  <c r="BS272" i="8"/>
  <c r="BS271" i="8"/>
  <c r="BS261" i="8"/>
  <c r="BS260" i="8"/>
  <c r="BS259" i="8"/>
  <c r="BS258" i="8"/>
  <c r="BS257" i="8"/>
  <c r="BS256" i="8"/>
  <c r="BS255" i="8"/>
  <c r="BS254" i="8"/>
  <c r="BP276" i="8"/>
  <c r="BP275" i="8"/>
  <c r="BP274" i="8"/>
  <c r="BP273" i="8"/>
  <c r="BP272" i="8"/>
  <c r="BP271" i="8"/>
  <c r="BP261" i="8"/>
  <c r="BP260" i="8"/>
  <c r="BM271" i="8"/>
  <c r="BM261" i="8"/>
  <c r="BM260" i="8"/>
  <c r="BM259" i="8"/>
  <c r="BM258" i="8"/>
  <c r="BM257" i="8"/>
  <c r="BM256" i="8"/>
  <c r="BM255" i="8"/>
  <c r="BM254" i="8"/>
  <c r="BJ271" i="8"/>
  <c r="BJ261" i="8"/>
  <c r="BJ260" i="8"/>
  <c r="BJ259" i="8"/>
  <c r="BJ258" i="8"/>
  <c r="BJ257" i="8"/>
  <c r="BJ256" i="8"/>
  <c r="BJ255" i="8"/>
  <c r="BG276" i="8"/>
  <c r="BG275" i="8"/>
  <c r="BG274" i="8"/>
  <c r="BG273" i="8"/>
  <c r="BG272" i="8"/>
  <c r="BG271" i="8"/>
  <c r="BG261" i="8"/>
  <c r="BG260" i="8"/>
  <c r="BG259" i="8"/>
  <c r="BG258" i="8"/>
  <c r="BG257" i="8"/>
  <c r="BG256" i="8"/>
  <c r="BG255" i="8"/>
  <c r="BG254" i="8"/>
  <c r="BD276" i="8"/>
  <c r="BD275" i="8"/>
  <c r="BD274" i="8"/>
  <c r="BD273" i="8"/>
  <c r="BD272" i="8"/>
  <c r="BD271" i="8"/>
  <c r="BD261" i="8"/>
  <c r="BD260" i="8"/>
  <c r="BD259" i="8"/>
  <c r="BD258" i="8"/>
  <c r="BD257" i="8"/>
  <c r="BD256" i="8"/>
  <c r="BD255" i="8"/>
  <c r="BD254" i="8"/>
  <c r="BD253" i="8"/>
  <c r="BA271" i="8"/>
  <c r="BA261" i="8"/>
  <c r="BA260" i="8"/>
  <c r="BA259" i="8"/>
  <c r="BA258" i="8"/>
  <c r="BA257" i="8"/>
  <c r="BA256" i="8"/>
  <c r="BA255" i="8"/>
  <c r="BA254" i="8"/>
  <c r="AX271" i="8"/>
  <c r="AX261" i="8"/>
  <c r="AX260" i="8"/>
  <c r="AX259" i="8"/>
  <c r="AX258" i="8"/>
  <c r="AU271" i="8"/>
  <c r="AU261" i="8"/>
  <c r="AU260" i="8"/>
  <c r="AU259" i="8"/>
  <c r="AU258" i="8"/>
  <c r="AU257" i="8"/>
  <c r="AR271" i="8"/>
  <c r="AR261" i="8"/>
  <c r="AR260" i="8"/>
  <c r="AR259" i="8"/>
  <c r="AR258" i="8"/>
  <c r="AR257" i="8"/>
  <c r="AR256" i="8"/>
  <c r="AR255" i="8"/>
  <c r="AO271" i="8"/>
  <c r="AO261" i="8"/>
  <c r="AO260" i="8"/>
  <c r="AO259" i="8"/>
  <c r="AO258" i="8"/>
  <c r="AO257" i="8"/>
  <c r="AO256" i="8"/>
  <c r="AO255" i="8"/>
  <c r="AL271" i="8"/>
  <c r="AL261" i="8"/>
  <c r="AL260" i="8"/>
  <c r="AL259" i="8"/>
  <c r="AL258" i="8"/>
  <c r="AL257" i="8"/>
  <c r="AL256" i="8"/>
  <c r="AL255" i="8"/>
  <c r="AI271" i="8"/>
  <c r="AI261" i="8"/>
  <c r="AI260" i="8"/>
  <c r="AI259" i="8"/>
  <c r="AF271" i="8"/>
  <c r="AF261" i="8"/>
  <c r="AF260" i="8"/>
  <c r="AF259" i="8"/>
  <c r="AF258" i="8"/>
  <c r="AF257" i="8"/>
  <c r="AF256" i="8"/>
  <c r="AF255" i="8"/>
  <c r="AF254" i="8"/>
  <c r="AC271" i="8"/>
  <c r="AC261" i="8"/>
  <c r="AC260" i="8"/>
  <c r="AC259" i="8"/>
  <c r="AC258" i="8"/>
  <c r="AC257" i="8"/>
  <c r="AC256" i="8"/>
  <c r="AC255" i="8"/>
  <c r="AC254" i="8"/>
  <c r="AC253" i="8"/>
  <c r="Z271" i="8"/>
  <c r="Z261" i="8"/>
  <c r="Z260" i="8"/>
  <c r="Z259" i="8"/>
  <c r="Z258" i="8"/>
  <c r="Z257" i="8"/>
  <c r="Z256" i="8"/>
  <c r="Z255" i="8"/>
  <c r="W271" i="8"/>
  <c r="W261" i="8"/>
  <c r="W260" i="8"/>
  <c r="W259" i="8"/>
  <c r="W258" i="8"/>
  <c r="W257" i="8"/>
  <c r="T271" i="8"/>
  <c r="T261" i="8"/>
  <c r="T260" i="8"/>
  <c r="T259" i="8"/>
  <c r="B271" i="8"/>
  <c r="B261" i="8"/>
  <c r="B260" i="8"/>
  <c r="B259" i="8"/>
  <c r="B258" i="8"/>
  <c r="B257" i="8"/>
  <c r="B256" i="8"/>
  <c r="B255" i="8"/>
  <c r="B254" i="8"/>
  <c r="B253" i="8"/>
  <c r="E276" i="8"/>
  <c r="E275" i="8"/>
  <c r="E274" i="8"/>
  <c r="E273" i="8"/>
  <c r="E272" i="8"/>
  <c r="E271" i="8"/>
  <c r="E261" i="8"/>
  <c r="E260" i="8"/>
  <c r="E259" i="8"/>
  <c r="E258" i="8"/>
  <c r="E257" i="8"/>
  <c r="E256" i="8"/>
  <c r="E255" i="8"/>
  <c r="E254" i="8"/>
  <c r="E253" i="8"/>
  <c r="H273" i="8"/>
  <c r="H272" i="8"/>
  <c r="H271" i="8"/>
  <c r="H261" i="8"/>
  <c r="H260" i="8"/>
  <c r="H259" i="8"/>
  <c r="H258" i="8"/>
  <c r="H257" i="8"/>
  <c r="H256" i="8"/>
  <c r="H255" i="8"/>
  <c r="K271" i="8"/>
  <c r="K261" i="8"/>
  <c r="K260" i="8"/>
  <c r="K259" i="8"/>
  <c r="K258" i="8"/>
  <c r="N271" i="8"/>
  <c r="N261" i="8"/>
  <c r="N260" i="8"/>
  <c r="N259" i="8"/>
  <c r="N258" i="8"/>
  <c r="CE305" i="8"/>
  <c r="CE304" i="8"/>
  <c r="CE303" i="8"/>
  <c r="CE302" i="8"/>
  <c r="CE301" i="8"/>
  <c r="CE291" i="8"/>
  <c r="CE290" i="8"/>
  <c r="CE289" i="8"/>
  <c r="CE288" i="8"/>
  <c r="CB305" i="8"/>
  <c r="CB304" i="8"/>
  <c r="CB303" i="8"/>
  <c r="CB302" i="8"/>
  <c r="CB301" i="8"/>
  <c r="CB291" i="8"/>
  <c r="CB290" i="8"/>
  <c r="CB289" i="8"/>
  <c r="CB288" i="8"/>
  <c r="CB287" i="8"/>
  <c r="CB286" i="8"/>
  <c r="CB285" i="8"/>
  <c r="CB284" i="8"/>
  <c r="CB283" i="8"/>
  <c r="BY305" i="8"/>
  <c r="BY304" i="8"/>
  <c r="BY303" i="8"/>
  <c r="BY302" i="8"/>
  <c r="BY301" i="8"/>
  <c r="BY291" i="8"/>
  <c r="BY290" i="8"/>
  <c r="BY289" i="8"/>
  <c r="BY288" i="8"/>
  <c r="BY287" i="8"/>
  <c r="BY286" i="8"/>
  <c r="BY285" i="8"/>
  <c r="BV305" i="8"/>
  <c r="BV304" i="8"/>
  <c r="BV303" i="8"/>
  <c r="BV302" i="8"/>
  <c r="BV301" i="8"/>
  <c r="BV291" i="8"/>
  <c r="BV290" i="8"/>
  <c r="BV289" i="8"/>
  <c r="BV288" i="8"/>
  <c r="BS305" i="8"/>
  <c r="BS304" i="8"/>
  <c r="BS303" i="8"/>
  <c r="BS302" i="8"/>
  <c r="BS301" i="8"/>
  <c r="BS291" i="8"/>
  <c r="BS290" i="8"/>
  <c r="BS289" i="8"/>
  <c r="BS288" i="8"/>
  <c r="BS287" i="8"/>
  <c r="BS286" i="8"/>
  <c r="BS285" i="8"/>
  <c r="BS284" i="8"/>
  <c r="BP305" i="8"/>
  <c r="BP304" i="8"/>
  <c r="BP303" i="8"/>
  <c r="BP302" i="8"/>
  <c r="BP301" i="8"/>
  <c r="BP291" i="8"/>
  <c r="BP290" i="8"/>
  <c r="BM301" i="8"/>
  <c r="BM291" i="8"/>
  <c r="BM290" i="8"/>
  <c r="BM289" i="8"/>
  <c r="BM288" i="8"/>
  <c r="BM287" i="8"/>
  <c r="BM286" i="8"/>
  <c r="BM285" i="8"/>
  <c r="BM284" i="8"/>
  <c r="BJ301" i="8"/>
  <c r="BJ291" i="8"/>
  <c r="BJ290" i="8"/>
  <c r="BJ289" i="8"/>
  <c r="BJ288" i="8"/>
  <c r="BJ287" i="8"/>
  <c r="BJ286" i="8"/>
  <c r="BJ285" i="8"/>
  <c r="BG305" i="8"/>
  <c r="BG304" i="8"/>
  <c r="BG303" i="8"/>
  <c r="BG302" i="8"/>
  <c r="BG301" i="8"/>
  <c r="BG291" i="8"/>
  <c r="BG290" i="8"/>
  <c r="BG289" i="8"/>
  <c r="BG288" i="8"/>
  <c r="BG287" i="8"/>
  <c r="BG286" i="8"/>
  <c r="BG285" i="8"/>
  <c r="BG284" i="8"/>
  <c r="BD305" i="8"/>
  <c r="BD304" i="8"/>
  <c r="BD303" i="8"/>
  <c r="BD302" i="8"/>
  <c r="BD301" i="8"/>
  <c r="BD291" i="8"/>
  <c r="BD290" i="8"/>
  <c r="BD289" i="8"/>
  <c r="BD288" i="8"/>
  <c r="BD287" i="8"/>
  <c r="BD286" i="8"/>
  <c r="BD285" i="8"/>
  <c r="BD284" i="8"/>
  <c r="BD283" i="8"/>
  <c r="BA301" i="8"/>
  <c r="BA291" i="8"/>
  <c r="BA290" i="8"/>
  <c r="BA289" i="8"/>
  <c r="BA288" i="8"/>
  <c r="BA287" i="8"/>
  <c r="BA286" i="8"/>
  <c r="BA285" i="8"/>
  <c r="BA284" i="8"/>
  <c r="AX301" i="8"/>
  <c r="AX291" i="8"/>
  <c r="AX290" i="8"/>
  <c r="AX289" i="8"/>
  <c r="AX288" i="8"/>
  <c r="AU301" i="8"/>
  <c r="AU291" i="8"/>
  <c r="AU290" i="8"/>
  <c r="AU289" i="8"/>
  <c r="AU288" i="8"/>
  <c r="AU287" i="8"/>
  <c r="AR301" i="8"/>
  <c r="AR291" i="8"/>
  <c r="AR290" i="8"/>
  <c r="AR289" i="8"/>
  <c r="AR288" i="8"/>
  <c r="AR287" i="8"/>
  <c r="AR286" i="8"/>
  <c r="AR285" i="8"/>
  <c r="AO301" i="8"/>
  <c r="AO291" i="8"/>
  <c r="AO290" i="8"/>
  <c r="AO289" i="8"/>
  <c r="AO288" i="8"/>
  <c r="AO287" i="8"/>
  <c r="AO286" i="8"/>
  <c r="AO285" i="8"/>
  <c r="AL301" i="8"/>
  <c r="AL291" i="8"/>
  <c r="AL290" i="8"/>
  <c r="AL289" i="8"/>
  <c r="AL288" i="8"/>
  <c r="AL287" i="8"/>
  <c r="AL286" i="8"/>
  <c r="AL285" i="8"/>
  <c r="AI301" i="8"/>
  <c r="AI291" i="8"/>
  <c r="AI290" i="8"/>
  <c r="AI289" i="8"/>
  <c r="AF301" i="8"/>
  <c r="AF291" i="8"/>
  <c r="AF290" i="8"/>
  <c r="AF289" i="8"/>
  <c r="AF288" i="8"/>
  <c r="AF287" i="8"/>
  <c r="AF286" i="8"/>
  <c r="AF285" i="8"/>
  <c r="AF284" i="8"/>
  <c r="AC301" i="8"/>
  <c r="AC291" i="8"/>
  <c r="AC290" i="8"/>
  <c r="AC289" i="8"/>
  <c r="AC288" i="8"/>
  <c r="AC287" i="8"/>
  <c r="AC286" i="8"/>
  <c r="AC285" i="8"/>
  <c r="AC284" i="8"/>
  <c r="AC283" i="8"/>
  <c r="Z301" i="8"/>
  <c r="Z291" i="8"/>
  <c r="Z290" i="8"/>
  <c r="Z289" i="8"/>
  <c r="Z288" i="8"/>
  <c r="Z287" i="8"/>
  <c r="Z286" i="8"/>
  <c r="Z285" i="8"/>
  <c r="W301" i="8"/>
  <c r="W291" i="8"/>
  <c r="W290" i="8"/>
  <c r="W289" i="8"/>
  <c r="W288" i="8"/>
  <c r="W287" i="8"/>
  <c r="T301" i="8"/>
  <c r="T291" i="8"/>
  <c r="T290" i="8"/>
  <c r="T289" i="8"/>
  <c r="B301" i="8"/>
  <c r="B291" i="8"/>
  <c r="B290" i="8"/>
  <c r="B289" i="8"/>
  <c r="B288" i="8"/>
  <c r="B287" i="8"/>
  <c r="B286" i="8"/>
  <c r="B285" i="8"/>
  <c r="B284" i="8"/>
  <c r="B283" i="8"/>
  <c r="E305" i="8"/>
  <c r="E304" i="8"/>
  <c r="E303" i="8"/>
  <c r="E302" i="8"/>
  <c r="E301" i="8"/>
  <c r="E291" i="8"/>
  <c r="E290" i="8"/>
  <c r="E289" i="8"/>
  <c r="E288" i="8"/>
  <c r="E287" i="8"/>
  <c r="E286" i="8"/>
  <c r="E285" i="8"/>
  <c r="E284" i="8"/>
  <c r="E283" i="8"/>
  <c r="H303" i="8"/>
  <c r="H302" i="8"/>
  <c r="H301" i="8"/>
  <c r="H291" i="8"/>
  <c r="H290" i="8"/>
  <c r="H289" i="8"/>
  <c r="H288" i="8"/>
  <c r="H287" i="8"/>
  <c r="H286" i="8"/>
  <c r="H285" i="8"/>
  <c r="K301" i="8"/>
  <c r="K291" i="8"/>
  <c r="K290" i="8"/>
  <c r="K289" i="8"/>
  <c r="K288" i="8"/>
  <c r="N301" i="8"/>
  <c r="N291" i="8"/>
  <c r="N290" i="8"/>
  <c r="N289" i="8"/>
  <c r="N288" i="8"/>
  <c r="CE367" i="8"/>
  <c r="CE366" i="8"/>
  <c r="CE365" i="8"/>
  <c r="CE364" i="8"/>
  <c r="CE363" i="8"/>
  <c r="CE362" i="8"/>
  <c r="CE361" i="8"/>
  <c r="CE351" i="8"/>
  <c r="CE350" i="8"/>
  <c r="CE349" i="8"/>
  <c r="CE348" i="8"/>
  <c r="CB367" i="8"/>
  <c r="CB366" i="8"/>
  <c r="CB365" i="8"/>
  <c r="CB364" i="8"/>
  <c r="CB363" i="8"/>
  <c r="CB362" i="8"/>
  <c r="CB361" i="8"/>
  <c r="CB351" i="8"/>
  <c r="CB350" i="8"/>
  <c r="CB349" i="8"/>
  <c r="CB348" i="8"/>
  <c r="CB347" i="8"/>
  <c r="CB346" i="8"/>
  <c r="CB345" i="8"/>
  <c r="CB344" i="8"/>
  <c r="CB343" i="8"/>
  <c r="BY367" i="8"/>
  <c r="BY366" i="8"/>
  <c r="BY365" i="8"/>
  <c r="BY364" i="8"/>
  <c r="BY363" i="8"/>
  <c r="BY362" i="8"/>
  <c r="BY361" i="8"/>
  <c r="BY351" i="8"/>
  <c r="BY350" i="8"/>
  <c r="BY349" i="8"/>
  <c r="BY348" i="8"/>
  <c r="BY347" i="8"/>
  <c r="BY346" i="8"/>
  <c r="BY345" i="8"/>
  <c r="BV367" i="8"/>
  <c r="BV366" i="8"/>
  <c r="BV365" i="8"/>
  <c r="BV364" i="8"/>
  <c r="BV363" i="8"/>
  <c r="BV362" i="8"/>
  <c r="BV361" i="8"/>
  <c r="BV351" i="8"/>
  <c r="BV350" i="8"/>
  <c r="BV349" i="8"/>
  <c r="BV348" i="8"/>
  <c r="BS367" i="8"/>
  <c r="BS366" i="8"/>
  <c r="BS365" i="8"/>
  <c r="BS364" i="8"/>
  <c r="BS363" i="8"/>
  <c r="BS362" i="8"/>
  <c r="BS361" i="8"/>
  <c r="BS351" i="8"/>
  <c r="BS350" i="8"/>
  <c r="BS349" i="8"/>
  <c r="BS348" i="8"/>
  <c r="BS347" i="8"/>
  <c r="BS346" i="8"/>
  <c r="BS345" i="8"/>
  <c r="BS344" i="8"/>
  <c r="BP367" i="8"/>
  <c r="BP366" i="8"/>
  <c r="BP365" i="8"/>
  <c r="BP364" i="8"/>
  <c r="BP363" i="8"/>
  <c r="BP362" i="8"/>
  <c r="BP361" i="8"/>
  <c r="BP351" i="8"/>
  <c r="BP350" i="8"/>
  <c r="BM361" i="8"/>
  <c r="BM351" i="8"/>
  <c r="BM350" i="8"/>
  <c r="BM349" i="8"/>
  <c r="BM348" i="8"/>
  <c r="BM347" i="8"/>
  <c r="BM346" i="8"/>
  <c r="BM345" i="8"/>
  <c r="BM344" i="8"/>
  <c r="BJ361" i="8"/>
  <c r="BJ351" i="8"/>
  <c r="BJ350" i="8"/>
  <c r="BJ349" i="8"/>
  <c r="BJ348" i="8"/>
  <c r="BJ347" i="8"/>
  <c r="BJ346" i="8"/>
  <c r="BJ345" i="8"/>
  <c r="BG367" i="8"/>
  <c r="BG366" i="8"/>
  <c r="BG365" i="8"/>
  <c r="BG364" i="8"/>
  <c r="BG363" i="8"/>
  <c r="BG362" i="8"/>
  <c r="BG361" i="8"/>
  <c r="BG351" i="8"/>
  <c r="BG350" i="8"/>
  <c r="BG349" i="8"/>
  <c r="BG348" i="8"/>
  <c r="BG347" i="8"/>
  <c r="BG346" i="8"/>
  <c r="BG345" i="8"/>
  <c r="BG344" i="8"/>
  <c r="BD367" i="8"/>
  <c r="BD366" i="8"/>
  <c r="BD365" i="8"/>
  <c r="BD364" i="8"/>
  <c r="BD363" i="8"/>
  <c r="BD362" i="8"/>
  <c r="BD361" i="8"/>
  <c r="BD351" i="8"/>
  <c r="BD350" i="8"/>
  <c r="BD349" i="8"/>
  <c r="BD348" i="8"/>
  <c r="BD347" i="8"/>
  <c r="BD346" i="8"/>
  <c r="BD345" i="8"/>
  <c r="BD344" i="8"/>
  <c r="BD343" i="8"/>
  <c r="BA361" i="8"/>
  <c r="BA351" i="8"/>
  <c r="BA350" i="8"/>
  <c r="BA349" i="8"/>
  <c r="BA348" i="8"/>
  <c r="BA347" i="8"/>
  <c r="BA346" i="8"/>
  <c r="BA345" i="8"/>
  <c r="BA344" i="8"/>
  <c r="AX361" i="8"/>
  <c r="AX351" i="8"/>
  <c r="AX350" i="8"/>
  <c r="AX349" i="8"/>
  <c r="AX348" i="8"/>
  <c r="AU361" i="8"/>
  <c r="AU351" i="8"/>
  <c r="AU350" i="8"/>
  <c r="AU349" i="8"/>
  <c r="AU348" i="8"/>
  <c r="AU347" i="8"/>
  <c r="AR361" i="8"/>
  <c r="AR351" i="8"/>
  <c r="AR350" i="8"/>
  <c r="AR349" i="8"/>
  <c r="AR348" i="8"/>
  <c r="AR347" i="8"/>
  <c r="AR346" i="8"/>
  <c r="AR345" i="8"/>
  <c r="AO361" i="8"/>
  <c r="AO351" i="8"/>
  <c r="AO350" i="8"/>
  <c r="AO349" i="8"/>
  <c r="AO348" i="8"/>
  <c r="AO347" i="8"/>
  <c r="AO346" i="8"/>
  <c r="AO345" i="8"/>
  <c r="AL361" i="8"/>
  <c r="AL351" i="8"/>
  <c r="AL350" i="8"/>
  <c r="AL349" i="8"/>
  <c r="AL348" i="8"/>
  <c r="AL347" i="8"/>
  <c r="AL346" i="8"/>
  <c r="AL345" i="8"/>
  <c r="AI361" i="8"/>
  <c r="AI351" i="8"/>
  <c r="AI350" i="8"/>
  <c r="AI349" i="8"/>
  <c r="AF361" i="8"/>
  <c r="AF351" i="8"/>
  <c r="AF350" i="8"/>
  <c r="AF349" i="8"/>
  <c r="AF348" i="8"/>
  <c r="AF347" i="8"/>
  <c r="AF346" i="8"/>
  <c r="AF345" i="8"/>
  <c r="AF344" i="8"/>
  <c r="AC361" i="8"/>
  <c r="AC351" i="8"/>
  <c r="AC350" i="8"/>
  <c r="AC349" i="8"/>
  <c r="AC348" i="8"/>
  <c r="AC347" i="8"/>
  <c r="AC346" i="8"/>
  <c r="AC345" i="8"/>
  <c r="AC344" i="8"/>
  <c r="AC343" i="8"/>
  <c r="Z361" i="8"/>
  <c r="Z351" i="8"/>
  <c r="Z350" i="8"/>
  <c r="Z349" i="8"/>
  <c r="Z348" i="8"/>
  <c r="Z347" i="8"/>
  <c r="Z346" i="8"/>
  <c r="Z345" i="8"/>
  <c r="W361" i="8"/>
  <c r="W351" i="8"/>
  <c r="W350" i="8"/>
  <c r="W349" i="8"/>
  <c r="W348" i="8"/>
  <c r="W347" i="8"/>
  <c r="T361" i="8"/>
  <c r="T351" i="8"/>
  <c r="T350" i="8"/>
  <c r="T349" i="8"/>
  <c r="B361" i="8"/>
  <c r="B351" i="8"/>
  <c r="B350" i="8"/>
  <c r="B349" i="8"/>
  <c r="B348" i="8"/>
  <c r="B347" i="8"/>
  <c r="B346" i="8"/>
  <c r="B345" i="8"/>
  <c r="B344" i="8"/>
  <c r="B343" i="8"/>
  <c r="E367" i="8"/>
  <c r="E366" i="8"/>
  <c r="E365" i="8"/>
  <c r="E364" i="8"/>
  <c r="E363" i="8"/>
  <c r="E362" i="8"/>
  <c r="E361" i="8"/>
  <c r="E351" i="8"/>
  <c r="E350" i="8"/>
  <c r="E349" i="8"/>
  <c r="E348" i="8"/>
  <c r="E347" i="8"/>
  <c r="E346" i="8"/>
  <c r="E345" i="8"/>
  <c r="E344" i="8"/>
  <c r="E343" i="8"/>
  <c r="H363" i="8"/>
  <c r="H362" i="8"/>
  <c r="H361" i="8"/>
  <c r="H351" i="8"/>
  <c r="H350" i="8"/>
  <c r="H349" i="8"/>
  <c r="H348" i="8"/>
  <c r="H347" i="8"/>
  <c r="H346" i="8"/>
  <c r="H345" i="8"/>
  <c r="K361" i="8"/>
  <c r="K351" i="8"/>
  <c r="K350" i="8"/>
  <c r="K349" i="8"/>
  <c r="K348" i="8"/>
  <c r="N361" i="8"/>
  <c r="N351" i="8"/>
  <c r="N350" i="8"/>
  <c r="N349" i="8"/>
  <c r="N348" i="8"/>
  <c r="CB397" i="8"/>
  <c r="CB396" i="8"/>
  <c r="CB395" i="8"/>
  <c r="CB394" i="8"/>
  <c r="CB393" i="8"/>
  <c r="CB392" i="8"/>
  <c r="CB382" i="8"/>
  <c r="CB381" i="8"/>
  <c r="CB380" i="8"/>
  <c r="CB379" i="8"/>
  <c r="CB378" i="8"/>
  <c r="CB377" i="8"/>
  <c r="CB376" i="8"/>
  <c r="CB375" i="8"/>
  <c r="CB374" i="8"/>
  <c r="BY397" i="8"/>
  <c r="BY396" i="8"/>
  <c r="BY395" i="8"/>
  <c r="BY394" i="8"/>
  <c r="BY393" i="8"/>
  <c r="BY392" i="8"/>
  <c r="BY382" i="8"/>
  <c r="BY381" i="8"/>
  <c r="BY380" i="8"/>
  <c r="BY379" i="8"/>
  <c r="BY378" i="8"/>
  <c r="BY377" i="8"/>
  <c r="BY376" i="8"/>
  <c r="BV397" i="8"/>
  <c r="BV396" i="8"/>
  <c r="BV395" i="8"/>
  <c r="BV394" i="8"/>
  <c r="BV393" i="8"/>
  <c r="BV392" i="8"/>
  <c r="BV382" i="8"/>
  <c r="BV381" i="8"/>
  <c r="BV380" i="8"/>
  <c r="BV379" i="8"/>
  <c r="BS397" i="8"/>
  <c r="BS396" i="8"/>
  <c r="BS395" i="8"/>
  <c r="BS394" i="8"/>
  <c r="BS393" i="8"/>
  <c r="BS392" i="8"/>
  <c r="BS382" i="8"/>
  <c r="BS381" i="8"/>
  <c r="BS380" i="8"/>
  <c r="BS379" i="8"/>
  <c r="BS378" i="8"/>
  <c r="BS377" i="8"/>
  <c r="BS376" i="8"/>
  <c r="BS375" i="8"/>
  <c r="BP397" i="8"/>
  <c r="BP396" i="8"/>
  <c r="BP395" i="8"/>
  <c r="BP394" i="8"/>
  <c r="BP393" i="8"/>
  <c r="BP392" i="8"/>
  <c r="BP382" i="8"/>
  <c r="BP381" i="8"/>
  <c r="BM392" i="8"/>
  <c r="BM382" i="8"/>
  <c r="BM381" i="8"/>
  <c r="BM380" i="8"/>
  <c r="BM379" i="8"/>
  <c r="BM378" i="8"/>
  <c r="BM377" i="8"/>
  <c r="BM376" i="8"/>
  <c r="BM375" i="8"/>
  <c r="BJ392" i="8"/>
  <c r="BJ382" i="8"/>
  <c r="BJ381" i="8"/>
  <c r="BJ380" i="8"/>
  <c r="BJ379" i="8"/>
  <c r="BJ378" i="8"/>
  <c r="BJ377" i="8"/>
  <c r="BJ376" i="8"/>
  <c r="BG397" i="8"/>
  <c r="BG396" i="8"/>
  <c r="BG395" i="8"/>
  <c r="BG394" i="8"/>
  <c r="BG393" i="8"/>
  <c r="BG392" i="8"/>
  <c r="BG382" i="8"/>
  <c r="BG381" i="8"/>
  <c r="BG380" i="8"/>
  <c r="BG379" i="8"/>
  <c r="BG378" i="8"/>
  <c r="BG377" i="8"/>
  <c r="BG376" i="8"/>
  <c r="BG375" i="8"/>
  <c r="BD397" i="8"/>
  <c r="BD396" i="8"/>
  <c r="BD395" i="8"/>
  <c r="BD394" i="8"/>
  <c r="BD393" i="8"/>
  <c r="BD392" i="8"/>
  <c r="BD382" i="8"/>
  <c r="BD381" i="8"/>
  <c r="BD380" i="8"/>
  <c r="BD379" i="8"/>
  <c r="BD378" i="8"/>
  <c r="BD377" i="8"/>
  <c r="BD376" i="8"/>
  <c r="BD375" i="8"/>
  <c r="BD374" i="8"/>
  <c r="BA392" i="8"/>
  <c r="BA382" i="8"/>
  <c r="BA381" i="8"/>
  <c r="BA380" i="8"/>
  <c r="BA379" i="8"/>
  <c r="BA378" i="8"/>
  <c r="BA377" i="8"/>
  <c r="BA376" i="8"/>
  <c r="BA375" i="8"/>
  <c r="AX392" i="8"/>
  <c r="AX382" i="8"/>
  <c r="AX381" i="8"/>
  <c r="AX380" i="8"/>
  <c r="AX379" i="8"/>
  <c r="AU392" i="8"/>
  <c r="AU382" i="8"/>
  <c r="AU381" i="8"/>
  <c r="AU380" i="8"/>
  <c r="AU379" i="8"/>
  <c r="AU378" i="8"/>
  <c r="AR392" i="8"/>
  <c r="AR382" i="8"/>
  <c r="AR381" i="8"/>
  <c r="AR380" i="8"/>
  <c r="AR379" i="8"/>
  <c r="AR378" i="8"/>
  <c r="AR377" i="8"/>
  <c r="AR376" i="8"/>
  <c r="AO392" i="8"/>
  <c r="AO382" i="8"/>
  <c r="AO381" i="8"/>
  <c r="AO380" i="8"/>
  <c r="AO379" i="8"/>
  <c r="AO378" i="8"/>
  <c r="AO377" i="8"/>
  <c r="AO376" i="8"/>
  <c r="AL392" i="8"/>
  <c r="AL382" i="8"/>
  <c r="AL381" i="8"/>
  <c r="AL380" i="8"/>
  <c r="AL379" i="8"/>
  <c r="AL378" i="8"/>
  <c r="AL377" i="8"/>
  <c r="AL376" i="8"/>
  <c r="AI392" i="8"/>
  <c r="AI382" i="8"/>
  <c r="AI381" i="8"/>
  <c r="AI380" i="8"/>
  <c r="AF392" i="8"/>
  <c r="AF382" i="8"/>
  <c r="AF381" i="8"/>
  <c r="AF380" i="8"/>
  <c r="AF379" i="8"/>
  <c r="AF378" i="8"/>
  <c r="AF377" i="8"/>
  <c r="AF376" i="8"/>
  <c r="AF375" i="8"/>
  <c r="AC392" i="8"/>
  <c r="AC382" i="8"/>
  <c r="AC381" i="8"/>
  <c r="AC380" i="8"/>
  <c r="AC379" i="8"/>
  <c r="AC378" i="8"/>
  <c r="AC377" i="8"/>
  <c r="AC376" i="8"/>
  <c r="AC375" i="8"/>
  <c r="AC374" i="8"/>
  <c r="Z392" i="8"/>
  <c r="Z382" i="8"/>
  <c r="Z381" i="8"/>
  <c r="Z380" i="8"/>
  <c r="Z379" i="8"/>
  <c r="Z378" i="8"/>
  <c r="Z377" i="8"/>
  <c r="Z376" i="8"/>
  <c r="W392" i="8"/>
  <c r="W382" i="8"/>
  <c r="W381" i="8"/>
  <c r="W380" i="8"/>
  <c r="W379" i="8"/>
  <c r="W378" i="8"/>
  <c r="T392" i="8"/>
  <c r="T382" i="8"/>
  <c r="T381" i="8"/>
  <c r="T380" i="8"/>
  <c r="B392" i="8"/>
  <c r="B382" i="8"/>
  <c r="B381" i="8"/>
  <c r="B380" i="8"/>
  <c r="B379" i="8"/>
  <c r="B378" i="8"/>
  <c r="B377" i="8"/>
  <c r="B376" i="8"/>
  <c r="B375" i="8"/>
  <c r="B374" i="8"/>
  <c r="E397" i="8"/>
  <c r="E396" i="8"/>
  <c r="E395" i="8"/>
  <c r="E394" i="8"/>
  <c r="E393" i="8"/>
  <c r="E392" i="8"/>
  <c r="E382" i="8"/>
  <c r="E381" i="8"/>
  <c r="E380" i="8"/>
  <c r="E379" i="8"/>
  <c r="E378" i="8"/>
  <c r="E377" i="8"/>
  <c r="E376" i="8"/>
  <c r="E375" i="8"/>
  <c r="E374" i="8"/>
  <c r="H394" i="8"/>
  <c r="H393" i="8"/>
  <c r="H392" i="8"/>
  <c r="H382" i="8"/>
  <c r="H381" i="8"/>
  <c r="H380" i="8"/>
  <c r="H379" i="8"/>
  <c r="H378" i="8"/>
  <c r="H377" i="8"/>
  <c r="H376" i="8"/>
  <c r="K392" i="8"/>
  <c r="K382" i="8"/>
  <c r="K381" i="8"/>
  <c r="K380" i="8"/>
  <c r="K379" i="8"/>
  <c r="N392" i="8"/>
  <c r="N382" i="8"/>
  <c r="N381" i="8"/>
  <c r="N380" i="8"/>
  <c r="N379" i="8"/>
  <c r="Q380" i="8"/>
  <c r="Q381" i="8"/>
  <c r="Q382" i="8"/>
  <c r="Q392" i="8"/>
  <c r="Q349" i="8"/>
  <c r="Q350" i="8"/>
  <c r="Q351" i="8"/>
  <c r="Q361" i="8"/>
  <c r="Q289" i="8"/>
  <c r="Q290" i="8"/>
  <c r="Q291" i="8"/>
  <c r="Q301" i="8"/>
  <c r="Q259" i="8"/>
  <c r="Q260" i="8"/>
  <c r="Q261" i="8"/>
  <c r="Q271" i="8"/>
  <c r="Q229" i="8"/>
  <c r="Q230" i="8"/>
  <c r="Q231" i="8"/>
  <c r="Q198" i="8"/>
  <c r="Q199" i="8"/>
  <c r="Q200" i="8"/>
  <c r="Q168" i="8"/>
  <c r="Q169" i="8"/>
  <c r="Q170" i="8"/>
  <c r="Q171" i="8"/>
  <c r="Q172" i="8"/>
  <c r="Q173" i="8"/>
  <c r="Q138" i="8"/>
  <c r="Q139" i="8"/>
  <c r="Q140" i="8"/>
  <c r="Q141" i="8"/>
  <c r="Q142" i="8"/>
  <c r="Q143" i="8"/>
  <c r="Q144" i="8"/>
  <c r="Q145" i="8"/>
  <c r="Q146" i="8"/>
  <c r="Q147" i="8"/>
  <c r="Q148" i="8"/>
  <c r="Q149" i="8"/>
  <c r="Q150" i="8"/>
  <c r="Q151" i="8"/>
  <c r="Q152" i="8"/>
  <c r="Q153" i="8"/>
  <c r="Q154" i="8"/>
  <c r="Q155" i="8"/>
  <c r="S43" i="8"/>
  <c r="S44" i="8"/>
  <c r="Q131" i="8"/>
  <c r="Q132" i="8"/>
  <c r="Q133" i="8"/>
  <c r="Q134" i="8"/>
  <c r="Q135" i="8"/>
  <c r="Q136" i="8"/>
  <c r="Q137" i="8"/>
  <c r="Q130" i="8"/>
  <c r="B84" i="8" l="1"/>
  <c r="B85" i="8"/>
  <c r="B83" i="8"/>
  <c r="AM3" i="8" l="1"/>
  <c r="BF38" i="8" l="1"/>
  <c r="BD83" i="8"/>
  <c r="BD80" i="8"/>
  <c r="BD79" i="8"/>
  <c r="E83" i="8"/>
  <c r="E80" i="8"/>
  <c r="E79" i="8"/>
  <c r="BP107" i="8"/>
  <c r="BP106" i="8"/>
  <c r="BP105" i="8"/>
  <c r="BP95" i="8"/>
  <c r="BP94" i="8"/>
  <c r="BP93" i="8"/>
  <c r="BP92" i="8"/>
  <c r="BP91" i="8"/>
  <c r="BP90" i="8"/>
  <c r="BP89" i="8"/>
  <c r="BP88" i="8"/>
  <c r="BP87" i="8"/>
  <c r="BP86" i="8"/>
  <c r="BP85" i="8"/>
  <c r="BP84" i="8"/>
  <c r="BP83" i="8"/>
  <c r="BP80" i="8"/>
  <c r="BP79" i="8"/>
  <c r="BU35" i="8"/>
  <c r="BU36" i="8"/>
  <c r="BU37" i="8"/>
  <c r="BU63" i="8"/>
  <c r="BX35" i="8"/>
  <c r="BX36" i="8"/>
  <c r="BX37" i="8"/>
  <c r="BX63" i="8"/>
  <c r="CA35" i="8"/>
  <c r="CA36" i="8"/>
  <c r="CA37" i="8"/>
  <c r="CA63" i="8"/>
  <c r="CD35" i="8"/>
  <c r="CD36" i="8"/>
  <c r="CD37" i="8"/>
  <c r="CD63" i="8"/>
  <c r="CG35" i="8"/>
  <c r="CG36" i="8"/>
  <c r="CG37" i="8"/>
  <c r="CG63" i="8"/>
  <c r="BF35" i="8"/>
  <c r="BF36" i="8"/>
  <c r="BF37" i="8"/>
  <c r="BF63" i="8"/>
  <c r="G35" i="8"/>
  <c r="G36" i="8"/>
  <c r="G37" i="8"/>
  <c r="G38" i="8"/>
  <c r="G63" i="8"/>
  <c r="BY83" i="8"/>
  <c r="BY80" i="8"/>
  <c r="BY79" i="8"/>
  <c r="BV83" i="8"/>
  <c r="BV80" i="8"/>
  <c r="BV79" i="8"/>
  <c r="BS83" i="8"/>
  <c r="BS80" i="8"/>
  <c r="BS79" i="8"/>
  <c r="BG83" i="8"/>
  <c r="BG80" i="8"/>
  <c r="BG79" i="8"/>
  <c r="BA83" i="8"/>
  <c r="BA80" i="8"/>
  <c r="BA79" i="8"/>
  <c r="BJ83" i="8"/>
  <c r="BJ80" i="8"/>
  <c r="BJ79" i="8"/>
  <c r="BM83" i="8"/>
  <c r="BM80" i="8"/>
  <c r="BM79" i="8"/>
  <c r="AX83" i="8"/>
  <c r="AX80" i="8"/>
  <c r="AX79" i="8"/>
  <c r="AU83" i="8"/>
  <c r="AU80" i="8"/>
  <c r="AU79" i="8"/>
  <c r="AR83" i="8"/>
  <c r="AR80" i="8"/>
  <c r="AR79" i="8"/>
  <c r="AO83" i="8"/>
  <c r="AO80" i="8"/>
  <c r="AO79" i="8"/>
  <c r="AL83" i="8"/>
  <c r="AL80" i="8"/>
  <c r="AL79" i="8"/>
  <c r="E107" i="8"/>
  <c r="E106" i="8"/>
  <c r="E105" i="8"/>
  <c r="E95" i="8"/>
  <c r="E94" i="8"/>
  <c r="E93" i="8"/>
  <c r="E92" i="8"/>
  <c r="E91" i="8"/>
  <c r="E90" i="8"/>
  <c r="E89" i="8"/>
  <c r="E88" i="8"/>
  <c r="E87" i="8"/>
  <c r="E86" i="8"/>
  <c r="E85" i="8"/>
  <c r="E84" i="8"/>
  <c r="BD107" i="8"/>
  <c r="BD106" i="8"/>
  <c r="BD105" i="8"/>
  <c r="BD95" i="8"/>
  <c r="BD94" i="8"/>
  <c r="BD93" i="8"/>
  <c r="BD92" i="8"/>
  <c r="BD91" i="8"/>
  <c r="BD90" i="8"/>
  <c r="BD89" i="8"/>
  <c r="BD88" i="8"/>
  <c r="BD87" i="8"/>
  <c r="BD86" i="8"/>
  <c r="BD85" i="8"/>
  <c r="BD84" i="8"/>
  <c r="CE107" i="8"/>
  <c r="CE106" i="8"/>
  <c r="CE105" i="8"/>
  <c r="CE95" i="8"/>
  <c r="CE94" i="8"/>
  <c r="CE93" i="8"/>
  <c r="CE92" i="8"/>
  <c r="CE91" i="8"/>
  <c r="CE90" i="8"/>
  <c r="CE89" i="8"/>
  <c r="CE88" i="8"/>
  <c r="CE87" i="8"/>
  <c r="CE86" i="8"/>
  <c r="CE85" i="8"/>
  <c r="CE84" i="8"/>
  <c r="CB107" i="8"/>
  <c r="CB106" i="8"/>
  <c r="CB105" i="8"/>
  <c r="CB95" i="8"/>
  <c r="CB94" i="8"/>
  <c r="CB93" i="8"/>
  <c r="CB92" i="8"/>
  <c r="CB91" i="8"/>
  <c r="CB90" i="8"/>
  <c r="CB89" i="8"/>
  <c r="CB88" i="8"/>
  <c r="CB87" i="8"/>
  <c r="CB86" i="8"/>
  <c r="CB85" i="8"/>
  <c r="CB84" i="8"/>
  <c r="BY107" i="8"/>
  <c r="BY106" i="8"/>
  <c r="BY105" i="8"/>
  <c r="BY95" i="8"/>
  <c r="BY94" i="8"/>
  <c r="BY93" i="8"/>
  <c r="BY92" i="8"/>
  <c r="BY91" i="8"/>
  <c r="BY90" i="8"/>
  <c r="BY89" i="8"/>
  <c r="BY88" i="8"/>
  <c r="BY87" i="8"/>
  <c r="BY86" i="8"/>
  <c r="BY85" i="8"/>
  <c r="BY84" i="8"/>
  <c r="BV107" i="8"/>
  <c r="BV106" i="8"/>
  <c r="BV105" i="8"/>
  <c r="BV95" i="8"/>
  <c r="BV94" i="8"/>
  <c r="BV93" i="8"/>
  <c r="BV92" i="8"/>
  <c r="BV91" i="8"/>
  <c r="BV90" i="8"/>
  <c r="BV89" i="8"/>
  <c r="BV88" i="8"/>
  <c r="BV87" i="8"/>
  <c r="BV86" i="8"/>
  <c r="BV85" i="8"/>
  <c r="BV84" i="8"/>
  <c r="BS107" i="8"/>
  <c r="BS106" i="8"/>
  <c r="BS105" i="8"/>
  <c r="BS95" i="8"/>
  <c r="BS94" i="8"/>
  <c r="BS93" i="8"/>
  <c r="BS92" i="8"/>
  <c r="BS91" i="8"/>
  <c r="BS90" i="8"/>
  <c r="BS89" i="8"/>
  <c r="BS88" i="8"/>
  <c r="BS87" i="8"/>
  <c r="BS86" i="8"/>
  <c r="BS85" i="8"/>
  <c r="BS84" i="8"/>
  <c r="BG107" i="8"/>
  <c r="BG106" i="8"/>
  <c r="BG105" i="8"/>
  <c r="BG95" i="8"/>
  <c r="BG94" i="8"/>
  <c r="BG93" i="8"/>
  <c r="BG92" i="8"/>
  <c r="BG91" i="8"/>
  <c r="BG90" i="8"/>
  <c r="BG89" i="8"/>
  <c r="BG88" i="8"/>
  <c r="BG87" i="8"/>
  <c r="BG86" i="8"/>
  <c r="BG85" i="8"/>
  <c r="BG84" i="8"/>
  <c r="BA107" i="8"/>
  <c r="BA106" i="8"/>
  <c r="BA105" i="8"/>
  <c r="BA95" i="8"/>
  <c r="BA94" i="8"/>
  <c r="BA93" i="8"/>
  <c r="BA92" i="8"/>
  <c r="BA91" i="8"/>
  <c r="BA90" i="8"/>
  <c r="BA89" i="8"/>
  <c r="BA88" i="8"/>
  <c r="BA87" i="8"/>
  <c r="BA86" i="8"/>
  <c r="BA85" i="8"/>
  <c r="BA84" i="8"/>
  <c r="BJ107" i="8"/>
  <c r="BJ106" i="8"/>
  <c r="BJ105" i="8"/>
  <c r="BJ95" i="8"/>
  <c r="BJ94" i="8"/>
  <c r="BJ93" i="8"/>
  <c r="BJ92" i="8"/>
  <c r="BJ91" i="8"/>
  <c r="BJ90" i="8"/>
  <c r="BJ89" i="8"/>
  <c r="BJ88" i="8"/>
  <c r="BJ87" i="8"/>
  <c r="BJ86" i="8"/>
  <c r="BJ85" i="8"/>
  <c r="BJ84" i="8"/>
  <c r="BM107" i="8"/>
  <c r="BM106" i="8"/>
  <c r="BM105" i="8"/>
  <c r="BM95" i="8"/>
  <c r="BM94" i="8"/>
  <c r="BM93" i="8"/>
  <c r="BM92" i="8"/>
  <c r="BM91" i="8"/>
  <c r="BM90" i="8"/>
  <c r="BM89" i="8"/>
  <c r="BM88" i="8"/>
  <c r="BM87" i="8"/>
  <c r="BM86" i="8"/>
  <c r="BM85" i="8"/>
  <c r="BM84" i="8"/>
  <c r="AX107" i="8"/>
  <c r="AX106" i="8"/>
  <c r="AX105" i="8"/>
  <c r="AX95" i="8"/>
  <c r="AX94" i="8"/>
  <c r="AX93" i="8"/>
  <c r="AX92" i="8"/>
  <c r="AX91" i="8"/>
  <c r="AX90" i="8"/>
  <c r="AX89" i="8"/>
  <c r="AX88" i="8"/>
  <c r="AX87" i="8"/>
  <c r="AX86" i="8"/>
  <c r="AX85" i="8"/>
  <c r="AX84" i="8"/>
  <c r="AU107" i="8"/>
  <c r="AU106" i="8"/>
  <c r="AU105" i="8"/>
  <c r="AU95" i="8"/>
  <c r="AU94" i="8"/>
  <c r="AU93" i="8"/>
  <c r="AU92" i="8"/>
  <c r="AU91" i="8"/>
  <c r="AU90" i="8"/>
  <c r="AU89" i="8"/>
  <c r="AU88" i="8"/>
  <c r="AU87" i="8"/>
  <c r="AU86" i="8"/>
  <c r="AU85" i="8"/>
  <c r="AU84" i="8"/>
  <c r="AR107" i="8"/>
  <c r="AR106" i="8"/>
  <c r="AR105" i="8"/>
  <c r="AR95" i="8"/>
  <c r="AR94" i="8"/>
  <c r="AR93" i="8"/>
  <c r="AR92" i="8"/>
  <c r="AR91" i="8"/>
  <c r="AR90" i="8"/>
  <c r="AR89" i="8"/>
  <c r="AR88" i="8"/>
  <c r="AR87" i="8"/>
  <c r="AR86" i="8"/>
  <c r="AR85" i="8"/>
  <c r="AR84" i="8"/>
  <c r="AO107" i="8"/>
  <c r="AO106" i="8"/>
  <c r="AO105" i="8"/>
  <c r="AO95" i="8"/>
  <c r="AO94" i="8"/>
  <c r="AO93" i="8"/>
  <c r="AO92" i="8"/>
  <c r="AO91" i="8"/>
  <c r="AO90" i="8"/>
  <c r="AO89" i="8"/>
  <c r="AO88" i="8"/>
  <c r="AO87" i="8"/>
  <c r="AO86" i="8"/>
  <c r="AO85" i="8"/>
  <c r="AO84" i="8"/>
  <c r="AL107" i="8"/>
  <c r="AL106" i="8"/>
  <c r="AL105" i="8"/>
  <c r="AL95" i="8"/>
  <c r="AL94" i="8"/>
  <c r="AL93" i="8"/>
  <c r="AL92" i="8"/>
  <c r="AL91" i="8"/>
  <c r="AL90" i="8"/>
  <c r="AL89" i="8"/>
  <c r="AL88" i="8"/>
  <c r="AL87" i="8"/>
  <c r="AL86" i="8"/>
  <c r="AL85" i="8"/>
  <c r="AL84" i="8"/>
  <c r="AM34" i="8"/>
  <c r="AL66" i="8" s="1"/>
  <c r="AL35" i="8"/>
  <c r="AN35" i="8"/>
  <c r="AN36" i="8"/>
  <c r="AN37" i="8"/>
  <c r="AN38" i="8"/>
  <c r="AN39" i="8"/>
  <c r="AN40" i="8"/>
  <c r="AL48" i="8"/>
  <c r="AL49" i="8"/>
  <c r="AL50" i="8"/>
  <c r="AL51" i="8"/>
  <c r="AL52" i="8"/>
  <c r="AL53" i="8"/>
  <c r="AL54" i="8"/>
  <c r="AL55" i="8"/>
  <c r="AL56" i="8"/>
  <c r="AL58" i="8"/>
  <c r="AN58" i="8"/>
  <c r="AL59" i="8"/>
  <c r="AN59" i="8"/>
  <c r="AL60" i="8"/>
  <c r="AN60" i="8"/>
  <c r="AL61" i="8"/>
  <c r="AN61" i="8"/>
  <c r="AL62" i="8"/>
  <c r="AN62" i="8"/>
  <c r="AL63" i="8"/>
  <c r="AL367" i="8" s="1"/>
  <c r="AN63" i="8"/>
  <c r="AL64" i="8"/>
  <c r="AP34" i="8"/>
  <c r="AO67" i="8" s="1"/>
  <c r="AO35" i="8"/>
  <c r="AQ35" i="8"/>
  <c r="AQ36" i="8"/>
  <c r="AQ37" i="8"/>
  <c r="AQ38" i="8"/>
  <c r="AQ39" i="8"/>
  <c r="AQ40" i="8"/>
  <c r="AO48" i="8"/>
  <c r="AO49" i="8"/>
  <c r="AO50" i="8"/>
  <c r="AO51" i="8"/>
  <c r="AO52" i="8"/>
  <c r="AO53" i="8"/>
  <c r="AO54" i="8"/>
  <c r="AO55" i="8"/>
  <c r="AO56" i="8"/>
  <c r="AO58" i="8"/>
  <c r="AQ58" i="8"/>
  <c r="AO59" i="8"/>
  <c r="AQ59" i="8"/>
  <c r="AO60" i="8"/>
  <c r="AQ60" i="8"/>
  <c r="AO61" i="8"/>
  <c r="AQ61" i="8"/>
  <c r="AO62" i="8"/>
  <c r="AQ62" i="8"/>
  <c r="AO63" i="8"/>
  <c r="AO367" i="8" s="1"/>
  <c r="AQ63" i="8"/>
  <c r="AO64" i="8"/>
  <c r="AS34" i="8"/>
  <c r="AR67" i="8" s="1"/>
  <c r="AR35" i="8"/>
  <c r="AT35" i="8"/>
  <c r="AT36" i="8"/>
  <c r="AT37" i="8"/>
  <c r="AT38" i="8"/>
  <c r="AT39" i="8"/>
  <c r="AT40" i="8"/>
  <c r="AR48" i="8"/>
  <c r="AR49" i="8"/>
  <c r="AR50" i="8"/>
  <c r="AR51" i="8"/>
  <c r="AR52" i="8"/>
  <c r="AR53" i="8"/>
  <c r="AR54" i="8"/>
  <c r="AR55" i="8"/>
  <c r="AR56" i="8"/>
  <c r="AR58" i="8"/>
  <c r="AT58" i="8"/>
  <c r="AR59" i="8"/>
  <c r="AT59" i="8"/>
  <c r="AR60" i="8"/>
  <c r="AT60" i="8"/>
  <c r="AR61" i="8"/>
  <c r="AT61" i="8"/>
  <c r="AR62" i="8"/>
  <c r="AT62" i="8"/>
  <c r="AR63" i="8"/>
  <c r="AR367" i="8" s="1"/>
  <c r="AT63" i="8"/>
  <c r="AR64" i="8"/>
  <c r="AQ48" i="8" l="1"/>
  <c r="AO383" i="8"/>
  <c r="AO292" i="8"/>
  <c r="AO352" i="8"/>
  <c r="AO262" i="8"/>
  <c r="AO201" i="8"/>
  <c r="AM48" i="8"/>
  <c r="AL96" i="8" s="1"/>
  <c r="AL383" i="8"/>
  <c r="AL262" i="8"/>
  <c r="AL352" i="8"/>
  <c r="AL201" i="8"/>
  <c r="AL292" i="8"/>
  <c r="AR69" i="8"/>
  <c r="AR262" i="8"/>
  <c r="AR352" i="8"/>
  <c r="AR201" i="8"/>
  <c r="AR383" i="8"/>
  <c r="AR292" i="8"/>
  <c r="AP51" i="8"/>
  <c r="AO99" i="8" s="1"/>
  <c r="AO265" i="8"/>
  <c r="AO295" i="8"/>
  <c r="AO355" i="8"/>
  <c r="AO386" i="8"/>
  <c r="AR77" i="8"/>
  <c r="AR270" i="8"/>
  <c r="AR360" i="8"/>
  <c r="AR300" i="8"/>
  <c r="AR391" i="8"/>
  <c r="AL270" i="8"/>
  <c r="AL360" i="8"/>
  <c r="AL300" i="8"/>
  <c r="AL391" i="8"/>
  <c r="AR268" i="8"/>
  <c r="AR358" i="8"/>
  <c r="AR298" i="8"/>
  <c r="AR389" i="8"/>
  <c r="AO275" i="8"/>
  <c r="AO305" i="8"/>
  <c r="AO365" i="8"/>
  <c r="AO396" i="8"/>
  <c r="AL269" i="8"/>
  <c r="AL359" i="8"/>
  <c r="AL299" i="8"/>
  <c r="AL390" i="8"/>
  <c r="AL74" i="8"/>
  <c r="AL267" i="8"/>
  <c r="AL297" i="8"/>
  <c r="AL388" i="8"/>
  <c r="AL357" i="8"/>
  <c r="AO273" i="8"/>
  <c r="AO303" i="8"/>
  <c r="AO394" i="8"/>
  <c r="AO363" i="8"/>
  <c r="AR73" i="8"/>
  <c r="AR266" i="8"/>
  <c r="AR356" i="8"/>
  <c r="AR296" i="8"/>
  <c r="AR387" i="8"/>
  <c r="AL266" i="8"/>
  <c r="AL296" i="8"/>
  <c r="AL356" i="8"/>
  <c r="AL387" i="8"/>
  <c r="AO263" i="8"/>
  <c r="AO202" i="8"/>
  <c r="AO293" i="8"/>
  <c r="AO353" i="8"/>
  <c r="AO384" i="8"/>
  <c r="AN54" i="8"/>
  <c r="AL268" i="8"/>
  <c r="AL298" i="8"/>
  <c r="AL358" i="8"/>
  <c r="AL389" i="8"/>
  <c r="AO274" i="8"/>
  <c r="AO304" i="8"/>
  <c r="AO364" i="8"/>
  <c r="AO395" i="8"/>
  <c r="AL305" i="8"/>
  <c r="AL275" i="8"/>
  <c r="AL396" i="8"/>
  <c r="AL365" i="8"/>
  <c r="AO264" i="8"/>
  <c r="AO203" i="8"/>
  <c r="AO294" i="8"/>
  <c r="AO354" i="8"/>
  <c r="AO385" i="8"/>
  <c r="AS55" i="8"/>
  <c r="AR103" i="8" s="1"/>
  <c r="AR269" i="8"/>
  <c r="AR299" i="8"/>
  <c r="AR390" i="8"/>
  <c r="AR359" i="8"/>
  <c r="AL276" i="8"/>
  <c r="AL397" i="8"/>
  <c r="AL366" i="8"/>
  <c r="AO302" i="8"/>
  <c r="AO393" i="8"/>
  <c r="AO362" i="8"/>
  <c r="AO272" i="8"/>
  <c r="AP55" i="8"/>
  <c r="AO103" i="8" s="1"/>
  <c r="AO269" i="8"/>
  <c r="AO299" i="8"/>
  <c r="AO390" i="8"/>
  <c r="AO359" i="8"/>
  <c r="AL304" i="8"/>
  <c r="AL274" i="8"/>
  <c r="AL395" i="8"/>
  <c r="AL364" i="8"/>
  <c r="AL70" i="8"/>
  <c r="AL202" i="8"/>
  <c r="AL293" i="8"/>
  <c r="AL384" i="8"/>
  <c r="AL353" i="8"/>
  <c r="AL263" i="8"/>
  <c r="AL272" i="8"/>
  <c r="AL302" i="8"/>
  <c r="AL362" i="8"/>
  <c r="AL393" i="8"/>
  <c r="AR264" i="8"/>
  <c r="AR203" i="8"/>
  <c r="AR294" i="8"/>
  <c r="AR354" i="8"/>
  <c r="AR385" i="8"/>
  <c r="AO268" i="8"/>
  <c r="AO298" i="8"/>
  <c r="AO389" i="8"/>
  <c r="AO358" i="8"/>
  <c r="AT53" i="8"/>
  <c r="AR267" i="8"/>
  <c r="AR297" i="8"/>
  <c r="AR357" i="8"/>
  <c r="AR388" i="8"/>
  <c r="AR275" i="8"/>
  <c r="AR305" i="8"/>
  <c r="AR365" i="8"/>
  <c r="AR396" i="8"/>
  <c r="AL265" i="8"/>
  <c r="AL295" i="8"/>
  <c r="AL386" i="8"/>
  <c r="AL355" i="8"/>
  <c r="AO77" i="8"/>
  <c r="AO270" i="8"/>
  <c r="AO300" i="8"/>
  <c r="AO391" i="8"/>
  <c r="AO360" i="8"/>
  <c r="AN50" i="8"/>
  <c r="AL203" i="8"/>
  <c r="AL264" i="8"/>
  <c r="AL294" i="8"/>
  <c r="AL385" i="8"/>
  <c r="AL354" i="8"/>
  <c r="AR274" i="8"/>
  <c r="AR364" i="8"/>
  <c r="AR304" i="8"/>
  <c r="AR395" i="8"/>
  <c r="AO276" i="8"/>
  <c r="AO366" i="8"/>
  <c r="AO397" i="8"/>
  <c r="AR272" i="8"/>
  <c r="AR362" i="8"/>
  <c r="AR302" i="8"/>
  <c r="AR393" i="8"/>
  <c r="AR276" i="8"/>
  <c r="AR366" i="8"/>
  <c r="AR397" i="8"/>
  <c r="AR265" i="8"/>
  <c r="AR355" i="8"/>
  <c r="AR295" i="8"/>
  <c r="AR386" i="8"/>
  <c r="AR70" i="8"/>
  <c r="AR263" i="8"/>
  <c r="AR202" i="8"/>
  <c r="AR293" i="8"/>
  <c r="AR353" i="8"/>
  <c r="AR384" i="8"/>
  <c r="AR273" i="8"/>
  <c r="AR363" i="8"/>
  <c r="AR303" i="8"/>
  <c r="AR394" i="8"/>
  <c r="AO267" i="8"/>
  <c r="AO297" i="8"/>
  <c r="AO357" i="8"/>
  <c r="AO388" i="8"/>
  <c r="AL273" i="8"/>
  <c r="AL303" i="8"/>
  <c r="AL363" i="8"/>
  <c r="AL394" i="8"/>
  <c r="AO73" i="8"/>
  <c r="AO266" i="8"/>
  <c r="AO296" i="8"/>
  <c r="AO356" i="8"/>
  <c r="AO387" i="8"/>
  <c r="AP48" i="8"/>
  <c r="AO96" i="8" s="1"/>
  <c r="AL67" i="8"/>
  <c r="AS48" i="8"/>
  <c r="AR96" i="8" s="1"/>
  <c r="AL69" i="8"/>
  <c r="AO65" i="8"/>
  <c r="AO69" i="8"/>
  <c r="AR65" i="8"/>
  <c r="AR66" i="8"/>
  <c r="AT52" i="8"/>
  <c r="AL65" i="8"/>
  <c r="AO66" i="8"/>
  <c r="AT48" i="8"/>
  <c r="AN49" i="8"/>
  <c r="AQ52" i="8"/>
  <c r="AT56" i="8"/>
  <c r="AP52" i="8"/>
  <c r="AO100" i="8" s="1"/>
  <c r="AM49" i="8"/>
  <c r="AL97" i="8" s="1"/>
  <c r="AP53" i="8"/>
  <c r="AO101" i="8" s="1"/>
  <c r="AO74" i="8"/>
  <c r="AP49" i="8"/>
  <c r="AO97" i="8" s="1"/>
  <c r="AO70" i="8"/>
  <c r="AS56" i="8"/>
  <c r="AR104" i="8" s="1"/>
  <c r="AS54" i="8"/>
  <c r="AR102" i="8" s="1"/>
  <c r="AR75" i="8"/>
  <c r="AS52" i="8"/>
  <c r="AR100" i="8" s="1"/>
  <c r="AS50" i="8"/>
  <c r="AR98" i="8" s="1"/>
  <c r="AR71" i="8"/>
  <c r="AQ51" i="8"/>
  <c r="AO72" i="8"/>
  <c r="AM54" i="8"/>
  <c r="AL102" i="8" s="1"/>
  <c r="AL75" i="8"/>
  <c r="AM52" i="8"/>
  <c r="AL100" i="8" s="1"/>
  <c r="AL73" i="8"/>
  <c r="AT49" i="8"/>
  <c r="AQ56" i="8"/>
  <c r="AQ55" i="8"/>
  <c r="AO76" i="8"/>
  <c r="AP50" i="8"/>
  <c r="AO98" i="8" s="1"/>
  <c r="AO71" i="8"/>
  <c r="AM56" i="8"/>
  <c r="AL104" i="8" s="1"/>
  <c r="AL77" i="8"/>
  <c r="AN53" i="8"/>
  <c r="AM51" i="8"/>
  <c r="AL99" i="8" s="1"/>
  <c r="AL72" i="8"/>
  <c r="AT51" i="8"/>
  <c r="AR72" i="8"/>
  <c r="AS53" i="8"/>
  <c r="AR101" i="8" s="1"/>
  <c r="AR74" i="8"/>
  <c r="AS51" i="8"/>
  <c r="AR99" i="8" s="1"/>
  <c r="AS49" i="8"/>
  <c r="AR97" i="8" s="1"/>
  <c r="AP56" i="8"/>
  <c r="AO104" i="8" s="1"/>
  <c r="AP54" i="8"/>
  <c r="AO102" i="8" s="1"/>
  <c r="AO75" i="8"/>
  <c r="AQ49" i="8"/>
  <c r="AM55" i="8"/>
  <c r="AL103" i="8" s="1"/>
  <c r="AL76" i="8"/>
  <c r="AM53" i="8"/>
  <c r="AL101" i="8" s="1"/>
  <c r="AT55" i="8"/>
  <c r="AR76" i="8"/>
  <c r="AM50" i="8"/>
  <c r="AL98" i="8" s="1"/>
  <c r="AL71" i="8"/>
  <c r="AN55" i="8"/>
  <c r="AN51" i="8"/>
  <c r="AN56" i="8"/>
  <c r="AN52" i="8"/>
  <c r="AN48" i="8"/>
  <c r="AQ53" i="8"/>
  <c r="AQ54" i="8"/>
  <c r="AQ50" i="8"/>
  <c r="AT54" i="8"/>
  <c r="AT50" i="8"/>
  <c r="AF107" i="8"/>
  <c r="AF106" i="8"/>
  <c r="AF105" i="8"/>
  <c r="AF95" i="8"/>
  <c r="AF94" i="8"/>
  <c r="AF93" i="8"/>
  <c r="AF92" i="8"/>
  <c r="AF91" i="8"/>
  <c r="AF90" i="8"/>
  <c r="AF89" i="8"/>
  <c r="AF88" i="8"/>
  <c r="AF87" i="8"/>
  <c r="AF86" i="8"/>
  <c r="AF85" i="8"/>
  <c r="AF84" i="8"/>
  <c r="AF83" i="8"/>
  <c r="AF80" i="8"/>
  <c r="AF79" i="8"/>
  <c r="AI107" i="8"/>
  <c r="AI106" i="8"/>
  <c r="AI105" i="8"/>
  <c r="AI95" i="8"/>
  <c r="AI94" i="8"/>
  <c r="AI93" i="8"/>
  <c r="AI92" i="8"/>
  <c r="AI91" i="8"/>
  <c r="AI90" i="8"/>
  <c r="AI89" i="8"/>
  <c r="AI88" i="8"/>
  <c r="AI87" i="8"/>
  <c r="AI86" i="8"/>
  <c r="AI85" i="8"/>
  <c r="AI84" i="8"/>
  <c r="AI83" i="8"/>
  <c r="AI80" i="8"/>
  <c r="AI79" i="8"/>
  <c r="AC107" i="8"/>
  <c r="AC106" i="8"/>
  <c r="AC105" i="8"/>
  <c r="AC95" i="8"/>
  <c r="AC94" i="8"/>
  <c r="AC93" i="8"/>
  <c r="AC92" i="8"/>
  <c r="AC91" i="8"/>
  <c r="AC90" i="8"/>
  <c r="AC89" i="8"/>
  <c r="AC88" i="8"/>
  <c r="AC87" i="8"/>
  <c r="AC86" i="8"/>
  <c r="AC85" i="8"/>
  <c r="AC84" i="8"/>
  <c r="AC83" i="8"/>
  <c r="AC80" i="8"/>
  <c r="AC79" i="8"/>
  <c r="N107" i="8"/>
  <c r="T107" i="8"/>
  <c r="W107" i="8"/>
  <c r="W106" i="8"/>
  <c r="W105" i="8"/>
  <c r="W95" i="8"/>
  <c r="W94" i="8"/>
  <c r="W93" i="8"/>
  <c r="W92" i="8"/>
  <c r="W91" i="8"/>
  <c r="W90" i="8"/>
  <c r="W89" i="8"/>
  <c r="W88" i="8"/>
  <c r="W87" i="8"/>
  <c r="W86" i="8"/>
  <c r="W85" i="8"/>
  <c r="W83" i="8"/>
  <c r="W80" i="8"/>
  <c r="W79" i="8"/>
  <c r="T106" i="8"/>
  <c r="T105" i="8"/>
  <c r="T95" i="8"/>
  <c r="T94" i="8"/>
  <c r="T90" i="8"/>
  <c r="T89" i="8"/>
  <c r="T88" i="8"/>
  <c r="T87" i="8"/>
  <c r="T86" i="8"/>
  <c r="T85" i="8"/>
  <c r="T84" i="8"/>
  <c r="N91" i="8"/>
  <c r="N92" i="8"/>
  <c r="N93" i="8"/>
  <c r="N94" i="8"/>
  <c r="N95" i="8"/>
  <c r="N105" i="8"/>
  <c r="N106" i="8"/>
  <c r="N90" i="8"/>
  <c r="N89" i="8"/>
  <c r="N87" i="8"/>
  <c r="N86" i="8"/>
  <c r="N85" i="8"/>
  <c r="N84" i="8"/>
  <c r="N88" i="8"/>
  <c r="AL82" i="8" l="1"/>
  <c r="AR82" i="8"/>
  <c r="AO82" i="8"/>
  <c r="T83" i="8"/>
  <c r="T80" i="8"/>
  <c r="T79" i="8"/>
  <c r="N83" i="8"/>
  <c r="N80" i="8"/>
  <c r="N79" i="8"/>
  <c r="Q107" i="8"/>
  <c r="Q106" i="8"/>
  <c r="Q105" i="8"/>
  <c r="Q95" i="8"/>
  <c r="Q94" i="8"/>
  <c r="Q93" i="8"/>
  <c r="Q92" i="8"/>
  <c r="Q91" i="8"/>
  <c r="Q90" i="8"/>
  <c r="Q89" i="8"/>
  <c r="Q88" i="8"/>
  <c r="Q87" i="8"/>
  <c r="Q86" i="8"/>
  <c r="Q85" i="8"/>
  <c r="Q84" i="8"/>
  <c r="Q83" i="8"/>
  <c r="Q80" i="8"/>
  <c r="Q79" i="8"/>
  <c r="AB39" i="8"/>
  <c r="AB40" i="8"/>
  <c r="Z107" i="8"/>
  <c r="Z106" i="8"/>
  <c r="Z105" i="8"/>
  <c r="Z95" i="8"/>
  <c r="Z94" i="8"/>
  <c r="Z93" i="8"/>
  <c r="Z92" i="8"/>
  <c r="Z91" i="8"/>
  <c r="Z90" i="8"/>
  <c r="Z89" i="8"/>
  <c r="Z88" i="8"/>
  <c r="Z87" i="8"/>
  <c r="Z86" i="8"/>
  <c r="Z85" i="8"/>
  <c r="Z84" i="8"/>
  <c r="Z83" i="8"/>
  <c r="Z80" i="8"/>
  <c r="Z79" i="8"/>
  <c r="Z64" i="8"/>
  <c r="AB63" i="8"/>
  <c r="Z63" i="8"/>
  <c r="Z367" i="8" s="1"/>
  <c r="AB62" i="8"/>
  <c r="Z62" i="8"/>
  <c r="AB61" i="8"/>
  <c r="Z61" i="8"/>
  <c r="AB60" i="8"/>
  <c r="Z60" i="8"/>
  <c r="AB59" i="8"/>
  <c r="Z59" i="8"/>
  <c r="AB58" i="8"/>
  <c r="Z58" i="8"/>
  <c r="Z56" i="8"/>
  <c r="Z55" i="8"/>
  <c r="Z54" i="8"/>
  <c r="Z53" i="8"/>
  <c r="Z52" i="8"/>
  <c r="Z51" i="8"/>
  <c r="Z50" i="8"/>
  <c r="Z49" i="8"/>
  <c r="Z48" i="8"/>
  <c r="AB38" i="8"/>
  <c r="AB37" i="8"/>
  <c r="AB36" i="8"/>
  <c r="AB35" i="8"/>
  <c r="Z35" i="8"/>
  <c r="AA34" i="8"/>
  <c r="Z65" i="8" s="1"/>
  <c r="H83" i="8"/>
  <c r="K83" i="8"/>
  <c r="K79" i="8"/>
  <c r="B107" i="8"/>
  <c r="B106" i="8"/>
  <c r="B105" i="8"/>
  <c r="B95" i="8"/>
  <c r="B94" i="8"/>
  <c r="B93" i="8"/>
  <c r="B92" i="8"/>
  <c r="B91" i="8"/>
  <c r="B90" i="8"/>
  <c r="B89" i="8"/>
  <c r="B88" i="8"/>
  <c r="B87" i="8"/>
  <c r="B86" i="8"/>
  <c r="B80" i="8"/>
  <c r="B79" i="8"/>
  <c r="B64" i="8"/>
  <c r="H107" i="8"/>
  <c r="H106" i="8"/>
  <c r="H105" i="8"/>
  <c r="H95" i="8"/>
  <c r="H94" i="8"/>
  <c r="H93" i="8"/>
  <c r="H92" i="8"/>
  <c r="H91" i="8"/>
  <c r="H90" i="8"/>
  <c r="H89" i="8"/>
  <c r="H88" i="8"/>
  <c r="H87" i="8"/>
  <c r="H86" i="8"/>
  <c r="H85" i="8"/>
  <c r="H84" i="8"/>
  <c r="H80" i="8"/>
  <c r="H79" i="8"/>
  <c r="H64" i="8"/>
  <c r="K107" i="8"/>
  <c r="K105" i="8"/>
  <c r="K106" i="8"/>
  <c r="Z69" i="8" l="1"/>
  <c r="Z262" i="8"/>
  <c r="Z352" i="8"/>
  <c r="Z383" i="8"/>
  <c r="Z292" i="8"/>
  <c r="Z201" i="8"/>
  <c r="Z272" i="8"/>
  <c r="Z362" i="8"/>
  <c r="Z302" i="8"/>
  <c r="Z393" i="8"/>
  <c r="Z273" i="8"/>
  <c r="Z303" i="8"/>
  <c r="Z394" i="8"/>
  <c r="Z363" i="8"/>
  <c r="Z70" i="8"/>
  <c r="Z202" i="8"/>
  <c r="Z293" i="8"/>
  <c r="Z263" i="8"/>
  <c r="Z384" i="8"/>
  <c r="Z353" i="8"/>
  <c r="AA50" i="8"/>
  <c r="Z98" i="8" s="1"/>
  <c r="Z203" i="8"/>
  <c r="Z264" i="8"/>
  <c r="Z294" i="8"/>
  <c r="Z354" i="8"/>
  <c r="Z385" i="8"/>
  <c r="Z73" i="8"/>
  <c r="Z266" i="8"/>
  <c r="Z356" i="8"/>
  <c r="Z387" i="8"/>
  <c r="Z296" i="8"/>
  <c r="Z305" i="8"/>
  <c r="Z275" i="8"/>
  <c r="Z396" i="8"/>
  <c r="Z365" i="8"/>
  <c r="Z276" i="8"/>
  <c r="Z397" i="8"/>
  <c r="Z366" i="8"/>
  <c r="AA54" i="8"/>
  <c r="Z102" i="8" s="1"/>
  <c r="Z268" i="8"/>
  <c r="Z298" i="8"/>
  <c r="Z389" i="8"/>
  <c r="Z358" i="8"/>
  <c r="AB51" i="8"/>
  <c r="Z265" i="8"/>
  <c r="Z355" i="8"/>
  <c r="Z386" i="8"/>
  <c r="Z295" i="8"/>
  <c r="Z74" i="8"/>
  <c r="Z267" i="8"/>
  <c r="Z357" i="8"/>
  <c r="Z388" i="8"/>
  <c r="Z297" i="8"/>
  <c r="AB55" i="8"/>
  <c r="Z269" i="8"/>
  <c r="Z299" i="8"/>
  <c r="Z390" i="8"/>
  <c r="Z359" i="8"/>
  <c r="Z364" i="8"/>
  <c r="Z304" i="8"/>
  <c r="Z274" i="8"/>
  <c r="Z395" i="8"/>
  <c r="Z77" i="8"/>
  <c r="Z270" i="8"/>
  <c r="Z360" i="8"/>
  <c r="Z300" i="8"/>
  <c r="Z391" i="8"/>
  <c r="AA48" i="8"/>
  <c r="Z96" i="8" s="1"/>
  <c r="AB54" i="8"/>
  <c r="Z66" i="8"/>
  <c r="AB49" i="8"/>
  <c r="AA53" i="8"/>
  <c r="Z101" i="8" s="1"/>
  <c r="AB53" i="8"/>
  <c r="Z71" i="8"/>
  <c r="AA49" i="8"/>
  <c r="Z97" i="8" s="1"/>
  <c r="AB50" i="8"/>
  <c r="AA52" i="8"/>
  <c r="Z100" i="8" s="1"/>
  <c r="AA56" i="8"/>
  <c r="Z104" i="8" s="1"/>
  <c r="Z75" i="8"/>
  <c r="AB48" i="8"/>
  <c r="AA51" i="8"/>
  <c r="Z99" i="8" s="1"/>
  <c r="AB52" i="8"/>
  <c r="AA55" i="8"/>
  <c r="Z103" i="8" s="1"/>
  <c r="AB56" i="8"/>
  <c r="Z67" i="8"/>
  <c r="Z72" i="8"/>
  <c r="Z76" i="8"/>
  <c r="K85" i="8"/>
  <c r="K86" i="8"/>
  <c r="K87" i="8"/>
  <c r="K88" i="8"/>
  <c r="K89" i="8"/>
  <c r="K90" i="8"/>
  <c r="K91" i="8"/>
  <c r="K92" i="8"/>
  <c r="K93" i="8"/>
  <c r="K94" i="8"/>
  <c r="K95" i="8"/>
  <c r="K84" i="8"/>
  <c r="C2" i="10"/>
  <c r="C3" i="10"/>
  <c r="C4" i="10"/>
  <c r="C5" i="10"/>
  <c r="C6" i="10"/>
  <c r="C7" i="10"/>
  <c r="C8" i="10"/>
  <c r="Z82" i="8" l="1"/>
  <c r="K80" i="8"/>
  <c r="K49" i="8"/>
  <c r="K50" i="8"/>
  <c r="K51" i="8"/>
  <c r="K52" i="8"/>
  <c r="K53" i="8"/>
  <c r="K54" i="8"/>
  <c r="K55" i="8"/>
  <c r="K56" i="8"/>
  <c r="BP56" i="8"/>
  <c r="BP55" i="8"/>
  <c r="BP54" i="8"/>
  <c r="BP53" i="8"/>
  <c r="BP52" i="8"/>
  <c r="BP51" i="8"/>
  <c r="BP50" i="8"/>
  <c r="BP49" i="8"/>
  <c r="BP48" i="8"/>
  <c r="E56" i="8"/>
  <c r="E55" i="8"/>
  <c r="E54" i="8"/>
  <c r="E53" i="8"/>
  <c r="E52" i="8"/>
  <c r="E51" i="8"/>
  <c r="E50" i="8"/>
  <c r="E49" i="8"/>
  <c r="E48" i="8"/>
  <c r="BD56" i="8"/>
  <c r="BD55" i="8"/>
  <c r="BD54" i="8"/>
  <c r="BD53" i="8"/>
  <c r="BD52" i="8"/>
  <c r="BD51" i="8"/>
  <c r="BD50" i="8"/>
  <c r="BD49" i="8"/>
  <c r="BD48" i="8"/>
  <c r="CE56" i="8"/>
  <c r="CE55" i="8"/>
  <c r="CE54" i="8"/>
  <c r="CE53" i="8"/>
  <c r="CE52" i="8"/>
  <c r="CE51" i="8"/>
  <c r="CE50" i="8"/>
  <c r="CE49" i="8"/>
  <c r="CE48" i="8"/>
  <c r="CB56" i="8"/>
  <c r="CB55" i="8"/>
  <c r="CB54" i="8"/>
  <c r="CB53" i="8"/>
  <c r="CB52" i="8"/>
  <c r="CB51" i="8"/>
  <c r="CB50" i="8"/>
  <c r="CB49" i="8"/>
  <c r="CB48" i="8"/>
  <c r="BY56" i="8"/>
  <c r="BY55" i="8"/>
  <c r="BY54" i="8"/>
  <c r="BY53" i="8"/>
  <c r="BY52" i="8"/>
  <c r="BY51" i="8"/>
  <c r="BY50" i="8"/>
  <c r="BY49" i="8"/>
  <c r="BY48" i="8"/>
  <c r="BV56" i="8"/>
  <c r="BV55" i="8"/>
  <c r="BV54" i="8"/>
  <c r="BV53" i="8"/>
  <c r="BV52" i="8"/>
  <c r="BV51" i="8"/>
  <c r="BV50" i="8"/>
  <c r="BV49" i="8"/>
  <c r="BV48" i="8"/>
  <c r="BS56" i="8"/>
  <c r="BS55" i="8"/>
  <c r="BS54" i="8"/>
  <c r="BS53" i="8"/>
  <c r="BS52" i="8"/>
  <c r="BS51" i="8"/>
  <c r="BS50" i="8"/>
  <c r="BS49" i="8"/>
  <c r="BS48" i="8"/>
  <c r="BG56" i="8"/>
  <c r="BG55" i="8"/>
  <c r="BG54" i="8"/>
  <c r="BG53" i="8"/>
  <c r="BG52" i="8"/>
  <c r="BG51" i="8"/>
  <c r="BG50" i="8"/>
  <c r="BG49" i="8"/>
  <c r="BG48" i="8"/>
  <c r="BA56" i="8"/>
  <c r="BA55" i="8"/>
  <c r="BA54" i="8"/>
  <c r="BA53" i="8"/>
  <c r="BA52" i="8"/>
  <c r="BA51" i="8"/>
  <c r="BA50" i="8"/>
  <c r="BA49" i="8"/>
  <c r="BA48" i="8"/>
  <c r="BJ56" i="8"/>
  <c r="BJ55" i="8"/>
  <c r="BJ54" i="8"/>
  <c r="BJ53" i="8"/>
  <c r="BJ52" i="8"/>
  <c r="BJ51" i="8"/>
  <c r="BJ50" i="8"/>
  <c r="BJ49" i="8"/>
  <c r="BJ48" i="8"/>
  <c r="BM56" i="8"/>
  <c r="BM55" i="8"/>
  <c r="BM54" i="8"/>
  <c r="BM53" i="8"/>
  <c r="BM52" i="8"/>
  <c r="BM51" i="8"/>
  <c r="BM50" i="8"/>
  <c r="BM49" i="8"/>
  <c r="BM48" i="8"/>
  <c r="AX56" i="8"/>
  <c r="AX55" i="8"/>
  <c r="AX54" i="8"/>
  <c r="AX53" i="8"/>
  <c r="AX52" i="8"/>
  <c r="AX51" i="8"/>
  <c r="AX50" i="8"/>
  <c r="AX49" i="8"/>
  <c r="AX48" i="8"/>
  <c r="AU56" i="8"/>
  <c r="AU55" i="8"/>
  <c r="AU54" i="8"/>
  <c r="AU53" i="8"/>
  <c r="AU52" i="8"/>
  <c r="AU51" i="8"/>
  <c r="AU50" i="8"/>
  <c r="AU49" i="8"/>
  <c r="AU48" i="8"/>
  <c r="AF56" i="8"/>
  <c r="AF55" i="8"/>
  <c r="AF54" i="8"/>
  <c r="AF53" i="8"/>
  <c r="AF52" i="8"/>
  <c r="AF51" i="8"/>
  <c r="AF50" i="8"/>
  <c r="AF49" i="8"/>
  <c r="AF48" i="8"/>
  <c r="AI56" i="8"/>
  <c r="AI55" i="8"/>
  <c r="AI54" i="8"/>
  <c r="AI53" i="8"/>
  <c r="AI52" i="8"/>
  <c r="AI51" i="8"/>
  <c r="AI50" i="8"/>
  <c r="AI49" i="8"/>
  <c r="AI48" i="8"/>
  <c r="AC56" i="8"/>
  <c r="AC55" i="8"/>
  <c r="AC54" i="8"/>
  <c r="AC53" i="8"/>
  <c r="AC52" i="8"/>
  <c r="AC51" i="8"/>
  <c r="AC50" i="8"/>
  <c r="AC49" i="8"/>
  <c r="AC48" i="8"/>
  <c r="W56" i="8"/>
  <c r="W55" i="8"/>
  <c r="W54" i="8"/>
  <c r="W53" i="8"/>
  <c r="W52" i="8"/>
  <c r="W51" i="8"/>
  <c r="W50" i="8"/>
  <c r="W49" i="8"/>
  <c r="W48" i="8"/>
  <c r="T56" i="8"/>
  <c r="T329" i="8" s="1"/>
  <c r="T55" i="8"/>
  <c r="T328" i="8" s="1"/>
  <c r="T54" i="8"/>
  <c r="T327" i="8" s="1"/>
  <c r="T53" i="8"/>
  <c r="T326" i="8" s="1"/>
  <c r="T52" i="8"/>
  <c r="T325" i="8" s="1"/>
  <c r="T51" i="8"/>
  <c r="T324" i="8" s="1"/>
  <c r="T50" i="8"/>
  <c r="T323" i="8" s="1"/>
  <c r="T49" i="8"/>
  <c r="T322" i="8" s="1"/>
  <c r="T48" i="8"/>
  <c r="T321" i="8" s="1"/>
  <c r="N56" i="8"/>
  <c r="N55" i="8"/>
  <c r="N54" i="8"/>
  <c r="N53" i="8"/>
  <c r="N52" i="8"/>
  <c r="N51" i="8"/>
  <c r="N50" i="8"/>
  <c r="N49" i="8"/>
  <c r="N48" i="8"/>
  <c r="Q56" i="8"/>
  <c r="Q329" i="8" s="1"/>
  <c r="Q55" i="8"/>
  <c r="Q328" i="8" s="1"/>
  <c r="Q54" i="8"/>
  <c r="Q327" i="8" s="1"/>
  <c r="Q53" i="8"/>
  <c r="Q326" i="8" s="1"/>
  <c r="Q52" i="8"/>
  <c r="Q325" i="8" s="1"/>
  <c r="Q51" i="8"/>
  <c r="Q324" i="8" s="1"/>
  <c r="Q50" i="8"/>
  <c r="Q323" i="8" s="1"/>
  <c r="Q49" i="8"/>
  <c r="Q322" i="8" s="1"/>
  <c r="Q48" i="8"/>
  <c r="Q321" i="8" s="1"/>
  <c r="B56" i="8"/>
  <c r="B55" i="8"/>
  <c r="B54" i="8"/>
  <c r="B53" i="8"/>
  <c r="B52" i="8"/>
  <c r="B51" i="8"/>
  <c r="B50" i="8"/>
  <c r="B49" i="8"/>
  <c r="B48" i="8"/>
  <c r="H56" i="8"/>
  <c r="H55" i="8"/>
  <c r="H54" i="8"/>
  <c r="H53" i="8"/>
  <c r="H52" i="8"/>
  <c r="H51" i="8"/>
  <c r="H50" i="8"/>
  <c r="H49" i="8"/>
  <c r="H48" i="8"/>
  <c r="K48" i="8"/>
  <c r="W236" i="8" l="1"/>
  <c r="W205" i="8"/>
  <c r="W325" i="8"/>
  <c r="W329" i="8"/>
  <c r="W240" i="8"/>
  <c r="W209" i="8"/>
  <c r="W208" i="8"/>
  <c r="W239" i="8"/>
  <c r="W328" i="8"/>
  <c r="W321" i="8"/>
  <c r="W201" i="8"/>
  <c r="W232" i="8"/>
  <c r="W237" i="8"/>
  <c r="W206" i="8"/>
  <c r="W326" i="8"/>
  <c r="W238" i="8"/>
  <c r="W327" i="8"/>
  <c r="W207" i="8"/>
  <c r="W203" i="8"/>
  <c r="W234" i="8"/>
  <c r="W323" i="8"/>
  <c r="W202" i="8"/>
  <c r="W322" i="8"/>
  <c r="W233" i="8"/>
  <c r="W235" i="8"/>
  <c r="W204" i="8"/>
  <c r="W324" i="8"/>
  <c r="AI201" i="8"/>
  <c r="AI262" i="8"/>
  <c r="AI352" i="8"/>
  <c r="AI383" i="8"/>
  <c r="AI292" i="8"/>
  <c r="BS201" i="8"/>
  <c r="BS383" i="8"/>
  <c r="BS292" i="8"/>
  <c r="BS352" i="8"/>
  <c r="BS262" i="8"/>
  <c r="Q352" i="8"/>
  <c r="Q383" i="8"/>
  <c r="AC383" i="8"/>
  <c r="AC352" i="8"/>
  <c r="AC292" i="8"/>
  <c r="AC201" i="8"/>
  <c r="AC262" i="8"/>
  <c r="AX383" i="8"/>
  <c r="AX201" i="8"/>
  <c r="AX292" i="8"/>
  <c r="AX352" i="8"/>
  <c r="AX262" i="8"/>
  <c r="BG262" i="8"/>
  <c r="BG201" i="8"/>
  <c r="BG352" i="8"/>
  <c r="BG383" i="8"/>
  <c r="BG292" i="8"/>
  <c r="CB292" i="8"/>
  <c r="CB262" i="8"/>
  <c r="CB352" i="8"/>
  <c r="CB383" i="8"/>
  <c r="CB201" i="8"/>
  <c r="N383" i="8"/>
  <c r="N292" i="8"/>
  <c r="N262" i="8"/>
  <c r="N352" i="8"/>
  <c r="N201" i="8"/>
  <c r="CE352" i="8"/>
  <c r="CE262" i="8"/>
  <c r="CE292" i="8"/>
  <c r="CE201" i="8"/>
  <c r="W262" i="8"/>
  <c r="W352" i="8"/>
  <c r="W383" i="8"/>
  <c r="W292" i="8"/>
  <c r="AU262" i="8"/>
  <c r="AU352" i="8"/>
  <c r="AU201" i="8"/>
  <c r="AU383" i="8"/>
  <c r="AU292" i="8"/>
  <c r="BA383" i="8"/>
  <c r="BA292" i="8"/>
  <c r="BA352" i="8"/>
  <c r="BA201" i="8"/>
  <c r="BA262" i="8"/>
  <c r="BY201" i="8"/>
  <c r="BY383" i="8"/>
  <c r="BY352" i="8"/>
  <c r="BY292" i="8"/>
  <c r="BY262" i="8"/>
  <c r="E383" i="8"/>
  <c r="E352" i="8"/>
  <c r="E201" i="8"/>
  <c r="E262" i="8"/>
  <c r="E292" i="8"/>
  <c r="BM383" i="8"/>
  <c r="BM292" i="8"/>
  <c r="BM201" i="8"/>
  <c r="BM352" i="8"/>
  <c r="BM262" i="8"/>
  <c r="K69" i="8"/>
  <c r="K352" i="8"/>
  <c r="K292" i="8"/>
  <c r="K383" i="8"/>
  <c r="K201" i="8"/>
  <c r="K262" i="8"/>
  <c r="H383" i="8"/>
  <c r="H262" i="8"/>
  <c r="H352" i="8"/>
  <c r="H292" i="8"/>
  <c r="H201" i="8"/>
  <c r="T383" i="8"/>
  <c r="T292" i="8"/>
  <c r="T201" i="8"/>
  <c r="T352" i="8"/>
  <c r="T262" i="8"/>
  <c r="AF383" i="8"/>
  <c r="AF292" i="8"/>
  <c r="AF352" i="8"/>
  <c r="AF201" i="8"/>
  <c r="AF262" i="8"/>
  <c r="BJ383" i="8"/>
  <c r="BJ352" i="8"/>
  <c r="BJ201" i="8"/>
  <c r="BJ292" i="8"/>
  <c r="BJ262" i="8"/>
  <c r="BV383" i="8"/>
  <c r="BV352" i="8"/>
  <c r="BV201" i="8"/>
  <c r="BV292" i="8"/>
  <c r="BV262" i="8"/>
  <c r="BD292" i="8"/>
  <c r="BD383" i="8"/>
  <c r="BD201" i="8"/>
  <c r="BD262" i="8"/>
  <c r="BD352" i="8"/>
  <c r="BA266" i="8"/>
  <c r="BA296" i="8"/>
  <c r="BA356" i="8"/>
  <c r="BA387" i="8"/>
  <c r="AC77" i="8"/>
  <c r="AC270" i="8"/>
  <c r="AC360" i="8"/>
  <c r="AC300" i="8"/>
  <c r="AC391" i="8"/>
  <c r="BY267" i="8"/>
  <c r="BY297" i="8"/>
  <c r="BY357" i="8"/>
  <c r="BY388" i="8"/>
  <c r="H72" i="8"/>
  <c r="H265" i="8"/>
  <c r="H295" i="8"/>
  <c r="H355" i="8"/>
  <c r="H386" i="8"/>
  <c r="B75" i="8"/>
  <c r="B268" i="8"/>
  <c r="B298" i="8"/>
  <c r="B358" i="8"/>
  <c r="B389" i="8"/>
  <c r="T72" i="8"/>
  <c r="T265" i="8"/>
  <c r="T295" i="8"/>
  <c r="T355" i="8"/>
  <c r="T386" i="8"/>
  <c r="W75" i="8"/>
  <c r="W268" i="8"/>
  <c r="W358" i="8"/>
  <c r="W298" i="8"/>
  <c r="W389" i="8"/>
  <c r="AF72" i="8"/>
  <c r="AF265" i="8"/>
  <c r="AF295" i="8"/>
  <c r="AF355" i="8"/>
  <c r="AF386" i="8"/>
  <c r="AU75" i="8"/>
  <c r="AU268" i="8"/>
  <c r="AU358" i="8"/>
  <c r="AU298" i="8"/>
  <c r="AU389" i="8"/>
  <c r="BJ265" i="8"/>
  <c r="BJ355" i="8"/>
  <c r="BJ386" i="8"/>
  <c r="BJ295" i="8"/>
  <c r="BA75" i="8"/>
  <c r="BA268" i="8"/>
  <c r="BA298" i="8"/>
  <c r="BA358" i="8"/>
  <c r="BA389" i="8"/>
  <c r="BV265" i="8"/>
  <c r="BV295" i="8"/>
  <c r="BV386" i="8"/>
  <c r="BV355" i="8"/>
  <c r="BY268" i="8"/>
  <c r="BY298" i="8"/>
  <c r="BY358" i="8"/>
  <c r="BY389" i="8"/>
  <c r="BD265" i="8"/>
  <c r="BD295" i="8"/>
  <c r="BD386" i="8"/>
  <c r="BD355" i="8"/>
  <c r="E268" i="8"/>
  <c r="E298" i="8"/>
  <c r="E389" i="8"/>
  <c r="E358" i="8"/>
  <c r="L56" i="8"/>
  <c r="K104" i="8" s="1"/>
  <c r="K270" i="8"/>
  <c r="K300" i="8"/>
  <c r="K391" i="8"/>
  <c r="K360" i="8"/>
  <c r="B73" i="8"/>
  <c r="B266" i="8"/>
  <c r="B296" i="8"/>
  <c r="B356" i="8"/>
  <c r="B387" i="8"/>
  <c r="E266" i="8"/>
  <c r="E356" i="8"/>
  <c r="E296" i="8"/>
  <c r="E387" i="8"/>
  <c r="AX270" i="8"/>
  <c r="AX300" i="8"/>
  <c r="AX360" i="8"/>
  <c r="AX391" i="8"/>
  <c r="N70" i="8"/>
  <c r="N263" i="8"/>
  <c r="N293" i="8"/>
  <c r="N384" i="8"/>
  <c r="N202" i="8"/>
  <c r="N353" i="8"/>
  <c r="T73" i="8"/>
  <c r="T266" i="8"/>
  <c r="T296" i="8"/>
  <c r="T356" i="8"/>
  <c r="T387" i="8"/>
  <c r="W76" i="8"/>
  <c r="W269" i="8"/>
  <c r="W359" i="8"/>
  <c r="W299" i="8"/>
  <c r="W390" i="8"/>
  <c r="AI70" i="8"/>
  <c r="AI263" i="8"/>
  <c r="AI202" i="8"/>
  <c r="AI293" i="8"/>
  <c r="AI353" i="8"/>
  <c r="AI384" i="8"/>
  <c r="AF73" i="8"/>
  <c r="AF266" i="8"/>
  <c r="AF356" i="8"/>
  <c r="AF296" i="8"/>
  <c r="AF387" i="8"/>
  <c r="AU76" i="8"/>
  <c r="AU269" i="8"/>
  <c r="AU359" i="8"/>
  <c r="AU299" i="8"/>
  <c r="AU390" i="8"/>
  <c r="BM263" i="8"/>
  <c r="BM384" i="8"/>
  <c r="BM353" i="8"/>
  <c r="BM293" i="8"/>
  <c r="BM202" i="8"/>
  <c r="BJ73" i="8"/>
  <c r="BJ266" i="8"/>
  <c r="BJ387" i="8"/>
  <c r="BJ296" i="8"/>
  <c r="BJ356" i="8"/>
  <c r="BA76" i="8"/>
  <c r="BA269" i="8"/>
  <c r="BA299" i="8"/>
  <c r="BA359" i="8"/>
  <c r="BA390" i="8"/>
  <c r="BS263" i="8"/>
  <c r="BS202" i="8"/>
  <c r="BS293" i="8"/>
  <c r="BS353" i="8"/>
  <c r="BS384" i="8"/>
  <c r="BV266" i="8"/>
  <c r="BV296" i="8"/>
  <c r="BV356" i="8"/>
  <c r="BV387" i="8"/>
  <c r="BY269" i="8"/>
  <c r="BY299" i="8"/>
  <c r="BY359" i="8"/>
  <c r="BY390" i="8"/>
  <c r="CE263" i="8"/>
  <c r="CE202" i="8"/>
  <c r="CE293" i="8"/>
  <c r="CE353" i="8"/>
  <c r="BD266" i="8"/>
  <c r="BD296" i="8"/>
  <c r="BD356" i="8"/>
  <c r="BD387" i="8"/>
  <c r="E269" i="8"/>
  <c r="E299" i="8"/>
  <c r="E359" i="8"/>
  <c r="E390" i="8"/>
  <c r="K76" i="8"/>
  <c r="K269" i="8"/>
  <c r="K299" i="8"/>
  <c r="K390" i="8"/>
  <c r="K359" i="8"/>
  <c r="AC269" i="8"/>
  <c r="AC299" i="8"/>
  <c r="AC390" i="8"/>
  <c r="AC359" i="8"/>
  <c r="BY266" i="8"/>
  <c r="BY296" i="8"/>
  <c r="BY356" i="8"/>
  <c r="BY387" i="8"/>
  <c r="AU74" i="8"/>
  <c r="AU267" i="8"/>
  <c r="AU357" i="8"/>
  <c r="AU297" i="8"/>
  <c r="AU388" i="8"/>
  <c r="BG270" i="8"/>
  <c r="BG300" i="8"/>
  <c r="BG391" i="8"/>
  <c r="BG360" i="8"/>
  <c r="W77" i="8"/>
  <c r="W270" i="8"/>
  <c r="W300" i="8"/>
  <c r="W391" i="8"/>
  <c r="W360" i="8"/>
  <c r="AI71" i="8"/>
  <c r="AI264" i="8"/>
  <c r="AI203" i="8"/>
  <c r="AI294" i="8"/>
  <c r="AI354" i="8"/>
  <c r="AI385" i="8"/>
  <c r="AF267" i="8"/>
  <c r="AF297" i="8"/>
  <c r="AF357" i="8"/>
  <c r="AF388" i="8"/>
  <c r="AU270" i="8"/>
  <c r="AU360" i="8"/>
  <c r="AU300" i="8"/>
  <c r="AU391" i="8"/>
  <c r="BM71" i="8"/>
  <c r="BM264" i="8"/>
  <c r="BM203" i="8"/>
  <c r="BM354" i="8"/>
  <c r="BM385" i="8"/>
  <c r="BM294" i="8"/>
  <c r="BJ267" i="8"/>
  <c r="BJ297" i="8"/>
  <c r="BJ388" i="8"/>
  <c r="BJ357" i="8"/>
  <c r="BA270" i="8"/>
  <c r="BA300" i="8"/>
  <c r="BA360" i="8"/>
  <c r="BA391" i="8"/>
  <c r="BS264" i="8"/>
  <c r="BS203" i="8"/>
  <c r="BS294" i="8"/>
  <c r="BS354" i="8"/>
  <c r="BS385" i="8"/>
  <c r="BV267" i="8"/>
  <c r="BV297" i="8"/>
  <c r="BV357" i="8"/>
  <c r="BV388" i="8"/>
  <c r="BY270" i="8"/>
  <c r="BY360" i="8"/>
  <c r="BY300" i="8"/>
  <c r="BY391" i="8"/>
  <c r="CE264" i="8"/>
  <c r="CE203" i="8"/>
  <c r="CE354" i="8"/>
  <c r="CE294" i="8"/>
  <c r="BD267" i="8"/>
  <c r="BD297" i="8"/>
  <c r="BD357" i="8"/>
  <c r="BD388" i="8"/>
  <c r="E270" i="8"/>
  <c r="E300" i="8"/>
  <c r="E360" i="8"/>
  <c r="E391" i="8"/>
  <c r="K75" i="8"/>
  <c r="K268" i="8"/>
  <c r="K298" i="8"/>
  <c r="K389" i="8"/>
  <c r="K358" i="8"/>
  <c r="T70" i="8"/>
  <c r="T263" i="8"/>
  <c r="T202" i="8"/>
  <c r="T293" i="8"/>
  <c r="T353" i="8"/>
  <c r="T384" i="8"/>
  <c r="AZ55" i="8"/>
  <c r="AX269" i="8"/>
  <c r="AX299" i="8"/>
  <c r="AX359" i="8"/>
  <c r="AX390" i="8"/>
  <c r="B74" i="8"/>
  <c r="B267" i="8"/>
  <c r="B297" i="8"/>
  <c r="B357" i="8"/>
  <c r="B388" i="8"/>
  <c r="E267" i="8"/>
  <c r="E297" i="8"/>
  <c r="E388" i="8"/>
  <c r="E357" i="8"/>
  <c r="T75" i="8"/>
  <c r="T298" i="8"/>
  <c r="T358" i="8"/>
  <c r="T268" i="8"/>
  <c r="T389" i="8"/>
  <c r="AF298" i="8"/>
  <c r="AF268" i="8"/>
  <c r="AF389" i="8"/>
  <c r="AF358" i="8"/>
  <c r="BM265" i="8"/>
  <c r="BM295" i="8"/>
  <c r="BM386" i="8"/>
  <c r="BM355" i="8"/>
  <c r="BJ268" i="8"/>
  <c r="BJ358" i="8"/>
  <c r="BJ298" i="8"/>
  <c r="BJ389" i="8"/>
  <c r="BS295" i="8"/>
  <c r="BS265" i="8"/>
  <c r="BS355" i="8"/>
  <c r="BS386" i="8"/>
  <c r="BV268" i="8"/>
  <c r="BV298" i="8"/>
  <c r="BV358" i="8"/>
  <c r="BV389" i="8"/>
  <c r="CE295" i="8"/>
  <c r="CE265" i="8"/>
  <c r="CE355" i="8"/>
  <c r="BD298" i="8"/>
  <c r="BD358" i="8"/>
  <c r="BD268" i="8"/>
  <c r="BD389" i="8"/>
  <c r="BP262" i="8"/>
  <c r="BP201" i="8"/>
  <c r="BP352" i="8"/>
  <c r="BP383" i="8"/>
  <c r="BP292" i="8"/>
  <c r="K74" i="8"/>
  <c r="K267" i="8"/>
  <c r="K357" i="8"/>
  <c r="K297" i="8"/>
  <c r="K388" i="8"/>
  <c r="Q359" i="8"/>
  <c r="Q390" i="8"/>
  <c r="BJ202" i="8"/>
  <c r="BJ293" i="8"/>
  <c r="BJ263" i="8"/>
  <c r="BJ353" i="8"/>
  <c r="BJ384" i="8"/>
  <c r="H71" i="8"/>
  <c r="H264" i="8"/>
  <c r="H203" i="8"/>
  <c r="H294" i="8"/>
  <c r="H354" i="8"/>
  <c r="H385" i="8"/>
  <c r="BD264" i="8"/>
  <c r="BD203" i="8"/>
  <c r="BD294" i="8"/>
  <c r="BD354" i="8"/>
  <c r="BD385" i="8"/>
  <c r="H74" i="8"/>
  <c r="H267" i="8"/>
  <c r="H297" i="8"/>
  <c r="H388" i="8"/>
  <c r="H357" i="8"/>
  <c r="N265" i="8"/>
  <c r="N295" i="8"/>
  <c r="N386" i="8"/>
  <c r="N355" i="8"/>
  <c r="AI73" i="8"/>
  <c r="AI296" i="8"/>
  <c r="AI356" i="8"/>
  <c r="AI387" i="8"/>
  <c r="AI266" i="8"/>
  <c r="BJ269" i="8"/>
  <c r="BJ299" i="8"/>
  <c r="BJ359" i="8"/>
  <c r="BJ390" i="8"/>
  <c r="BG263" i="8"/>
  <c r="BG202" i="8"/>
  <c r="BG293" i="8"/>
  <c r="BG353" i="8"/>
  <c r="BG384" i="8"/>
  <c r="BS296" i="8"/>
  <c r="BS266" i="8"/>
  <c r="BS356" i="8"/>
  <c r="BS387" i="8"/>
  <c r="BV269" i="8"/>
  <c r="BV359" i="8"/>
  <c r="BV299" i="8"/>
  <c r="BV390" i="8"/>
  <c r="CB263" i="8"/>
  <c r="CB202" i="8"/>
  <c r="CB293" i="8"/>
  <c r="CB353" i="8"/>
  <c r="CB384" i="8"/>
  <c r="CE266" i="8"/>
  <c r="CE356" i="8"/>
  <c r="CE296" i="8"/>
  <c r="BD359" i="8"/>
  <c r="BD269" i="8"/>
  <c r="BD390" i="8"/>
  <c r="BD299" i="8"/>
  <c r="BP263" i="8"/>
  <c r="BP202" i="8"/>
  <c r="BP353" i="8"/>
  <c r="BP293" i="8"/>
  <c r="BP384" i="8"/>
  <c r="K73" i="8"/>
  <c r="K266" i="8"/>
  <c r="K356" i="8"/>
  <c r="K296" i="8"/>
  <c r="K387" i="8"/>
  <c r="BP299" i="8"/>
  <c r="BP269" i="8"/>
  <c r="BP359" i="8"/>
  <c r="BP390" i="8"/>
  <c r="W74" i="8"/>
  <c r="W267" i="8"/>
  <c r="W357" i="8"/>
  <c r="W297" i="8"/>
  <c r="W388" i="8"/>
  <c r="BJ71" i="8"/>
  <c r="BJ203" i="8"/>
  <c r="BJ264" i="8"/>
  <c r="BJ294" i="8"/>
  <c r="BJ354" i="8"/>
  <c r="BJ385" i="8"/>
  <c r="H73" i="8"/>
  <c r="H356" i="8"/>
  <c r="H266" i="8"/>
  <c r="H296" i="8"/>
  <c r="H387" i="8"/>
  <c r="H75" i="8"/>
  <c r="H268" i="8"/>
  <c r="H358" i="8"/>
  <c r="H298" i="8"/>
  <c r="H389" i="8"/>
  <c r="N74" i="8"/>
  <c r="N267" i="8"/>
  <c r="N357" i="8"/>
  <c r="N297" i="8"/>
  <c r="N388" i="8"/>
  <c r="BJ270" i="8"/>
  <c r="BJ360" i="8"/>
  <c r="BJ300" i="8"/>
  <c r="BJ391" i="8"/>
  <c r="BG71" i="8"/>
  <c r="BG264" i="8"/>
  <c r="BG203" i="8"/>
  <c r="BG294" i="8"/>
  <c r="BG354" i="8"/>
  <c r="BG385" i="8"/>
  <c r="BS267" i="8"/>
  <c r="BS297" i="8"/>
  <c r="BS357" i="8"/>
  <c r="BS388" i="8"/>
  <c r="BV270" i="8"/>
  <c r="BV360" i="8"/>
  <c r="BV300" i="8"/>
  <c r="BV391" i="8"/>
  <c r="CB264" i="8"/>
  <c r="CB203" i="8"/>
  <c r="CB294" i="8"/>
  <c r="CB354" i="8"/>
  <c r="CB385" i="8"/>
  <c r="CE297" i="8"/>
  <c r="CE267" i="8"/>
  <c r="CE357" i="8"/>
  <c r="BD270" i="8"/>
  <c r="BD360" i="8"/>
  <c r="BD391" i="8"/>
  <c r="BD300" i="8"/>
  <c r="BP71" i="8"/>
  <c r="BP264" i="8"/>
  <c r="BP203" i="8"/>
  <c r="BP354" i="8"/>
  <c r="BP294" i="8"/>
  <c r="BP385" i="8"/>
  <c r="K72" i="8"/>
  <c r="K265" i="8"/>
  <c r="K355" i="8"/>
  <c r="K295" i="8"/>
  <c r="K386" i="8"/>
  <c r="W73" i="8"/>
  <c r="W296" i="8"/>
  <c r="W356" i="8"/>
  <c r="W266" i="8"/>
  <c r="W387" i="8"/>
  <c r="BV202" i="8"/>
  <c r="BV293" i="8"/>
  <c r="BV263" i="8"/>
  <c r="BV384" i="8"/>
  <c r="BV353" i="8"/>
  <c r="T71" i="8"/>
  <c r="T264" i="8"/>
  <c r="T203" i="8"/>
  <c r="T294" i="8"/>
  <c r="T354" i="8"/>
  <c r="T385" i="8"/>
  <c r="BV203" i="8"/>
  <c r="BV264" i="8"/>
  <c r="BV294" i="8"/>
  <c r="BV354" i="8"/>
  <c r="BV385" i="8"/>
  <c r="B77" i="8"/>
  <c r="B270" i="8"/>
  <c r="B300" i="8"/>
  <c r="B360" i="8"/>
  <c r="B391" i="8"/>
  <c r="H76" i="8"/>
  <c r="H269" i="8"/>
  <c r="H299" i="8"/>
  <c r="H390" i="8"/>
  <c r="H359" i="8"/>
  <c r="BM266" i="8"/>
  <c r="BM356" i="8"/>
  <c r="BM296" i="8"/>
  <c r="BM387" i="8"/>
  <c r="AC71" i="8"/>
  <c r="AC264" i="8"/>
  <c r="AC203" i="8"/>
  <c r="AC385" i="8"/>
  <c r="AC354" i="8"/>
  <c r="AC294" i="8"/>
  <c r="N75" i="8"/>
  <c r="N268" i="8"/>
  <c r="N389" i="8"/>
  <c r="N358" i="8"/>
  <c r="N298" i="8"/>
  <c r="BM268" i="8"/>
  <c r="BM358" i="8"/>
  <c r="BM298" i="8"/>
  <c r="BM389" i="8"/>
  <c r="BG72" i="8"/>
  <c r="BG295" i="8"/>
  <c r="BG355" i="8"/>
  <c r="BG386" i="8"/>
  <c r="BG265" i="8"/>
  <c r="CE298" i="8"/>
  <c r="CE268" i="8"/>
  <c r="CE358" i="8"/>
  <c r="BP265" i="8"/>
  <c r="BP355" i="8"/>
  <c r="BP295" i="8"/>
  <c r="BP386" i="8"/>
  <c r="K71" i="8"/>
  <c r="K264" i="8"/>
  <c r="K203" i="8"/>
  <c r="K294" i="8"/>
  <c r="K354" i="8"/>
  <c r="K385" i="8"/>
  <c r="H70" i="8"/>
  <c r="H263" i="8"/>
  <c r="H202" i="8"/>
  <c r="H293" i="8"/>
  <c r="H353" i="8"/>
  <c r="H384" i="8"/>
  <c r="BG269" i="8"/>
  <c r="BG299" i="8"/>
  <c r="BG390" i="8"/>
  <c r="BG359" i="8"/>
  <c r="Q360" i="8"/>
  <c r="Q391" i="8"/>
  <c r="CB300" i="8"/>
  <c r="CB270" i="8"/>
  <c r="CB360" i="8"/>
  <c r="CB391" i="8"/>
  <c r="T74" i="8"/>
  <c r="T267" i="8"/>
  <c r="T297" i="8"/>
  <c r="T388" i="8"/>
  <c r="T357" i="8"/>
  <c r="Q353" i="8"/>
  <c r="Q384" i="8"/>
  <c r="AF76" i="8"/>
  <c r="AF299" i="8"/>
  <c r="AF269" i="8"/>
  <c r="AF390" i="8"/>
  <c r="AF359" i="8"/>
  <c r="T77" i="8"/>
  <c r="T270" i="8"/>
  <c r="T360" i="8"/>
  <c r="T300" i="8"/>
  <c r="T391" i="8"/>
  <c r="BM267" i="8"/>
  <c r="BM357" i="8"/>
  <c r="BM297" i="8"/>
  <c r="BM388" i="8"/>
  <c r="Q355" i="8"/>
  <c r="Q386" i="8"/>
  <c r="AX72" i="8"/>
  <c r="AX265" i="8"/>
  <c r="AX355" i="8"/>
  <c r="AX295" i="8"/>
  <c r="AX386" i="8"/>
  <c r="B263" i="8"/>
  <c r="B202" i="8"/>
  <c r="B293" i="8"/>
  <c r="B353" i="8"/>
  <c r="B384" i="8"/>
  <c r="N76" i="8"/>
  <c r="N269" i="8"/>
  <c r="N359" i="8"/>
  <c r="N299" i="8"/>
  <c r="N390" i="8"/>
  <c r="W70" i="8"/>
  <c r="W263" i="8"/>
  <c r="W293" i="8"/>
  <c r="W353" i="8"/>
  <c r="W384" i="8"/>
  <c r="AC73" i="8"/>
  <c r="AC266" i="8"/>
  <c r="AC356" i="8"/>
  <c r="AC296" i="8"/>
  <c r="AC387" i="8"/>
  <c r="AI269" i="8"/>
  <c r="AI299" i="8"/>
  <c r="AI390" i="8"/>
  <c r="AI359" i="8"/>
  <c r="AU263" i="8"/>
  <c r="AU202" i="8"/>
  <c r="AU293" i="8"/>
  <c r="AU384" i="8"/>
  <c r="AU353" i="8"/>
  <c r="AX266" i="8"/>
  <c r="AX356" i="8"/>
  <c r="AX296" i="8"/>
  <c r="AX387" i="8"/>
  <c r="BM269" i="8"/>
  <c r="BM359" i="8"/>
  <c r="BM299" i="8"/>
  <c r="BM390" i="8"/>
  <c r="BA263" i="8"/>
  <c r="BA202" i="8"/>
  <c r="BA293" i="8"/>
  <c r="BA384" i="8"/>
  <c r="BA353" i="8"/>
  <c r="BG296" i="8"/>
  <c r="BG356" i="8"/>
  <c r="BG387" i="8"/>
  <c r="BG266" i="8"/>
  <c r="BS269" i="8"/>
  <c r="BS299" i="8"/>
  <c r="BS390" i="8"/>
  <c r="BS359" i="8"/>
  <c r="BY263" i="8"/>
  <c r="BY202" i="8"/>
  <c r="BY293" i="8"/>
  <c r="BY353" i="8"/>
  <c r="BY384" i="8"/>
  <c r="CB266" i="8"/>
  <c r="CB296" i="8"/>
  <c r="CB356" i="8"/>
  <c r="CB387" i="8"/>
  <c r="CE299" i="8"/>
  <c r="CE269" i="8"/>
  <c r="CE359" i="8"/>
  <c r="E202" i="8"/>
  <c r="E353" i="8"/>
  <c r="E384" i="8"/>
  <c r="E293" i="8"/>
  <c r="E263" i="8"/>
  <c r="BP266" i="8"/>
  <c r="BP356" i="8"/>
  <c r="BP296" i="8"/>
  <c r="BP387" i="8"/>
  <c r="K70" i="8"/>
  <c r="K263" i="8"/>
  <c r="K202" i="8"/>
  <c r="K293" i="8"/>
  <c r="K353" i="8"/>
  <c r="K384" i="8"/>
  <c r="AF263" i="8"/>
  <c r="AF202" i="8"/>
  <c r="AF353" i="8"/>
  <c r="AF384" i="8"/>
  <c r="AF293" i="8"/>
  <c r="BD263" i="8"/>
  <c r="BD202" i="8"/>
  <c r="BD293" i="8"/>
  <c r="BD384" i="8"/>
  <c r="BD353" i="8"/>
  <c r="AF71" i="8"/>
  <c r="AF264" i="8"/>
  <c r="AF203" i="8"/>
  <c r="AF354" i="8"/>
  <c r="AF294" i="8"/>
  <c r="AF385" i="8"/>
  <c r="BA74" i="8"/>
  <c r="BA267" i="8"/>
  <c r="BA297" i="8"/>
  <c r="BA357" i="8"/>
  <c r="BA388" i="8"/>
  <c r="B76" i="8"/>
  <c r="B269" i="8"/>
  <c r="B299" i="8"/>
  <c r="B359" i="8"/>
  <c r="B390" i="8"/>
  <c r="AI72" i="8"/>
  <c r="AI265" i="8"/>
  <c r="AI295" i="8"/>
  <c r="AI355" i="8"/>
  <c r="AI386" i="8"/>
  <c r="N73" i="8"/>
  <c r="N266" i="8"/>
  <c r="N296" i="8"/>
  <c r="N356" i="8"/>
  <c r="N387" i="8"/>
  <c r="AC263" i="8"/>
  <c r="AC202" i="8"/>
  <c r="AC384" i="8"/>
  <c r="AC353" i="8"/>
  <c r="AC293" i="8"/>
  <c r="H77" i="8"/>
  <c r="H270" i="8"/>
  <c r="H360" i="8"/>
  <c r="H300" i="8"/>
  <c r="H391" i="8"/>
  <c r="AI267" i="8"/>
  <c r="AI297" i="8"/>
  <c r="AI357" i="8"/>
  <c r="AI388" i="8"/>
  <c r="AX71" i="8"/>
  <c r="AX203" i="8"/>
  <c r="AX264" i="8"/>
  <c r="AX354" i="8"/>
  <c r="AX294" i="8"/>
  <c r="AX385" i="8"/>
  <c r="AI75" i="8"/>
  <c r="AI268" i="8"/>
  <c r="AI298" i="8"/>
  <c r="AI358" i="8"/>
  <c r="AI389" i="8"/>
  <c r="CB265" i="8"/>
  <c r="CB295" i="8"/>
  <c r="CB355" i="8"/>
  <c r="CB386" i="8"/>
  <c r="Q357" i="8"/>
  <c r="Q388" i="8"/>
  <c r="N77" i="8"/>
  <c r="N270" i="8"/>
  <c r="N300" i="8"/>
  <c r="N360" i="8"/>
  <c r="N391" i="8"/>
  <c r="W71" i="8"/>
  <c r="W264" i="8"/>
  <c r="W294" i="8"/>
  <c r="W354" i="8"/>
  <c r="W385" i="8"/>
  <c r="AC74" i="8"/>
  <c r="AC267" i="8"/>
  <c r="AC297" i="8"/>
  <c r="AC357" i="8"/>
  <c r="AC388" i="8"/>
  <c r="AI270" i="8"/>
  <c r="AI300" i="8"/>
  <c r="AI360" i="8"/>
  <c r="AI391" i="8"/>
  <c r="AW50" i="8"/>
  <c r="AU264" i="8"/>
  <c r="AU203" i="8"/>
  <c r="AU354" i="8"/>
  <c r="AU294" i="8"/>
  <c r="AU385" i="8"/>
  <c r="AX267" i="8"/>
  <c r="AX297" i="8"/>
  <c r="AX388" i="8"/>
  <c r="AX357" i="8"/>
  <c r="BM77" i="8"/>
  <c r="BM270" i="8"/>
  <c r="BM360" i="8"/>
  <c r="BM300" i="8"/>
  <c r="BM391" i="8"/>
  <c r="BA264" i="8"/>
  <c r="BA203" i="8"/>
  <c r="BA294" i="8"/>
  <c r="BA385" i="8"/>
  <c r="BA354" i="8"/>
  <c r="BG267" i="8"/>
  <c r="BG357" i="8"/>
  <c r="BG297" i="8"/>
  <c r="BG388" i="8"/>
  <c r="BS270" i="8"/>
  <c r="BS300" i="8"/>
  <c r="BS360" i="8"/>
  <c r="BS391" i="8"/>
  <c r="BY264" i="8"/>
  <c r="BY203" i="8"/>
  <c r="BY294" i="8"/>
  <c r="BY354" i="8"/>
  <c r="BY385" i="8"/>
  <c r="CB267" i="8"/>
  <c r="CB297" i="8"/>
  <c r="CB357" i="8"/>
  <c r="CB388" i="8"/>
  <c r="CE300" i="8"/>
  <c r="CE270" i="8"/>
  <c r="CE360" i="8"/>
  <c r="E203" i="8"/>
  <c r="E264" i="8"/>
  <c r="E354" i="8"/>
  <c r="E294" i="8"/>
  <c r="E385" i="8"/>
  <c r="BP267" i="8"/>
  <c r="BP297" i="8"/>
  <c r="BP357" i="8"/>
  <c r="BP388" i="8"/>
  <c r="AU266" i="8"/>
  <c r="AU356" i="8"/>
  <c r="AU296" i="8"/>
  <c r="AU387" i="8"/>
  <c r="CB299" i="8"/>
  <c r="CB269" i="8"/>
  <c r="CB359" i="8"/>
  <c r="CB390" i="8"/>
  <c r="BP270" i="8"/>
  <c r="BP300" i="8"/>
  <c r="BP360" i="8"/>
  <c r="BP391" i="8"/>
  <c r="N71" i="8"/>
  <c r="N203" i="8"/>
  <c r="N294" i="8"/>
  <c r="N264" i="8"/>
  <c r="N385" i="8"/>
  <c r="N354" i="8"/>
  <c r="T76" i="8"/>
  <c r="T269" i="8"/>
  <c r="T299" i="8"/>
  <c r="T390" i="8"/>
  <c r="T359" i="8"/>
  <c r="AX70" i="8"/>
  <c r="AX202" i="8"/>
  <c r="AX353" i="8"/>
  <c r="AX263" i="8"/>
  <c r="AX293" i="8"/>
  <c r="AX384" i="8"/>
  <c r="Q354" i="8"/>
  <c r="Q385" i="8"/>
  <c r="AF77" i="8"/>
  <c r="AF270" i="8"/>
  <c r="AF300" i="8"/>
  <c r="AF391" i="8"/>
  <c r="AF360" i="8"/>
  <c r="B262" i="8"/>
  <c r="B352" i="8"/>
  <c r="B201" i="8"/>
  <c r="B292" i="8"/>
  <c r="B383" i="8"/>
  <c r="AC72" i="8"/>
  <c r="AC265" i="8"/>
  <c r="AC386" i="8"/>
  <c r="AC355" i="8"/>
  <c r="AC295" i="8"/>
  <c r="BS268" i="8"/>
  <c r="BS298" i="8"/>
  <c r="BS358" i="8"/>
  <c r="BS389" i="8"/>
  <c r="Q356" i="8"/>
  <c r="Q387" i="8"/>
  <c r="B71" i="8"/>
  <c r="B264" i="8"/>
  <c r="B203" i="8"/>
  <c r="B294" i="8"/>
  <c r="B385" i="8"/>
  <c r="B354" i="8"/>
  <c r="B72" i="8"/>
  <c r="B265" i="8"/>
  <c r="B295" i="8"/>
  <c r="B386" i="8"/>
  <c r="B355" i="8"/>
  <c r="Q358" i="8"/>
  <c r="Q389" i="8"/>
  <c r="W72" i="8"/>
  <c r="W295" i="8"/>
  <c r="W265" i="8"/>
  <c r="W355" i="8"/>
  <c r="W386" i="8"/>
  <c r="AC75" i="8"/>
  <c r="AC268" i="8"/>
  <c r="AC358" i="8"/>
  <c r="AC298" i="8"/>
  <c r="AC389" i="8"/>
  <c r="AW51" i="8"/>
  <c r="AU265" i="8"/>
  <c r="AU295" i="8"/>
  <c r="AU386" i="8"/>
  <c r="AU355" i="8"/>
  <c r="AX75" i="8"/>
  <c r="AX268" i="8"/>
  <c r="AX298" i="8"/>
  <c r="AX389" i="8"/>
  <c r="AX358" i="8"/>
  <c r="BA265" i="8"/>
  <c r="BA295" i="8"/>
  <c r="BA386" i="8"/>
  <c r="BA355" i="8"/>
  <c r="BG75" i="8"/>
  <c r="BG268" i="8"/>
  <c r="BG358" i="8"/>
  <c r="BG298" i="8"/>
  <c r="BG389" i="8"/>
  <c r="BY265" i="8"/>
  <c r="BY295" i="8"/>
  <c r="BY355" i="8"/>
  <c r="BY386" i="8"/>
  <c r="CB298" i="8"/>
  <c r="CB358" i="8"/>
  <c r="CB268" i="8"/>
  <c r="CB389" i="8"/>
  <c r="E265" i="8"/>
  <c r="E295" i="8"/>
  <c r="E355" i="8"/>
  <c r="E386" i="8"/>
  <c r="BP75" i="8"/>
  <c r="BP298" i="8"/>
  <c r="BP268" i="8"/>
  <c r="BP358" i="8"/>
  <c r="BP389" i="8"/>
  <c r="Q73" i="8"/>
  <c r="Q296" i="8"/>
  <c r="Q266" i="8"/>
  <c r="M51" i="8"/>
  <c r="Q74" i="8"/>
  <c r="Q297" i="8"/>
  <c r="Q267" i="8"/>
  <c r="Q293" i="8"/>
  <c r="Q263" i="8"/>
  <c r="Q202" i="8"/>
  <c r="Q294" i="8"/>
  <c r="Q203" i="8"/>
  <c r="Q264" i="8"/>
  <c r="Q298" i="8"/>
  <c r="Q268" i="8"/>
  <c r="Q76" i="8"/>
  <c r="Q299" i="8"/>
  <c r="Q269" i="8"/>
  <c r="Q72" i="8"/>
  <c r="Q295" i="8"/>
  <c r="Q265" i="8"/>
  <c r="Q77" i="8"/>
  <c r="Q300" i="8"/>
  <c r="Q270" i="8"/>
  <c r="S48" i="8"/>
  <c r="Q292" i="8"/>
  <c r="Q262" i="8"/>
  <c r="Q201" i="8"/>
  <c r="Q70" i="8"/>
  <c r="L51" i="8"/>
  <c r="K99" i="8" s="1"/>
  <c r="L55" i="8"/>
  <c r="K103" i="8" s="1"/>
  <c r="M55" i="8"/>
  <c r="M53" i="8"/>
  <c r="L50" i="8"/>
  <c r="K98" i="8" s="1"/>
  <c r="M50" i="8"/>
  <c r="L48" i="8"/>
  <c r="K96" i="8" s="1"/>
  <c r="D48" i="8"/>
  <c r="B69" i="8"/>
  <c r="AZ48" i="8"/>
  <c r="AX69" i="8"/>
  <c r="BC48" i="8"/>
  <c r="BA69" i="8"/>
  <c r="M48" i="8"/>
  <c r="J50" i="8"/>
  <c r="Q96" i="8"/>
  <c r="Q69" i="8"/>
  <c r="Y48" i="8"/>
  <c r="W69" i="8"/>
  <c r="AD50" i="8"/>
  <c r="AC98" i="8" s="1"/>
  <c r="AK48" i="8"/>
  <c r="AI69" i="8"/>
  <c r="BI48" i="8"/>
  <c r="BG69" i="8"/>
  <c r="CD48" i="8"/>
  <c r="CB69" i="8"/>
  <c r="BR48" i="8"/>
  <c r="BP69" i="8"/>
  <c r="CA48" i="8"/>
  <c r="BY69" i="8"/>
  <c r="G48" i="8"/>
  <c r="E69" i="8"/>
  <c r="J48" i="8"/>
  <c r="H69" i="8"/>
  <c r="AE48" i="8"/>
  <c r="AC69" i="8"/>
  <c r="AE50" i="8"/>
  <c r="AH48" i="8"/>
  <c r="AF69" i="8"/>
  <c r="BO48" i="8"/>
  <c r="BM69" i="8"/>
  <c r="BS69" i="8"/>
  <c r="BU48" i="8"/>
  <c r="CE69" i="8"/>
  <c r="CG48" i="8"/>
  <c r="V48" i="8"/>
  <c r="T69" i="8"/>
  <c r="P48" i="8"/>
  <c r="N69" i="8"/>
  <c r="AW48" i="8"/>
  <c r="AU69" i="8"/>
  <c r="BL48" i="8"/>
  <c r="BJ69" i="8"/>
  <c r="BX48" i="8"/>
  <c r="BV69" i="8"/>
  <c r="BE48" i="8"/>
  <c r="BD96" i="8" s="1"/>
  <c r="BD69" i="8"/>
  <c r="BF48" i="8"/>
  <c r="BK50" i="8"/>
  <c r="BJ98" i="8" s="1"/>
  <c r="AJ53" i="8"/>
  <c r="AI101" i="8" s="1"/>
  <c r="AI74" i="8"/>
  <c r="BW49" i="8"/>
  <c r="BV97" i="8" s="1"/>
  <c r="BX49" i="8"/>
  <c r="BV70" i="8"/>
  <c r="CD51" i="8"/>
  <c r="CB72" i="8"/>
  <c r="CE75" i="8"/>
  <c r="CG54" i="8"/>
  <c r="E73" i="8"/>
  <c r="G52" i="8"/>
  <c r="J51" i="8"/>
  <c r="I54" i="8"/>
  <c r="H102" i="8" s="1"/>
  <c r="D51" i="8"/>
  <c r="C54" i="8"/>
  <c r="B102" i="8" s="1"/>
  <c r="Y54" i="8"/>
  <c r="AC70" i="8"/>
  <c r="AE55" i="8"/>
  <c r="AC76" i="8"/>
  <c r="AG55" i="8"/>
  <c r="AF103" i="8" s="1"/>
  <c r="AW49" i="8"/>
  <c r="AU70" i="8"/>
  <c r="AV54" i="8"/>
  <c r="AU102" i="8" s="1"/>
  <c r="AY53" i="8"/>
  <c r="AX101" i="8" s="1"/>
  <c r="AX74" i="8"/>
  <c r="AZ56" i="8"/>
  <c r="AX77" i="8"/>
  <c r="BN51" i="8"/>
  <c r="BM99" i="8" s="1"/>
  <c r="BM72" i="8"/>
  <c r="BO54" i="8"/>
  <c r="BM75" i="8"/>
  <c r="BK51" i="8"/>
  <c r="BJ99" i="8" s="1"/>
  <c r="BJ72" i="8"/>
  <c r="BK55" i="8"/>
  <c r="BJ103" i="8" s="1"/>
  <c r="BJ76" i="8"/>
  <c r="BC49" i="8"/>
  <c r="BA70" i="8"/>
  <c r="BI52" i="8"/>
  <c r="BG73" i="8"/>
  <c r="BI56" i="8"/>
  <c r="BG77" i="8"/>
  <c r="BT51" i="8"/>
  <c r="BS99" i="8" s="1"/>
  <c r="BS72" i="8"/>
  <c r="BU51" i="8"/>
  <c r="BT55" i="8"/>
  <c r="BS103" i="8" s="1"/>
  <c r="BS76" i="8"/>
  <c r="BU55" i="8"/>
  <c r="BX50" i="8"/>
  <c r="BV71" i="8"/>
  <c r="BW54" i="8"/>
  <c r="BV102" i="8" s="1"/>
  <c r="BX54" i="8"/>
  <c r="BV75" i="8"/>
  <c r="BZ49" i="8"/>
  <c r="BY97" i="8" s="1"/>
  <c r="CA49" i="8"/>
  <c r="BY70" i="8"/>
  <c r="CA53" i="8"/>
  <c r="BY74" i="8"/>
  <c r="CD52" i="8"/>
  <c r="CB73" i="8"/>
  <c r="CD56" i="8"/>
  <c r="CB77" i="8"/>
  <c r="CF51" i="8"/>
  <c r="CE99" i="8" s="1"/>
  <c r="CE72" i="8"/>
  <c r="CG51" i="8"/>
  <c r="CF55" i="8"/>
  <c r="CE103" i="8" s="1"/>
  <c r="CE76" i="8"/>
  <c r="CG55" i="8"/>
  <c r="BD71" i="8"/>
  <c r="BF50" i="8"/>
  <c r="BD75" i="8"/>
  <c r="BF54" i="8"/>
  <c r="G49" i="8"/>
  <c r="E70" i="8"/>
  <c r="F53" i="8"/>
  <c r="E101" i="8" s="1"/>
  <c r="G53" i="8"/>
  <c r="E74" i="8"/>
  <c r="BR52" i="8"/>
  <c r="BP73" i="8"/>
  <c r="BR56" i="8"/>
  <c r="BP77" i="8"/>
  <c r="R54" i="8"/>
  <c r="Q102" i="8" s="1"/>
  <c r="Q75" i="8"/>
  <c r="AK56" i="8"/>
  <c r="AI77" i="8"/>
  <c r="AV51" i="8"/>
  <c r="AU99" i="8" s="1"/>
  <c r="AU72" i="8"/>
  <c r="BK54" i="8"/>
  <c r="BJ102" i="8" s="1"/>
  <c r="BJ75" i="8"/>
  <c r="BU50" i="8"/>
  <c r="BS71" i="8"/>
  <c r="BW53" i="8"/>
  <c r="BV101" i="8" s="1"/>
  <c r="BX53" i="8"/>
  <c r="BV74" i="8"/>
  <c r="BY73" i="8"/>
  <c r="CA52" i="8"/>
  <c r="CC55" i="8"/>
  <c r="CB103" i="8" s="1"/>
  <c r="CD55" i="8"/>
  <c r="CB76" i="8"/>
  <c r="BD70" i="8"/>
  <c r="BF49" i="8"/>
  <c r="E77" i="8"/>
  <c r="G56" i="8"/>
  <c r="BQ51" i="8"/>
  <c r="BP99" i="8" s="1"/>
  <c r="BP72" i="8"/>
  <c r="J54" i="8"/>
  <c r="B70" i="8"/>
  <c r="D54" i="8"/>
  <c r="P50" i="8"/>
  <c r="AK54" i="8"/>
  <c r="AG49" i="8"/>
  <c r="AF97" i="8" s="1"/>
  <c r="AF70" i="8"/>
  <c r="AH53" i="8"/>
  <c r="AF74" i="8"/>
  <c r="AH55" i="8"/>
  <c r="AV50" i="8"/>
  <c r="AU98" i="8" s="1"/>
  <c r="AU71" i="8"/>
  <c r="AW52" i="8"/>
  <c r="AU73" i="8"/>
  <c r="BO51" i="8"/>
  <c r="BN54" i="8"/>
  <c r="BM102" i="8" s="1"/>
  <c r="BL49" i="8"/>
  <c r="BJ70" i="8"/>
  <c r="BL55" i="8"/>
  <c r="BB50" i="8"/>
  <c r="BA98" i="8" s="1"/>
  <c r="BA71" i="8"/>
  <c r="BG70" i="8"/>
  <c r="BI53" i="8"/>
  <c r="BG74" i="8"/>
  <c r="BU52" i="8"/>
  <c r="BS73" i="8"/>
  <c r="BU56" i="8"/>
  <c r="BS77" i="8"/>
  <c r="BW51" i="8"/>
  <c r="BV99" i="8" s="1"/>
  <c r="BV72" i="8"/>
  <c r="BX51" i="8"/>
  <c r="BW55" i="8"/>
  <c r="BV103" i="8" s="1"/>
  <c r="BV76" i="8"/>
  <c r="BX55" i="8"/>
  <c r="BZ50" i="8"/>
  <c r="BY98" i="8" s="1"/>
  <c r="BY71" i="8"/>
  <c r="CA50" i="8"/>
  <c r="BY75" i="8"/>
  <c r="CA54" i="8"/>
  <c r="CB70" i="8"/>
  <c r="CD49" i="8"/>
  <c r="CB74" i="8"/>
  <c r="CD53" i="8"/>
  <c r="CG52" i="8"/>
  <c r="CE73" i="8"/>
  <c r="CG56" i="8"/>
  <c r="CE77" i="8"/>
  <c r="BF51" i="8"/>
  <c r="BD72" i="8"/>
  <c r="BF55" i="8"/>
  <c r="BD76" i="8"/>
  <c r="E71" i="8"/>
  <c r="G50" i="8"/>
  <c r="E75" i="8"/>
  <c r="G54" i="8"/>
  <c r="BQ49" i="8"/>
  <c r="BP97" i="8" s="1"/>
  <c r="BP70" i="8"/>
  <c r="BQ53" i="8"/>
  <c r="BP101" i="8" s="1"/>
  <c r="BP74" i="8"/>
  <c r="R50" i="8"/>
  <c r="Q98" i="8" s="1"/>
  <c r="Q71" i="8"/>
  <c r="AZ52" i="8"/>
  <c r="AX73" i="8"/>
  <c r="BN53" i="8"/>
  <c r="BM101" i="8" s="1"/>
  <c r="BM74" i="8"/>
  <c r="BC52" i="8"/>
  <c r="BA73" i="8"/>
  <c r="BC56" i="8"/>
  <c r="BA77" i="8"/>
  <c r="BH55" i="8"/>
  <c r="BG103" i="8" s="1"/>
  <c r="BG76" i="8"/>
  <c r="BU54" i="8"/>
  <c r="BS75" i="8"/>
  <c r="BY77" i="8"/>
  <c r="CA56" i="8"/>
  <c r="CE71" i="8"/>
  <c r="CG50" i="8"/>
  <c r="BD74" i="8"/>
  <c r="BF53" i="8"/>
  <c r="BQ55" i="8"/>
  <c r="BP103" i="8" s="1"/>
  <c r="BP76" i="8"/>
  <c r="M49" i="8"/>
  <c r="P51" i="8"/>
  <c r="N72" i="8"/>
  <c r="AJ55" i="8"/>
  <c r="AI103" i="8" s="1"/>
  <c r="AI76" i="8"/>
  <c r="AH54" i="8"/>
  <c r="AF75" i="8"/>
  <c r="AW56" i="8"/>
  <c r="AU77" i="8"/>
  <c r="AY55" i="8"/>
  <c r="AX103" i="8" s="1"/>
  <c r="AX76" i="8"/>
  <c r="BN49" i="8"/>
  <c r="BM97" i="8" s="1"/>
  <c r="BM70" i="8"/>
  <c r="BO52" i="8"/>
  <c r="BM73" i="8"/>
  <c r="BN55" i="8"/>
  <c r="BM103" i="8" s="1"/>
  <c r="BM76" i="8"/>
  <c r="BK53" i="8"/>
  <c r="BJ101" i="8" s="1"/>
  <c r="BJ74" i="8"/>
  <c r="BL56" i="8"/>
  <c r="BJ77" i="8"/>
  <c r="BB51" i="8"/>
  <c r="BA99" i="8" s="1"/>
  <c r="BA72" i="8"/>
  <c r="BT49" i="8"/>
  <c r="BS97" i="8" s="1"/>
  <c r="BU49" i="8"/>
  <c r="BS70" i="8"/>
  <c r="BT53" i="8"/>
  <c r="BS101" i="8" s="1"/>
  <c r="BU53" i="8"/>
  <c r="BS74" i="8"/>
  <c r="BX52" i="8"/>
  <c r="BV73" i="8"/>
  <c r="BX56" i="8"/>
  <c r="BV77" i="8"/>
  <c r="BZ51" i="8"/>
  <c r="BY99" i="8" s="1"/>
  <c r="CA51" i="8"/>
  <c r="BY72" i="8"/>
  <c r="CA55" i="8"/>
  <c r="BY76" i="8"/>
  <c r="CB71" i="8"/>
  <c r="CD50" i="8"/>
  <c r="CB75" i="8"/>
  <c r="CD54" i="8"/>
  <c r="CE70" i="8"/>
  <c r="CG49" i="8"/>
  <c r="CF53" i="8"/>
  <c r="CE101" i="8" s="1"/>
  <c r="CE74" i="8"/>
  <c r="CG53" i="8"/>
  <c r="BF52" i="8"/>
  <c r="BD73" i="8"/>
  <c r="BF56" i="8"/>
  <c r="BD77" i="8"/>
  <c r="E72" i="8"/>
  <c r="G51" i="8"/>
  <c r="F55" i="8"/>
  <c r="E103" i="8" s="1"/>
  <c r="E76" i="8"/>
  <c r="G55" i="8"/>
  <c r="L54" i="8"/>
  <c r="K102" i="8" s="1"/>
  <c r="AG51" i="8"/>
  <c r="AF99" i="8" s="1"/>
  <c r="AW54" i="8"/>
  <c r="BC51" i="8"/>
  <c r="BB54" i="8"/>
  <c r="BA102" i="8" s="1"/>
  <c r="BI55" i="8"/>
  <c r="BW50" i="8"/>
  <c r="BV98" i="8" s="1"/>
  <c r="BZ54" i="8"/>
  <c r="BY102" i="8" s="1"/>
  <c r="AH51" i="8"/>
  <c r="BC54" i="8"/>
  <c r="BR54" i="8"/>
  <c r="M54" i="8"/>
  <c r="I50" i="8"/>
  <c r="H98" i="8" s="1"/>
  <c r="O50" i="8"/>
  <c r="N98" i="8" s="1"/>
  <c r="X54" i="8"/>
  <c r="W102" i="8" s="1"/>
  <c r="BC50" i="8"/>
  <c r="BT54" i="8"/>
  <c r="BS102" i="8" s="1"/>
  <c r="CF54" i="8"/>
  <c r="CE102" i="8" s="1"/>
  <c r="BE51" i="8"/>
  <c r="BD99" i="8" s="1"/>
  <c r="U50" i="8"/>
  <c r="T98" i="8" s="1"/>
  <c r="F50" i="8"/>
  <c r="E98" i="8" s="1"/>
  <c r="J55" i="8"/>
  <c r="O54" i="8"/>
  <c r="N102" i="8" s="1"/>
  <c r="V50" i="8"/>
  <c r="AK55" i="8"/>
  <c r="AY50" i="8"/>
  <c r="AX98" i="8" s="1"/>
  <c r="BL54" i="8"/>
  <c r="BH50" i="8"/>
  <c r="BG98" i="8" s="1"/>
  <c r="CC50" i="8"/>
  <c r="CB98" i="8" s="1"/>
  <c r="BR51" i="8"/>
  <c r="BQ54" i="8"/>
  <c r="BP102" i="8" s="1"/>
  <c r="AE54" i="8"/>
  <c r="P54" i="8"/>
  <c r="AZ50" i="8"/>
  <c r="BI50" i="8"/>
  <c r="D56" i="8"/>
  <c r="R52" i="8"/>
  <c r="Q100" i="8" s="1"/>
  <c r="U55" i="8"/>
  <c r="T103" i="8" s="1"/>
  <c r="J56" i="8"/>
  <c r="C50" i="8"/>
  <c r="B98" i="8" s="1"/>
  <c r="U49" i="8"/>
  <c r="T97" i="8" s="1"/>
  <c r="U51" i="8"/>
  <c r="T99" i="8" s="1"/>
  <c r="V55" i="8"/>
  <c r="Y56" i="8"/>
  <c r="J49" i="8"/>
  <c r="J53" i="8"/>
  <c r="D50" i="8"/>
  <c r="D53" i="8"/>
  <c r="C55" i="8"/>
  <c r="B103" i="8" s="1"/>
  <c r="I51" i="8"/>
  <c r="H99" i="8" s="1"/>
  <c r="I55" i="8"/>
  <c r="H103" i="8" s="1"/>
  <c r="D49" i="8"/>
  <c r="C51" i="8"/>
  <c r="B99" i="8" s="1"/>
  <c r="D55" i="8"/>
  <c r="S50" i="8"/>
  <c r="S51" i="8"/>
  <c r="S54" i="8"/>
  <c r="S55" i="8"/>
  <c r="P56" i="8"/>
  <c r="V52" i="8"/>
  <c r="V54" i="8"/>
  <c r="Y50" i="8"/>
  <c r="X53" i="8"/>
  <c r="W101" i="8" s="1"/>
  <c r="X55" i="8"/>
  <c r="W103" i="8" s="1"/>
  <c r="AE49" i="8"/>
  <c r="AD51" i="8"/>
  <c r="AC99" i="8" s="1"/>
  <c r="AK50" i="8"/>
  <c r="AG50" i="8"/>
  <c r="AF98" i="8" s="1"/>
  <c r="AH56" i="8"/>
  <c r="AV53" i="8"/>
  <c r="AU101" i="8" s="1"/>
  <c r="AV55" i="8"/>
  <c r="AU103" i="8" s="1"/>
  <c r="AW55" i="8"/>
  <c r="BO50" i="8"/>
  <c r="BN50" i="8"/>
  <c r="BM98" i="8" s="1"/>
  <c r="BO56" i="8"/>
  <c r="BB53" i="8"/>
  <c r="BA101" i="8" s="1"/>
  <c r="BB55" i="8"/>
  <c r="BA103" i="8" s="1"/>
  <c r="BC55" i="8"/>
  <c r="BT50" i="8"/>
  <c r="BS98" i="8" s="1"/>
  <c r="BZ55" i="8"/>
  <c r="BY103" i="8" s="1"/>
  <c r="CF50" i="8"/>
  <c r="CE98" i="8" s="1"/>
  <c r="BE52" i="8"/>
  <c r="BD100" i="8" s="1"/>
  <c r="Y55" i="8"/>
  <c r="AE51" i="8"/>
  <c r="AD54" i="8"/>
  <c r="AC102" i="8" s="1"/>
  <c r="AE56" i="8"/>
  <c r="AJ50" i="8"/>
  <c r="AI98" i="8" s="1"/>
  <c r="AJ54" i="8"/>
  <c r="AI102" i="8" s="1"/>
  <c r="AH50" i="8"/>
  <c r="AH52" i="8"/>
  <c r="F54" i="8"/>
  <c r="E102" i="8" s="1"/>
  <c r="P52" i="8"/>
  <c r="V53" i="8"/>
  <c r="Y49" i="8"/>
  <c r="S52" i="8"/>
  <c r="O53" i="8"/>
  <c r="N101" i="8" s="1"/>
  <c r="AE52" i="8"/>
  <c r="AJ51" i="8"/>
  <c r="AI99" i="8" s="1"/>
  <c r="AK51" i="8"/>
  <c r="AZ54" i="8"/>
  <c r="AY54" i="8"/>
  <c r="AX102" i="8" s="1"/>
  <c r="BL52" i="8"/>
  <c r="BI54" i="8"/>
  <c r="BH54" i="8"/>
  <c r="BG102" i="8" s="1"/>
  <c r="CC54" i="8"/>
  <c r="CB102" i="8" s="1"/>
  <c r="F51" i="8"/>
  <c r="E99" i="8" s="1"/>
  <c r="S56" i="8"/>
  <c r="X51" i="8"/>
  <c r="W99" i="8" s="1"/>
  <c r="J52" i="8"/>
  <c r="D52" i="8"/>
  <c r="O55" i="8"/>
  <c r="N103" i="8" s="1"/>
  <c r="Y51" i="8"/>
  <c r="S49" i="8"/>
  <c r="R51" i="8"/>
  <c r="Q99" i="8" s="1"/>
  <c r="S53" i="8"/>
  <c r="R55" i="8"/>
  <c r="Q103" i="8" s="1"/>
  <c r="P49" i="8"/>
  <c r="O51" i="8"/>
  <c r="N99" i="8" s="1"/>
  <c r="P55" i="8"/>
  <c r="V51" i="8"/>
  <c r="U54" i="8"/>
  <c r="T102" i="8" s="1"/>
  <c r="V56" i="8"/>
  <c r="X50" i="8"/>
  <c r="W98" i="8" s="1"/>
  <c r="Y52" i="8"/>
  <c r="AD53" i="8"/>
  <c r="AC101" i="8" s="1"/>
  <c r="AD55" i="8"/>
  <c r="AC103" i="8" s="1"/>
  <c r="AK49" i="8"/>
  <c r="AK52" i="8"/>
  <c r="AG54" i="8"/>
  <c r="AF102" i="8" s="1"/>
  <c r="AZ49" i="8"/>
  <c r="AY51" i="8"/>
  <c r="AX99" i="8" s="1"/>
  <c r="AZ51" i="8"/>
  <c r="BI49" i="8"/>
  <c r="BH51" i="8"/>
  <c r="BG99" i="8" s="1"/>
  <c r="BI51" i="8"/>
  <c r="CC51" i="8"/>
  <c r="CB99" i="8" s="1"/>
  <c r="BE55" i="8"/>
  <c r="BD103" i="8" s="1"/>
  <c r="BR50" i="8"/>
  <c r="BQ50" i="8"/>
  <c r="BP98" i="8" s="1"/>
  <c r="BL50" i="8"/>
  <c r="BO55" i="8"/>
  <c r="BL51" i="8"/>
  <c r="BR55" i="8"/>
  <c r="K77" i="8"/>
  <c r="L53" i="8"/>
  <c r="K101" i="8" s="1"/>
  <c r="L49" i="8"/>
  <c r="K97" i="8" s="1"/>
  <c r="M56" i="8"/>
  <c r="M52" i="8"/>
  <c r="L52" i="8"/>
  <c r="K100" i="8" s="1"/>
  <c r="BQ48" i="8"/>
  <c r="BP96" i="8" s="1"/>
  <c r="BR49" i="8"/>
  <c r="BQ52" i="8"/>
  <c r="BP100" i="8" s="1"/>
  <c r="BR53" i="8"/>
  <c r="BQ56" i="8"/>
  <c r="BP104" i="8" s="1"/>
  <c r="F49" i="8"/>
  <c r="E97" i="8" s="1"/>
  <c r="F48" i="8"/>
  <c r="E96" i="8" s="1"/>
  <c r="F52" i="8"/>
  <c r="E100" i="8" s="1"/>
  <c r="F56" i="8"/>
  <c r="E104" i="8" s="1"/>
  <c r="BE50" i="8"/>
  <c r="BD98" i="8" s="1"/>
  <c r="BE54" i="8"/>
  <c r="BD102" i="8" s="1"/>
  <c r="BE49" i="8"/>
  <c r="BD97" i="8" s="1"/>
  <c r="BE53" i="8"/>
  <c r="BD101" i="8" s="1"/>
  <c r="BE56" i="8"/>
  <c r="BD104" i="8" s="1"/>
  <c r="CF49" i="8"/>
  <c r="CE97" i="8" s="1"/>
  <c r="CF48" i="8"/>
  <c r="CE96" i="8" s="1"/>
  <c r="CF52" i="8"/>
  <c r="CE100" i="8" s="1"/>
  <c r="CF56" i="8"/>
  <c r="CE104" i="8" s="1"/>
  <c r="CC49" i="8"/>
  <c r="CB97" i="8" s="1"/>
  <c r="CC53" i="8"/>
  <c r="CB101" i="8" s="1"/>
  <c r="CC48" i="8"/>
  <c r="CB96" i="8" s="1"/>
  <c r="CC52" i="8"/>
  <c r="CB100" i="8" s="1"/>
  <c r="CC56" i="8"/>
  <c r="CB104" i="8" s="1"/>
  <c r="BZ53" i="8"/>
  <c r="BY101" i="8" s="1"/>
  <c r="BZ48" i="8"/>
  <c r="BY96" i="8" s="1"/>
  <c r="BZ52" i="8"/>
  <c r="BY100" i="8" s="1"/>
  <c r="BZ56" i="8"/>
  <c r="BY104" i="8" s="1"/>
  <c r="BW48" i="8"/>
  <c r="BV96" i="8" s="1"/>
  <c r="BW52" i="8"/>
  <c r="BV100" i="8" s="1"/>
  <c r="BW56" i="8"/>
  <c r="BV104" i="8" s="1"/>
  <c r="BT48" i="8"/>
  <c r="BS96" i="8" s="1"/>
  <c r="BT52" i="8"/>
  <c r="BS100" i="8" s="1"/>
  <c r="BT56" i="8"/>
  <c r="BS104" i="8" s="1"/>
  <c r="BH49" i="8"/>
  <c r="BG97" i="8" s="1"/>
  <c r="BH53" i="8"/>
  <c r="BG101" i="8" s="1"/>
  <c r="BH48" i="8"/>
  <c r="BG96" i="8" s="1"/>
  <c r="BH52" i="8"/>
  <c r="BG100" i="8" s="1"/>
  <c r="BH56" i="8"/>
  <c r="BG104" i="8" s="1"/>
  <c r="BB49" i="8"/>
  <c r="BA97" i="8" s="1"/>
  <c r="BB48" i="8"/>
  <c r="BA96" i="8" s="1"/>
  <c r="BB52" i="8"/>
  <c r="BA100" i="8" s="1"/>
  <c r="BC53" i="8"/>
  <c r="BB56" i="8"/>
  <c r="BA104" i="8" s="1"/>
  <c r="BK49" i="8"/>
  <c r="BJ97" i="8" s="1"/>
  <c r="BK48" i="8"/>
  <c r="BJ96" i="8" s="1"/>
  <c r="BK52" i="8"/>
  <c r="BJ100" i="8" s="1"/>
  <c r="BL53" i="8"/>
  <c r="BK56" i="8"/>
  <c r="BJ104" i="8" s="1"/>
  <c r="BN48" i="8"/>
  <c r="BM96" i="8" s="1"/>
  <c r="BO49" i="8"/>
  <c r="BN52" i="8"/>
  <c r="BM100" i="8" s="1"/>
  <c r="BO53" i="8"/>
  <c r="BN56" i="8"/>
  <c r="BM104" i="8" s="1"/>
  <c r="AY49" i="8"/>
  <c r="AX97" i="8" s="1"/>
  <c r="AY48" i="8"/>
  <c r="AX96" i="8" s="1"/>
  <c r="AY52" i="8"/>
  <c r="AX100" i="8" s="1"/>
  <c r="AZ53" i="8"/>
  <c r="AY56" i="8"/>
  <c r="AX104" i="8" s="1"/>
  <c r="AV49" i="8"/>
  <c r="AU97" i="8" s="1"/>
  <c r="AV48" i="8"/>
  <c r="AU96" i="8" s="1"/>
  <c r="AV52" i="8"/>
  <c r="AU100" i="8" s="1"/>
  <c r="AW53" i="8"/>
  <c r="AV56" i="8"/>
  <c r="AU104" i="8" s="1"/>
  <c r="AG53" i="8"/>
  <c r="AF101" i="8" s="1"/>
  <c r="AG48" i="8"/>
  <c r="AF96" i="8" s="1"/>
  <c r="AH49" i="8"/>
  <c r="AG52" i="8"/>
  <c r="AF100" i="8" s="1"/>
  <c r="AG56" i="8"/>
  <c r="AF104" i="8" s="1"/>
  <c r="AJ49" i="8"/>
  <c r="AI97" i="8" s="1"/>
  <c r="AJ48" i="8"/>
  <c r="AI96" i="8" s="1"/>
  <c r="AJ52" i="8"/>
  <c r="AI100" i="8" s="1"/>
  <c r="AK53" i="8"/>
  <c r="AJ56" i="8"/>
  <c r="AI104" i="8" s="1"/>
  <c r="AD49" i="8"/>
  <c r="AC97" i="8" s="1"/>
  <c r="AD48" i="8"/>
  <c r="AC96" i="8" s="1"/>
  <c r="AD52" i="8"/>
  <c r="AC100" i="8" s="1"/>
  <c r="AE53" i="8"/>
  <c r="AD56" i="8"/>
  <c r="AC104" i="8" s="1"/>
  <c r="X49" i="8"/>
  <c r="W97" i="8" s="1"/>
  <c r="X48" i="8"/>
  <c r="W96" i="8" s="1"/>
  <c r="X52" i="8"/>
  <c r="W100" i="8" s="1"/>
  <c r="Y53" i="8"/>
  <c r="X56" i="8"/>
  <c r="W104" i="8" s="1"/>
  <c r="U53" i="8"/>
  <c r="T101" i="8" s="1"/>
  <c r="U48" i="8"/>
  <c r="T96" i="8" s="1"/>
  <c r="V49" i="8"/>
  <c r="U52" i="8"/>
  <c r="T100" i="8" s="1"/>
  <c r="U56" i="8"/>
  <c r="T104" i="8" s="1"/>
  <c r="O49" i="8"/>
  <c r="N97" i="8" s="1"/>
  <c r="O48" i="8"/>
  <c r="N96" i="8" s="1"/>
  <c r="O52" i="8"/>
  <c r="N100" i="8" s="1"/>
  <c r="P53" i="8"/>
  <c r="O56" i="8"/>
  <c r="N104" i="8" s="1"/>
  <c r="Q97" i="8"/>
  <c r="R53" i="8"/>
  <c r="Q101" i="8" s="1"/>
  <c r="R56" i="8"/>
  <c r="Q104" i="8" s="1"/>
  <c r="C49" i="8"/>
  <c r="B97" i="8" s="1"/>
  <c r="C53" i="8"/>
  <c r="B101" i="8" s="1"/>
  <c r="C48" i="8"/>
  <c r="B96" i="8" s="1"/>
  <c r="C52" i="8"/>
  <c r="B100" i="8" s="1"/>
  <c r="C56" i="8"/>
  <c r="B104" i="8" s="1"/>
  <c r="I49" i="8"/>
  <c r="H97" i="8" s="1"/>
  <c r="I53" i="8"/>
  <c r="H101" i="8" s="1"/>
  <c r="I48" i="8"/>
  <c r="H96" i="8" s="1"/>
  <c r="I52" i="8"/>
  <c r="H100" i="8" s="1"/>
  <c r="I56" i="8"/>
  <c r="H104" i="8" s="1"/>
  <c r="B82" i="8" l="1"/>
  <c r="AI82" i="8"/>
  <c r="K82" i="8"/>
  <c r="BM82" i="8"/>
  <c r="T82" i="8"/>
  <c r="BP82" i="8"/>
  <c r="AF82" i="8"/>
  <c r="BY82" i="8"/>
  <c r="BV82" i="8"/>
  <c r="N82" i="8"/>
  <c r="BJ82" i="8"/>
  <c r="BD82" i="8"/>
  <c r="W82" i="8"/>
  <c r="AU82" i="8"/>
  <c r="BA82" i="8"/>
  <c r="H82" i="8"/>
  <c r="Q82" i="8"/>
  <c r="AC82" i="8"/>
  <c r="AX82" i="8"/>
  <c r="BG82" i="8"/>
  <c r="E82" i="8"/>
  <c r="BS82" i="8"/>
  <c r="D1" i="9"/>
  <c r="BR39" i="8" l="1"/>
  <c r="BR40" i="8"/>
  <c r="BR41" i="8"/>
  <c r="BR42" i="8"/>
  <c r="BR43" i="8"/>
  <c r="BR44" i="8"/>
  <c r="BR45" i="8"/>
  <c r="BR38" i="8"/>
  <c r="BI39" i="8"/>
  <c r="BI38" i="8"/>
  <c r="BC39" i="8"/>
  <c r="BC38" i="8"/>
  <c r="BL40" i="8"/>
  <c r="BL39" i="8"/>
  <c r="BL38" i="8"/>
  <c r="BO39" i="8"/>
  <c r="BO38" i="8"/>
  <c r="AZ43" i="8"/>
  <c r="AZ42" i="8"/>
  <c r="AZ41" i="8"/>
  <c r="AZ40" i="8"/>
  <c r="AZ38" i="8"/>
  <c r="AZ39" i="8"/>
  <c r="AW42" i="8"/>
  <c r="AW41" i="8"/>
  <c r="AW40" i="8"/>
  <c r="AW39" i="8"/>
  <c r="AW38" i="8"/>
  <c r="AH38" i="8"/>
  <c r="AH39" i="8"/>
  <c r="AK44" i="8"/>
  <c r="AK43" i="8"/>
  <c r="AK42" i="8"/>
  <c r="AK41" i="8"/>
  <c r="AK40" i="8"/>
  <c r="AK39" i="8"/>
  <c r="AK38" i="8"/>
  <c r="AE38" i="8"/>
  <c r="Y40" i="8"/>
  <c r="Y39" i="8"/>
  <c r="Y38" i="8"/>
  <c r="V39" i="8"/>
  <c r="V41" i="8"/>
  <c r="V42" i="8"/>
  <c r="V40" i="8"/>
  <c r="P43" i="8" l="1"/>
  <c r="P42" i="8"/>
  <c r="P41" i="8"/>
  <c r="P40" i="8"/>
  <c r="P39" i="8"/>
  <c r="P38" i="8"/>
  <c r="S42" i="8"/>
  <c r="S39" i="8"/>
  <c r="S38" i="8"/>
  <c r="D38" i="8"/>
  <c r="BP64" i="8"/>
  <c r="E64" i="8"/>
  <c r="BD64" i="8"/>
  <c r="CE64" i="8"/>
  <c r="CB64" i="8"/>
  <c r="BY64" i="8"/>
  <c r="BV64" i="8"/>
  <c r="BS64" i="8"/>
  <c r="BG64" i="8"/>
  <c r="BA64" i="8"/>
  <c r="BJ64" i="8"/>
  <c r="BM64" i="8"/>
  <c r="AX64" i="8"/>
  <c r="AU64" i="8"/>
  <c r="AF64" i="8"/>
  <c r="AI64" i="8"/>
  <c r="AC64" i="8"/>
  <c r="W64" i="8"/>
  <c r="T64" i="8"/>
  <c r="N64" i="8"/>
  <c r="Q64" i="8"/>
  <c r="BR63" i="8"/>
  <c r="BI63" i="8"/>
  <c r="BC63" i="8"/>
  <c r="BL63" i="8"/>
  <c r="BO63" i="8"/>
  <c r="AZ63" i="8"/>
  <c r="AW63" i="8"/>
  <c r="AH63" i="8"/>
  <c r="AK63" i="8"/>
  <c r="AE63" i="8"/>
  <c r="Y63" i="8"/>
  <c r="V63" i="8"/>
  <c r="P63" i="8"/>
  <c r="S63" i="8"/>
  <c r="D63" i="8"/>
  <c r="J63" i="8"/>
  <c r="M63" i="8"/>
  <c r="BA63" i="8"/>
  <c r="BA367" i="8" s="1"/>
  <c r="BC62" i="8"/>
  <c r="BA62" i="8"/>
  <c r="BC61" i="8"/>
  <c r="BA61" i="8"/>
  <c r="BC60" i="8"/>
  <c r="BA60" i="8"/>
  <c r="BC59" i="8"/>
  <c r="BA59" i="8"/>
  <c r="BC58" i="8"/>
  <c r="BA58" i="8"/>
  <c r="BJ63" i="8"/>
  <c r="BJ367" i="8" s="1"/>
  <c r="BL62" i="8"/>
  <c r="BJ62" i="8"/>
  <c r="BL61" i="8"/>
  <c r="BJ61" i="8"/>
  <c r="BL60" i="8"/>
  <c r="BJ60" i="8"/>
  <c r="BL59" i="8"/>
  <c r="BJ59" i="8"/>
  <c r="BL58" i="8"/>
  <c r="BJ58" i="8"/>
  <c r="BM63" i="8"/>
  <c r="BM367" i="8" s="1"/>
  <c r="BO62" i="8"/>
  <c r="BM62" i="8"/>
  <c r="BO61" i="8"/>
  <c r="BM61" i="8"/>
  <c r="BO60" i="8"/>
  <c r="BM60" i="8"/>
  <c r="BO59" i="8"/>
  <c r="BM59" i="8"/>
  <c r="BO58" i="8"/>
  <c r="BM58" i="8"/>
  <c r="AX63" i="8"/>
  <c r="AX367" i="8" s="1"/>
  <c r="AZ62" i="8"/>
  <c r="AX62" i="8"/>
  <c r="AZ61" i="8"/>
  <c r="AX61" i="8"/>
  <c r="AZ60" i="8"/>
  <c r="AX60" i="8"/>
  <c r="AZ59" i="8"/>
  <c r="AX59" i="8"/>
  <c r="AZ58" i="8"/>
  <c r="AX58" i="8"/>
  <c r="AU63" i="8"/>
  <c r="AU367" i="8" s="1"/>
  <c r="AW62" i="8"/>
  <c r="AU62" i="8"/>
  <c r="AW61" i="8"/>
  <c r="AU61" i="8"/>
  <c r="AW60" i="8"/>
  <c r="AU60" i="8"/>
  <c r="AW59" i="8"/>
  <c r="AU59" i="8"/>
  <c r="AW58" i="8"/>
  <c r="AU58" i="8"/>
  <c r="AF63" i="8"/>
  <c r="AF367" i="8" s="1"/>
  <c r="AH62" i="8"/>
  <c r="AF62" i="8"/>
  <c r="AH61" i="8"/>
  <c r="AF61" i="8"/>
  <c r="AH60" i="8"/>
  <c r="AF60" i="8"/>
  <c r="AH59" i="8"/>
  <c r="AF59" i="8"/>
  <c r="AH58" i="8"/>
  <c r="AF58" i="8"/>
  <c r="AI63" i="8"/>
  <c r="AI367" i="8" s="1"/>
  <c r="AK62" i="8"/>
  <c r="AI62" i="8"/>
  <c r="AK61" i="8"/>
  <c r="AI61" i="8"/>
  <c r="AK60" i="8"/>
  <c r="AI60" i="8"/>
  <c r="AK59" i="8"/>
  <c r="AI59" i="8"/>
  <c r="AK58" i="8"/>
  <c r="AI58" i="8"/>
  <c r="AC63" i="8"/>
  <c r="AC367" i="8" s="1"/>
  <c r="AE62" i="8"/>
  <c r="AC62" i="8"/>
  <c r="AE61" i="8"/>
  <c r="AC61" i="8"/>
  <c r="AE60" i="8"/>
  <c r="AC60" i="8"/>
  <c r="AE59" i="8"/>
  <c r="AC59" i="8"/>
  <c r="AE58" i="8"/>
  <c r="AC58" i="8"/>
  <c r="W63" i="8"/>
  <c r="Y62" i="8"/>
  <c r="W62" i="8"/>
  <c r="Y61" i="8"/>
  <c r="W61" i="8"/>
  <c r="Y60" i="8"/>
  <c r="W60" i="8"/>
  <c r="Y59" i="8"/>
  <c r="W59" i="8"/>
  <c r="Y58" i="8"/>
  <c r="W58" i="8"/>
  <c r="T63" i="8"/>
  <c r="V62" i="8"/>
  <c r="T62" i="8"/>
  <c r="T335" i="8" s="1"/>
  <c r="V61" i="8"/>
  <c r="T61" i="8"/>
  <c r="T334" i="8" s="1"/>
  <c r="V60" i="8"/>
  <c r="T60" i="8"/>
  <c r="T333" i="8" s="1"/>
  <c r="V59" i="8"/>
  <c r="T59" i="8"/>
  <c r="T332" i="8" s="1"/>
  <c r="V58" i="8"/>
  <c r="T58" i="8"/>
  <c r="T331" i="8" s="1"/>
  <c r="N63" i="8"/>
  <c r="N367" i="8" s="1"/>
  <c r="P62" i="8"/>
  <c r="N62" i="8"/>
  <c r="P61" i="8"/>
  <c r="N61" i="8"/>
  <c r="P60" i="8"/>
  <c r="N60" i="8"/>
  <c r="P59" i="8"/>
  <c r="N59" i="8"/>
  <c r="P58" i="8"/>
  <c r="N58" i="8"/>
  <c r="Q63" i="8"/>
  <c r="S62" i="8"/>
  <c r="Q62" i="8"/>
  <c r="Q335" i="8" s="1"/>
  <c r="S61" i="8"/>
  <c r="Q61" i="8"/>
  <c r="Q334" i="8" s="1"/>
  <c r="S60" i="8"/>
  <c r="Q60" i="8"/>
  <c r="Q333" i="8" s="1"/>
  <c r="S59" i="8"/>
  <c r="Q59" i="8"/>
  <c r="Q332" i="8" s="1"/>
  <c r="S58" i="8"/>
  <c r="Q58" i="8"/>
  <c r="Q331" i="8" s="1"/>
  <c r="B63" i="8"/>
  <c r="B367" i="8" s="1"/>
  <c r="D62" i="8"/>
  <c r="B62" i="8"/>
  <c r="D61" i="8"/>
  <c r="B61" i="8"/>
  <c r="D60" i="8"/>
  <c r="B60" i="8"/>
  <c r="D59" i="8"/>
  <c r="B59" i="8"/>
  <c r="D58" i="8"/>
  <c r="B58" i="8"/>
  <c r="H63" i="8"/>
  <c r="H367" i="8" s="1"/>
  <c r="J62" i="8"/>
  <c r="H62" i="8"/>
  <c r="J61" i="8"/>
  <c r="H61" i="8"/>
  <c r="J60" i="8"/>
  <c r="H60" i="8"/>
  <c r="J40" i="8"/>
  <c r="W214" i="8" l="1"/>
  <c r="W334" i="8"/>
  <c r="W245" i="8"/>
  <c r="T367" i="8"/>
  <c r="T336" i="8"/>
  <c r="W367" i="8"/>
  <c r="W216" i="8"/>
  <c r="W336" i="8"/>
  <c r="W331" i="8"/>
  <c r="W242" i="8"/>
  <c r="W211" i="8"/>
  <c r="Q367" i="8"/>
  <c r="Q336" i="8"/>
  <c r="W332" i="8"/>
  <c r="W243" i="8"/>
  <c r="W212" i="8"/>
  <c r="W215" i="8"/>
  <c r="W246" i="8"/>
  <c r="W335" i="8"/>
  <c r="W333" i="8"/>
  <c r="W213" i="8"/>
  <c r="W244" i="8"/>
  <c r="H364" i="8"/>
  <c r="H304" i="8"/>
  <c r="H395" i="8"/>
  <c r="H274" i="8"/>
  <c r="H305" i="8"/>
  <c r="H396" i="8"/>
  <c r="H365" i="8"/>
  <c r="H275" i="8"/>
  <c r="H397" i="8"/>
  <c r="H366" i="8"/>
  <c r="H276" i="8"/>
  <c r="AC275" i="8"/>
  <c r="AC305" i="8"/>
  <c r="AC396" i="8"/>
  <c r="AC365" i="8"/>
  <c r="BM302" i="8"/>
  <c r="BM272" i="8"/>
  <c r="BM362" i="8"/>
  <c r="BM393" i="8"/>
  <c r="BM273" i="8"/>
  <c r="BM303" i="8"/>
  <c r="BM394" i="8"/>
  <c r="BM363" i="8"/>
  <c r="AF272" i="8"/>
  <c r="AF302" i="8"/>
  <c r="AF393" i="8"/>
  <c r="AF362" i="8"/>
  <c r="AX273" i="8"/>
  <c r="AX363" i="8"/>
  <c r="AX303" i="8"/>
  <c r="AX394" i="8"/>
  <c r="BJ364" i="8"/>
  <c r="BJ304" i="8"/>
  <c r="BJ274" i="8"/>
  <c r="BJ395" i="8"/>
  <c r="AF276" i="8"/>
  <c r="AF366" i="8"/>
  <c r="AF397" i="8"/>
  <c r="BA275" i="8"/>
  <c r="BA305" i="8"/>
  <c r="BA396" i="8"/>
  <c r="BA365" i="8"/>
  <c r="T274" i="8"/>
  <c r="T304" i="8"/>
  <c r="T395" i="8"/>
  <c r="T364" i="8"/>
  <c r="BA273" i="8"/>
  <c r="BA363" i="8"/>
  <c r="BA303" i="8"/>
  <c r="BA394" i="8"/>
  <c r="T275" i="8"/>
  <c r="T305" i="8"/>
  <c r="T365" i="8"/>
  <c r="T396" i="8"/>
  <c r="AX272" i="8"/>
  <c r="AX302" i="8"/>
  <c r="AX362" i="8"/>
  <c r="AX393" i="8"/>
  <c r="N275" i="8"/>
  <c r="N305" i="8"/>
  <c r="N396" i="8"/>
  <c r="N365" i="8"/>
  <c r="T276" i="8"/>
  <c r="T366" i="8"/>
  <c r="T397" i="8"/>
  <c r="AI272" i="8"/>
  <c r="AI362" i="8"/>
  <c r="AI302" i="8"/>
  <c r="AI393" i="8"/>
  <c r="AU273" i="8"/>
  <c r="AU303" i="8"/>
  <c r="AU363" i="8"/>
  <c r="AU394" i="8"/>
  <c r="Q366" i="8"/>
  <c r="Q397" i="8"/>
  <c r="AC302" i="8"/>
  <c r="AC272" i="8"/>
  <c r="AC393" i="8"/>
  <c r="AC362" i="8"/>
  <c r="AF273" i="8"/>
  <c r="AF394" i="8"/>
  <c r="AF363" i="8"/>
  <c r="AF303" i="8"/>
  <c r="AX274" i="8"/>
  <c r="AX364" i="8"/>
  <c r="AX304" i="8"/>
  <c r="AX395" i="8"/>
  <c r="BJ305" i="8"/>
  <c r="BJ275" i="8"/>
  <c r="BJ396" i="8"/>
  <c r="BJ365" i="8"/>
  <c r="Q363" i="8"/>
  <c r="Q394" i="8"/>
  <c r="BJ272" i="8"/>
  <c r="BJ362" i="8"/>
  <c r="BJ302" i="8"/>
  <c r="BJ393" i="8"/>
  <c r="B273" i="8"/>
  <c r="B363" i="8"/>
  <c r="B394" i="8"/>
  <c r="B303" i="8"/>
  <c r="AI273" i="8"/>
  <c r="AI363" i="8"/>
  <c r="AI303" i="8"/>
  <c r="AI394" i="8"/>
  <c r="AU274" i="8"/>
  <c r="AU304" i="8"/>
  <c r="AU395" i="8"/>
  <c r="AU364" i="8"/>
  <c r="BM275" i="8"/>
  <c r="BM396" i="8"/>
  <c r="BM305" i="8"/>
  <c r="BM365" i="8"/>
  <c r="BA276" i="8"/>
  <c r="BA397" i="8"/>
  <c r="BA366" i="8"/>
  <c r="N274" i="8"/>
  <c r="N304" i="8"/>
  <c r="N395" i="8"/>
  <c r="N364" i="8"/>
  <c r="Q364" i="8"/>
  <c r="Q395" i="8"/>
  <c r="B274" i="8"/>
  <c r="B364" i="8"/>
  <c r="B304" i="8"/>
  <c r="B395" i="8"/>
  <c r="AX275" i="8"/>
  <c r="AX365" i="8"/>
  <c r="AX305" i="8"/>
  <c r="AX396" i="8"/>
  <c r="BJ276" i="8"/>
  <c r="BJ397" i="8"/>
  <c r="BJ366" i="8"/>
  <c r="W275" i="8"/>
  <c r="W305" i="8"/>
  <c r="W365" i="8"/>
  <c r="W396" i="8"/>
  <c r="B275" i="8"/>
  <c r="B305" i="8"/>
  <c r="B396" i="8"/>
  <c r="B365" i="8"/>
  <c r="BM274" i="8"/>
  <c r="BM304" i="8"/>
  <c r="BM364" i="8"/>
  <c r="BM395" i="8"/>
  <c r="B276" i="8"/>
  <c r="B397" i="8"/>
  <c r="B366" i="8"/>
  <c r="W272" i="8"/>
  <c r="W302" i="8"/>
  <c r="W362" i="8"/>
  <c r="W393" i="8"/>
  <c r="T272" i="8"/>
  <c r="T302" i="8"/>
  <c r="T393" i="8"/>
  <c r="T362" i="8"/>
  <c r="W273" i="8"/>
  <c r="W303" i="8"/>
  <c r="W363" i="8"/>
  <c r="W394" i="8"/>
  <c r="BJ273" i="8"/>
  <c r="BJ363" i="8"/>
  <c r="BJ303" i="8"/>
  <c r="BJ394" i="8"/>
  <c r="W276" i="8"/>
  <c r="W366" i="8"/>
  <c r="W397" i="8"/>
  <c r="BA274" i="8"/>
  <c r="BA364" i="8"/>
  <c r="BA304" i="8"/>
  <c r="BA395" i="8"/>
  <c r="Q365" i="8"/>
  <c r="Q396" i="8"/>
  <c r="N276" i="8"/>
  <c r="N397" i="8"/>
  <c r="N366" i="8"/>
  <c r="AC273" i="8"/>
  <c r="AC303" i="8"/>
  <c r="AC394" i="8"/>
  <c r="AC363" i="8"/>
  <c r="AF274" i="8"/>
  <c r="AF364" i="8"/>
  <c r="AF395" i="8"/>
  <c r="AF304" i="8"/>
  <c r="N272" i="8"/>
  <c r="N302" i="8"/>
  <c r="N393" i="8"/>
  <c r="N362" i="8"/>
  <c r="BM276" i="8"/>
  <c r="BM366" i="8"/>
  <c r="BM397" i="8"/>
  <c r="Q362" i="8"/>
  <c r="Q393" i="8"/>
  <c r="T273" i="8"/>
  <c r="T303" i="8"/>
  <c r="T394" i="8"/>
  <c r="T363" i="8"/>
  <c r="AC274" i="8"/>
  <c r="AC304" i="8"/>
  <c r="AC395" i="8"/>
  <c r="AC364" i="8"/>
  <c r="AF275" i="8"/>
  <c r="AF365" i="8"/>
  <c r="AF305" i="8"/>
  <c r="AF396" i="8"/>
  <c r="AX276" i="8"/>
  <c r="AX366" i="8"/>
  <c r="AX397" i="8"/>
  <c r="AI276" i="8"/>
  <c r="AI397" i="8"/>
  <c r="AI366" i="8"/>
  <c r="AC276" i="8"/>
  <c r="AC397" i="8"/>
  <c r="AC366" i="8"/>
  <c r="AU272" i="8"/>
  <c r="AU302" i="8"/>
  <c r="AU362" i="8"/>
  <c r="AU393" i="8"/>
  <c r="AI274" i="8"/>
  <c r="AI364" i="8"/>
  <c r="AI304" i="8"/>
  <c r="AI395" i="8"/>
  <c r="AU275" i="8"/>
  <c r="AU305" i="8"/>
  <c r="AU365" i="8"/>
  <c r="AU396" i="8"/>
  <c r="B272" i="8"/>
  <c r="B362" i="8"/>
  <c r="B393" i="8"/>
  <c r="B302" i="8"/>
  <c r="N273" i="8"/>
  <c r="N303" i="8"/>
  <c r="N394" i="8"/>
  <c r="N363" i="8"/>
  <c r="W274" i="8"/>
  <c r="W304" i="8"/>
  <c r="W364" i="8"/>
  <c r="W395" i="8"/>
  <c r="AI275" i="8"/>
  <c r="AI305" i="8"/>
  <c r="AI396" i="8"/>
  <c r="AI365" i="8"/>
  <c r="AU276" i="8"/>
  <c r="AU366" i="8"/>
  <c r="AU397" i="8"/>
  <c r="BA362" i="8"/>
  <c r="BA302" i="8"/>
  <c r="BA393" i="8"/>
  <c r="BA272" i="8"/>
  <c r="Q304" i="8"/>
  <c r="Q274" i="8"/>
  <c r="Q276" i="8"/>
  <c r="Q273" i="8"/>
  <c r="Q303" i="8"/>
  <c r="Q305" i="8"/>
  <c r="Q275" i="8"/>
  <c r="Q272" i="8"/>
  <c r="Q302" i="8"/>
  <c r="J39" i="8"/>
  <c r="J38" i="8"/>
  <c r="BR37" i="8"/>
  <c r="BR36" i="8"/>
  <c r="BR35" i="8"/>
  <c r="BP35" i="8"/>
  <c r="E35" i="8"/>
  <c r="BD35" i="8"/>
  <c r="CE35" i="8"/>
  <c r="CB35" i="8"/>
  <c r="BY35" i="8"/>
  <c r="BV35" i="8"/>
  <c r="BS35" i="8"/>
  <c r="BI37" i="8"/>
  <c r="BI36" i="8"/>
  <c r="BI35" i="8"/>
  <c r="BG35" i="8"/>
  <c r="BC37" i="8"/>
  <c r="BC36" i="8"/>
  <c r="BC35" i="8"/>
  <c r="BA35" i="8"/>
  <c r="BL37" i="8"/>
  <c r="BL36" i="8"/>
  <c r="BL35" i="8"/>
  <c r="BJ35" i="8"/>
  <c r="BO37" i="8"/>
  <c r="BO36" i="8"/>
  <c r="BO35" i="8"/>
  <c r="BM35" i="8"/>
  <c r="AZ37" i="8"/>
  <c r="AZ36" i="8"/>
  <c r="AZ35" i="8"/>
  <c r="AX35" i="8"/>
  <c r="AW37" i="8"/>
  <c r="AW36" i="8"/>
  <c r="AW35" i="8"/>
  <c r="AU35" i="8"/>
  <c r="AH37" i="8"/>
  <c r="AH36" i="8"/>
  <c r="AH35" i="8"/>
  <c r="AF35" i="8"/>
  <c r="AK37" i="8"/>
  <c r="AK36" i="8"/>
  <c r="AK35" i="8"/>
  <c r="AI35" i="8"/>
  <c r="AE37" i="8"/>
  <c r="AE36" i="8"/>
  <c r="AE35" i="8"/>
  <c r="AC35" i="8"/>
  <c r="Y37" i="8"/>
  <c r="Y36" i="8"/>
  <c r="Y35" i="8"/>
  <c r="W35" i="8"/>
  <c r="V37" i="8"/>
  <c r="V36" i="8"/>
  <c r="V35" i="8"/>
  <c r="T35" i="8"/>
  <c r="P37" i="8"/>
  <c r="P36" i="8"/>
  <c r="P35" i="8"/>
  <c r="N35" i="8"/>
  <c r="S37" i="8"/>
  <c r="S36" i="8"/>
  <c r="S35" i="8"/>
  <c r="Q35" i="8"/>
  <c r="D37" i="8"/>
  <c r="D36" i="8"/>
  <c r="D35" i="8"/>
  <c r="B35" i="8"/>
  <c r="J37" i="8"/>
  <c r="J36" i="8"/>
  <c r="J35" i="8"/>
  <c r="H35" i="8"/>
  <c r="M37" i="8"/>
  <c r="M60" i="8"/>
  <c r="M61" i="8"/>
  <c r="M62" i="8"/>
  <c r="M36" i="8"/>
  <c r="M38" i="8"/>
  <c r="M39" i="8"/>
  <c r="M40" i="8"/>
  <c r="M41" i="8"/>
  <c r="M42" i="8"/>
  <c r="M43" i="8"/>
  <c r="M58" i="8"/>
  <c r="M59" i="8"/>
  <c r="K64" i="8"/>
  <c r="M35" i="8"/>
  <c r="BR556" i="8" l="1"/>
  <c r="G556" i="8"/>
  <c r="BF556" i="8"/>
  <c r="CG556" i="8"/>
  <c r="CD556" i="8"/>
  <c r="CA556" i="8"/>
  <c r="BX556" i="8"/>
  <c r="BR555" i="8"/>
  <c r="G555" i="8"/>
  <c r="BF555" i="8"/>
  <c r="CG555" i="8"/>
  <c r="CD555" i="8"/>
  <c r="CA555" i="8"/>
  <c r="BX555" i="8"/>
  <c r="BP551" i="8"/>
  <c r="BR551" i="8" s="1"/>
  <c r="E551" i="8"/>
  <c r="G551" i="8" s="1"/>
  <c r="BD551" i="8"/>
  <c r="BF551" i="8" s="1"/>
  <c r="CE551" i="8"/>
  <c r="CG551" i="8" s="1"/>
  <c r="CB551" i="8"/>
  <c r="CD551" i="8" s="1"/>
  <c r="BY551" i="8"/>
  <c r="CA551" i="8" s="1"/>
  <c r="BV551" i="8"/>
  <c r="BX551" i="8" s="1"/>
  <c r="BR550" i="8"/>
  <c r="G550" i="8"/>
  <c r="BF550" i="8"/>
  <c r="CG550" i="8"/>
  <c r="CD550" i="8"/>
  <c r="CA550" i="8"/>
  <c r="BX550" i="8"/>
  <c r="BQ548" i="8"/>
  <c r="BP548" i="8"/>
  <c r="F548" i="8"/>
  <c r="E548" i="8"/>
  <c r="BE548" i="8"/>
  <c r="BD548" i="8"/>
  <c r="CF548" i="8"/>
  <c r="CE548" i="8"/>
  <c r="CC548" i="8"/>
  <c r="CB548" i="8"/>
  <c r="BZ548" i="8"/>
  <c r="BY548" i="8"/>
  <c r="BW548" i="8"/>
  <c r="BV548" i="8"/>
  <c r="BQ547" i="8"/>
  <c r="BP547" i="8"/>
  <c r="F547" i="8"/>
  <c r="E547" i="8"/>
  <c r="G547" i="8" s="1"/>
  <c r="BE547" i="8"/>
  <c r="BD547" i="8"/>
  <c r="CF547" i="8"/>
  <c r="CE547" i="8"/>
  <c r="CC547" i="8"/>
  <c r="CB547" i="8"/>
  <c r="BZ547" i="8"/>
  <c r="BY547" i="8"/>
  <c r="BW547" i="8"/>
  <c r="BV547" i="8"/>
  <c r="BQ546" i="8"/>
  <c r="BP546" i="8"/>
  <c r="BR546" i="8" s="1"/>
  <c r="F546" i="8"/>
  <c r="E546" i="8"/>
  <c r="G546" i="8" s="1"/>
  <c r="BE546" i="8"/>
  <c r="BD546" i="8"/>
  <c r="BF546" i="8" s="1"/>
  <c r="CF546" i="8"/>
  <c r="CE546" i="8"/>
  <c r="CG546" i="8" s="1"/>
  <c r="CC546" i="8"/>
  <c r="CB546" i="8"/>
  <c r="CD546" i="8" s="1"/>
  <c r="BZ546" i="8"/>
  <c r="BY546" i="8"/>
  <c r="CA546" i="8" s="1"/>
  <c r="BW546" i="8"/>
  <c r="BV546" i="8"/>
  <c r="BX546" i="8" s="1"/>
  <c r="BQ545" i="8"/>
  <c r="BP545" i="8"/>
  <c r="F545" i="8"/>
  <c r="E545" i="8"/>
  <c r="BE545" i="8"/>
  <c r="BD545" i="8"/>
  <c r="CF545" i="8"/>
  <c r="CE545" i="8"/>
  <c r="CC545" i="8"/>
  <c r="CB545" i="8"/>
  <c r="BZ545" i="8"/>
  <c r="BY545" i="8"/>
  <c r="BW545" i="8"/>
  <c r="BV545" i="8"/>
  <c r="BQ544" i="8"/>
  <c r="BP544" i="8"/>
  <c r="BR544" i="8" s="1"/>
  <c r="F544" i="8"/>
  <c r="E544" i="8"/>
  <c r="G544" i="8" s="1"/>
  <c r="BE544" i="8"/>
  <c r="BD544" i="8"/>
  <c r="CF544" i="8"/>
  <c r="CE544" i="8"/>
  <c r="CC544" i="8"/>
  <c r="CB544" i="8"/>
  <c r="BZ544" i="8"/>
  <c r="BY544" i="8"/>
  <c r="BW544" i="8"/>
  <c r="BV544" i="8"/>
  <c r="BQ543" i="8"/>
  <c r="BP543" i="8"/>
  <c r="F543" i="8"/>
  <c r="E543" i="8"/>
  <c r="BE543" i="8"/>
  <c r="BD543" i="8"/>
  <c r="BF543" i="8" s="1"/>
  <c r="CF543" i="8"/>
  <c r="CE543" i="8"/>
  <c r="CC543" i="8"/>
  <c r="CB543" i="8"/>
  <c r="BZ543" i="8"/>
  <c r="BY543" i="8"/>
  <c r="BW543" i="8"/>
  <c r="BV543" i="8"/>
  <c r="BQ542" i="8"/>
  <c r="BP542" i="8"/>
  <c r="BR542" i="8" s="1"/>
  <c r="F542" i="8"/>
  <c r="E542" i="8"/>
  <c r="G542" i="8" s="1"/>
  <c r="BE542" i="8"/>
  <c r="BD542" i="8"/>
  <c r="BF542" i="8" s="1"/>
  <c r="CF542" i="8"/>
  <c r="CE542" i="8"/>
  <c r="CC542" i="8"/>
  <c r="CB542" i="8"/>
  <c r="CD542" i="8" s="1"/>
  <c r="BZ542" i="8"/>
  <c r="BY542" i="8"/>
  <c r="CA542" i="8" s="1"/>
  <c r="BW542" i="8"/>
  <c r="BV542" i="8"/>
  <c r="BQ541" i="8"/>
  <c r="BP541" i="8"/>
  <c r="BR541" i="8" s="1"/>
  <c r="F541" i="8"/>
  <c r="E541" i="8"/>
  <c r="G541" i="8" s="1"/>
  <c r="BE541" i="8"/>
  <c r="BD541" i="8"/>
  <c r="BF541" i="8" s="1"/>
  <c r="CF541" i="8"/>
  <c r="CE541" i="8"/>
  <c r="CG541" i="8" s="1"/>
  <c r="CC541" i="8"/>
  <c r="CB541" i="8"/>
  <c r="CD541" i="8" s="1"/>
  <c r="BZ541" i="8"/>
  <c r="BY541" i="8"/>
  <c r="CA541" i="8" s="1"/>
  <c r="BW541" i="8"/>
  <c r="BV541" i="8"/>
  <c r="BX541" i="8" s="1"/>
  <c r="BQ540" i="8"/>
  <c r="BP540" i="8"/>
  <c r="BR540" i="8" s="1"/>
  <c r="F540" i="8"/>
  <c r="E540" i="8"/>
  <c r="G540" i="8" s="1"/>
  <c r="BE540" i="8"/>
  <c r="BD540" i="8"/>
  <c r="BF540" i="8" s="1"/>
  <c r="CF540" i="8"/>
  <c r="CE540" i="8"/>
  <c r="CG540" i="8" s="1"/>
  <c r="CC540" i="8"/>
  <c r="CB540" i="8"/>
  <c r="CD540" i="8" s="1"/>
  <c r="BZ540" i="8"/>
  <c r="BY540" i="8"/>
  <c r="CA540" i="8" s="1"/>
  <c r="BW540" i="8"/>
  <c r="BV540" i="8"/>
  <c r="BX540" i="8" s="1"/>
  <c r="BQ539" i="8"/>
  <c r="BP539" i="8"/>
  <c r="BR539" i="8" s="1"/>
  <c r="F539" i="8"/>
  <c r="E539" i="8"/>
  <c r="G539" i="8" s="1"/>
  <c r="BE539" i="8"/>
  <c r="BD539" i="8"/>
  <c r="BF539" i="8" s="1"/>
  <c r="CF539" i="8"/>
  <c r="CE539" i="8"/>
  <c r="CG539" i="8" s="1"/>
  <c r="CC539" i="8"/>
  <c r="CB539" i="8"/>
  <c r="CD539" i="8" s="1"/>
  <c r="BZ539" i="8"/>
  <c r="BY539" i="8"/>
  <c r="CA539" i="8" s="1"/>
  <c r="BW539" i="8"/>
  <c r="BV539" i="8"/>
  <c r="BX539" i="8" s="1"/>
  <c r="BQ538" i="8"/>
  <c r="BP538" i="8"/>
  <c r="BR538" i="8" s="1"/>
  <c r="F538" i="8"/>
  <c r="E538" i="8"/>
  <c r="G538" i="8" s="1"/>
  <c r="BE538" i="8"/>
  <c r="BD538" i="8"/>
  <c r="BF538" i="8" s="1"/>
  <c r="CF538" i="8"/>
  <c r="CE538" i="8"/>
  <c r="CG538" i="8" s="1"/>
  <c r="CC538" i="8"/>
  <c r="CB538" i="8"/>
  <c r="CD538" i="8" s="1"/>
  <c r="BZ538" i="8"/>
  <c r="BY538" i="8"/>
  <c r="CA538" i="8" s="1"/>
  <c r="BW538" i="8"/>
  <c r="BV538" i="8"/>
  <c r="BX538" i="8" s="1"/>
  <c r="BQ537" i="8"/>
  <c r="BP537" i="8"/>
  <c r="BR537" i="8" s="1"/>
  <c r="F537" i="8"/>
  <c r="E537" i="8"/>
  <c r="G537" i="8" s="1"/>
  <c r="BE537" i="8"/>
  <c r="BD537" i="8"/>
  <c r="BF537" i="8" s="1"/>
  <c r="CF537" i="8"/>
  <c r="CE537" i="8"/>
  <c r="CG537" i="8" s="1"/>
  <c r="CC537" i="8"/>
  <c r="CB537" i="8"/>
  <c r="CD537" i="8" s="1"/>
  <c r="BZ537" i="8"/>
  <c r="BY537" i="8"/>
  <c r="CA537" i="8" s="1"/>
  <c r="BW537" i="8"/>
  <c r="BV537" i="8"/>
  <c r="BX537" i="8" s="1"/>
  <c r="BQ536" i="8"/>
  <c r="BP536" i="8"/>
  <c r="BR536" i="8" s="1"/>
  <c r="F536" i="8"/>
  <c r="E536" i="8"/>
  <c r="G536" i="8" s="1"/>
  <c r="BE536" i="8"/>
  <c r="BD536" i="8"/>
  <c r="BF536" i="8" s="1"/>
  <c r="CF536" i="8"/>
  <c r="CE536" i="8"/>
  <c r="CC536" i="8"/>
  <c r="CB536" i="8"/>
  <c r="CD536" i="8" s="1"/>
  <c r="BZ536" i="8"/>
  <c r="BY536" i="8"/>
  <c r="CA536" i="8" s="1"/>
  <c r="BW536" i="8"/>
  <c r="BV536" i="8"/>
  <c r="BX536" i="8" s="1"/>
  <c r="BQ535" i="8"/>
  <c r="BP535" i="8"/>
  <c r="BR535" i="8" s="1"/>
  <c r="F535" i="8"/>
  <c r="E535" i="8"/>
  <c r="G535" i="8" s="1"/>
  <c r="BE535" i="8"/>
  <c r="BD535" i="8"/>
  <c r="BF535" i="8" s="1"/>
  <c r="CF535" i="8"/>
  <c r="CE535" i="8"/>
  <c r="CG535" i="8" s="1"/>
  <c r="CC535" i="8"/>
  <c r="CB535" i="8"/>
  <c r="CD535" i="8" s="1"/>
  <c r="BZ535" i="8"/>
  <c r="BY535" i="8"/>
  <c r="CA535" i="8" s="1"/>
  <c r="BV535" i="8"/>
  <c r="BP534" i="8"/>
  <c r="F534" i="8"/>
  <c r="E534" i="8"/>
  <c r="G534" i="8" s="1"/>
  <c r="BE534" i="8"/>
  <c r="BD534" i="8"/>
  <c r="BF534" i="8" s="1"/>
  <c r="CF534" i="8"/>
  <c r="CE534" i="8"/>
  <c r="CG534" i="8" s="1"/>
  <c r="CC534" i="8"/>
  <c r="CB534" i="8"/>
  <c r="CD534" i="8" s="1"/>
  <c r="BZ534" i="8"/>
  <c r="BY534" i="8"/>
  <c r="CA534" i="8" s="1"/>
  <c r="BV534" i="8"/>
  <c r="BP533" i="8"/>
  <c r="F533" i="8"/>
  <c r="E533" i="8"/>
  <c r="G533" i="8" s="1"/>
  <c r="BE533" i="8"/>
  <c r="BD533" i="8"/>
  <c r="BF533" i="8" s="1"/>
  <c r="CF533" i="8"/>
  <c r="CE533" i="8"/>
  <c r="CG533" i="8" s="1"/>
  <c r="CC533" i="8"/>
  <c r="CB533" i="8"/>
  <c r="CD533" i="8" s="1"/>
  <c r="BZ533" i="8"/>
  <c r="BY533" i="8"/>
  <c r="CA533" i="8" s="1"/>
  <c r="BV533" i="8"/>
  <c r="BP532" i="8"/>
  <c r="F532" i="8"/>
  <c r="E532" i="8"/>
  <c r="G532" i="8" s="1"/>
  <c r="BE532" i="8"/>
  <c r="BD532" i="8"/>
  <c r="BF532" i="8" s="1"/>
  <c r="CE532" i="8"/>
  <c r="CC532" i="8"/>
  <c r="CB532" i="8"/>
  <c r="CD532" i="8" s="1"/>
  <c r="BZ532" i="8"/>
  <c r="BY532" i="8"/>
  <c r="CA532" i="8" s="1"/>
  <c r="BV532" i="8"/>
  <c r="BP531" i="8"/>
  <c r="F531" i="8"/>
  <c r="E531" i="8"/>
  <c r="G531" i="8" s="1"/>
  <c r="BE531" i="8"/>
  <c r="BD531" i="8"/>
  <c r="BF531" i="8" s="1"/>
  <c r="CE531" i="8"/>
  <c r="CC531" i="8"/>
  <c r="CB531" i="8"/>
  <c r="CD531" i="8" s="1"/>
  <c r="BZ531" i="8"/>
  <c r="BY531" i="8"/>
  <c r="CA531" i="8" s="1"/>
  <c r="BV531" i="8"/>
  <c r="BP530" i="8"/>
  <c r="F530" i="8"/>
  <c r="E530" i="8"/>
  <c r="G530" i="8" s="1"/>
  <c r="BE530" i="8"/>
  <c r="BD530" i="8"/>
  <c r="BF530" i="8" s="1"/>
  <c r="CE530" i="8"/>
  <c r="CC530" i="8"/>
  <c r="CB530" i="8"/>
  <c r="CD530" i="8" s="1"/>
  <c r="BZ530" i="8"/>
  <c r="BY530" i="8"/>
  <c r="CA530" i="8" s="1"/>
  <c r="BV530" i="8"/>
  <c r="BP529" i="8"/>
  <c r="F529" i="8"/>
  <c r="E529" i="8"/>
  <c r="G529" i="8" s="1"/>
  <c r="BE529" i="8"/>
  <c r="BD529" i="8"/>
  <c r="BF529" i="8" s="1"/>
  <c r="CE529" i="8"/>
  <c r="CC529" i="8"/>
  <c r="CB529" i="8"/>
  <c r="CD529" i="8" s="1"/>
  <c r="BY529" i="8"/>
  <c r="BV529" i="8"/>
  <c r="BP528" i="8"/>
  <c r="F528" i="8"/>
  <c r="E528" i="8"/>
  <c r="G528" i="8" s="1"/>
  <c r="BE528" i="8"/>
  <c r="BD528" i="8"/>
  <c r="BF528" i="8" s="1"/>
  <c r="CE528" i="8"/>
  <c r="CC528" i="8"/>
  <c r="CB528" i="8"/>
  <c r="CD528" i="8" s="1"/>
  <c r="BY528" i="8"/>
  <c r="BV528" i="8"/>
  <c r="BP527" i="8"/>
  <c r="E527" i="8"/>
  <c r="BD527" i="8"/>
  <c r="CE527" i="8"/>
  <c r="CB527" i="8"/>
  <c r="BY527" i="8"/>
  <c r="BV527" i="8"/>
  <c r="BQ524" i="8"/>
  <c r="BR524" i="8" s="1"/>
  <c r="F524" i="8"/>
  <c r="G524" i="8" s="1"/>
  <c r="BE524" i="8"/>
  <c r="BF524" i="8" s="1"/>
  <c r="CF524" i="8"/>
  <c r="CG524" i="8" s="1"/>
  <c r="CC524" i="8"/>
  <c r="CD524" i="8" s="1"/>
  <c r="BZ524" i="8"/>
  <c r="CA524" i="8" s="1"/>
  <c r="BW524" i="8"/>
  <c r="BX524" i="8" s="1"/>
  <c r="BR521" i="8"/>
  <c r="G521" i="8"/>
  <c r="BF521" i="8"/>
  <c r="CG521" i="8"/>
  <c r="CD521" i="8"/>
  <c r="CA521" i="8"/>
  <c r="BX521" i="8"/>
  <c r="BR520" i="8"/>
  <c r="G520" i="8"/>
  <c r="BF520" i="8"/>
  <c r="CG520" i="8"/>
  <c r="CD520" i="8"/>
  <c r="CA520" i="8"/>
  <c r="BX520" i="8"/>
  <c r="BR519" i="8"/>
  <c r="G519" i="8"/>
  <c r="BF519" i="8"/>
  <c r="CG519" i="8"/>
  <c r="CD519" i="8"/>
  <c r="CA519" i="8"/>
  <c r="BX519" i="8"/>
  <c r="BR518" i="8"/>
  <c r="G518" i="8"/>
  <c r="BF518" i="8"/>
  <c r="CG518" i="8"/>
  <c r="CD518" i="8"/>
  <c r="CA518" i="8"/>
  <c r="BX518" i="8"/>
  <c r="BR517" i="8"/>
  <c r="G517" i="8"/>
  <c r="BF517" i="8"/>
  <c r="CG517" i="8"/>
  <c r="CD517" i="8"/>
  <c r="CA517" i="8"/>
  <c r="BX517" i="8"/>
  <c r="BR516" i="8"/>
  <c r="G516" i="8"/>
  <c r="BF516" i="8"/>
  <c r="CG516" i="8"/>
  <c r="CD516" i="8"/>
  <c r="CA516" i="8"/>
  <c r="BX516" i="8"/>
  <c r="BR515" i="8"/>
  <c r="G515" i="8"/>
  <c r="BF515" i="8"/>
  <c r="CG515" i="8"/>
  <c r="CD515" i="8"/>
  <c r="CA515" i="8"/>
  <c r="BX515" i="8"/>
  <c r="BR513" i="8"/>
  <c r="G513" i="8"/>
  <c r="BF513" i="8"/>
  <c r="CG513" i="8"/>
  <c r="CD513" i="8"/>
  <c r="CA513" i="8"/>
  <c r="BX513" i="8"/>
  <c r="BR511" i="8"/>
  <c r="G511" i="8"/>
  <c r="BF511" i="8"/>
  <c r="CG511" i="8"/>
  <c r="CD511" i="8"/>
  <c r="CA511" i="8"/>
  <c r="BX511" i="8"/>
  <c r="BP505" i="8"/>
  <c r="BR505" i="8" s="1"/>
  <c r="E505" i="8"/>
  <c r="G505" i="8" s="1"/>
  <c r="BD505" i="8"/>
  <c r="BF505" i="8" s="1"/>
  <c r="CE505" i="8"/>
  <c r="CG505" i="8" s="1"/>
  <c r="CB505" i="8"/>
  <c r="CD505" i="8" s="1"/>
  <c r="BY505" i="8"/>
  <c r="CA505" i="8" s="1"/>
  <c r="BV505" i="8"/>
  <c r="BX505" i="8" s="1"/>
  <c r="BR504" i="8"/>
  <c r="G504" i="8"/>
  <c r="BF504" i="8"/>
  <c r="CG504" i="8"/>
  <c r="CD504" i="8"/>
  <c r="CA504" i="8"/>
  <c r="BX504" i="8"/>
  <c r="BQ502" i="8"/>
  <c r="BP502" i="8"/>
  <c r="F502" i="8"/>
  <c r="E502" i="8"/>
  <c r="BE502" i="8"/>
  <c r="BD502" i="8"/>
  <c r="CF502" i="8"/>
  <c r="CE502" i="8"/>
  <c r="CC502" i="8"/>
  <c r="CB502" i="8"/>
  <c r="BZ502" i="8"/>
  <c r="BY502" i="8"/>
  <c r="BW502" i="8"/>
  <c r="BV502" i="8"/>
  <c r="BQ501" i="8"/>
  <c r="BP501" i="8"/>
  <c r="F501" i="8"/>
  <c r="E501" i="8"/>
  <c r="BE501" i="8"/>
  <c r="BD501" i="8"/>
  <c r="CF501" i="8"/>
  <c r="CE501" i="8"/>
  <c r="CC501" i="8"/>
  <c r="CB501" i="8"/>
  <c r="BZ501" i="8"/>
  <c r="BY501" i="8"/>
  <c r="BW501" i="8"/>
  <c r="BV501" i="8"/>
  <c r="BQ500" i="8"/>
  <c r="BP500" i="8"/>
  <c r="BR500" i="8" s="1"/>
  <c r="F500" i="8"/>
  <c r="E500" i="8"/>
  <c r="G500" i="8" s="1"/>
  <c r="BE500" i="8"/>
  <c r="BD500" i="8"/>
  <c r="BF500" i="8" s="1"/>
  <c r="CF500" i="8"/>
  <c r="CE500" i="8"/>
  <c r="CG500" i="8" s="1"/>
  <c r="CC500" i="8"/>
  <c r="CB500" i="8"/>
  <c r="CD500" i="8" s="1"/>
  <c r="BZ500" i="8"/>
  <c r="BY500" i="8"/>
  <c r="CA500" i="8" s="1"/>
  <c r="BW500" i="8"/>
  <c r="BV500" i="8"/>
  <c r="BX500" i="8" s="1"/>
  <c r="BQ499" i="8"/>
  <c r="BP499" i="8"/>
  <c r="F499" i="8"/>
  <c r="E499" i="8"/>
  <c r="BE499" i="8"/>
  <c r="BD499" i="8"/>
  <c r="CF499" i="8"/>
  <c r="CE499" i="8"/>
  <c r="CC499" i="8"/>
  <c r="CB499" i="8"/>
  <c r="BZ499" i="8"/>
  <c r="BY499" i="8"/>
  <c r="BW499" i="8"/>
  <c r="BV499" i="8"/>
  <c r="BQ498" i="8"/>
  <c r="BP498" i="8"/>
  <c r="F498" i="8"/>
  <c r="E498" i="8"/>
  <c r="G498" i="8" s="1"/>
  <c r="BE498" i="8"/>
  <c r="BD498" i="8"/>
  <c r="CF498" i="8"/>
  <c r="CE498" i="8"/>
  <c r="CC498" i="8"/>
  <c r="CB498" i="8"/>
  <c r="BZ498" i="8"/>
  <c r="BY498" i="8"/>
  <c r="BW498" i="8"/>
  <c r="BV498" i="8"/>
  <c r="BQ497" i="8"/>
  <c r="BP497" i="8"/>
  <c r="F497" i="8"/>
  <c r="E497" i="8"/>
  <c r="BE497" i="8"/>
  <c r="BD497" i="8"/>
  <c r="BF497" i="8" s="1"/>
  <c r="CF497" i="8"/>
  <c r="CE497" i="8"/>
  <c r="CC497" i="8"/>
  <c r="CB497" i="8"/>
  <c r="BZ497" i="8"/>
  <c r="BY497" i="8"/>
  <c r="BW497" i="8"/>
  <c r="BV497" i="8"/>
  <c r="BQ496" i="8"/>
  <c r="BP496" i="8"/>
  <c r="BR496" i="8" s="1"/>
  <c r="F496" i="8"/>
  <c r="E496" i="8"/>
  <c r="G496" i="8" s="1"/>
  <c r="BE496" i="8"/>
  <c r="BD496" i="8"/>
  <c r="BF496" i="8" s="1"/>
  <c r="CF496" i="8"/>
  <c r="CE496" i="8"/>
  <c r="CC496" i="8"/>
  <c r="CB496" i="8"/>
  <c r="CD496" i="8" s="1"/>
  <c r="BZ496" i="8"/>
  <c r="BY496" i="8"/>
  <c r="CA496" i="8" s="1"/>
  <c r="BW496" i="8"/>
  <c r="BV496" i="8"/>
  <c r="BQ495" i="8"/>
  <c r="BP495" i="8"/>
  <c r="BR495" i="8" s="1"/>
  <c r="F495" i="8"/>
  <c r="E495" i="8"/>
  <c r="G495" i="8" s="1"/>
  <c r="BE495" i="8"/>
  <c r="BD495" i="8"/>
  <c r="BF495" i="8" s="1"/>
  <c r="CF495" i="8"/>
  <c r="CE495" i="8"/>
  <c r="CG495" i="8" s="1"/>
  <c r="CC495" i="8"/>
  <c r="CB495" i="8"/>
  <c r="CD495" i="8" s="1"/>
  <c r="BZ495" i="8"/>
  <c r="BY495" i="8"/>
  <c r="CA495" i="8" s="1"/>
  <c r="BW495" i="8"/>
  <c r="BV495" i="8"/>
  <c r="BX495" i="8" s="1"/>
  <c r="BQ494" i="8"/>
  <c r="BP494" i="8"/>
  <c r="BR494" i="8" s="1"/>
  <c r="F494" i="8"/>
  <c r="E494" i="8"/>
  <c r="G494" i="8" s="1"/>
  <c r="BE494" i="8"/>
  <c r="BD494" i="8"/>
  <c r="BF494" i="8" s="1"/>
  <c r="CF494" i="8"/>
  <c r="CE494" i="8"/>
  <c r="CG494" i="8" s="1"/>
  <c r="CC494" i="8"/>
  <c r="CB494" i="8"/>
  <c r="CD494" i="8" s="1"/>
  <c r="BZ494" i="8"/>
  <c r="BY494" i="8"/>
  <c r="CA494" i="8" s="1"/>
  <c r="BW494" i="8"/>
  <c r="BV494" i="8"/>
  <c r="BX494" i="8" s="1"/>
  <c r="BQ493" i="8"/>
  <c r="BP493" i="8"/>
  <c r="BR493" i="8" s="1"/>
  <c r="F493" i="8"/>
  <c r="E493" i="8"/>
  <c r="G493" i="8" s="1"/>
  <c r="BE493" i="8"/>
  <c r="BD493" i="8"/>
  <c r="BF493" i="8" s="1"/>
  <c r="CF493" i="8"/>
  <c r="CE493" i="8"/>
  <c r="CG493" i="8" s="1"/>
  <c r="CC493" i="8"/>
  <c r="CB493" i="8"/>
  <c r="CD493" i="8" s="1"/>
  <c r="BZ493" i="8"/>
  <c r="BY493" i="8"/>
  <c r="CA493" i="8" s="1"/>
  <c r="BW493" i="8"/>
  <c r="BV493" i="8"/>
  <c r="BX493" i="8" s="1"/>
  <c r="BQ492" i="8"/>
  <c r="BP492" i="8"/>
  <c r="BR492" i="8" s="1"/>
  <c r="F492" i="8"/>
  <c r="E492" i="8"/>
  <c r="G492" i="8" s="1"/>
  <c r="BE492" i="8"/>
  <c r="BD492" i="8"/>
  <c r="BF492" i="8" s="1"/>
  <c r="CF492" i="8"/>
  <c r="CE492" i="8"/>
  <c r="CG492" i="8" s="1"/>
  <c r="CC492" i="8"/>
  <c r="CB492" i="8"/>
  <c r="CD492" i="8" s="1"/>
  <c r="BZ492" i="8"/>
  <c r="BY492" i="8"/>
  <c r="CA492" i="8" s="1"/>
  <c r="BW492" i="8"/>
  <c r="BV492" i="8"/>
  <c r="BX492" i="8" s="1"/>
  <c r="BQ491" i="8"/>
  <c r="BP491" i="8"/>
  <c r="BR491" i="8" s="1"/>
  <c r="F491" i="8"/>
  <c r="E491" i="8"/>
  <c r="G491" i="8" s="1"/>
  <c r="BE491" i="8"/>
  <c r="BD491" i="8"/>
  <c r="BF491" i="8" s="1"/>
  <c r="CF491" i="8"/>
  <c r="CE491" i="8"/>
  <c r="CG491" i="8" s="1"/>
  <c r="CC491" i="8"/>
  <c r="CB491" i="8"/>
  <c r="CD491" i="8" s="1"/>
  <c r="BZ491" i="8"/>
  <c r="BY491" i="8"/>
  <c r="CA491" i="8" s="1"/>
  <c r="BW491" i="8"/>
  <c r="BV491" i="8"/>
  <c r="BX491" i="8" s="1"/>
  <c r="BQ490" i="8"/>
  <c r="BP490" i="8"/>
  <c r="BR490" i="8" s="1"/>
  <c r="F490" i="8"/>
  <c r="E490" i="8"/>
  <c r="G490" i="8" s="1"/>
  <c r="BE490" i="8"/>
  <c r="BD490" i="8"/>
  <c r="BF490" i="8" s="1"/>
  <c r="CF490" i="8"/>
  <c r="CE490" i="8"/>
  <c r="CC490" i="8"/>
  <c r="CB490" i="8"/>
  <c r="CD490" i="8" s="1"/>
  <c r="BZ490" i="8"/>
  <c r="BY490" i="8"/>
  <c r="CA490" i="8" s="1"/>
  <c r="BW490" i="8"/>
  <c r="BV490" i="8"/>
  <c r="BX490" i="8" s="1"/>
  <c r="BQ489" i="8"/>
  <c r="BP489" i="8"/>
  <c r="BR489" i="8" s="1"/>
  <c r="F489" i="8"/>
  <c r="E489" i="8"/>
  <c r="G489" i="8" s="1"/>
  <c r="BE489" i="8"/>
  <c r="BD489" i="8"/>
  <c r="BF489" i="8" s="1"/>
  <c r="CF489" i="8"/>
  <c r="CE489" i="8"/>
  <c r="CG489" i="8" s="1"/>
  <c r="CC489" i="8"/>
  <c r="CB489" i="8"/>
  <c r="CD489" i="8" s="1"/>
  <c r="BZ489" i="8"/>
  <c r="BY489" i="8"/>
  <c r="CA489" i="8" s="1"/>
  <c r="BV489" i="8"/>
  <c r="BP488" i="8"/>
  <c r="F488" i="8"/>
  <c r="E488" i="8"/>
  <c r="G488" i="8" s="1"/>
  <c r="BE488" i="8"/>
  <c r="BD488" i="8"/>
  <c r="BF488" i="8" s="1"/>
  <c r="CF488" i="8"/>
  <c r="CE488" i="8"/>
  <c r="CG488" i="8" s="1"/>
  <c r="CC488" i="8"/>
  <c r="CB488" i="8"/>
  <c r="CD488" i="8" s="1"/>
  <c r="BZ488" i="8"/>
  <c r="BY488" i="8"/>
  <c r="CA488" i="8" s="1"/>
  <c r="BV488" i="8"/>
  <c r="BP487" i="8"/>
  <c r="F487" i="8"/>
  <c r="E487" i="8"/>
  <c r="G487" i="8" s="1"/>
  <c r="BE487" i="8"/>
  <c r="BD487" i="8"/>
  <c r="BF487" i="8" s="1"/>
  <c r="CF487" i="8"/>
  <c r="CE487" i="8"/>
  <c r="CG487" i="8" s="1"/>
  <c r="CC487" i="8"/>
  <c r="CB487" i="8"/>
  <c r="CD487" i="8" s="1"/>
  <c r="BZ487" i="8"/>
  <c r="BY487" i="8"/>
  <c r="CA487" i="8" s="1"/>
  <c r="BV487" i="8"/>
  <c r="BP486" i="8"/>
  <c r="F486" i="8"/>
  <c r="E486" i="8"/>
  <c r="G486" i="8" s="1"/>
  <c r="BE486" i="8"/>
  <c r="BD486" i="8"/>
  <c r="BF486" i="8" s="1"/>
  <c r="CE486" i="8"/>
  <c r="CC486" i="8"/>
  <c r="CB486" i="8"/>
  <c r="CD486" i="8" s="1"/>
  <c r="BZ486" i="8"/>
  <c r="BY486" i="8"/>
  <c r="CA486" i="8" s="1"/>
  <c r="BV486" i="8"/>
  <c r="BP485" i="8"/>
  <c r="F485" i="8"/>
  <c r="E485" i="8"/>
  <c r="G485" i="8" s="1"/>
  <c r="BE485" i="8"/>
  <c r="BD485" i="8"/>
  <c r="BF485" i="8" s="1"/>
  <c r="CE485" i="8"/>
  <c r="CC485" i="8"/>
  <c r="CB485" i="8"/>
  <c r="CD485" i="8" s="1"/>
  <c r="BZ485" i="8"/>
  <c r="BY485" i="8"/>
  <c r="CA485" i="8" s="1"/>
  <c r="BV485" i="8"/>
  <c r="BP484" i="8"/>
  <c r="F484" i="8"/>
  <c r="E484" i="8"/>
  <c r="G484" i="8" s="1"/>
  <c r="BE484" i="8"/>
  <c r="BD484" i="8"/>
  <c r="BF484" i="8" s="1"/>
  <c r="CE484" i="8"/>
  <c r="CC484" i="8"/>
  <c r="CB484" i="8"/>
  <c r="CD484" i="8" s="1"/>
  <c r="BZ484" i="8"/>
  <c r="BY484" i="8"/>
  <c r="CA484" i="8" s="1"/>
  <c r="BV484" i="8"/>
  <c r="BP483" i="8"/>
  <c r="F483" i="8"/>
  <c r="E483" i="8"/>
  <c r="G483" i="8" s="1"/>
  <c r="BE483" i="8"/>
  <c r="BD483" i="8"/>
  <c r="BF483" i="8" s="1"/>
  <c r="CE483" i="8"/>
  <c r="CC483" i="8"/>
  <c r="CB483" i="8"/>
  <c r="CD483" i="8" s="1"/>
  <c r="BY483" i="8"/>
  <c r="BV483" i="8"/>
  <c r="BP482" i="8"/>
  <c r="F482" i="8"/>
  <c r="E482" i="8"/>
  <c r="BE482" i="8"/>
  <c r="BD482" i="8"/>
  <c r="BF482" i="8" s="1"/>
  <c r="CE482" i="8"/>
  <c r="CC482" i="8"/>
  <c r="CB482" i="8"/>
  <c r="CD482" i="8" s="1"/>
  <c r="BY482" i="8"/>
  <c r="BV482" i="8"/>
  <c r="BP481" i="8"/>
  <c r="E481" i="8"/>
  <c r="BD481" i="8"/>
  <c r="CE481" i="8"/>
  <c r="CB481" i="8"/>
  <c r="BY481" i="8"/>
  <c r="BV481" i="8"/>
  <c r="BP480" i="8"/>
  <c r="E480" i="8"/>
  <c r="BD480" i="8"/>
  <c r="CE480" i="8"/>
  <c r="CB480" i="8"/>
  <c r="BY480" i="8"/>
  <c r="BV480" i="8"/>
  <c r="BQ479" i="8"/>
  <c r="BR479" i="8" s="1"/>
  <c r="F479" i="8"/>
  <c r="G479" i="8" s="1"/>
  <c r="BE479" i="8"/>
  <c r="BF479" i="8" s="1"/>
  <c r="CF479" i="8"/>
  <c r="CG479" i="8" s="1"/>
  <c r="CC479" i="8"/>
  <c r="CD479" i="8" s="1"/>
  <c r="BZ479" i="8"/>
  <c r="CA479" i="8" s="1"/>
  <c r="BW479" i="8"/>
  <c r="BX479" i="8" s="1"/>
  <c r="BQ478" i="8"/>
  <c r="BR478" i="8" s="1"/>
  <c r="F478" i="8"/>
  <c r="G478" i="8" s="1"/>
  <c r="BE478" i="8"/>
  <c r="BF478" i="8" s="1"/>
  <c r="CF478" i="8"/>
  <c r="CG478" i="8" s="1"/>
  <c r="CC478" i="8"/>
  <c r="CD478" i="8" s="1"/>
  <c r="BZ478" i="8"/>
  <c r="CA478" i="8" s="1"/>
  <c r="BW478" i="8"/>
  <c r="BX478" i="8" s="1"/>
  <c r="BR475" i="8"/>
  <c r="G475" i="8"/>
  <c r="BF475" i="8"/>
  <c r="CG475" i="8"/>
  <c r="CD475" i="8"/>
  <c r="CA475" i="8"/>
  <c r="BX475" i="8"/>
  <c r="BR474" i="8"/>
  <c r="G474" i="8"/>
  <c r="BF474" i="8"/>
  <c r="CG474" i="8"/>
  <c r="CD474" i="8"/>
  <c r="CA474" i="8"/>
  <c r="BX474" i="8"/>
  <c r="BR473" i="8"/>
  <c r="G473" i="8"/>
  <c r="BF473" i="8"/>
  <c r="CG473" i="8"/>
  <c r="CD473" i="8"/>
  <c r="CA473" i="8"/>
  <c r="BX473" i="8"/>
  <c r="BR472" i="8"/>
  <c r="G472" i="8"/>
  <c r="BF472" i="8"/>
  <c r="CG472" i="8"/>
  <c r="CD472" i="8"/>
  <c r="CA472" i="8"/>
  <c r="BX472" i="8"/>
  <c r="BR471" i="8"/>
  <c r="G471" i="8"/>
  <c r="BF471" i="8"/>
  <c r="CG471" i="8"/>
  <c r="CD471" i="8"/>
  <c r="CA471" i="8"/>
  <c r="BX471" i="8"/>
  <c r="BR470" i="8"/>
  <c r="G470" i="8"/>
  <c r="BF470" i="8"/>
  <c r="CG470" i="8"/>
  <c r="CD470" i="8"/>
  <c r="CA470" i="8"/>
  <c r="BX470" i="8"/>
  <c r="BR469" i="8"/>
  <c r="G469" i="8"/>
  <c r="BF469" i="8"/>
  <c r="CG469" i="8"/>
  <c r="CD469" i="8"/>
  <c r="CA469" i="8"/>
  <c r="BX469" i="8"/>
  <c r="BR467" i="8"/>
  <c r="G467" i="8"/>
  <c r="BF467" i="8"/>
  <c r="CG467" i="8"/>
  <c r="CD467" i="8"/>
  <c r="CA467" i="8"/>
  <c r="BX467" i="8"/>
  <c r="BR465" i="8"/>
  <c r="G465" i="8"/>
  <c r="BF465" i="8"/>
  <c r="CG465" i="8"/>
  <c r="CD465" i="8"/>
  <c r="CA465" i="8"/>
  <c r="BX465" i="8"/>
  <c r="BU556" i="8"/>
  <c r="BI556" i="8"/>
  <c r="BC556" i="8"/>
  <c r="BL556" i="8"/>
  <c r="BO556" i="8"/>
  <c r="AZ556" i="8"/>
  <c r="AW556" i="8"/>
  <c r="BU555" i="8"/>
  <c r="BI555" i="8"/>
  <c r="BC555" i="8"/>
  <c r="BL555" i="8"/>
  <c r="BO555" i="8"/>
  <c r="AZ555" i="8"/>
  <c r="AW555" i="8"/>
  <c r="BS551" i="8"/>
  <c r="BU551" i="8" s="1"/>
  <c r="BG551" i="8"/>
  <c r="BI551" i="8" s="1"/>
  <c r="BA551" i="8"/>
  <c r="BC551" i="8" s="1"/>
  <c r="BJ551" i="8"/>
  <c r="BL551" i="8" s="1"/>
  <c r="BM551" i="8"/>
  <c r="BO551" i="8" s="1"/>
  <c r="AX551" i="8"/>
  <c r="AZ551" i="8" s="1"/>
  <c r="AU551" i="8"/>
  <c r="AW551" i="8" s="1"/>
  <c r="BU550" i="8"/>
  <c r="BI550" i="8"/>
  <c r="BC550" i="8"/>
  <c r="BL550" i="8"/>
  <c r="BO550" i="8"/>
  <c r="AZ550" i="8"/>
  <c r="AW550" i="8"/>
  <c r="BT548" i="8"/>
  <c r="BS548" i="8"/>
  <c r="BH548" i="8"/>
  <c r="BG548" i="8"/>
  <c r="BB548" i="8"/>
  <c r="BA548" i="8"/>
  <c r="BK548" i="8"/>
  <c r="BJ548" i="8"/>
  <c r="BN548" i="8"/>
  <c r="BM548" i="8"/>
  <c r="AY548" i="8"/>
  <c r="AX548" i="8"/>
  <c r="AV548" i="8"/>
  <c r="AU548" i="8"/>
  <c r="BT547" i="8"/>
  <c r="BS547" i="8"/>
  <c r="BH547" i="8"/>
  <c r="BG547" i="8"/>
  <c r="BB547" i="8"/>
  <c r="BA547" i="8"/>
  <c r="BK547" i="8"/>
  <c r="BJ547" i="8"/>
  <c r="BN547" i="8"/>
  <c r="BM547" i="8"/>
  <c r="AY547" i="8"/>
  <c r="AX547" i="8"/>
  <c r="AV547" i="8"/>
  <c r="AU547" i="8"/>
  <c r="BT546" i="8"/>
  <c r="BS546" i="8"/>
  <c r="BU546" i="8" s="1"/>
  <c r="BH546" i="8"/>
  <c r="BG546" i="8"/>
  <c r="BI546" i="8" s="1"/>
  <c r="BB546" i="8"/>
  <c r="BA546" i="8"/>
  <c r="BC546" i="8" s="1"/>
  <c r="BK546" i="8"/>
  <c r="BJ546" i="8"/>
  <c r="BL546" i="8" s="1"/>
  <c r="BN546" i="8"/>
  <c r="BM546" i="8"/>
  <c r="BO546" i="8" s="1"/>
  <c r="AY546" i="8"/>
  <c r="AX546" i="8"/>
  <c r="AZ546" i="8" s="1"/>
  <c r="AV546" i="8"/>
  <c r="AU546" i="8"/>
  <c r="AW546" i="8" s="1"/>
  <c r="BT545" i="8"/>
  <c r="BS545" i="8"/>
  <c r="BH545" i="8"/>
  <c r="BG545" i="8"/>
  <c r="BB545" i="8"/>
  <c r="BA545" i="8"/>
  <c r="BK545" i="8"/>
  <c r="BJ545" i="8"/>
  <c r="BN545" i="8"/>
  <c r="BM545" i="8"/>
  <c r="AY545" i="8"/>
  <c r="AX545" i="8"/>
  <c r="AV545" i="8"/>
  <c r="AU545" i="8"/>
  <c r="BT544" i="8"/>
  <c r="BS544" i="8"/>
  <c r="BU544" i="8" s="1"/>
  <c r="BH544" i="8"/>
  <c r="BG544" i="8"/>
  <c r="BB544" i="8"/>
  <c r="BA544" i="8"/>
  <c r="BK544" i="8"/>
  <c r="BJ544" i="8"/>
  <c r="BL544" i="8" s="1"/>
  <c r="BN544" i="8"/>
  <c r="BM544" i="8"/>
  <c r="AY544" i="8"/>
  <c r="AX544" i="8"/>
  <c r="AZ544" i="8" s="1"/>
  <c r="AV544" i="8"/>
  <c r="AU544" i="8"/>
  <c r="AW544" i="8" s="1"/>
  <c r="BT543" i="8"/>
  <c r="BS543" i="8"/>
  <c r="BU543" i="8" s="1"/>
  <c r="BH543" i="8"/>
  <c r="BG543" i="8"/>
  <c r="BB543" i="8"/>
  <c r="BA543" i="8"/>
  <c r="BK543" i="8"/>
  <c r="BJ543" i="8"/>
  <c r="BN543" i="8"/>
  <c r="BM543" i="8"/>
  <c r="AY543" i="8"/>
  <c r="AX543" i="8"/>
  <c r="AV543" i="8"/>
  <c r="AU543" i="8"/>
  <c r="BT542" i="8"/>
  <c r="BS542" i="8"/>
  <c r="BU542" i="8" s="1"/>
  <c r="BH542" i="8"/>
  <c r="BG542" i="8"/>
  <c r="BI542" i="8" s="1"/>
  <c r="BB542" i="8"/>
  <c r="BA542" i="8"/>
  <c r="BC542" i="8" s="1"/>
  <c r="BK542" i="8"/>
  <c r="BJ542" i="8"/>
  <c r="BL542" i="8" s="1"/>
  <c r="BN542" i="8"/>
  <c r="BM542" i="8"/>
  <c r="AY542" i="8"/>
  <c r="AX542" i="8"/>
  <c r="AV542" i="8"/>
  <c r="AU542" i="8"/>
  <c r="AW542" i="8" s="1"/>
  <c r="BT541" i="8"/>
  <c r="BS541" i="8"/>
  <c r="BU541" i="8" s="1"/>
  <c r="BH541" i="8"/>
  <c r="BG541" i="8"/>
  <c r="BI541" i="8" s="1"/>
  <c r="BB541" i="8"/>
  <c r="BA541" i="8"/>
  <c r="BC541" i="8" s="1"/>
  <c r="BK541" i="8"/>
  <c r="BJ541" i="8"/>
  <c r="BL541" i="8" s="1"/>
  <c r="BN541" i="8"/>
  <c r="BM541" i="8"/>
  <c r="BO541" i="8" s="1"/>
  <c r="AY541" i="8"/>
  <c r="AX541" i="8"/>
  <c r="AV541" i="8"/>
  <c r="AU541" i="8"/>
  <c r="AW541" i="8" s="1"/>
  <c r="BT540" i="8"/>
  <c r="BS540" i="8"/>
  <c r="BU540" i="8" s="1"/>
  <c r="BH540" i="8"/>
  <c r="BG540" i="8"/>
  <c r="BI540" i="8" s="1"/>
  <c r="BB540" i="8"/>
  <c r="BA540" i="8"/>
  <c r="BC540" i="8" s="1"/>
  <c r="BK540" i="8"/>
  <c r="BJ540" i="8"/>
  <c r="BL540" i="8" s="1"/>
  <c r="BN540" i="8"/>
  <c r="BM540" i="8"/>
  <c r="BO540" i="8" s="1"/>
  <c r="AY540" i="8"/>
  <c r="AX540" i="8"/>
  <c r="AZ540" i="8" s="1"/>
  <c r="AV540" i="8"/>
  <c r="AU540" i="8"/>
  <c r="AW540" i="8" s="1"/>
  <c r="BT539" i="8"/>
  <c r="BS539" i="8"/>
  <c r="BU539" i="8" s="1"/>
  <c r="BH539" i="8"/>
  <c r="BG539" i="8"/>
  <c r="BI539" i="8" s="1"/>
  <c r="BB539" i="8"/>
  <c r="BA539" i="8"/>
  <c r="BC539" i="8" s="1"/>
  <c r="BK539" i="8"/>
  <c r="BJ539" i="8"/>
  <c r="BL539" i="8" s="1"/>
  <c r="BN539" i="8"/>
  <c r="BM539" i="8"/>
  <c r="BO539" i="8" s="1"/>
  <c r="AY539" i="8"/>
  <c r="AX539" i="8"/>
  <c r="AZ539" i="8" s="1"/>
  <c r="AV539" i="8"/>
  <c r="AU539" i="8"/>
  <c r="AW539" i="8" s="1"/>
  <c r="BT538" i="8"/>
  <c r="BS538" i="8"/>
  <c r="BU538" i="8" s="1"/>
  <c r="BH538" i="8"/>
  <c r="BG538" i="8"/>
  <c r="BI538" i="8" s="1"/>
  <c r="BB538" i="8"/>
  <c r="BA538" i="8"/>
  <c r="BC538" i="8" s="1"/>
  <c r="BK538" i="8"/>
  <c r="BJ538" i="8"/>
  <c r="BL538" i="8" s="1"/>
  <c r="BN538" i="8"/>
  <c r="BM538" i="8"/>
  <c r="BO538" i="8" s="1"/>
  <c r="AX538" i="8"/>
  <c r="AV538" i="8"/>
  <c r="AU538" i="8"/>
  <c r="AW538" i="8" s="1"/>
  <c r="BT537" i="8"/>
  <c r="BS537" i="8"/>
  <c r="BU537" i="8" s="1"/>
  <c r="BH537" i="8"/>
  <c r="BG537" i="8"/>
  <c r="BI537" i="8" s="1"/>
  <c r="BB537" i="8"/>
  <c r="BA537" i="8"/>
  <c r="BC537" i="8" s="1"/>
  <c r="BK537" i="8"/>
  <c r="BJ537" i="8"/>
  <c r="BL537" i="8" s="1"/>
  <c r="BN537" i="8"/>
  <c r="BM537" i="8"/>
  <c r="BO537" i="8" s="1"/>
  <c r="AX537" i="8"/>
  <c r="AV537" i="8"/>
  <c r="AU537" i="8"/>
  <c r="AW537" i="8" s="1"/>
  <c r="BT536" i="8"/>
  <c r="BS536" i="8"/>
  <c r="BU536" i="8" s="1"/>
  <c r="BH536" i="8"/>
  <c r="BG536" i="8"/>
  <c r="BI536" i="8" s="1"/>
  <c r="BB536" i="8"/>
  <c r="BA536" i="8"/>
  <c r="BC536" i="8" s="1"/>
  <c r="BK536" i="8"/>
  <c r="BJ536" i="8"/>
  <c r="BL536" i="8" s="1"/>
  <c r="BN536" i="8"/>
  <c r="BM536" i="8"/>
  <c r="BO536" i="8" s="1"/>
  <c r="AX536" i="8"/>
  <c r="AV536" i="8"/>
  <c r="AU536" i="8"/>
  <c r="AW536" i="8" s="1"/>
  <c r="BT535" i="8"/>
  <c r="BS535" i="8"/>
  <c r="BU535" i="8" s="1"/>
  <c r="BH535" i="8"/>
  <c r="BG535" i="8"/>
  <c r="BI535" i="8" s="1"/>
  <c r="BB535" i="8"/>
  <c r="BA535" i="8"/>
  <c r="BC535" i="8" s="1"/>
  <c r="BK535" i="8"/>
  <c r="BJ535" i="8"/>
  <c r="BL535" i="8" s="1"/>
  <c r="BN535" i="8"/>
  <c r="BM535" i="8"/>
  <c r="BO535" i="8" s="1"/>
  <c r="AX535" i="8"/>
  <c r="AV535" i="8"/>
  <c r="AU535" i="8"/>
  <c r="AW535" i="8" s="1"/>
  <c r="BT534" i="8"/>
  <c r="BS534" i="8"/>
  <c r="BU534" i="8" s="1"/>
  <c r="BH534" i="8"/>
  <c r="BG534" i="8"/>
  <c r="BI534" i="8" s="1"/>
  <c r="BB534" i="8"/>
  <c r="BA534" i="8"/>
  <c r="BC534" i="8" s="1"/>
  <c r="BK534" i="8"/>
  <c r="BJ534" i="8"/>
  <c r="BL534" i="8" s="1"/>
  <c r="BN534" i="8"/>
  <c r="BM534" i="8"/>
  <c r="BO534" i="8" s="1"/>
  <c r="AX534" i="8"/>
  <c r="AV534" i="8"/>
  <c r="AU534" i="8"/>
  <c r="AW534" i="8" s="1"/>
  <c r="BT533" i="8"/>
  <c r="BS533" i="8"/>
  <c r="BU533" i="8" s="1"/>
  <c r="BH533" i="8"/>
  <c r="BG533" i="8"/>
  <c r="BI533" i="8" s="1"/>
  <c r="BB533" i="8"/>
  <c r="BA533" i="8"/>
  <c r="BC533" i="8" s="1"/>
  <c r="BK533" i="8"/>
  <c r="BJ533" i="8"/>
  <c r="BL533" i="8" s="1"/>
  <c r="BN533" i="8"/>
  <c r="BM533" i="8"/>
  <c r="AX533" i="8"/>
  <c r="AU533" i="8"/>
  <c r="BT532" i="8"/>
  <c r="BS532" i="8"/>
  <c r="BU532" i="8" s="1"/>
  <c r="BH532" i="8"/>
  <c r="BG532" i="8"/>
  <c r="BI532" i="8" s="1"/>
  <c r="BB532" i="8"/>
  <c r="BA532" i="8"/>
  <c r="BC532" i="8" s="1"/>
  <c r="BK532" i="8"/>
  <c r="BJ532" i="8"/>
  <c r="BL532" i="8" s="1"/>
  <c r="BN532" i="8"/>
  <c r="BM532" i="8"/>
  <c r="AX532" i="8"/>
  <c r="AU532" i="8"/>
  <c r="BT531" i="8"/>
  <c r="BS531" i="8"/>
  <c r="BU531" i="8" s="1"/>
  <c r="BH531" i="8"/>
  <c r="BG531" i="8"/>
  <c r="BI531" i="8" s="1"/>
  <c r="BB531" i="8"/>
  <c r="BA531" i="8"/>
  <c r="BC531" i="8" s="1"/>
  <c r="BK531" i="8"/>
  <c r="BJ531" i="8"/>
  <c r="BL531" i="8" s="1"/>
  <c r="BM531" i="8"/>
  <c r="AX531" i="8"/>
  <c r="AU531" i="8"/>
  <c r="BT530" i="8"/>
  <c r="BS530" i="8"/>
  <c r="BU530" i="8" s="1"/>
  <c r="BH530" i="8"/>
  <c r="BG530" i="8"/>
  <c r="BI530" i="8" s="1"/>
  <c r="BB530" i="8"/>
  <c r="BA530" i="8"/>
  <c r="BC530" i="8" s="1"/>
  <c r="BJ530" i="8"/>
  <c r="BM530" i="8"/>
  <c r="AX530" i="8"/>
  <c r="AU530" i="8"/>
  <c r="BT529" i="8"/>
  <c r="BS529" i="8"/>
  <c r="BU529" i="8" s="1"/>
  <c r="BH529" i="8"/>
  <c r="BG529" i="8"/>
  <c r="BI529" i="8" s="1"/>
  <c r="BB529" i="8"/>
  <c r="BA529" i="8"/>
  <c r="BC529" i="8" s="1"/>
  <c r="BJ529" i="8"/>
  <c r="BM529" i="8"/>
  <c r="AX529" i="8"/>
  <c r="AU529" i="8"/>
  <c r="BS528" i="8"/>
  <c r="BG528" i="8"/>
  <c r="BA528" i="8"/>
  <c r="BJ528" i="8"/>
  <c r="BM528" i="8"/>
  <c r="AX528" i="8"/>
  <c r="AU528" i="8"/>
  <c r="BS527" i="8"/>
  <c r="BG527" i="8"/>
  <c r="BA527" i="8"/>
  <c r="BJ527" i="8"/>
  <c r="BM527" i="8"/>
  <c r="AX527" i="8"/>
  <c r="AU527" i="8"/>
  <c r="BT524" i="8"/>
  <c r="BU524" i="8" s="1"/>
  <c r="BH524" i="8"/>
  <c r="BI524" i="8" s="1"/>
  <c r="BB524" i="8"/>
  <c r="BC524" i="8" s="1"/>
  <c r="BK524" i="8"/>
  <c r="BL524" i="8" s="1"/>
  <c r="BN524" i="8"/>
  <c r="BO524" i="8" s="1"/>
  <c r="AY524" i="8"/>
  <c r="AZ524" i="8" s="1"/>
  <c r="AV524" i="8"/>
  <c r="AW524" i="8" s="1"/>
  <c r="BU521" i="8"/>
  <c r="BI521" i="8"/>
  <c r="BC521" i="8"/>
  <c r="BL521" i="8"/>
  <c r="BO521" i="8"/>
  <c r="AZ521" i="8"/>
  <c r="AW521" i="8"/>
  <c r="BU520" i="8"/>
  <c r="BI520" i="8"/>
  <c r="BC520" i="8"/>
  <c r="BL520" i="8"/>
  <c r="BO520" i="8"/>
  <c r="AZ520" i="8"/>
  <c r="AW520" i="8"/>
  <c r="BU519" i="8"/>
  <c r="BI519" i="8"/>
  <c r="BC519" i="8"/>
  <c r="BL519" i="8"/>
  <c r="BO519" i="8"/>
  <c r="AZ519" i="8"/>
  <c r="AW519" i="8"/>
  <c r="BU518" i="8"/>
  <c r="BI518" i="8"/>
  <c r="BC518" i="8"/>
  <c r="BL518" i="8"/>
  <c r="BO518" i="8"/>
  <c r="AZ518" i="8"/>
  <c r="AW518" i="8"/>
  <c r="BU517" i="8"/>
  <c r="BI517" i="8"/>
  <c r="BC517" i="8"/>
  <c r="BL517" i="8"/>
  <c r="BO517" i="8"/>
  <c r="AZ517" i="8"/>
  <c r="AW517" i="8"/>
  <c r="BU516" i="8"/>
  <c r="BI516" i="8"/>
  <c r="BC516" i="8"/>
  <c r="BL516" i="8"/>
  <c r="BO516" i="8"/>
  <c r="AZ516" i="8"/>
  <c r="AW516" i="8"/>
  <c r="BU515" i="8"/>
  <c r="BI515" i="8"/>
  <c r="BC515" i="8"/>
  <c r="BL515" i="8"/>
  <c r="BO515" i="8"/>
  <c r="AZ515" i="8"/>
  <c r="AW515" i="8"/>
  <c r="BU513" i="8"/>
  <c r="BI513" i="8"/>
  <c r="BC513" i="8"/>
  <c r="BL513" i="8"/>
  <c r="BO513" i="8"/>
  <c r="AZ513" i="8"/>
  <c r="AW513" i="8"/>
  <c r="BU511" i="8"/>
  <c r="BI511" i="8"/>
  <c r="BC511" i="8"/>
  <c r="BL511" i="8"/>
  <c r="BO511" i="8"/>
  <c r="AZ511" i="8"/>
  <c r="AW511" i="8"/>
  <c r="BS505" i="8"/>
  <c r="BU505" i="8" s="1"/>
  <c r="BG505" i="8"/>
  <c r="BI505" i="8" s="1"/>
  <c r="BA505" i="8"/>
  <c r="BC505" i="8" s="1"/>
  <c r="BJ505" i="8"/>
  <c r="BL505" i="8" s="1"/>
  <c r="BM505" i="8"/>
  <c r="BO505" i="8" s="1"/>
  <c r="AX505" i="8"/>
  <c r="AZ505" i="8" s="1"/>
  <c r="AU505" i="8"/>
  <c r="AW505" i="8" s="1"/>
  <c r="BU504" i="8"/>
  <c r="BI504" i="8"/>
  <c r="BC504" i="8"/>
  <c r="BL504" i="8"/>
  <c r="BO504" i="8"/>
  <c r="AZ504" i="8"/>
  <c r="AW504" i="8"/>
  <c r="BT502" i="8"/>
  <c r="BS502" i="8"/>
  <c r="BH502" i="8"/>
  <c r="BG502" i="8"/>
  <c r="BB502" i="8"/>
  <c r="BA502" i="8"/>
  <c r="BK502" i="8"/>
  <c r="BJ502" i="8"/>
  <c r="BN502" i="8"/>
  <c r="BM502" i="8"/>
  <c r="AY502" i="8"/>
  <c r="AX502" i="8"/>
  <c r="AV502" i="8"/>
  <c r="AU502" i="8"/>
  <c r="BT501" i="8"/>
  <c r="BS501" i="8"/>
  <c r="BH501" i="8"/>
  <c r="BG501" i="8"/>
  <c r="BB501" i="8"/>
  <c r="BA501" i="8"/>
  <c r="BK501" i="8"/>
  <c r="BJ501" i="8"/>
  <c r="BN501" i="8"/>
  <c r="BM501" i="8"/>
  <c r="AY501" i="8"/>
  <c r="AX501" i="8"/>
  <c r="AV501" i="8"/>
  <c r="AU501" i="8"/>
  <c r="BT500" i="8"/>
  <c r="BS500" i="8"/>
  <c r="BU500" i="8" s="1"/>
  <c r="BH500" i="8"/>
  <c r="BG500" i="8"/>
  <c r="BI500" i="8" s="1"/>
  <c r="BB500" i="8"/>
  <c r="BA500" i="8"/>
  <c r="BC500" i="8" s="1"/>
  <c r="BK500" i="8"/>
  <c r="BJ500" i="8"/>
  <c r="BL500" i="8" s="1"/>
  <c r="BN500" i="8"/>
  <c r="BM500" i="8"/>
  <c r="BO500" i="8" s="1"/>
  <c r="AY500" i="8"/>
  <c r="AX500" i="8"/>
  <c r="AZ500" i="8" s="1"/>
  <c r="AV500" i="8"/>
  <c r="AU500" i="8"/>
  <c r="AW500" i="8" s="1"/>
  <c r="BT499" i="8"/>
  <c r="BS499" i="8"/>
  <c r="BH499" i="8"/>
  <c r="BG499" i="8"/>
  <c r="BB499" i="8"/>
  <c r="BA499" i="8"/>
  <c r="BK499" i="8"/>
  <c r="BJ499" i="8"/>
  <c r="BN499" i="8"/>
  <c r="BM499" i="8"/>
  <c r="AY499" i="8"/>
  <c r="AX499" i="8"/>
  <c r="AV499" i="8"/>
  <c r="AU499" i="8"/>
  <c r="BT498" i="8"/>
  <c r="BS498" i="8"/>
  <c r="BU498" i="8" s="1"/>
  <c r="BH498" i="8"/>
  <c r="BG498" i="8"/>
  <c r="BB498" i="8"/>
  <c r="BA498" i="8"/>
  <c r="BK498" i="8"/>
  <c r="BJ498" i="8"/>
  <c r="BN498" i="8"/>
  <c r="BM498" i="8"/>
  <c r="AY498" i="8"/>
  <c r="AX498" i="8"/>
  <c r="AZ498" i="8" s="1"/>
  <c r="AV498" i="8"/>
  <c r="AU498" i="8"/>
  <c r="AW498" i="8" s="1"/>
  <c r="BT497" i="8"/>
  <c r="BS497" i="8"/>
  <c r="BU497" i="8" s="1"/>
  <c r="BH497" i="8"/>
  <c r="BG497" i="8"/>
  <c r="BB497" i="8"/>
  <c r="BA497" i="8"/>
  <c r="BK497" i="8"/>
  <c r="BJ497" i="8"/>
  <c r="BN497" i="8"/>
  <c r="BM497" i="8"/>
  <c r="AY497" i="8"/>
  <c r="AX497" i="8"/>
  <c r="AV497" i="8"/>
  <c r="AU497" i="8"/>
  <c r="BT496" i="8"/>
  <c r="BS496" i="8"/>
  <c r="BU496" i="8" s="1"/>
  <c r="BH496" i="8"/>
  <c r="BG496" i="8"/>
  <c r="BI496" i="8" s="1"/>
  <c r="BB496" i="8"/>
  <c r="BA496" i="8"/>
  <c r="BC496" i="8" s="1"/>
  <c r="BK496" i="8"/>
  <c r="BJ496" i="8"/>
  <c r="BL496" i="8" s="1"/>
  <c r="BN496" i="8"/>
  <c r="BM496" i="8"/>
  <c r="AY496" i="8"/>
  <c r="AX496" i="8"/>
  <c r="AV496" i="8"/>
  <c r="AU496" i="8"/>
  <c r="AW496" i="8" s="1"/>
  <c r="BT495" i="8"/>
  <c r="BS495" i="8"/>
  <c r="BU495" i="8" s="1"/>
  <c r="BH495" i="8"/>
  <c r="BG495" i="8"/>
  <c r="BI495" i="8" s="1"/>
  <c r="BB495" i="8"/>
  <c r="BA495" i="8"/>
  <c r="BC495" i="8" s="1"/>
  <c r="BK495" i="8"/>
  <c r="BJ495" i="8"/>
  <c r="BL495" i="8" s="1"/>
  <c r="BN495" i="8"/>
  <c r="BM495" i="8"/>
  <c r="BO495" i="8" s="1"/>
  <c r="AY495" i="8"/>
  <c r="AX495" i="8"/>
  <c r="AV495" i="8"/>
  <c r="AU495" i="8"/>
  <c r="AW495" i="8" s="1"/>
  <c r="BT494" i="8"/>
  <c r="BS494" i="8"/>
  <c r="BU494" i="8" s="1"/>
  <c r="BH494" i="8"/>
  <c r="BG494" i="8"/>
  <c r="BI494" i="8" s="1"/>
  <c r="BB494" i="8"/>
  <c r="BA494" i="8"/>
  <c r="BC494" i="8" s="1"/>
  <c r="BK494" i="8"/>
  <c r="BJ494" i="8"/>
  <c r="BL494" i="8" s="1"/>
  <c r="BN494" i="8"/>
  <c r="BM494" i="8"/>
  <c r="BO494" i="8" s="1"/>
  <c r="AY494" i="8"/>
  <c r="AX494" i="8"/>
  <c r="AZ494" i="8" s="1"/>
  <c r="AV494" i="8"/>
  <c r="AU494" i="8"/>
  <c r="AW494" i="8" s="1"/>
  <c r="BT493" i="8"/>
  <c r="BS493" i="8"/>
  <c r="BU493" i="8" s="1"/>
  <c r="BH493" i="8"/>
  <c r="BG493" i="8"/>
  <c r="BI493" i="8" s="1"/>
  <c r="BB493" i="8"/>
  <c r="BA493" i="8"/>
  <c r="BC493" i="8" s="1"/>
  <c r="BK493" i="8"/>
  <c r="BJ493" i="8"/>
  <c r="BL493" i="8" s="1"/>
  <c r="BN493" i="8"/>
  <c r="BM493" i="8"/>
  <c r="BO493" i="8" s="1"/>
  <c r="AY493" i="8"/>
  <c r="AX493" i="8"/>
  <c r="AZ493" i="8" s="1"/>
  <c r="AV493" i="8"/>
  <c r="AU493" i="8"/>
  <c r="AW493" i="8" s="1"/>
  <c r="BT492" i="8"/>
  <c r="BS492" i="8"/>
  <c r="BU492" i="8" s="1"/>
  <c r="BH492" i="8"/>
  <c r="BG492" i="8"/>
  <c r="BI492" i="8" s="1"/>
  <c r="BB492" i="8"/>
  <c r="BA492" i="8"/>
  <c r="BC492" i="8" s="1"/>
  <c r="BK492" i="8"/>
  <c r="BJ492" i="8"/>
  <c r="BL492" i="8" s="1"/>
  <c r="BN492" i="8"/>
  <c r="BM492" i="8"/>
  <c r="BO492" i="8" s="1"/>
  <c r="AX492" i="8"/>
  <c r="AV492" i="8"/>
  <c r="AU492" i="8"/>
  <c r="AW492" i="8" s="1"/>
  <c r="BT491" i="8"/>
  <c r="BS491" i="8"/>
  <c r="BU491" i="8" s="1"/>
  <c r="BH491" i="8"/>
  <c r="BG491" i="8"/>
  <c r="BI491" i="8" s="1"/>
  <c r="BB491" i="8"/>
  <c r="BA491" i="8"/>
  <c r="BC491" i="8" s="1"/>
  <c r="BK491" i="8"/>
  <c r="BJ491" i="8"/>
  <c r="BL491" i="8" s="1"/>
  <c r="BN491" i="8"/>
  <c r="BM491" i="8"/>
  <c r="BO491" i="8" s="1"/>
  <c r="AX491" i="8"/>
  <c r="AV491" i="8"/>
  <c r="AU491" i="8"/>
  <c r="AW491" i="8" s="1"/>
  <c r="BT490" i="8"/>
  <c r="BS490" i="8"/>
  <c r="BU490" i="8" s="1"/>
  <c r="BH490" i="8"/>
  <c r="BG490" i="8"/>
  <c r="BI490" i="8" s="1"/>
  <c r="BB490" i="8"/>
  <c r="BA490" i="8"/>
  <c r="BC490" i="8" s="1"/>
  <c r="BK490" i="8"/>
  <c r="BJ490" i="8"/>
  <c r="BL490" i="8" s="1"/>
  <c r="BN490" i="8"/>
  <c r="BM490" i="8"/>
  <c r="BO490" i="8" s="1"/>
  <c r="AX490" i="8"/>
  <c r="AV490" i="8"/>
  <c r="AU490" i="8"/>
  <c r="AW490" i="8" s="1"/>
  <c r="BT489" i="8"/>
  <c r="BS489" i="8"/>
  <c r="BU489" i="8" s="1"/>
  <c r="BH489" i="8"/>
  <c r="BG489" i="8"/>
  <c r="BI489" i="8" s="1"/>
  <c r="BB489" i="8"/>
  <c r="BA489" i="8"/>
  <c r="BC489" i="8" s="1"/>
  <c r="BK489" i="8"/>
  <c r="BJ489" i="8"/>
  <c r="BL489" i="8" s="1"/>
  <c r="BN489" i="8"/>
  <c r="BM489" i="8"/>
  <c r="BO489" i="8" s="1"/>
  <c r="AX489" i="8"/>
  <c r="AV489" i="8"/>
  <c r="AU489" i="8"/>
  <c r="AW489" i="8" s="1"/>
  <c r="BT488" i="8"/>
  <c r="BS488" i="8"/>
  <c r="BU488" i="8" s="1"/>
  <c r="BH488" i="8"/>
  <c r="BG488" i="8"/>
  <c r="BI488" i="8" s="1"/>
  <c r="BB488" i="8"/>
  <c r="BA488" i="8"/>
  <c r="BC488" i="8" s="1"/>
  <c r="BK488" i="8"/>
  <c r="BJ488" i="8"/>
  <c r="BL488" i="8" s="1"/>
  <c r="BN488" i="8"/>
  <c r="BM488" i="8"/>
  <c r="BO488" i="8" s="1"/>
  <c r="AX488" i="8"/>
  <c r="AV488" i="8"/>
  <c r="AU488" i="8"/>
  <c r="AW488" i="8" s="1"/>
  <c r="BT487" i="8"/>
  <c r="BS487" i="8"/>
  <c r="BU487" i="8" s="1"/>
  <c r="BH487" i="8"/>
  <c r="BG487" i="8"/>
  <c r="BI487" i="8" s="1"/>
  <c r="BB487" i="8"/>
  <c r="BA487" i="8"/>
  <c r="BC487" i="8" s="1"/>
  <c r="BK487" i="8"/>
  <c r="BJ487" i="8"/>
  <c r="BL487" i="8" s="1"/>
  <c r="BN487" i="8"/>
  <c r="BM487" i="8"/>
  <c r="AX487" i="8"/>
  <c r="AU487" i="8"/>
  <c r="BT486" i="8"/>
  <c r="BS486" i="8"/>
  <c r="BU486" i="8" s="1"/>
  <c r="BH486" i="8"/>
  <c r="BG486" i="8"/>
  <c r="BI486" i="8" s="1"/>
  <c r="BB486" i="8"/>
  <c r="BA486" i="8"/>
  <c r="BC486" i="8" s="1"/>
  <c r="BK486" i="8"/>
  <c r="BJ486" i="8"/>
  <c r="BL486" i="8" s="1"/>
  <c r="BN486" i="8"/>
  <c r="BM486" i="8"/>
  <c r="AX486" i="8"/>
  <c r="AU486" i="8"/>
  <c r="BT485" i="8"/>
  <c r="BS485" i="8"/>
  <c r="BU485" i="8" s="1"/>
  <c r="BH485" i="8"/>
  <c r="BG485" i="8"/>
  <c r="BI485" i="8" s="1"/>
  <c r="BB485" i="8"/>
  <c r="BA485" i="8"/>
  <c r="BC485" i="8" s="1"/>
  <c r="BK485" i="8"/>
  <c r="BJ485" i="8"/>
  <c r="BL485" i="8" s="1"/>
  <c r="BM485" i="8"/>
  <c r="AX485" i="8"/>
  <c r="AU485" i="8"/>
  <c r="BT484" i="8"/>
  <c r="BS484" i="8"/>
  <c r="BU484" i="8" s="1"/>
  <c r="BH484" i="8"/>
  <c r="BG484" i="8"/>
  <c r="BI484" i="8" s="1"/>
  <c r="BB484" i="8"/>
  <c r="BA484" i="8"/>
  <c r="BC484" i="8" s="1"/>
  <c r="BJ484" i="8"/>
  <c r="BM484" i="8"/>
  <c r="AX484" i="8"/>
  <c r="AU484" i="8"/>
  <c r="BT483" i="8"/>
  <c r="BS483" i="8"/>
  <c r="BU483" i="8" s="1"/>
  <c r="BH483" i="8"/>
  <c r="BG483" i="8"/>
  <c r="BI483" i="8" s="1"/>
  <c r="BB483" i="8"/>
  <c r="BA483" i="8"/>
  <c r="BC483" i="8" s="1"/>
  <c r="BJ483" i="8"/>
  <c r="BM483" i="8"/>
  <c r="AX483" i="8"/>
  <c r="AU483" i="8"/>
  <c r="BS482" i="8"/>
  <c r="BG482" i="8"/>
  <c r="BA482" i="8"/>
  <c r="BJ482" i="8"/>
  <c r="BM482" i="8"/>
  <c r="AX482" i="8"/>
  <c r="AU482" i="8"/>
  <c r="BS481" i="8"/>
  <c r="BG481" i="8"/>
  <c r="BA481" i="8"/>
  <c r="BJ481" i="8"/>
  <c r="BM481" i="8"/>
  <c r="AX481" i="8"/>
  <c r="AU481" i="8"/>
  <c r="BS480" i="8"/>
  <c r="BG480" i="8"/>
  <c r="BA480" i="8"/>
  <c r="BJ480" i="8"/>
  <c r="BM480" i="8"/>
  <c r="AX480" i="8"/>
  <c r="AU480" i="8"/>
  <c r="BT479" i="8"/>
  <c r="BU479" i="8" s="1"/>
  <c r="BH479" i="8"/>
  <c r="BI479" i="8" s="1"/>
  <c r="BB479" i="8"/>
  <c r="BC479" i="8" s="1"/>
  <c r="BK479" i="8"/>
  <c r="BL479" i="8" s="1"/>
  <c r="BN479" i="8"/>
  <c r="BO479" i="8" s="1"/>
  <c r="AY479" i="8"/>
  <c r="AZ479" i="8" s="1"/>
  <c r="AV479" i="8"/>
  <c r="AW479" i="8" s="1"/>
  <c r="BT478" i="8"/>
  <c r="BU478" i="8" s="1"/>
  <c r="BH478" i="8"/>
  <c r="BI478" i="8" s="1"/>
  <c r="BB478" i="8"/>
  <c r="BC478" i="8" s="1"/>
  <c r="BK478" i="8"/>
  <c r="BL478" i="8" s="1"/>
  <c r="BN478" i="8"/>
  <c r="BO478" i="8" s="1"/>
  <c r="AY478" i="8"/>
  <c r="AZ478" i="8" s="1"/>
  <c r="AV478" i="8"/>
  <c r="AW478" i="8" s="1"/>
  <c r="BU475" i="8"/>
  <c r="BI475" i="8"/>
  <c r="BC475" i="8"/>
  <c r="BL475" i="8"/>
  <c r="BO475" i="8"/>
  <c r="AZ475" i="8"/>
  <c r="AW475" i="8"/>
  <c r="BU474" i="8"/>
  <c r="BI474" i="8"/>
  <c r="BC474" i="8"/>
  <c r="BL474" i="8"/>
  <c r="BO474" i="8"/>
  <c r="AZ474" i="8"/>
  <c r="AW474" i="8"/>
  <c r="BU473" i="8"/>
  <c r="BI473" i="8"/>
  <c r="BC473" i="8"/>
  <c r="BL473" i="8"/>
  <c r="BO473" i="8"/>
  <c r="AZ473" i="8"/>
  <c r="AW473" i="8"/>
  <c r="BU472" i="8"/>
  <c r="BI472" i="8"/>
  <c r="BC472" i="8"/>
  <c r="BL472" i="8"/>
  <c r="BO472" i="8"/>
  <c r="AZ472" i="8"/>
  <c r="AW472" i="8"/>
  <c r="BU471" i="8"/>
  <c r="BI471" i="8"/>
  <c r="BC471" i="8"/>
  <c r="BL471" i="8"/>
  <c r="BO471" i="8"/>
  <c r="AZ471" i="8"/>
  <c r="AW471" i="8"/>
  <c r="BU470" i="8"/>
  <c r="BI470" i="8"/>
  <c r="BC470" i="8"/>
  <c r="BL470" i="8"/>
  <c r="BO470" i="8"/>
  <c r="AZ470" i="8"/>
  <c r="AW470" i="8"/>
  <c r="BU469" i="8"/>
  <c r="BI469" i="8"/>
  <c r="BC469" i="8"/>
  <c r="BL469" i="8"/>
  <c r="BO469" i="8"/>
  <c r="AZ469" i="8"/>
  <c r="AW469" i="8"/>
  <c r="BU467" i="8"/>
  <c r="BI467" i="8"/>
  <c r="BC467" i="8"/>
  <c r="BL467" i="8"/>
  <c r="BO467" i="8"/>
  <c r="AZ467" i="8"/>
  <c r="AW467" i="8"/>
  <c r="BU465" i="8"/>
  <c r="BI465" i="8"/>
  <c r="BC465" i="8"/>
  <c r="BL465" i="8"/>
  <c r="BO465" i="8"/>
  <c r="AZ465" i="8"/>
  <c r="AW465" i="8"/>
  <c r="AT556" i="8"/>
  <c r="AQ556" i="8"/>
  <c r="AN556" i="8"/>
  <c r="AH556" i="8"/>
  <c r="AK556" i="8"/>
  <c r="AE556" i="8"/>
  <c r="Y556" i="8"/>
  <c r="AT555" i="8"/>
  <c r="AQ555" i="8"/>
  <c r="AN555" i="8"/>
  <c r="AH555" i="8"/>
  <c r="AK555" i="8"/>
  <c r="AE555" i="8"/>
  <c r="Y555" i="8"/>
  <c r="AR551" i="8"/>
  <c r="AT551" i="8" s="1"/>
  <c r="AO551" i="8"/>
  <c r="AQ551" i="8" s="1"/>
  <c r="AL551" i="8"/>
  <c r="AN551" i="8" s="1"/>
  <c r="AF551" i="8"/>
  <c r="AH551" i="8" s="1"/>
  <c r="AI551" i="8"/>
  <c r="AK551" i="8" s="1"/>
  <c r="AC551" i="8"/>
  <c r="AE551" i="8" s="1"/>
  <c r="W551" i="8"/>
  <c r="Y551" i="8" s="1"/>
  <c r="AT550" i="8"/>
  <c r="AQ550" i="8"/>
  <c r="AN550" i="8"/>
  <c r="AH550" i="8"/>
  <c r="AK550" i="8"/>
  <c r="AE550" i="8"/>
  <c r="Y550" i="8"/>
  <c r="AS548" i="8"/>
  <c r="AR548" i="8"/>
  <c r="AP548" i="8"/>
  <c r="AO548" i="8"/>
  <c r="AM548" i="8"/>
  <c r="AL548" i="8"/>
  <c r="AG548" i="8"/>
  <c r="AF548" i="8"/>
  <c r="AJ548" i="8"/>
  <c r="AI548" i="8"/>
  <c r="AD548" i="8"/>
  <c r="AC548" i="8"/>
  <c r="X548" i="8"/>
  <c r="W548" i="8"/>
  <c r="AS547" i="8"/>
  <c r="AR547" i="8"/>
  <c r="AP547" i="8"/>
  <c r="AO547" i="8"/>
  <c r="AM547" i="8"/>
  <c r="AL547" i="8"/>
  <c r="AG547" i="8"/>
  <c r="AF547" i="8"/>
  <c r="AJ547" i="8"/>
  <c r="AI547" i="8"/>
  <c r="AD547" i="8"/>
  <c r="AC547" i="8"/>
  <c r="X547" i="8"/>
  <c r="W547" i="8"/>
  <c r="AS546" i="8"/>
  <c r="AR546" i="8"/>
  <c r="AT546" i="8" s="1"/>
  <c r="AP546" i="8"/>
  <c r="AO546" i="8"/>
  <c r="AQ546" i="8" s="1"/>
  <c r="AM546" i="8"/>
  <c r="AL546" i="8"/>
  <c r="AN546" i="8" s="1"/>
  <c r="AG546" i="8"/>
  <c r="AF546" i="8"/>
  <c r="AH546" i="8" s="1"/>
  <c r="AJ546" i="8"/>
  <c r="AI546" i="8"/>
  <c r="AK546" i="8" s="1"/>
  <c r="AD546" i="8"/>
  <c r="AC546" i="8"/>
  <c r="AE546" i="8" s="1"/>
  <c r="X546" i="8"/>
  <c r="W546" i="8"/>
  <c r="Y546" i="8" s="1"/>
  <c r="AS545" i="8"/>
  <c r="AR545" i="8"/>
  <c r="AP545" i="8"/>
  <c r="AO545" i="8"/>
  <c r="AM545" i="8"/>
  <c r="AL545" i="8"/>
  <c r="AG545" i="8"/>
  <c r="AF545" i="8"/>
  <c r="AJ545" i="8"/>
  <c r="AI545" i="8"/>
  <c r="AD545" i="8"/>
  <c r="AC545" i="8"/>
  <c r="X545" i="8"/>
  <c r="W545" i="8"/>
  <c r="AS544" i="8"/>
  <c r="AR544" i="8"/>
  <c r="AT544" i="8" s="1"/>
  <c r="AP544" i="8"/>
  <c r="AO544" i="8"/>
  <c r="AM544" i="8"/>
  <c r="AL544" i="8"/>
  <c r="AG544" i="8"/>
  <c r="AF544" i="8"/>
  <c r="AH544" i="8" s="1"/>
  <c r="AJ544" i="8"/>
  <c r="AI544" i="8"/>
  <c r="AK544" i="8" s="1"/>
  <c r="AD544" i="8"/>
  <c r="AC544" i="8"/>
  <c r="AE544" i="8" s="1"/>
  <c r="X544" i="8"/>
  <c r="W544" i="8"/>
  <c r="AS543" i="8"/>
  <c r="AR543" i="8"/>
  <c r="AT543" i="8" s="1"/>
  <c r="AP543" i="8"/>
  <c r="AO543" i="8"/>
  <c r="AM543" i="8"/>
  <c r="AL543" i="8"/>
  <c r="AG543" i="8"/>
  <c r="AF543" i="8"/>
  <c r="AJ543" i="8"/>
  <c r="AI543" i="8"/>
  <c r="AD543" i="8"/>
  <c r="AC543" i="8"/>
  <c r="X543" i="8"/>
  <c r="W543" i="8"/>
  <c r="AS542" i="8"/>
  <c r="AR542" i="8"/>
  <c r="AP542" i="8"/>
  <c r="AO542" i="8"/>
  <c r="AQ542" i="8" s="1"/>
  <c r="AM542" i="8"/>
  <c r="AL542" i="8"/>
  <c r="AN542" i="8" s="1"/>
  <c r="AG542" i="8"/>
  <c r="AF542" i="8"/>
  <c r="AH542" i="8" s="1"/>
  <c r="AJ542" i="8"/>
  <c r="AI542" i="8"/>
  <c r="AK542" i="8" s="1"/>
  <c r="AD542" i="8"/>
  <c r="AC542" i="8"/>
  <c r="X542" i="8"/>
  <c r="W542" i="8"/>
  <c r="Y542" i="8" s="1"/>
  <c r="AS541" i="8"/>
  <c r="AR541" i="8"/>
  <c r="AT541" i="8" s="1"/>
  <c r="AP541" i="8"/>
  <c r="AO541" i="8"/>
  <c r="AQ541" i="8" s="1"/>
  <c r="AM541" i="8"/>
  <c r="AL541" i="8"/>
  <c r="AN541" i="8" s="1"/>
  <c r="AG541" i="8"/>
  <c r="AF541" i="8"/>
  <c r="AH541" i="8" s="1"/>
  <c r="AJ541" i="8"/>
  <c r="AI541" i="8"/>
  <c r="AK541" i="8" s="1"/>
  <c r="AD541" i="8"/>
  <c r="AC541" i="8"/>
  <c r="AE541" i="8" s="1"/>
  <c r="X541" i="8"/>
  <c r="W541" i="8"/>
  <c r="Y541" i="8" s="1"/>
  <c r="AS540" i="8"/>
  <c r="AR540" i="8"/>
  <c r="AT540" i="8" s="1"/>
  <c r="AP540" i="8"/>
  <c r="AO540" i="8"/>
  <c r="AQ540" i="8" s="1"/>
  <c r="AM540" i="8"/>
  <c r="AL540" i="8"/>
  <c r="AN540" i="8" s="1"/>
  <c r="AG540" i="8"/>
  <c r="AF540" i="8"/>
  <c r="AH540" i="8" s="1"/>
  <c r="AJ540" i="8"/>
  <c r="AI540" i="8"/>
  <c r="AK540" i="8" s="1"/>
  <c r="AD540" i="8"/>
  <c r="AC540" i="8"/>
  <c r="AE540" i="8" s="1"/>
  <c r="X540" i="8"/>
  <c r="W540" i="8"/>
  <c r="Y540" i="8" s="1"/>
  <c r="AS539" i="8"/>
  <c r="AR539" i="8"/>
  <c r="AT539" i="8" s="1"/>
  <c r="AP539" i="8"/>
  <c r="AO539" i="8"/>
  <c r="AQ539" i="8" s="1"/>
  <c r="AM539" i="8"/>
  <c r="AL539" i="8"/>
  <c r="AN539" i="8" s="1"/>
  <c r="AG539" i="8"/>
  <c r="AF539" i="8"/>
  <c r="AH539" i="8" s="1"/>
  <c r="AJ539" i="8"/>
  <c r="AI539" i="8"/>
  <c r="AK539" i="8" s="1"/>
  <c r="AD539" i="8"/>
  <c r="AC539" i="8"/>
  <c r="AE539" i="8" s="1"/>
  <c r="X539" i="8"/>
  <c r="W539" i="8"/>
  <c r="Y539" i="8" s="1"/>
  <c r="AS538" i="8"/>
  <c r="AR538" i="8"/>
  <c r="AT538" i="8" s="1"/>
  <c r="AP538" i="8"/>
  <c r="AO538" i="8"/>
  <c r="AQ538" i="8" s="1"/>
  <c r="AM538" i="8"/>
  <c r="AL538" i="8"/>
  <c r="AN538" i="8" s="1"/>
  <c r="AG538" i="8"/>
  <c r="AF538" i="8"/>
  <c r="AH538" i="8" s="1"/>
  <c r="AJ538" i="8"/>
  <c r="AI538" i="8"/>
  <c r="AK538" i="8" s="1"/>
  <c r="AD538" i="8"/>
  <c r="AC538" i="8"/>
  <c r="AE538" i="8" s="1"/>
  <c r="X538" i="8"/>
  <c r="W538" i="8"/>
  <c r="Y538" i="8" s="1"/>
  <c r="AS537" i="8"/>
  <c r="AR537" i="8"/>
  <c r="AT537" i="8" s="1"/>
  <c r="AP537" i="8"/>
  <c r="AO537" i="8"/>
  <c r="AQ537" i="8" s="1"/>
  <c r="AM537" i="8"/>
  <c r="AL537" i="8"/>
  <c r="AN537" i="8" s="1"/>
  <c r="AG537" i="8"/>
  <c r="AF537" i="8"/>
  <c r="AH537" i="8" s="1"/>
  <c r="AJ537" i="8"/>
  <c r="AI537" i="8"/>
  <c r="AK537" i="8" s="1"/>
  <c r="AD537" i="8"/>
  <c r="AC537" i="8"/>
  <c r="AE537" i="8" s="1"/>
  <c r="X537" i="8"/>
  <c r="W537" i="8"/>
  <c r="Y537" i="8" s="1"/>
  <c r="AS536" i="8"/>
  <c r="AR536" i="8"/>
  <c r="AT536" i="8" s="1"/>
  <c r="AP536" i="8"/>
  <c r="AO536" i="8"/>
  <c r="AQ536" i="8" s="1"/>
  <c r="AM536" i="8"/>
  <c r="AL536" i="8"/>
  <c r="AN536" i="8" s="1"/>
  <c r="AG536" i="8"/>
  <c r="AF536" i="8"/>
  <c r="AH536" i="8" s="1"/>
  <c r="AJ536" i="8"/>
  <c r="AI536" i="8"/>
  <c r="AK536" i="8" s="1"/>
  <c r="AD536" i="8"/>
  <c r="AC536" i="8"/>
  <c r="AE536" i="8" s="1"/>
  <c r="X536" i="8"/>
  <c r="W536" i="8"/>
  <c r="Y536" i="8" s="1"/>
  <c r="AS535" i="8"/>
  <c r="AR535" i="8"/>
  <c r="AT535" i="8" s="1"/>
  <c r="AP535" i="8"/>
  <c r="AO535" i="8"/>
  <c r="AQ535" i="8" s="1"/>
  <c r="AM535" i="8"/>
  <c r="AL535" i="8"/>
  <c r="AN535" i="8" s="1"/>
  <c r="AG535" i="8"/>
  <c r="AF535" i="8"/>
  <c r="AH535" i="8" s="1"/>
  <c r="AJ535" i="8"/>
  <c r="AI535" i="8"/>
  <c r="AK535" i="8" s="1"/>
  <c r="AD535" i="8"/>
  <c r="AC535" i="8"/>
  <c r="AE535" i="8" s="1"/>
  <c r="X535" i="8"/>
  <c r="W535" i="8"/>
  <c r="Y535" i="8" s="1"/>
  <c r="AS534" i="8"/>
  <c r="AR534" i="8"/>
  <c r="AT534" i="8" s="1"/>
  <c r="AP534" i="8"/>
  <c r="AO534" i="8"/>
  <c r="AQ534" i="8" s="1"/>
  <c r="AM534" i="8"/>
  <c r="AL534" i="8"/>
  <c r="AN534" i="8" s="1"/>
  <c r="AG534" i="8"/>
  <c r="AF534" i="8"/>
  <c r="AH534" i="8" s="1"/>
  <c r="AJ534" i="8"/>
  <c r="AI534" i="8"/>
  <c r="AK534" i="8" s="1"/>
  <c r="AD534" i="8"/>
  <c r="AC534" i="8"/>
  <c r="AE534" i="8" s="1"/>
  <c r="X534" i="8"/>
  <c r="W534" i="8"/>
  <c r="Y534" i="8" s="1"/>
  <c r="AS533" i="8"/>
  <c r="AR533" i="8"/>
  <c r="AT533" i="8" s="1"/>
  <c r="AP533" i="8"/>
  <c r="AO533" i="8"/>
  <c r="AQ533" i="8" s="1"/>
  <c r="AM533" i="8"/>
  <c r="AL533" i="8"/>
  <c r="AN533" i="8" s="1"/>
  <c r="AG533" i="8"/>
  <c r="AF533" i="8"/>
  <c r="AH533" i="8" s="1"/>
  <c r="AI533" i="8"/>
  <c r="AD533" i="8"/>
  <c r="AC533" i="8"/>
  <c r="AE533" i="8" s="1"/>
  <c r="X533" i="8"/>
  <c r="W533" i="8"/>
  <c r="Y533" i="8" s="1"/>
  <c r="AS532" i="8"/>
  <c r="AR532" i="8"/>
  <c r="AT532" i="8" s="1"/>
  <c r="AP532" i="8"/>
  <c r="AO532" i="8"/>
  <c r="AQ532" i="8" s="1"/>
  <c r="AM532" i="8"/>
  <c r="AL532" i="8"/>
  <c r="AN532" i="8" s="1"/>
  <c r="AG532" i="8"/>
  <c r="AF532" i="8"/>
  <c r="AH532" i="8" s="1"/>
  <c r="AI532" i="8"/>
  <c r="AD532" i="8"/>
  <c r="AC532" i="8"/>
  <c r="AE532" i="8" s="1"/>
  <c r="X532" i="8"/>
  <c r="W532" i="8"/>
  <c r="Y532" i="8" s="1"/>
  <c r="AS531" i="8"/>
  <c r="AR531" i="8"/>
  <c r="AT531" i="8" s="1"/>
  <c r="AP531" i="8"/>
  <c r="AO531" i="8"/>
  <c r="AQ531" i="8" s="1"/>
  <c r="AM531" i="8"/>
  <c r="AL531" i="8"/>
  <c r="AN531" i="8" s="1"/>
  <c r="AG531" i="8"/>
  <c r="AF531" i="8"/>
  <c r="AH531" i="8" s="1"/>
  <c r="AI531" i="8"/>
  <c r="AD531" i="8"/>
  <c r="AC531" i="8"/>
  <c r="AE531" i="8" s="1"/>
  <c r="W531" i="8"/>
  <c r="AS530" i="8"/>
  <c r="AR530" i="8"/>
  <c r="AT530" i="8" s="1"/>
  <c r="AP530" i="8"/>
  <c r="AO530" i="8"/>
  <c r="AQ530" i="8" s="1"/>
  <c r="AM530" i="8"/>
  <c r="AL530" i="8"/>
  <c r="AN530" i="8" s="1"/>
  <c r="AG530" i="8"/>
  <c r="AF530" i="8"/>
  <c r="AH530" i="8" s="1"/>
  <c r="AI530" i="8"/>
  <c r="AD530" i="8"/>
  <c r="AC530" i="8"/>
  <c r="AE530" i="8" s="1"/>
  <c r="W530" i="8"/>
  <c r="AR529" i="8"/>
  <c r="AO529" i="8"/>
  <c r="AL529" i="8"/>
  <c r="AG529" i="8"/>
  <c r="AF529" i="8"/>
  <c r="AH529" i="8" s="1"/>
  <c r="AI529" i="8"/>
  <c r="AD529" i="8"/>
  <c r="AC529" i="8"/>
  <c r="AE529" i="8" s="1"/>
  <c r="W529" i="8"/>
  <c r="AR528" i="8"/>
  <c r="AO528" i="8"/>
  <c r="AL528" i="8"/>
  <c r="AF528" i="8"/>
  <c r="AI528" i="8"/>
  <c r="AD528" i="8"/>
  <c r="AC528" i="8"/>
  <c r="AE528" i="8" s="1"/>
  <c r="W528" i="8"/>
  <c r="AR527" i="8"/>
  <c r="AO527" i="8"/>
  <c r="AL527" i="8"/>
  <c r="AF527" i="8"/>
  <c r="AI527" i="8"/>
  <c r="AC527" i="8"/>
  <c r="W527" i="8"/>
  <c r="AS524" i="8"/>
  <c r="AT524" i="8" s="1"/>
  <c r="AP524" i="8"/>
  <c r="AQ524" i="8" s="1"/>
  <c r="AM524" i="8"/>
  <c r="AN524" i="8" s="1"/>
  <c r="AG524" i="8"/>
  <c r="AH524" i="8" s="1"/>
  <c r="AJ524" i="8"/>
  <c r="AK524" i="8" s="1"/>
  <c r="AD524" i="8"/>
  <c r="AE524" i="8" s="1"/>
  <c r="X524" i="8"/>
  <c r="Y524" i="8" s="1"/>
  <c r="AT521" i="8"/>
  <c r="AQ521" i="8"/>
  <c r="AN521" i="8"/>
  <c r="AH521" i="8"/>
  <c r="AK521" i="8"/>
  <c r="AE521" i="8"/>
  <c r="Y521" i="8"/>
  <c r="AT520" i="8"/>
  <c r="AQ520" i="8"/>
  <c r="AN520" i="8"/>
  <c r="AH520" i="8"/>
  <c r="AK520" i="8"/>
  <c r="AE520" i="8"/>
  <c r="Y520" i="8"/>
  <c r="AT519" i="8"/>
  <c r="AQ519" i="8"/>
  <c r="AN519" i="8"/>
  <c r="AH519" i="8"/>
  <c r="AK519" i="8"/>
  <c r="AE519" i="8"/>
  <c r="Y519" i="8"/>
  <c r="AT518" i="8"/>
  <c r="AQ518" i="8"/>
  <c r="AN518" i="8"/>
  <c r="AH518" i="8"/>
  <c r="AK518" i="8"/>
  <c r="AE518" i="8"/>
  <c r="Y518" i="8"/>
  <c r="AT517" i="8"/>
  <c r="AQ517" i="8"/>
  <c r="AN517" i="8"/>
  <c r="AH517" i="8"/>
  <c r="AK517" i="8"/>
  <c r="AE517" i="8"/>
  <c r="Y517" i="8"/>
  <c r="AT516" i="8"/>
  <c r="AQ516" i="8"/>
  <c r="AN516" i="8"/>
  <c r="AH516" i="8"/>
  <c r="AK516" i="8"/>
  <c r="AE516" i="8"/>
  <c r="Y516" i="8"/>
  <c r="AT515" i="8"/>
  <c r="AQ515" i="8"/>
  <c r="AN515" i="8"/>
  <c r="AH515" i="8"/>
  <c r="AK515" i="8"/>
  <c r="AE515" i="8"/>
  <c r="Y515" i="8"/>
  <c r="AT513" i="8"/>
  <c r="AQ513" i="8"/>
  <c r="AN513" i="8"/>
  <c r="AH513" i="8"/>
  <c r="AK513" i="8"/>
  <c r="AE513" i="8"/>
  <c r="Y513" i="8"/>
  <c r="AT511" i="8"/>
  <c r="AQ511" i="8"/>
  <c r="AN511" i="8"/>
  <c r="AH511" i="8"/>
  <c r="AK511" i="8"/>
  <c r="AE511" i="8"/>
  <c r="Y511" i="8"/>
  <c r="AR505" i="8"/>
  <c r="AT505" i="8" s="1"/>
  <c r="AO505" i="8"/>
  <c r="AQ505" i="8" s="1"/>
  <c r="AL505" i="8"/>
  <c r="AN505" i="8" s="1"/>
  <c r="AF505" i="8"/>
  <c r="AH505" i="8" s="1"/>
  <c r="AI505" i="8"/>
  <c r="AK505" i="8" s="1"/>
  <c r="AC505" i="8"/>
  <c r="AE505" i="8" s="1"/>
  <c r="W505" i="8"/>
  <c r="Y505" i="8" s="1"/>
  <c r="AT504" i="8"/>
  <c r="AQ504" i="8"/>
  <c r="AN504" i="8"/>
  <c r="AH504" i="8"/>
  <c r="AK504" i="8"/>
  <c r="AE504" i="8"/>
  <c r="Y504" i="8"/>
  <c r="AS502" i="8"/>
  <c r="AR502" i="8"/>
  <c r="AP502" i="8"/>
  <c r="AO502" i="8"/>
  <c r="AM502" i="8"/>
  <c r="AL502" i="8"/>
  <c r="AG502" i="8"/>
  <c r="AF502" i="8"/>
  <c r="AJ502" i="8"/>
  <c r="AI502" i="8"/>
  <c r="AD502" i="8"/>
  <c r="AC502" i="8"/>
  <c r="X502" i="8"/>
  <c r="W502" i="8"/>
  <c r="AS501" i="8"/>
  <c r="AR501" i="8"/>
  <c r="AP501" i="8"/>
  <c r="AO501" i="8"/>
  <c r="AM501" i="8"/>
  <c r="AL501" i="8"/>
  <c r="AG501" i="8"/>
  <c r="AF501" i="8"/>
  <c r="AJ501" i="8"/>
  <c r="AI501" i="8"/>
  <c r="AD501" i="8"/>
  <c r="AC501" i="8"/>
  <c r="X501" i="8"/>
  <c r="W501" i="8"/>
  <c r="AS500" i="8"/>
  <c r="AR500" i="8"/>
  <c r="AT500" i="8" s="1"/>
  <c r="AP500" i="8"/>
  <c r="AO500" i="8"/>
  <c r="AQ500" i="8" s="1"/>
  <c r="AM500" i="8"/>
  <c r="AL500" i="8"/>
  <c r="AN500" i="8" s="1"/>
  <c r="AG500" i="8"/>
  <c r="AF500" i="8"/>
  <c r="AH500" i="8" s="1"/>
  <c r="AJ500" i="8"/>
  <c r="AI500" i="8"/>
  <c r="AK500" i="8" s="1"/>
  <c r="AD500" i="8"/>
  <c r="AC500" i="8"/>
  <c r="AE500" i="8" s="1"/>
  <c r="X500" i="8"/>
  <c r="W500" i="8"/>
  <c r="Y500" i="8" s="1"/>
  <c r="AS499" i="8"/>
  <c r="AR499" i="8"/>
  <c r="AP499" i="8"/>
  <c r="AO499" i="8"/>
  <c r="AM499" i="8"/>
  <c r="AL499" i="8"/>
  <c r="AG499" i="8"/>
  <c r="AF499" i="8"/>
  <c r="AJ499" i="8"/>
  <c r="AI499" i="8"/>
  <c r="AD499" i="8"/>
  <c r="AC499" i="8"/>
  <c r="X499" i="8"/>
  <c r="W499" i="8"/>
  <c r="AS498" i="8"/>
  <c r="AR498" i="8"/>
  <c r="AT498" i="8" s="1"/>
  <c r="AP498" i="8"/>
  <c r="AO498" i="8"/>
  <c r="AM498" i="8"/>
  <c r="AL498" i="8"/>
  <c r="AN498" i="8" s="1"/>
  <c r="AG498" i="8"/>
  <c r="AF498" i="8"/>
  <c r="AH498" i="8" s="1"/>
  <c r="AJ498" i="8"/>
  <c r="AI498" i="8"/>
  <c r="AK498" i="8" s="1"/>
  <c r="AD498" i="8"/>
  <c r="AC498" i="8"/>
  <c r="AE498" i="8" s="1"/>
  <c r="X498" i="8"/>
  <c r="W498" i="8"/>
  <c r="AS497" i="8"/>
  <c r="AR497" i="8"/>
  <c r="AT497" i="8" s="1"/>
  <c r="AP497" i="8"/>
  <c r="AO497" i="8"/>
  <c r="AM497" i="8"/>
  <c r="AL497" i="8"/>
  <c r="AG497" i="8"/>
  <c r="AF497" i="8"/>
  <c r="AJ497" i="8"/>
  <c r="AI497" i="8"/>
  <c r="AD497" i="8"/>
  <c r="AC497" i="8"/>
  <c r="X497" i="8"/>
  <c r="W497" i="8"/>
  <c r="AS496" i="8"/>
  <c r="AR496" i="8"/>
  <c r="AP496" i="8"/>
  <c r="AO496" i="8"/>
  <c r="AQ496" i="8" s="1"/>
  <c r="AM496" i="8"/>
  <c r="AL496" i="8"/>
  <c r="AN496" i="8" s="1"/>
  <c r="AG496" i="8"/>
  <c r="AF496" i="8"/>
  <c r="AH496" i="8" s="1"/>
  <c r="AJ496" i="8"/>
  <c r="AI496" i="8"/>
  <c r="AK496" i="8" s="1"/>
  <c r="AD496" i="8"/>
  <c r="AC496" i="8"/>
  <c r="X496" i="8"/>
  <c r="W496" i="8"/>
  <c r="Y496" i="8" s="1"/>
  <c r="AS495" i="8"/>
  <c r="AR495" i="8"/>
  <c r="AT495" i="8" s="1"/>
  <c r="AP495" i="8"/>
  <c r="AO495" i="8"/>
  <c r="AQ495" i="8" s="1"/>
  <c r="AM495" i="8"/>
  <c r="AL495" i="8"/>
  <c r="AN495" i="8" s="1"/>
  <c r="AG495" i="8"/>
  <c r="AF495" i="8"/>
  <c r="AH495" i="8" s="1"/>
  <c r="AJ495" i="8"/>
  <c r="AI495" i="8"/>
  <c r="AK495" i="8" s="1"/>
  <c r="AD495" i="8"/>
  <c r="AC495" i="8"/>
  <c r="AE495" i="8" s="1"/>
  <c r="X495" i="8"/>
  <c r="W495" i="8"/>
  <c r="Y495" i="8" s="1"/>
  <c r="AS494" i="8"/>
  <c r="AR494" i="8"/>
  <c r="AT494" i="8" s="1"/>
  <c r="AP494" i="8"/>
  <c r="AO494" i="8"/>
  <c r="AQ494" i="8" s="1"/>
  <c r="AM494" i="8"/>
  <c r="AL494" i="8"/>
  <c r="AN494" i="8" s="1"/>
  <c r="AG494" i="8"/>
  <c r="AF494" i="8"/>
  <c r="AH494" i="8" s="1"/>
  <c r="AJ494" i="8"/>
  <c r="AI494" i="8"/>
  <c r="AK494" i="8" s="1"/>
  <c r="AD494" i="8"/>
  <c r="AC494" i="8"/>
  <c r="AE494" i="8" s="1"/>
  <c r="X494" i="8"/>
  <c r="W494" i="8"/>
  <c r="Y494" i="8" s="1"/>
  <c r="AS493" i="8"/>
  <c r="AR493" i="8"/>
  <c r="AT493" i="8" s="1"/>
  <c r="AP493" i="8"/>
  <c r="AO493" i="8"/>
  <c r="AQ493" i="8" s="1"/>
  <c r="AM493" i="8"/>
  <c r="AL493" i="8"/>
  <c r="AN493" i="8" s="1"/>
  <c r="AG493" i="8"/>
  <c r="AF493" i="8"/>
  <c r="AH493" i="8" s="1"/>
  <c r="AJ493" i="8"/>
  <c r="AI493" i="8"/>
  <c r="AK493" i="8" s="1"/>
  <c r="AD493" i="8"/>
  <c r="AC493" i="8"/>
  <c r="AE493" i="8" s="1"/>
  <c r="X493" i="8"/>
  <c r="W493" i="8"/>
  <c r="Y493" i="8" s="1"/>
  <c r="AS492" i="8"/>
  <c r="AR492" i="8"/>
  <c r="AT492" i="8" s="1"/>
  <c r="AP492" i="8"/>
  <c r="AO492" i="8"/>
  <c r="AQ492" i="8" s="1"/>
  <c r="AM492" i="8"/>
  <c r="AL492" i="8"/>
  <c r="AN492" i="8" s="1"/>
  <c r="AG492" i="8"/>
  <c r="AF492" i="8"/>
  <c r="AH492" i="8" s="1"/>
  <c r="AJ492" i="8"/>
  <c r="AI492" i="8"/>
  <c r="AK492" i="8" s="1"/>
  <c r="AD492" i="8"/>
  <c r="AC492" i="8"/>
  <c r="AE492" i="8" s="1"/>
  <c r="X492" i="8"/>
  <c r="W492" i="8"/>
  <c r="Y492" i="8" s="1"/>
  <c r="AS491" i="8"/>
  <c r="AR491" i="8"/>
  <c r="AT491" i="8" s="1"/>
  <c r="AP491" i="8"/>
  <c r="AO491" i="8"/>
  <c r="AQ491" i="8" s="1"/>
  <c r="AM491" i="8"/>
  <c r="AL491" i="8"/>
  <c r="AN491" i="8" s="1"/>
  <c r="AG491" i="8"/>
  <c r="AF491" i="8"/>
  <c r="AH491" i="8" s="1"/>
  <c r="AJ491" i="8"/>
  <c r="AI491" i="8"/>
  <c r="AK491" i="8" s="1"/>
  <c r="AD491" i="8"/>
  <c r="AC491" i="8"/>
  <c r="AE491" i="8" s="1"/>
  <c r="X491" i="8"/>
  <c r="W491" i="8"/>
  <c r="Y491" i="8" s="1"/>
  <c r="AS490" i="8"/>
  <c r="AR490" i="8"/>
  <c r="AT490" i="8" s="1"/>
  <c r="AP490" i="8"/>
  <c r="AO490" i="8"/>
  <c r="AQ490" i="8" s="1"/>
  <c r="AM490" i="8"/>
  <c r="AL490" i="8"/>
  <c r="AN490" i="8" s="1"/>
  <c r="AG490" i="8"/>
  <c r="AF490" i="8"/>
  <c r="AH490" i="8" s="1"/>
  <c r="AJ490" i="8"/>
  <c r="AI490" i="8"/>
  <c r="AK490" i="8" s="1"/>
  <c r="AD490" i="8"/>
  <c r="AC490" i="8"/>
  <c r="AE490" i="8" s="1"/>
  <c r="X490" i="8"/>
  <c r="W490" i="8"/>
  <c r="Y490" i="8" s="1"/>
  <c r="AS489" i="8"/>
  <c r="AR489" i="8"/>
  <c r="AT489" i="8" s="1"/>
  <c r="AP489" i="8"/>
  <c r="AO489" i="8"/>
  <c r="AQ489" i="8" s="1"/>
  <c r="AM489" i="8"/>
  <c r="AL489" i="8"/>
  <c r="AN489" i="8" s="1"/>
  <c r="AG489" i="8"/>
  <c r="AF489" i="8"/>
  <c r="AH489" i="8" s="1"/>
  <c r="AJ489" i="8"/>
  <c r="AI489" i="8"/>
  <c r="AK489" i="8" s="1"/>
  <c r="AD489" i="8"/>
  <c r="AC489" i="8"/>
  <c r="AE489" i="8" s="1"/>
  <c r="X489" i="8"/>
  <c r="W489" i="8"/>
  <c r="Y489" i="8" s="1"/>
  <c r="AS488" i="8"/>
  <c r="AR488" i="8"/>
  <c r="AT488" i="8" s="1"/>
  <c r="AP488" i="8"/>
  <c r="AO488" i="8"/>
  <c r="AQ488" i="8" s="1"/>
  <c r="AM488" i="8"/>
  <c r="AL488" i="8"/>
  <c r="AN488" i="8" s="1"/>
  <c r="AG488" i="8"/>
  <c r="AF488" i="8"/>
  <c r="AH488" i="8" s="1"/>
  <c r="AJ488" i="8"/>
  <c r="AI488" i="8"/>
  <c r="AK488" i="8" s="1"/>
  <c r="AD488" i="8"/>
  <c r="AC488" i="8"/>
  <c r="AE488" i="8" s="1"/>
  <c r="X488" i="8"/>
  <c r="W488" i="8"/>
  <c r="Y488" i="8" s="1"/>
  <c r="AS487" i="8"/>
  <c r="AR487" i="8"/>
  <c r="AT487" i="8" s="1"/>
  <c r="AP487" i="8"/>
  <c r="AO487" i="8"/>
  <c r="AQ487" i="8" s="1"/>
  <c r="AM487" i="8"/>
  <c r="AL487" i="8"/>
  <c r="AN487" i="8" s="1"/>
  <c r="AG487" i="8"/>
  <c r="AF487" i="8"/>
  <c r="AH487" i="8" s="1"/>
  <c r="AI487" i="8"/>
  <c r="AD487" i="8"/>
  <c r="AC487" i="8"/>
  <c r="AE487" i="8" s="1"/>
  <c r="X487" i="8"/>
  <c r="W487" i="8"/>
  <c r="Y487" i="8" s="1"/>
  <c r="AS486" i="8"/>
  <c r="AR486" i="8"/>
  <c r="AT486" i="8" s="1"/>
  <c r="AP486" i="8"/>
  <c r="AO486" i="8"/>
  <c r="AQ486" i="8" s="1"/>
  <c r="AM486" i="8"/>
  <c r="AL486" i="8"/>
  <c r="AN486" i="8" s="1"/>
  <c r="AG486" i="8"/>
  <c r="AF486" i="8"/>
  <c r="AH486" i="8" s="1"/>
  <c r="AI486" i="8"/>
  <c r="AD486" i="8"/>
  <c r="AC486" i="8"/>
  <c r="AE486" i="8" s="1"/>
  <c r="X486" i="8"/>
  <c r="W486" i="8"/>
  <c r="Y486" i="8" s="1"/>
  <c r="AS485" i="8"/>
  <c r="AR485" i="8"/>
  <c r="AT485" i="8" s="1"/>
  <c r="AP485" i="8"/>
  <c r="AO485" i="8"/>
  <c r="AQ485" i="8" s="1"/>
  <c r="AM485" i="8"/>
  <c r="AL485" i="8"/>
  <c r="AN485" i="8" s="1"/>
  <c r="AG485" i="8"/>
  <c r="AF485" i="8"/>
  <c r="AH485" i="8" s="1"/>
  <c r="AI485" i="8"/>
  <c r="AD485" i="8"/>
  <c r="AC485" i="8"/>
  <c r="AE485" i="8" s="1"/>
  <c r="W485" i="8"/>
  <c r="AS484" i="8"/>
  <c r="AR484" i="8"/>
  <c r="AT484" i="8" s="1"/>
  <c r="AP484" i="8"/>
  <c r="AO484" i="8"/>
  <c r="AQ484" i="8" s="1"/>
  <c r="AM484" i="8"/>
  <c r="AL484" i="8"/>
  <c r="AN484" i="8" s="1"/>
  <c r="AG484" i="8"/>
  <c r="AF484" i="8"/>
  <c r="AH484" i="8" s="1"/>
  <c r="AI484" i="8"/>
  <c r="AD484" i="8"/>
  <c r="AC484" i="8"/>
  <c r="AE484" i="8" s="1"/>
  <c r="W484" i="8"/>
  <c r="AR483" i="8"/>
  <c r="AO483" i="8"/>
  <c r="AL483" i="8"/>
  <c r="AG483" i="8"/>
  <c r="AF483" i="8"/>
  <c r="AH483" i="8" s="1"/>
  <c r="AI483" i="8"/>
  <c r="AD483" i="8"/>
  <c r="AC483" i="8"/>
  <c r="AE483" i="8" s="1"/>
  <c r="W483" i="8"/>
  <c r="AR482" i="8"/>
  <c r="AO482" i="8"/>
  <c r="AL482" i="8"/>
  <c r="AF482" i="8"/>
  <c r="AI482" i="8"/>
  <c r="AD482" i="8"/>
  <c r="AC482" i="8"/>
  <c r="AE482" i="8" s="1"/>
  <c r="W482" i="8"/>
  <c r="AR481" i="8"/>
  <c r="AO481" i="8"/>
  <c r="AL481" i="8"/>
  <c r="AF481" i="8"/>
  <c r="AI481" i="8"/>
  <c r="AC481" i="8"/>
  <c r="W481" i="8"/>
  <c r="AR480" i="8"/>
  <c r="AO480" i="8"/>
  <c r="AL480" i="8"/>
  <c r="AF480" i="8"/>
  <c r="AI480" i="8"/>
  <c r="AC480" i="8"/>
  <c r="W480" i="8"/>
  <c r="AS479" i="8"/>
  <c r="AT479" i="8" s="1"/>
  <c r="AP479" i="8"/>
  <c r="AQ479" i="8" s="1"/>
  <c r="AM479" i="8"/>
  <c r="AN479" i="8" s="1"/>
  <c r="AG479" i="8"/>
  <c r="AH479" i="8" s="1"/>
  <c r="AJ479" i="8"/>
  <c r="AK479" i="8" s="1"/>
  <c r="AD479" i="8"/>
  <c r="AE479" i="8" s="1"/>
  <c r="X479" i="8"/>
  <c r="Y479" i="8" s="1"/>
  <c r="AS478" i="8"/>
  <c r="AT478" i="8" s="1"/>
  <c r="AP478" i="8"/>
  <c r="AQ478" i="8" s="1"/>
  <c r="AM478" i="8"/>
  <c r="AN478" i="8" s="1"/>
  <c r="AG478" i="8"/>
  <c r="AH478" i="8" s="1"/>
  <c r="AJ478" i="8"/>
  <c r="AK478" i="8" s="1"/>
  <c r="AD478" i="8"/>
  <c r="AE478" i="8" s="1"/>
  <c r="X478" i="8"/>
  <c r="Y478" i="8" s="1"/>
  <c r="AT475" i="8"/>
  <c r="AQ475" i="8"/>
  <c r="AN475" i="8"/>
  <c r="AH475" i="8"/>
  <c r="AK475" i="8"/>
  <c r="AE475" i="8"/>
  <c r="Y475" i="8"/>
  <c r="AT474" i="8"/>
  <c r="AQ474" i="8"/>
  <c r="AN474" i="8"/>
  <c r="AH474" i="8"/>
  <c r="AK474" i="8"/>
  <c r="AE474" i="8"/>
  <c r="Y474" i="8"/>
  <c r="AT473" i="8"/>
  <c r="AQ473" i="8"/>
  <c r="AN473" i="8"/>
  <c r="AH473" i="8"/>
  <c r="AK473" i="8"/>
  <c r="AE473" i="8"/>
  <c r="Y473" i="8"/>
  <c r="AT472" i="8"/>
  <c r="AQ472" i="8"/>
  <c r="AN472" i="8"/>
  <c r="AH472" i="8"/>
  <c r="AK472" i="8"/>
  <c r="AE472" i="8"/>
  <c r="Y472" i="8"/>
  <c r="AT471" i="8"/>
  <c r="AQ471" i="8"/>
  <c r="AN471" i="8"/>
  <c r="AH471" i="8"/>
  <c r="AK471" i="8"/>
  <c r="AE471" i="8"/>
  <c r="Y471" i="8"/>
  <c r="AT470" i="8"/>
  <c r="AQ470" i="8"/>
  <c r="AN470" i="8"/>
  <c r="AH470" i="8"/>
  <c r="AK470" i="8"/>
  <c r="AE470" i="8"/>
  <c r="Y470" i="8"/>
  <c r="AT469" i="8"/>
  <c r="AQ469" i="8"/>
  <c r="AN469" i="8"/>
  <c r="AH469" i="8"/>
  <c r="AK469" i="8"/>
  <c r="AE469" i="8"/>
  <c r="Y469" i="8"/>
  <c r="AT467" i="8"/>
  <c r="AQ467" i="8"/>
  <c r="AN467" i="8"/>
  <c r="AH467" i="8"/>
  <c r="AK467" i="8"/>
  <c r="AE467" i="8"/>
  <c r="Y467" i="8"/>
  <c r="AT465" i="8"/>
  <c r="AQ465" i="8"/>
  <c r="AN465" i="8"/>
  <c r="AH465" i="8"/>
  <c r="AK465" i="8"/>
  <c r="AE465" i="8"/>
  <c r="Y465" i="8"/>
  <c r="V556" i="8"/>
  <c r="V555" i="8"/>
  <c r="T551" i="8"/>
  <c r="V551" i="8" s="1"/>
  <c r="V550" i="8"/>
  <c r="U548" i="8"/>
  <c r="T548" i="8"/>
  <c r="U547" i="8"/>
  <c r="T547" i="8"/>
  <c r="U546" i="8"/>
  <c r="T546" i="8"/>
  <c r="V546" i="8" s="1"/>
  <c r="U545" i="8"/>
  <c r="T545" i="8"/>
  <c r="U544" i="8"/>
  <c r="T544" i="8"/>
  <c r="U543" i="8"/>
  <c r="T543" i="8"/>
  <c r="V543" i="8" s="1"/>
  <c r="U542" i="8"/>
  <c r="T542" i="8"/>
  <c r="V542" i="8" s="1"/>
  <c r="U541" i="8"/>
  <c r="T541" i="8"/>
  <c r="V541" i="8" s="1"/>
  <c r="U540" i="8"/>
  <c r="T540" i="8"/>
  <c r="V540" i="8" s="1"/>
  <c r="U539" i="8"/>
  <c r="T539" i="8"/>
  <c r="V539" i="8" s="1"/>
  <c r="U538" i="8"/>
  <c r="T538" i="8"/>
  <c r="V538" i="8" s="1"/>
  <c r="U537" i="8"/>
  <c r="T537" i="8"/>
  <c r="V537" i="8" s="1"/>
  <c r="U536" i="8"/>
  <c r="T536" i="8"/>
  <c r="V536" i="8" s="1"/>
  <c r="U535" i="8"/>
  <c r="T535" i="8"/>
  <c r="V535" i="8" s="1"/>
  <c r="U534" i="8"/>
  <c r="T534" i="8"/>
  <c r="V534" i="8" s="1"/>
  <c r="T533" i="8"/>
  <c r="T532" i="8"/>
  <c r="T531" i="8"/>
  <c r="T530" i="8"/>
  <c r="T529" i="8"/>
  <c r="T528" i="8"/>
  <c r="T527" i="8"/>
  <c r="U524" i="8"/>
  <c r="V524" i="8" s="1"/>
  <c r="V521" i="8"/>
  <c r="V520" i="8"/>
  <c r="V519" i="8"/>
  <c r="V518" i="8"/>
  <c r="V517" i="8"/>
  <c r="V516" i="8"/>
  <c r="V515" i="8"/>
  <c r="V513" i="8"/>
  <c r="V511" i="8"/>
  <c r="T505" i="8"/>
  <c r="V505" i="8" s="1"/>
  <c r="V504" i="8"/>
  <c r="U502" i="8"/>
  <c r="T502" i="8"/>
  <c r="U501" i="8"/>
  <c r="T501" i="8"/>
  <c r="U500" i="8"/>
  <c r="T500" i="8"/>
  <c r="V500" i="8" s="1"/>
  <c r="U499" i="8"/>
  <c r="T499" i="8"/>
  <c r="U498" i="8"/>
  <c r="T498" i="8"/>
  <c r="U497" i="8"/>
  <c r="T497" i="8"/>
  <c r="V497" i="8" s="1"/>
  <c r="U496" i="8"/>
  <c r="T496" i="8"/>
  <c r="V496" i="8" s="1"/>
  <c r="U495" i="8"/>
  <c r="T495" i="8"/>
  <c r="V495" i="8" s="1"/>
  <c r="U494" i="8"/>
  <c r="T494" i="8"/>
  <c r="V494" i="8" s="1"/>
  <c r="U493" i="8"/>
  <c r="T493" i="8"/>
  <c r="V493" i="8" s="1"/>
  <c r="U492" i="8"/>
  <c r="T492" i="8"/>
  <c r="V492" i="8" s="1"/>
  <c r="U491" i="8"/>
  <c r="T491" i="8"/>
  <c r="V491" i="8" s="1"/>
  <c r="U490" i="8"/>
  <c r="T490" i="8"/>
  <c r="V490" i="8" s="1"/>
  <c r="U489" i="8"/>
  <c r="T489" i="8"/>
  <c r="V489" i="8" s="1"/>
  <c r="U488" i="8"/>
  <c r="T488" i="8"/>
  <c r="V488" i="8" s="1"/>
  <c r="T487" i="8"/>
  <c r="T486" i="8"/>
  <c r="T485" i="8"/>
  <c r="T484" i="8"/>
  <c r="T483" i="8"/>
  <c r="T482" i="8"/>
  <c r="T481" i="8"/>
  <c r="T480" i="8"/>
  <c r="U479" i="8"/>
  <c r="V479" i="8" s="1"/>
  <c r="U478" i="8"/>
  <c r="V478" i="8" s="1"/>
  <c r="V475" i="8"/>
  <c r="V474" i="8"/>
  <c r="V473" i="8"/>
  <c r="V472" i="8"/>
  <c r="V471" i="8"/>
  <c r="V470" i="8"/>
  <c r="V469" i="8"/>
  <c r="V467" i="8"/>
  <c r="V465" i="8"/>
  <c r="P556" i="8"/>
  <c r="P555" i="8"/>
  <c r="N551" i="8"/>
  <c r="P551" i="8" s="1"/>
  <c r="P550" i="8"/>
  <c r="O548" i="8"/>
  <c r="N548" i="8"/>
  <c r="O547" i="8"/>
  <c r="N547" i="8"/>
  <c r="O546" i="8"/>
  <c r="N546" i="8"/>
  <c r="P546" i="8" s="1"/>
  <c r="O545" i="8"/>
  <c r="N545" i="8"/>
  <c r="O544" i="8"/>
  <c r="N544" i="8"/>
  <c r="P544" i="8" s="1"/>
  <c r="O543" i="8"/>
  <c r="N543" i="8"/>
  <c r="P543" i="8" s="1"/>
  <c r="O542" i="8"/>
  <c r="N542" i="8"/>
  <c r="P542" i="8" s="1"/>
  <c r="O541" i="8"/>
  <c r="N541" i="8"/>
  <c r="P541" i="8" s="1"/>
  <c r="O540" i="8"/>
  <c r="N540" i="8"/>
  <c r="P540" i="8" s="1"/>
  <c r="O539" i="8"/>
  <c r="N539" i="8"/>
  <c r="P539" i="8" s="1"/>
  <c r="O538" i="8"/>
  <c r="N538" i="8"/>
  <c r="P538" i="8" s="1"/>
  <c r="O537" i="8"/>
  <c r="N537" i="8"/>
  <c r="P537" i="8" s="1"/>
  <c r="O536" i="8"/>
  <c r="N536" i="8"/>
  <c r="P536" i="8" s="1"/>
  <c r="O535" i="8"/>
  <c r="N535" i="8"/>
  <c r="P535" i="8" s="1"/>
  <c r="O534" i="8"/>
  <c r="N534" i="8"/>
  <c r="P534" i="8" s="1"/>
  <c r="O533" i="8"/>
  <c r="N533" i="8"/>
  <c r="P533" i="8" s="1"/>
  <c r="N532" i="8"/>
  <c r="N531" i="8"/>
  <c r="N530" i="8"/>
  <c r="N529" i="8"/>
  <c r="N528" i="8"/>
  <c r="N527" i="8"/>
  <c r="O524" i="8"/>
  <c r="P524" i="8" s="1"/>
  <c r="P521" i="8"/>
  <c r="P520" i="8"/>
  <c r="P519" i="8"/>
  <c r="P518" i="8"/>
  <c r="P517" i="8"/>
  <c r="P516" i="8"/>
  <c r="P515" i="8"/>
  <c r="P513" i="8"/>
  <c r="P511" i="8"/>
  <c r="N505" i="8"/>
  <c r="P505" i="8" s="1"/>
  <c r="P504" i="8"/>
  <c r="O502" i="8"/>
  <c r="N502" i="8"/>
  <c r="O501" i="8"/>
  <c r="N501" i="8"/>
  <c r="O500" i="8"/>
  <c r="N500" i="8"/>
  <c r="P500" i="8" s="1"/>
  <c r="O499" i="8"/>
  <c r="N499" i="8"/>
  <c r="O498" i="8"/>
  <c r="N498" i="8"/>
  <c r="P498" i="8" s="1"/>
  <c r="O497" i="8"/>
  <c r="N497" i="8"/>
  <c r="P497" i="8" s="1"/>
  <c r="O496" i="8"/>
  <c r="N496" i="8"/>
  <c r="P496" i="8" s="1"/>
  <c r="O495" i="8"/>
  <c r="N495" i="8"/>
  <c r="P495" i="8" s="1"/>
  <c r="O494" i="8"/>
  <c r="N494" i="8"/>
  <c r="P494" i="8" s="1"/>
  <c r="O493" i="8"/>
  <c r="N493" i="8"/>
  <c r="P493" i="8" s="1"/>
  <c r="O492" i="8"/>
  <c r="N492" i="8"/>
  <c r="P492" i="8" s="1"/>
  <c r="O491" i="8"/>
  <c r="N491" i="8"/>
  <c r="P491" i="8" s="1"/>
  <c r="O490" i="8"/>
  <c r="N490" i="8"/>
  <c r="P490" i="8" s="1"/>
  <c r="O489" i="8"/>
  <c r="N489" i="8"/>
  <c r="P489" i="8" s="1"/>
  <c r="O488" i="8"/>
  <c r="N488" i="8"/>
  <c r="P488" i="8" s="1"/>
  <c r="O487" i="8"/>
  <c r="N487" i="8"/>
  <c r="P487" i="8" s="1"/>
  <c r="N486" i="8"/>
  <c r="N485" i="8"/>
  <c r="N484" i="8"/>
  <c r="N483" i="8"/>
  <c r="N482" i="8"/>
  <c r="N481" i="8"/>
  <c r="N480" i="8"/>
  <c r="O479" i="8"/>
  <c r="P479" i="8" s="1"/>
  <c r="O478" i="8"/>
  <c r="P478" i="8" s="1"/>
  <c r="P475" i="8"/>
  <c r="P474" i="8"/>
  <c r="P473" i="8"/>
  <c r="P472" i="8"/>
  <c r="P471" i="8"/>
  <c r="P470" i="8"/>
  <c r="P469" i="8"/>
  <c r="P467" i="8"/>
  <c r="P465" i="8"/>
  <c r="S556" i="8"/>
  <c r="S555" i="8"/>
  <c r="Q551" i="8"/>
  <c r="S551" i="8" s="1"/>
  <c r="S550" i="8"/>
  <c r="R548" i="8"/>
  <c r="Q548" i="8"/>
  <c r="R547" i="8"/>
  <c r="Q547" i="8"/>
  <c r="R546" i="8"/>
  <c r="Q546" i="8"/>
  <c r="S546" i="8" s="1"/>
  <c r="R545" i="8"/>
  <c r="Q545" i="8"/>
  <c r="R544" i="8"/>
  <c r="Q544" i="8"/>
  <c r="S544" i="8" s="1"/>
  <c r="R543" i="8"/>
  <c r="Q543" i="8"/>
  <c r="S543" i="8" s="1"/>
  <c r="R542" i="8"/>
  <c r="Q542" i="8"/>
  <c r="S542" i="8" s="1"/>
  <c r="R541" i="8"/>
  <c r="Q541" i="8"/>
  <c r="S541" i="8" s="1"/>
  <c r="R540" i="8"/>
  <c r="Q540" i="8"/>
  <c r="S540" i="8" s="1"/>
  <c r="R539" i="8"/>
  <c r="Q539" i="8"/>
  <c r="S539" i="8" s="1"/>
  <c r="R538" i="8"/>
  <c r="Q538" i="8"/>
  <c r="S538" i="8" s="1"/>
  <c r="R537" i="8"/>
  <c r="Q537" i="8"/>
  <c r="S537" i="8" s="1"/>
  <c r="R536" i="8"/>
  <c r="Q536" i="8"/>
  <c r="S536" i="8" s="1"/>
  <c r="R535" i="8"/>
  <c r="Q535" i="8"/>
  <c r="S535" i="8" s="1"/>
  <c r="R534" i="8"/>
  <c r="Q534" i="8"/>
  <c r="S534" i="8" s="1"/>
  <c r="Q533" i="8"/>
  <c r="Q532" i="8"/>
  <c r="Q531" i="8"/>
  <c r="Q530" i="8"/>
  <c r="Q529" i="8"/>
  <c r="Q528" i="8"/>
  <c r="Q527" i="8"/>
  <c r="R524" i="8"/>
  <c r="S524" i="8" s="1"/>
  <c r="S521" i="8"/>
  <c r="S520" i="8"/>
  <c r="S519" i="8"/>
  <c r="S518" i="8"/>
  <c r="S517" i="8"/>
  <c r="S516" i="8"/>
  <c r="S515" i="8"/>
  <c r="S513" i="8"/>
  <c r="S511" i="8"/>
  <c r="Q505" i="8"/>
  <c r="S505" i="8" s="1"/>
  <c r="S504" i="8"/>
  <c r="R502" i="8"/>
  <c r="Q502" i="8"/>
  <c r="R501" i="8"/>
  <c r="Q501" i="8"/>
  <c r="R500" i="8"/>
  <c r="Q500" i="8"/>
  <c r="S500" i="8" s="1"/>
  <c r="R499" i="8"/>
  <c r="Q499" i="8"/>
  <c r="R498" i="8"/>
  <c r="Q498" i="8"/>
  <c r="S498" i="8" s="1"/>
  <c r="R497" i="8"/>
  <c r="Q497" i="8"/>
  <c r="S497" i="8" s="1"/>
  <c r="R496" i="8"/>
  <c r="Q496" i="8"/>
  <c r="S496" i="8" s="1"/>
  <c r="R495" i="8"/>
  <c r="Q495" i="8"/>
  <c r="S495" i="8" s="1"/>
  <c r="R494" i="8"/>
  <c r="Q494" i="8"/>
  <c r="S494" i="8" s="1"/>
  <c r="R493" i="8"/>
  <c r="Q493" i="8"/>
  <c r="S493" i="8" s="1"/>
  <c r="R492" i="8"/>
  <c r="Q492" i="8"/>
  <c r="S492" i="8" s="1"/>
  <c r="R491" i="8"/>
  <c r="Q491" i="8"/>
  <c r="S491" i="8" s="1"/>
  <c r="R490" i="8"/>
  <c r="Q490" i="8"/>
  <c r="S490" i="8" s="1"/>
  <c r="R489" i="8"/>
  <c r="Q489" i="8"/>
  <c r="S489" i="8" s="1"/>
  <c r="R488" i="8"/>
  <c r="Q488" i="8"/>
  <c r="S488" i="8" s="1"/>
  <c r="Q487" i="8"/>
  <c r="Q486" i="8"/>
  <c r="Q485" i="8"/>
  <c r="Q484" i="8"/>
  <c r="Q483" i="8"/>
  <c r="Q482" i="8"/>
  <c r="Q481" i="8"/>
  <c r="Q480" i="8"/>
  <c r="R479" i="8"/>
  <c r="S479" i="8" s="1"/>
  <c r="R478" i="8"/>
  <c r="S478" i="8" s="1"/>
  <c r="S475" i="8"/>
  <c r="S474" i="8"/>
  <c r="S473" i="8"/>
  <c r="S472" i="8"/>
  <c r="S471" i="8"/>
  <c r="S470" i="8"/>
  <c r="S469" i="8"/>
  <c r="S467" i="8"/>
  <c r="S465" i="8"/>
  <c r="AB556" i="8"/>
  <c r="AB555" i="8"/>
  <c r="Z551" i="8"/>
  <c r="AB551" i="8" s="1"/>
  <c r="AB550" i="8"/>
  <c r="AA548" i="8"/>
  <c r="Z548" i="8"/>
  <c r="AA547" i="8"/>
  <c r="Z547" i="8"/>
  <c r="AA546" i="8"/>
  <c r="Z546" i="8"/>
  <c r="AB546" i="8" s="1"/>
  <c r="AA545" i="8"/>
  <c r="Z545" i="8"/>
  <c r="AA544" i="8"/>
  <c r="Z544" i="8"/>
  <c r="AA543" i="8"/>
  <c r="Z543" i="8"/>
  <c r="AA542" i="8"/>
  <c r="Z542" i="8"/>
  <c r="AB542" i="8" s="1"/>
  <c r="AA541" i="8"/>
  <c r="Z541" i="8"/>
  <c r="AB541" i="8" s="1"/>
  <c r="AA540" i="8"/>
  <c r="Z540" i="8"/>
  <c r="AB540" i="8" s="1"/>
  <c r="AA539" i="8"/>
  <c r="Z539" i="8"/>
  <c r="AB539" i="8" s="1"/>
  <c r="AA538" i="8"/>
  <c r="Z538" i="8"/>
  <c r="AB538" i="8" s="1"/>
  <c r="AA537" i="8"/>
  <c r="Z537" i="8"/>
  <c r="AB537" i="8" s="1"/>
  <c r="AA536" i="8"/>
  <c r="Z536" i="8"/>
  <c r="AB536" i="8" s="1"/>
  <c r="AA535" i="8"/>
  <c r="Z535" i="8"/>
  <c r="AB535" i="8" s="1"/>
  <c r="AA534" i="8"/>
  <c r="Z534" i="8"/>
  <c r="AB534" i="8" s="1"/>
  <c r="AA533" i="8"/>
  <c r="Z533" i="8"/>
  <c r="AB533" i="8" s="1"/>
  <c r="AA532" i="8"/>
  <c r="Z532" i="8"/>
  <c r="AB532" i="8" s="1"/>
  <c r="AA531" i="8"/>
  <c r="Z531" i="8"/>
  <c r="AB531" i="8" s="1"/>
  <c r="AA530" i="8"/>
  <c r="Z530" i="8"/>
  <c r="Z529" i="8"/>
  <c r="Z528" i="8"/>
  <c r="Z527" i="8"/>
  <c r="AA524" i="8"/>
  <c r="AB524" i="8" s="1"/>
  <c r="AB521" i="8"/>
  <c r="AB520" i="8"/>
  <c r="AB519" i="8"/>
  <c r="AB518" i="8"/>
  <c r="AB517" i="8"/>
  <c r="AB516" i="8"/>
  <c r="AB515" i="8"/>
  <c r="AB513" i="8"/>
  <c r="AB511" i="8"/>
  <c r="Z505" i="8"/>
  <c r="AB505" i="8" s="1"/>
  <c r="AB504" i="8"/>
  <c r="AA502" i="8"/>
  <c r="Z502" i="8"/>
  <c r="AA501" i="8"/>
  <c r="Z501" i="8"/>
  <c r="AA500" i="8"/>
  <c r="Z500" i="8"/>
  <c r="AB500" i="8" s="1"/>
  <c r="AA499" i="8"/>
  <c r="Z499" i="8"/>
  <c r="AA498" i="8"/>
  <c r="Z498" i="8"/>
  <c r="AA497" i="8"/>
  <c r="Z497" i="8"/>
  <c r="AA496" i="8"/>
  <c r="Z496" i="8"/>
  <c r="AB496" i="8" s="1"/>
  <c r="AA495" i="8"/>
  <c r="Z495" i="8"/>
  <c r="AB495" i="8" s="1"/>
  <c r="AA494" i="8"/>
  <c r="Z494" i="8"/>
  <c r="AB494" i="8" s="1"/>
  <c r="AA493" i="8"/>
  <c r="Z493" i="8"/>
  <c r="AB493" i="8" s="1"/>
  <c r="AA492" i="8"/>
  <c r="Z492" i="8"/>
  <c r="AB492" i="8" s="1"/>
  <c r="AA491" i="8"/>
  <c r="Z491" i="8"/>
  <c r="AB491" i="8" s="1"/>
  <c r="AA490" i="8"/>
  <c r="Z490" i="8"/>
  <c r="AB490" i="8" s="1"/>
  <c r="AA489" i="8"/>
  <c r="Z489" i="8"/>
  <c r="AB489" i="8" s="1"/>
  <c r="AA488" i="8"/>
  <c r="Z488" i="8"/>
  <c r="AB488" i="8" s="1"/>
  <c r="AA487" i="8"/>
  <c r="Z487" i="8"/>
  <c r="AB487" i="8" s="1"/>
  <c r="AA486" i="8"/>
  <c r="Z486" i="8"/>
  <c r="AB486" i="8" s="1"/>
  <c r="AA485" i="8"/>
  <c r="Z485" i="8"/>
  <c r="AB485" i="8" s="1"/>
  <c r="AA484" i="8"/>
  <c r="Z484" i="8"/>
  <c r="AB484" i="8" s="1"/>
  <c r="Z483" i="8"/>
  <c r="Z482" i="8"/>
  <c r="Z481" i="8"/>
  <c r="Z480" i="8"/>
  <c r="AA479" i="8"/>
  <c r="AB479" i="8" s="1"/>
  <c r="AA478" i="8"/>
  <c r="AB478" i="8" s="1"/>
  <c r="AB475" i="8"/>
  <c r="AB474" i="8"/>
  <c r="AB473" i="8"/>
  <c r="AB472" i="8"/>
  <c r="AB471" i="8"/>
  <c r="AB470" i="8"/>
  <c r="AB469" i="8"/>
  <c r="AB467" i="8"/>
  <c r="AB465" i="8"/>
  <c r="D556" i="8"/>
  <c r="D555" i="8"/>
  <c r="B551" i="8"/>
  <c r="D551" i="8" s="1"/>
  <c r="D550" i="8"/>
  <c r="C548" i="8"/>
  <c r="B548" i="8"/>
  <c r="C547" i="8"/>
  <c r="B547" i="8"/>
  <c r="C546" i="8"/>
  <c r="B546" i="8"/>
  <c r="D546" i="8" s="1"/>
  <c r="C545" i="8"/>
  <c r="B545" i="8"/>
  <c r="C544" i="8"/>
  <c r="B544" i="8"/>
  <c r="D544" i="8" s="1"/>
  <c r="C543" i="8"/>
  <c r="B543" i="8"/>
  <c r="D543" i="8" s="1"/>
  <c r="C542" i="8"/>
  <c r="B542" i="8"/>
  <c r="D542" i="8" s="1"/>
  <c r="C541" i="8"/>
  <c r="B541" i="8"/>
  <c r="D541" i="8" s="1"/>
  <c r="C540" i="8"/>
  <c r="B540" i="8"/>
  <c r="D540" i="8" s="1"/>
  <c r="C539" i="8"/>
  <c r="B539" i="8"/>
  <c r="D539" i="8" s="1"/>
  <c r="C538" i="8"/>
  <c r="B538" i="8"/>
  <c r="D538" i="8" s="1"/>
  <c r="C537" i="8"/>
  <c r="B537" i="8"/>
  <c r="D537" i="8" s="1"/>
  <c r="C536" i="8"/>
  <c r="B536" i="8"/>
  <c r="D536" i="8" s="1"/>
  <c r="C535" i="8"/>
  <c r="B535" i="8"/>
  <c r="D535" i="8" s="1"/>
  <c r="C534" i="8"/>
  <c r="B534" i="8"/>
  <c r="D534" i="8" s="1"/>
  <c r="C533" i="8"/>
  <c r="B533" i="8"/>
  <c r="D533" i="8" s="1"/>
  <c r="C532" i="8"/>
  <c r="B532" i="8"/>
  <c r="D532" i="8" s="1"/>
  <c r="C531" i="8"/>
  <c r="B531" i="8"/>
  <c r="D531" i="8" s="1"/>
  <c r="C530" i="8"/>
  <c r="B530" i="8"/>
  <c r="D530" i="8" s="1"/>
  <c r="C529" i="8"/>
  <c r="B529" i="8"/>
  <c r="D529" i="8" s="1"/>
  <c r="C528" i="8"/>
  <c r="B528" i="8"/>
  <c r="D528" i="8" s="1"/>
  <c r="B527" i="8"/>
  <c r="C524" i="8"/>
  <c r="D524" i="8" s="1"/>
  <c r="D521" i="8"/>
  <c r="D520" i="8"/>
  <c r="D519" i="8"/>
  <c r="D518" i="8"/>
  <c r="D517" i="8"/>
  <c r="D516" i="8"/>
  <c r="D515" i="8"/>
  <c r="D513" i="8"/>
  <c r="D511" i="8"/>
  <c r="B505" i="8"/>
  <c r="D505" i="8" s="1"/>
  <c r="D504" i="8"/>
  <c r="C502" i="8"/>
  <c r="B502" i="8"/>
  <c r="C501" i="8"/>
  <c r="B501" i="8"/>
  <c r="C500" i="8"/>
  <c r="B500" i="8"/>
  <c r="D500" i="8" s="1"/>
  <c r="C499" i="8"/>
  <c r="B499" i="8"/>
  <c r="C498" i="8"/>
  <c r="B498" i="8"/>
  <c r="D498" i="8" s="1"/>
  <c r="C497" i="8"/>
  <c r="B497" i="8"/>
  <c r="D497" i="8" s="1"/>
  <c r="C496" i="8"/>
  <c r="B496" i="8"/>
  <c r="D496" i="8" s="1"/>
  <c r="C495" i="8"/>
  <c r="B495" i="8"/>
  <c r="D495" i="8" s="1"/>
  <c r="C494" i="8"/>
  <c r="B494" i="8"/>
  <c r="D494" i="8" s="1"/>
  <c r="C493" i="8"/>
  <c r="B493" i="8"/>
  <c r="D493" i="8" s="1"/>
  <c r="C492" i="8"/>
  <c r="B492" i="8"/>
  <c r="D492" i="8" s="1"/>
  <c r="C491" i="8"/>
  <c r="B491" i="8"/>
  <c r="D491" i="8" s="1"/>
  <c r="C490" i="8"/>
  <c r="B490" i="8"/>
  <c r="D490" i="8" s="1"/>
  <c r="C489" i="8"/>
  <c r="B489" i="8"/>
  <c r="D489" i="8" s="1"/>
  <c r="C488" i="8"/>
  <c r="B488" i="8"/>
  <c r="D488" i="8" s="1"/>
  <c r="C487" i="8"/>
  <c r="B487" i="8"/>
  <c r="D487" i="8" s="1"/>
  <c r="C486" i="8"/>
  <c r="B486" i="8"/>
  <c r="D486" i="8" s="1"/>
  <c r="C485" i="8"/>
  <c r="B485" i="8"/>
  <c r="D485" i="8" s="1"/>
  <c r="C484" i="8"/>
  <c r="B484" i="8"/>
  <c r="D484" i="8" s="1"/>
  <c r="C483" i="8"/>
  <c r="B483" i="8"/>
  <c r="D483" i="8" s="1"/>
  <c r="C482" i="8"/>
  <c r="B482" i="8"/>
  <c r="D482" i="8" s="1"/>
  <c r="B481" i="8"/>
  <c r="B480" i="8"/>
  <c r="C479" i="8"/>
  <c r="D479" i="8" s="1"/>
  <c r="C478" i="8"/>
  <c r="D478" i="8" s="1"/>
  <c r="D475" i="8"/>
  <c r="D474" i="8"/>
  <c r="D473" i="8"/>
  <c r="D472" i="8"/>
  <c r="D471" i="8"/>
  <c r="D470" i="8"/>
  <c r="D469" i="8"/>
  <c r="D467" i="8"/>
  <c r="D465" i="8"/>
  <c r="J556" i="8"/>
  <c r="J555" i="8"/>
  <c r="H551" i="8"/>
  <c r="J551" i="8" s="1"/>
  <c r="J550" i="8"/>
  <c r="I548" i="8"/>
  <c r="H548" i="8"/>
  <c r="I547" i="8"/>
  <c r="H547" i="8"/>
  <c r="I546" i="8"/>
  <c r="H546" i="8"/>
  <c r="J546" i="8" s="1"/>
  <c r="I545" i="8"/>
  <c r="H545" i="8"/>
  <c r="I544" i="8"/>
  <c r="H544" i="8"/>
  <c r="J544" i="8" s="1"/>
  <c r="I543" i="8"/>
  <c r="H543" i="8"/>
  <c r="J543" i="8" s="1"/>
  <c r="I542" i="8"/>
  <c r="H542" i="8"/>
  <c r="J542" i="8" s="1"/>
  <c r="I541" i="8"/>
  <c r="H541" i="8"/>
  <c r="J541" i="8" s="1"/>
  <c r="I540" i="8"/>
  <c r="H540" i="8"/>
  <c r="J540" i="8" s="1"/>
  <c r="I539" i="8"/>
  <c r="H539" i="8"/>
  <c r="J539" i="8" s="1"/>
  <c r="I538" i="8"/>
  <c r="H538" i="8"/>
  <c r="J538" i="8" s="1"/>
  <c r="I537" i="8"/>
  <c r="H537" i="8"/>
  <c r="J537" i="8" s="1"/>
  <c r="I536" i="8"/>
  <c r="H536" i="8"/>
  <c r="J536" i="8" s="1"/>
  <c r="I535" i="8"/>
  <c r="H535" i="8"/>
  <c r="J535" i="8" s="1"/>
  <c r="I534" i="8"/>
  <c r="H534" i="8"/>
  <c r="J534" i="8" s="1"/>
  <c r="I533" i="8"/>
  <c r="H533" i="8"/>
  <c r="J533" i="8" s="1"/>
  <c r="I532" i="8"/>
  <c r="H532" i="8"/>
  <c r="J532" i="8" s="1"/>
  <c r="I531" i="8"/>
  <c r="H531" i="8"/>
  <c r="J531" i="8" s="1"/>
  <c r="I530" i="8"/>
  <c r="H530" i="8"/>
  <c r="J530" i="8" s="1"/>
  <c r="H529" i="8"/>
  <c r="H528" i="8"/>
  <c r="H527" i="8"/>
  <c r="I524" i="8"/>
  <c r="J524" i="8" s="1"/>
  <c r="J521" i="8"/>
  <c r="J520" i="8"/>
  <c r="J519" i="8"/>
  <c r="J518" i="8"/>
  <c r="J517" i="8"/>
  <c r="J516" i="8"/>
  <c r="J515" i="8"/>
  <c r="J513" i="8"/>
  <c r="J511" i="8"/>
  <c r="H505" i="8"/>
  <c r="J505" i="8" s="1"/>
  <c r="J504" i="8"/>
  <c r="I502" i="8"/>
  <c r="H502" i="8"/>
  <c r="I501" i="8"/>
  <c r="H501" i="8"/>
  <c r="I500" i="8"/>
  <c r="H500" i="8"/>
  <c r="J500" i="8" s="1"/>
  <c r="I499" i="8"/>
  <c r="H499" i="8"/>
  <c r="I498" i="8"/>
  <c r="H498" i="8"/>
  <c r="J498" i="8" s="1"/>
  <c r="I497" i="8"/>
  <c r="H497" i="8"/>
  <c r="J497" i="8" s="1"/>
  <c r="I496" i="8"/>
  <c r="H496" i="8"/>
  <c r="J496" i="8" s="1"/>
  <c r="I495" i="8"/>
  <c r="H495" i="8"/>
  <c r="J495" i="8" s="1"/>
  <c r="I494" i="8"/>
  <c r="H494" i="8"/>
  <c r="J494" i="8" s="1"/>
  <c r="I493" i="8"/>
  <c r="H493" i="8"/>
  <c r="J493" i="8" s="1"/>
  <c r="I492" i="8"/>
  <c r="H492" i="8"/>
  <c r="J492" i="8" s="1"/>
  <c r="I491" i="8"/>
  <c r="H491" i="8"/>
  <c r="J491" i="8" s="1"/>
  <c r="I490" i="8"/>
  <c r="H490" i="8"/>
  <c r="J490" i="8" s="1"/>
  <c r="I489" i="8"/>
  <c r="H489" i="8"/>
  <c r="J489" i="8" s="1"/>
  <c r="I488" i="8"/>
  <c r="H488" i="8"/>
  <c r="J488" i="8" s="1"/>
  <c r="I487" i="8"/>
  <c r="H487" i="8"/>
  <c r="J487" i="8" s="1"/>
  <c r="I486" i="8"/>
  <c r="H486" i="8"/>
  <c r="J486" i="8" s="1"/>
  <c r="I485" i="8"/>
  <c r="H485" i="8"/>
  <c r="J485" i="8" s="1"/>
  <c r="I484" i="8"/>
  <c r="H484" i="8"/>
  <c r="H483" i="8"/>
  <c r="H482" i="8"/>
  <c r="H481" i="8"/>
  <c r="H480" i="8"/>
  <c r="I479" i="8"/>
  <c r="J479" i="8" s="1"/>
  <c r="I478" i="8"/>
  <c r="J478" i="8" s="1"/>
  <c r="J475" i="8"/>
  <c r="J474" i="8"/>
  <c r="J473" i="8"/>
  <c r="J472" i="8"/>
  <c r="J471" i="8"/>
  <c r="J470" i="8"/>
  <c r="J469" i="8"/>
  <c r="J467" i="8"/>
  <c r="J465" i="8"/>
  <c r="L502" i="8"/>
  <c r="L501" i="8"/>
  <c r="L500" i="8"/>
  <c r="L499" i="8"/>
  <c r="L498" i="8"/>
  <c r="L497" i="8"/>
  <c r="L496" i="8"/>
  <c r="L495" i="8"/>
  <c r="L494" i="8"/>
  <c r="L493" i="8"/>
  <c r="L492" i="8"/>
  <c r="L491" i="8"/>
  <c r="L490" i="8"/>
  <c r="L489" i="8"/>
  <c r="L488" i="8"/>
  <c r="L487" i="8"/>
  <c r="L548" i="8"/>
  <c r="L547" i="8"/>
  <c r="L546" i="8"/>
  <c r="L545" i="8"/>
  <c r="L544" i="8"/>
  <c r="L543" i="8"/>
  <c r="L542" i="8"/>
  <c r="L541" i="8"/>
  <c r="L540" i="8"/>
  <c r="L539" i="8"/>
  <c r="L538" i="8"/>
  <c r="L537" i="8"/>
  <c r="L536" i="8"/>
  <c r="L535" i="8"/>
  <c r="L534" i="8"/>
  <c r="L533" i="8"/>
  <c r="K548" i="8"/>
  <c r="K547" i="8"/>
  <c r="K546" i="8"/>
  <c r="M546" i="8" s="1"/>
  <c r="K545" i="8"/>
  <c r="K544" i="8"/>
  <c r="M544" i="8" s="1"/>
  <c r="K543" i="8"/>
  <c r="M543" i="8" s="1"/>
  <c r="K542" i="8"/>
  <c r="M542" i="8" s="1"/>
  <c r="K541" i="8"/>
  <c r="K540" i="8"/>
  <c r="M540" i="8" s="1"/>
  <c r="K539" i="8"/>
  <c r="M539" i="8" s="1"/>
  <c r="K538" i="8"/>
  <c r="M538" i="8" s="1"/>
  <c r="K537" i="8"/>
  <c r="M537" i="8" s="1"/>
  <c r="K536" i="8"/>
  <c r="M536" i="8" s="1"/>
  <c r="K535" i="8"/>
  <c r="M535" i="8" s="1"/>
  <c r="K534" i="8"/>
  <c r="M534" i="8" s="1"/>
  <c r="K533" i="8"/>
  <c r="M533" i="8" s="1"/>
  <c r="K532" i="8"/>
  <c r="K531" i="8"/>
  <c r="K530" i="8"/>
  <c r="K529" i="8"/>
  <c r="K528" i="8"/>
  <c r="K527" i="8"/>
  <c r="K502" i="8"/>
  <c r="K501" i="8"/>
  <c r="K500" i="8"/>
  <c r="M500" i="8" s="1"/>
  <c r="K499" i="8"/>
  <c r="K498" i="8"/>
  <c r="M498" i="8" s="1"/>
  <c r="K497" i="8"/>
  <c r="K496" i="8"/>
  <c r="M496" i="8" s="1"/>
  <c r="K495" i="8"/>
  <c r="K494" i="8"/>
  <c r="M494" i="8" s="1"/>
  <c r="K493" i="8"/>
  <c r="M493" i="8" s="1"/>
  <c r="K492" i="8"/>
  <c r="M492" i="8" s="1"/>
  <c r="K491" i="8"/>
  <c r="M491" i="8" s="1"/>
  <c r="K490" i="8"/>
  <c r="M490" i="8" s="1"/>
  <c r="K489" i="8"/>
  <c r="M489" i="8" s="1"/>
  <c r="K488" i="8"/>
  <c r="M488" i="8" s="1"/>
  <c r="K487" i="8"/>
  <c r="M487" i="8" s="1"/>
  <c r="K486" i="8"/>
  <c r="K485" i="8"/>
  <c r="K484" i="8"/>
  <c r="K483" i="8"/>
  <c r="K482" i="8"/>
  <c r="K481" i="8"/>
  <c r="K505" i="8"/>
  <c r="M505" i="8" s="1"/>
  <c r="M556" i="8"/>
  <c r="K551" i="8"/>
  <c r="M551" i="8" s="1"/>
  <c r="G501" i="8" l="1"/>
  <c r="G543" i="8"/>
  <c r="CG545" i="8"/>
  <c r="M545" i="8"/>
  <c r="M541" i="8"/>
  <c r="M548" i="8"/>
  <c r="AQ547" i="8"/>
  <c r="CA547" i="8"/>
  <c r="BX548" i="8"/>
  <c r="CD548" i="8"/>
  <c r="BR548" i="8"/>
  <c r="AZ547" i="8"/>
  <c r="BL547" i="8"/>
  <c r="BI547" i="8"/>
  <c r="BO496" i="8"/>
  <c r="AZ497" i="8"/>
  <c r="BU548" i="8"/>
  <c r="M495" i="8"/>
  <c r="AE542" i="8"/>
  <c r="J499" i="8"/>
  <c r="CA544" i="8"/>
  <c r="M502" i="8"/>
  <c r="BU502" i="8"/>
  <c r="BL497" i="8"/>
  <c r="AT499" i="8"/>
  <c r="AE548" i="8"/>
  <c r="AQ548" i="8"/>
  <c r="BR499" i="8"/>
  <c r="AT542" i="8"/>
  <c r="AW497" i="8"/>
  <c r="AT496" i="8"/>
  <c r="AQ497" i="8"/>
  <c r="AB543" i="8"/>
  <c r="V502" i="8"/>
  <c r="Y501" i="8"/>
  <c r="AH545" i="8"/>
  <c r="AZ543" i="8"/>
  <c r="AZ548" i="8"/>
  <c r="BI548" i="8"/>
  <c r="BX496" i="8"/>
  <c r="CA497" i="8"/>
  <c r="G497" i="8"/>
  <c r="CA501" i="8"/>
  <c r="BX502" i="8"/>
  <c r="CD502" i="8"/>
  <c r="V501" i="8"/>
  <c r="AE496" i="8"/>
  <c r="AQ501" i="8"/>
  <c r="AQ544" i="8"/>
  <c r="AW543" i="8"/>
  <c r="BO543" i="8"/>
  <c r="BC543" i="8"/>
  <c r="CG490" i="8"/>
  <c r="CG536" i="8"/>
  <c r="BR497" i="8"/>
  <c r="BR543" i="8"/>
  <c r="CD498" i="8"/>
  <c r="CD544" i="8"/>
  <c r="CA543" i="8"/>
  <c r="BC497" i="8"/>
  <c r="BO497" i="8"/>
  <c r="BO542" i="8"/>
  <c r="AB497" i="8"/>
  <c r="G482" i="8"/>
  <c r="BL543" i="8"/>
  <c r="M497" i="8"/>
  <c r="M501" i="8"/>
  <c r="J548" i="8"/>
  <c r="D547" i="8"/>
  <c r="AE501" i="8"/>
  <c r="AT502" i="8"/>
  <c r="AE543" i="8"/>
  <c r="AH543" i="8"/>
  <c r="AQ543" i="8"/>
  <c r="AN544" i="8"/>
  <c r="BL498" i="8"/>
  <c r="AW499" i="8"/>
  <c r="BL501" i="8"/>
  <c r="BI501" i="8"/>
  <c r="AW502" i="8"/>
  <c r="BO502" i="8"/>
  <c r="BO545" i="8"/>
  <c r="BO547" i="8"/>
  <c r="BR498" i="8"/>
  <c r="CG544" i="8"/>
  <c r="M499" i="8"/>
  <c r="J547" i="8"/>
  <c r="D548" i="8"/>
  <c r="AK499" i="8"/>
  <c r="AT501" i="8"/>
  <c r="AE502" i="8"/>
  <c r="AN545" i="8"/>
  <c r="AE547" i="8"/>
  <c r="BO486" i="8"/>
  <c r="BO498" i="8"/>
  <c r="BI499" i="8"/>
  <c r="BL502" i="8"/>
  <c r="BO544" i="8"/>
  <c r="CG498" i="8"/>
  <c r="BR501" i="8"/>
  <c r="CD547" i="8"/>
  <c r="BF547" i="8"/>
  <c r="CG548" i="8"/>
  <c r="G548" i="8"/>
  <c r="AB530" i="8"/>
  <c r="J484" i="8"/>
  <c r="BI497" i="8"/>
  <c r="BI543" i="8"/>
  <c r="BO487" i="8"/>
  <c r="BO533" i="8"/>
  <c r="BO532" i="8"/>
  <c r="M547" i="8"/>
  <c r="J545" i="8"/>
  <c r="D545" i="8"/>
  <c r="V499" i="8"/>
  <c r="V545" i="8"/>
  <c r="V547" i="8"/>
  <c r="AE499" i="8"/>
  <c r="AH499" i="8"/>
  <c r="AQ499" i="8"/>
  <c r="AH502" i="8"/>
  <c r="AE545" i="8"/>
  <c r="Y548" i="8"/>
  <c r="AK548" i="8"/>
  <c r="AN548" i="8"/>
  <c r="AT548" i="8"/>
  <c r="AZ496" i="8"/>
  <c r="BL499" i="8"/>
  <c r="BC501" i="8"/>
  <c r="AZ502" i="8"/>
  <c r="BC544" i="8"/>
  <c r="BL545" i="8"/>
  <c r="BI545" i="8"/>
  <c r="AW547" i="8"/>
  <c r="CA498" i="8"/>
  <c r="BX499" i="8"/>
  <c r="BR502" i="8"/>
  <c r="CG542" i="8"/>
  <c r="BX543" i="8"/>
  <c r="CD543" i="8"/>
  <c r="AB498" i="8"/>
  <c r="AB544" i="8"/>
  <c r="V548" i="8"/>
  <c r="AK501" i="8"/>
  <c r="AK502" i="8"/>
  <c r="AN502" i="8"/>
  <c r="Y543" i="8"/>
  <c r="AN543" i="8"/>
  <c r="Y545" i="8"/>
  <c r="Y547" i="8"/>
  <c r="AK547" i="8"/>
  <c r="BU499" i="8"/>
  <c r="AZ501" i="8"/>
  <c r="AZ541" i="8"/>
  <c r="AZ542" i="8"/>
  <c r="BC545" i="8"/>
  <c r="BC548" i="8"/>
  <c r="CG496" i="8"/>
  <c r="CG499" i="8"/>
  <c r="BF501" i="8"/>
  <c r="G502" i="8"/>
  <c r="BX542" i="8"/>
  <c r="CD545" i="8"/>
  <c r="BF545" i="8"/>
  <c r="CA548" i="8"/>
  <c r="J501" i="8"/>
  <c r="D502" i="8"/>
  <c r="AB502" i="8"/>
  <c r="AB548" i="8"/>
  <c r="S499" i="8"/>
  <c r="S501" i="8"/>
  <c r="S545" i="8"/>
  <c r="S547" i="8"/>
  <c r="P502" i="8"/>
  <c r="P548" i="8"/>
  <c r="V498" i="8"/>
  <c r="AK543" i="8"/>
  <c r="J502" i="8"/>
  <c r="D499" i="8"/>
  <c r="D501" i="8"/>
  <c r="AB499" i="8"/>
  <c r="AB501" i="8"/>
  <c r="AB545" i="8"/>
  <c r="AB547" i="8"/>
  <c r="S502" i="8"/>
  <c r="S548" i="8"/>
  <c r="P499" i="8"/>
  <c r="P501" i="8"/>
  <c r="P545" i="8"/>
  <c r="P547" i="8"/>
  <c r="V544" i="8"/>
  <c r="Y497" i="8"/>
  <c r="AN497" i="8"/>
  <c r="AQ498" i="8"/>
  <c r="Y502" i="8"/>
  <c r="AQ502" i="8"/>
  <c r="AK545" i="8"/>
  <c r="AE497" i="8"/>
  <c r="AH497" i="8"/>
  <c r="Y499" i="8"/>
  <c r="AN501" i="8"/>
  <c r="AT545" i="8"/>
  <c r="AN547" i="8"/>
  <c r="AT547" i="8"/>
  <c r="Y498" i="8"/>
  <c r="AN499" i="8"/>
  <c r="AH501" i="8"/>
  <c r="Y544" i="8"/>
  <c r="AQ545" i="8"/>
  <c r="AH547" i="8"/>
  <c r="AH548" i="8"/>
  <c r="BI498" i="8"/>
  <c r="BI502" i="8"/>
  <c r="AZ545" i="8"/>
  <c r="BU545" i="8"/>
  <c r="BL548" i="8"/>
  <c r="AZ495" i="8"/>
  <c r="BC498" i="8"/>
  <c r="BO499" i="8"/>
  <c r="BC499" i="8"/>
  <c r="AW501" i="8"/>
  <c r="BO501" i="8"/>
  <c r="BC502" i="8"/>
  <c r="AZ499" i="8"/>
  <c r="BU501" i="8"/>
  <c r="BI544" i="8"/>
  <c r="AW545" i="8"/>
  <c r="AW548" i="8"/>
  <c r="BO548" i="8"/>
  <c r="BC547" i="8"/>
  <c r="BU547" i="8"/>
  <c r="CD499" i="8"/>
  <c r="BF499" i="8"/>
  <c r="BX501" i="8"/>
  <c r="CD501" i="8"/>
  <c r="CG543" i="8"/>
  <c r="BF544" i="8"/>
  <c r="BX545" i="8"/>
  <c r="G545" i="8"/>
  <c r="BR547" i="8"/>
  <c r="BX497" i="8"/>
  <c r="CD497" i="8"/>
  <c r="G499" i="8"/>
  <c r="CA502" i="8"/>
  <c r="CG502" i="8"/>
  <c r="BX547" i="8"/>
  <c r="BR545" i="8"/>
  <c r="BX544" i="8"/>
  <c r="CA545" i="8"/>
  <c r="CG547" i="8"/>
  <c r="BF548" i="8"/>
  <c r="CG497" i="8"/>
  <c r="BF498" i="8"/>
  <c r="BX498" i="8"/>
  <c r="CA499" i="8"/>
  <c r="CG501" i="8"/>
  <c r="BF502" i="8"/>
  <c r="AK497" i="8"/>
  <c r="M555" i="8"/>
  <c r="M513" i="8"/>
  <c r="L524" i="8"/>
  <c r="M524" i="8" s="1"/>
  <c r="L478" i="8"/>
  <c r="L479" i="8"/>
  <c r="M550" i="8"/>
  <c r="M521" i="8"/>
  <c r="M520" i="8"/>
  <c r="M519" i="8"/>
  <c r="M518" i="8"/>
  <c r="M517" i="8"/>
  <c r="M516" i="8"/>
  <c r="M515" i="8"/>
  <c r="M511" i="8"/>
  <c r="E2" i="9"/>
  <c r="E3" i="9"/>
  <c r="E4" i="9"/>
  <c r="E5" i="9"/>
  <c r="E6" i="9"/>
  <c r="E7" i="9"/>
  <c r="E8" i="9"/>
  <c r="E9" i="9"/>
  <c r="E10" i="9"/>
  <c r="E11" i="9"/>
  <c r="E12" i="9"/>
  <c r="E13" i="9"/>
  <c r="E14" i="9"/>
  <c r="E15" i="9"/>
  <c r="E16" i="9"/>
  <c r="E17" i="9"/>
  <c r="E18" i="9"/>
  <c r="E19" i="9"/>
  <c r="E20" i="9"/>
  <c r="E21" i="9"/>
  <c r="E22" i="9"/>
  <c r="E1" i="9"/>
  <c r="D22" i="9"/>
  <c r="D2" i="9"/>
  <c r="D3" i="9"/>
  <c r="D4" i="9"/>
  <c r="D5" i="9"/>
  <c r="D6" i="9"/>
  <c r="D7" i="9"/>
  <c r="D8" i="9"/>
  <c r="D9" i="9"/>
  <c r="D10" i="9"/>
  <c r="D11" i="9"/>
  <c r="D12" i="9"/>
  <c r="D13" i="9"/>
  <c r="D14" i="9"/>
  <c r="D15" i="9"/>
  <c r="D16" i="9"/>
  <c r="D17" i="9"/>
  <c r="D18" i="9"/>
  <c r="D19" i="9"/>
  <c r="D20" i="9"/>
  <c r="D21" i="9"/>
  <c r="K480" i="8"/>
  <c r="M504" i="8" l="1"/>
  <c r="M479" i="8"/>
  <c r="M478" i="8"/>
  <c r="M475" i="8"/>
  <c r="M474" i="8"/>
  <c r="M473" i="8"/>
  <c r="M472" i="8"/>
  <c r="M471" i="8"/>
  <c r="M470" i="8"/>
  <c r="M469" i="8"/>
  <c r="M467" i="8"/>
  <c r="M465" i="8"/>
  <c r="BP455" i="8" l="1"/>
  <c r="BP454" i="8"/>
  <c r="BP453" i="8"/>
  <c r="BP452" i="8"/>
  <c r="BP451" i="8"/>
  <c r="BP450" i="8"/>
  <c r="BP449" i="8"/>
  <c r="BP448" i="8"/>
  <c r="BP447" i="8"/>
  <c r="BP446" i="8"/>
  <c r="BP445" i="8"/>
  <c r="BP444" i="8"/>
  <c r="BP443" i="8"/>
  <c r="BP442" i="8"/>
  <c r="BP441" i="8"/>
  <c r="BP440" i="8"/>
  <c r="BP439" i="8"/>
  <c r="BP438" i="8"/>
  <c r="BP437" i="8"/>
  <c r="BP436" i="8"/>
  <c r="BP435" i="8"/>
  <c r="BP434" i="8"/>
  <c r="BP433" i="8"/>
  <c r="BP432" i="8"/>
  <c r="BP431" i="8"/>
  <c r="BP430"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BD455" i="8"/>
  <c r="BD454" i="8"/>
  <c r="BD453" i="8"/>
  <c r="BD452" i="8"/>
  <c r="BD451" i="8"/>
  <c r="BD450" i="8"/>
  <c r="BD449" i="8"/>
  <c r="BD448" i="8"/>
  <c r="BD447" i="8"/>
  <c r="BD446" i="8"/>
  <c r="BD445" i="8"/>
  <c r="BD444" i="8"/>
  <c r="BD443" i="8"/>
  <c r="BD442" i="8"/>
  <c r="BD441" i="8"/>
  <c r="BD440" i="8"/>
  <c r="BD439" i="8"/>
  <c r="BD438" i="8"/>
  <c r="BD437" i="8"/>
  <c r="BD436" i="8"/>
  <c r="BD435" i="8"/>
  <c r="BD434" i="8"/>
  <c r="BD433" i="8"/>
  <c r="BD432" i="8"/>
  <c r="BD431" i="8"/>
  <c r="BD430" i="8"/>
  <c r="CE455" i="8"/>
  <c r="CE454" i="8"/>
  <c r="CE453" i="8"/>
  <c r="CE452" i="8"/>
  <c r="CE451" i="8"/>
  <c r="CE450" i="8"/>
  <c r="CE449" i="8"/>
  <c r="CE448" i="8"/>
  <c r="CE447" i="8"/>
  <c r="CE446" i="8"/>
  <c r="CE445" i="8"/>
  <c r="CE444" i="8"/>
  <c r="CE443" i="8"/>
  <c r="CE442" i="8"/>
  <c r="CE441" i="8"/>
  <c r="CE440" i="8"/>
  <c r="CE439" i="8"/>
  <c r="CE438" i="8"/>
  <c r="CE437" i="8"/>
  <c r="CE436" i="8"/>
  <c r="CE435" i="8"/>
  <c r="CE434" i="8"/>
  <c r="CE433" i="8"/>
  <c r="CE432" i="8"/>
  <c r="CE431" i="8"/>
  <c r="CE430" i="8"/>
  <c r="CB455" i="8"/>
  <c r="CB454" i="8"/>
  <c r="CB453" i="8"/>
  <c r="CB452" i="8"/>
  <c r="CB451" i="8"/>
  <c r="CB450" i="8"/>
  <c r="CB449" i="8"/>
  <c r="CB448" i="8"/>
  <c r="CB447" i="8"/>
  <c r="CB446" i="8"/>
  <c r="CB445" i="8"/>
  <c r="CB444" i="8"/>
  <c r="CB443" i="8"/>
  <c r="CB442" i="8"/>
  <c r="CB441" i="8"/>
  <c r="CB440" i="8"/>
  <c r="CB439" i="8"/>
  <c r="CB438" i="8"/>
  <c r="CB437" i="8"/>
  <c r="CB436" i="8"/>
  <c r="CB435" i="8"/>
  <c r="CB434" i="8"/>
  <c r="CB433" i="8"/>
  <c r="CB432" i="8"/>
  <c r="CB431" i="8"/>
  <c r="CB430" i="8"/>
  <c r="BY455" i="8"/>
  <c r="BY454" i="8"/>
  <c r="BY453" i="8"/>
  <c r="BY452" i="8"/>
  <c r="BY451" i="8"/>
  <c r="BY450" i="8"/>
  <c r="BY449" i="8"/>
  <c r="BY448" i="8"/>
  <c r="BY447" i="8"/>
  <c r="BY446" i="8"/>
  <c r="BY445" i="8"/>
  <c r="BY444" i="8"/>
  <c r="BY443" i="8"/>
  <c r="BY442" i="8"/>
  <c r="BY441" i="8"/>
  <c r="BY440" i="8"/>
  <c r="BY439" i="8"/>
  <c r="BY438" i="8"/>
  <c r="BY437" i="8"/>
  <c r="BY436" i="8"/>
  <c r="BY435" i="8"/>
  <c r="BY434" i="8"/>
  <c r="BY433" i="8"/>
  <c r="BY432" i="8"/>
  <c r="BY431" i="8"/>
  <c r="BY430" i="8"/>
  <c r="BV455" i="8"/>
  <c r="BV454" i="8"/>
  <c r="BV453" i="8"/>
  <c r="BV452" i="8"/>
  <c r="BV451" i="8"/>
  <c r="BV450" i="8"/>
  <c r="BV449" i="8"/>
  <c r="BV448" i="8"/>
  <c r="BV447" i="8"/>
  <c r="BV446" i="8"/>
  <c r="BV445" i="8"/>
  <c r="BV444" i="8"/>
  <c r="BV443" i="8"/>
  <c r="BV442" i="8"/>
  <c r="BV441" i="8"/>
  <c r="BV440" i="8"/>
  <c r="BV439" i="8"/>
  <c r="BV438" i="8"/>
  <c r="BV437" i="8"/>
  <c r="BV436" i="8"/>
  <c r="BV435" i="8"/>
  <c r="BV434" i="8"/>
  <c r="BV433" i="8"/>
  <c r="BV432" i="8"/>
  <c r="BV431" i="8"/>
  <c r="BV430" i="8"/>
  <c r="BS455" i="8"/>
  <c r="BS454" i="8"/>
  <c r="BS453" i="8"/>
  <c r="BS452" i="8"/>
  <c r="BS451" i="8"/>
  <c r="BS450" i="8"/>
  <c r="BS449" i="8"/>
  <c r="BS448" i="8"/>
  <c r="BS447" i="8"/>
  <c r="BS446" i="8"/>
  <c r="BS445" i="8"/>
  <c r="BS444" i="8"/>
  <c r="BS443" i="8"/>
  <c r="BS442" i="8"/>
  <c r="BS441" i="8"/>
  <c r="BS440" i="8"/>
  <c r="BS439" i="8"/>
  <c r="BS438" i="8"/>
  <c r="BS437" i="8"/>
  <c r="BS436" i="8"/>
  <c r="BS435" i="8"/>
  <c r="BS434" i="8"/>
  <c r="BS433" i="8"/>
  <c r="BS432" i="8"/>
  <c r="BS431" i="8"/>
  <c r="BS430" i="8"/>
  <c r="BG455" i="8"/>
  <c r="BG454" i="8"/>
  <c r="BG453" i="8"/>
  <c r="BG452" i="8"/>
  <c r="BG451" i="8"/>
  <c r="BG450" i="8"/>
  <c r="BG449" i="8"/>
  <c r="BG448" i="8"/>
  <c r="BG447" i="8"/>
  <c r="BG446" i="8"/>
  <c r="BG445" i="8"/>
  <c r="BG444" i="8"/>
  <c r="BG443" i="8"/>
  <c r="BG442" i="8"/>
  <c r="BG441" i="8"/>
  <c r="BG440" i="8"/>
  <c r="BG439" i="8"/>
  <c r="BG438" i="8"/>
  <c r="BG437" i="8"/>
  <c r="BG436" i="8"/>
  <c r="BG435" i="8"/>
  <c r="BG434" i="8"/>
  <c r="BG433" i="8"/>
  <c r="BG432" i="8"/>
  <c r="BG431" i="8"/>
  <c r="BG430" i="8"/>
  <c r="BA455" i="8"/>
  <c r="BA454" i="8"/>
  <c r="BA453" i="8"/>
  <c r="BA452" i="8"/>
  <c r="BA451" i="8"/>
  <c r="BA450" i="8"/>
  <c r="BA449" i="8"/>
  <c r="BA448" i="8"/>
  <c r="BA447" i="8"/>
  <c r="BA446" i="8"/>
  <c r="BA445" i="8"/>
  <c r="BA444" i="8"/>
  <c r="BA443" i="8"/>
  <c r="BA442" i="8"/>
  <c r="BA441" i="8"/>
  <c r="BA440" i="8"/>
  <c r="BA439" i="8"/>
  <c r="BA438" i="8"/>
  <c r="BA437" i="8"/>
  <c r="BA436" i="8"/>
  <c r="BA435" i="8"/>
  <c r="BA434" i="8"/>
  <c r="BA433" i="8"/>
  <c r="BA432" i="8"/>
  <c r="BA431" i="8"/>
  <c r="BA430" i="8"/>
  <c r="BJ455" i="8"/>
  <c r="BJ454" i="8"/>
  <c r="BJ453" i="8"/>
  <c r="BJ452" i="8"/>
  <c r="BJ451" i="8"/>
  <c r="BJ450" i="8"/>
  <c r="BJ449" i="8"/>
  <c r="BJ448" i="8"/>
  <c r="BJ447" i="8"/>
  <c r="BJ446" i="8"/>
  <c r="BJ445" i="8"/>
  <c r="BJ444" i="8"/>
  <c r="BJ443" i="8"/>
  <c r="BJ442" i="8"/>
  <c r="BJ441" i="8"/>
  <c r="BJ440" i="8"/>
  <c r="BJ439" i="8"/>
  <c r="BJ438" i="8"/>
  <c r="BJ437" i="8"/>
  <c r="BJ436" i="8"/>
  <c r="BJ435" i="8"/>
  <c r="BJ434" i="8"/>
  <c r="BJ433" i="8"/>
  <c r="BJ432" i="8"/>
  <c r="BJ431" i="8"/>
  <c r="BJ430" i="8"/>
  <c r="BM455" i="8"/>
  <c r="BM454" i="8"/>
  <c r="BM453" i="8"/>
  <c r="BM452" i="8"/>
  <c r="BM451" i="8"/>
  <c r="BM450" i="8"/>
  <c r="BM449" i="8"/>
  <c r="BM448" i="8"/>
  <c r="BM447" i="8"/>
  <c r="BM446" i="8"/>
  <c r="BM445" i="8"/>
  <c r="BM444" i="8"/>
  <c r="BM443" i="8"/>
  <c r="BM442" i="8"/>
  <c r="BM441" i="8"/>
  <c r="BM440" i="8"/>
  <c r="BM439" i="8"/>
  <c r="BM438" i="8"/>
  <c r="BM437" i="8"/>
  <c r="BM436" i="8"/>
  <c r="BM435" i="8"/>
  <c r="BM434" i="8"/>
  <c r="BM433" i="8"/>
  <c r="BM432" i="8"/>
  <c r="BM431" i="8"/>
  <c r="BM430" i="8"/>
  <c r="AX455" i="8"/>
  <c r="AX454" i="8"/>
  <c r="AX453" i="8"/>
  <c r="AX452" i="8"/>
  <c r="AX451" i="8"/>
  <c r="AX450" i="8"/>
  <c r="AX449" i="8"/>
  <c r="AX448" i="8"/>
  <c r="AX447" i="8"/>
  <c r="AX446" i="8"/>
  <c r="AX445" i="8"/>
  <c r="AX444" i="8"/>
  <c r="AX443" i="8"/>
  <c r="AX442" i="8"/>
  <c r="AX441" i="8"/>
  <c r="AX440" i="8"/>
  <c r="AX439" i="8"/>
  <c r="AX438" i="8"/>
  <c r="AX437" i="8"/>
  <c r="AX436" i="8"/>
  <c r="AX435" i="8"/>
  <c r="AX434" i="8"/>
  <c r="AX433" i="8"/>
  <c r="AX432" i="8"/>
  <c r="AX431" i="8"/>
  <c r="AX430" i="8"/>
  <c r="AU455" i="8"/>
  <c r="AU454" i="8"/>
  <c r="AU453" i="8"/>
  <c r="AU452" i="8"/>
  <c r="AU451" i="8"/>
  <c r="AU450" i="8"/>
  <c r="AU449" i="8"/>
  <c r="AU448" i="8"/>
  <c r="AU447" i="8"/>
  <c r="AU446" i="8"/>
  <c r="AU445" i="8"/>
  <c r="AU444" i="8"/>
  <c r="AU443" i="8"/>
  <c r="AU442" i="8"/>
  <c r="AU441" i="8"/>
  <c r="AU440" i="8"/>
  <c r="AU439" i="8"/>
  <c r="AU438" i="8"/>
  <c r="AU437" i="8"/>
  <c r="AU436" i="8"/>
  <c r="AU435" i="8"/>
  <c r="AU434" i="8"/>
  <c r="AU433" i="8"/>
  <c r="AU432" i="8"/>
  <c r="AU431" i="8"/>
  <c r="AU430" i="8"/>
  <c r="AR455" i="8"/>
  <c r="AR454" i="8"/>
  <c r="AR453" i="8"/>
  <c r="AR452" i="8"/>
  <c r="AR451" i="8"/>
  <c r="AR450" i="8"/>
  <c r="AR449" i="8"/>
  <c r="AR448" i="8"/>
  <c r="AR447" i="8"/>
  <c r="AR446" i="8"/>
  <c r="AR445" i="8"/>
  <c r="AR444" i="8"/>
  <c r="AR443" i="8"/>
  <c r="AR442" i="8"/>
  <c r="AR441" i="8"/>
  <c r="AR440" i="8"/>
  <c r="AR439" i="8"/>
  <c r="AR438" i="8"/>
  <c r="AR437" i="8"/>
  <c r="AR436" i="8"/>
  <c r="AR435" i="8"/>
  <c r="AR434" i="8"/>
  <c r="AR433" i="8"/>
  <c r="AR432" i="8"/>
  <c r="AR431" i="8"/>
  <c r="AR430" i="8"/>
  <c r="AO455" i="8"/>
  <c r="AO454" i="8"/>
  <c r="AO453" i="8"/>
  <c r="AO452" i="8"/>
  <c r="AO451" i="8"/>
  <c r="AO450" i="8"/>
  <c r="AO449" i="8"/>
  <c r="AO448" i="8"/>
  <c r="AO447" i="8"/>
  <c r="AO446" i="8"/>
  <c r="AO445" i="8"/>
  <c r="AO444" i="8"/>
  <c r="AO443" i="8"/>
  <c r="AO442" i="8"/>
  <c r="AO441" i="8"/>
  <c r="AO440" i="8"/>
  <c r="AO439" i="8"/>
  <c r="AO438" i="8"/>
  <c r="AO437" i="8"/>
  <c r="AO436" i="8"/>
  <c r="AO435" i="8"/>
  <c r="AO434" i="8"/>
  <c r="AO433" i="8"/>
  <c r="AO432" i="8"/>
  <c r="AO431" i="8"/>
  <c r="AO430" i="8"/>
  <c r="AL455" i="8"/>
  <c r="AL454" i="8"/>
  <c r="AL453" i="8"/>
  <c r="AL452" i="8"/>
  <c r="AL451" i="8"/>
  <c r="AL450" i="8"/>
  <c r="AL449" i="8"/>
  <c r="AL448" i="8"/>
  <c r="AL447" i="8"/>
  <c r="AL446" i="8"/>
  <c r="AL445" i="8"/>
  <c r="AL444" i="8"/>
  <c r="AL443" i="8"/>
  <c r="AL442" i="8"/>
  <c r="AL441" i="8"/>
  <c r="AL440" i="8"/>
  <c r="AL439" i="8"/>
  <c r="AL438" i="8"/>
  <c r="AL437" i="8"/>
  <c r="AL436" i="8"/>
  <c r="AL435" i="8"/>
  <c r="AL434" i="8"/>
  <c r="AL433" i="8"/>
  <c r="AL432" i="8"/>
  <c r="AL431" i="8"/>
  <c r="AL430" i="8"/>
  <c r="AF455" i="8"/>
  <c r="AF454" i="8"/>
  <c r="AF453" i="8"/>
  <c r="AF452" i="8"/>
  <c r="AF451" i="8"/>
  <c r="AF450" i="8"/>
  <c r="AF449" i="8"/>
  <c r="AF448" i="8"/>
  <c r="AF447" i="8"/>
  <c r="AF446" i="8"/>
  <c r="AF445" i="8"/>
  <c r="AF444" i="8"/>
  <c r="AF443" i="8"/>
  <c r="AF442" i="8"/>
  <c r="AF441" i="8"/>
  <c r="AF440" i="8"/>
  <c r="AF439" i="8"/>
  <c r="AF438" i="8"/>
  <c r="AF437" i="8"/>
  <c r="AF436" i="8"/>
  <c r="AF435" i="8"/>
  <c r="AF434" i="8"/>
  <c r="AF433" i="8"/>
  <c r="AF432" i="8"/>
  <c r="AF431" i="8"/>
  <c r="AF430" i="8"/>
  <c r="AI455" i="8"/>
  <c r="AI454" i="8"/>
  <c r="AI453" i="8"/>
  <c r="AI452" i="8"/>
  <c r="AI451" i="8"/>
  <c r="AI450" i="8"/>
  <c r="AI449" i="8"/>
  <c r="AI448" i="8"/>
  <c r="AI447" i="8"/>
  <c r="AI446" i="8"/>
  <c r="AI445" i="8"/>
  <c r="AI444" i="8"/>
  <c r="AI443" i="8"/>
  <c r="AI442" i="8"/>
  <c r="AI441" i="8"/>
  <c r="AI440" i="8"/>
  <c r="AI439" i="8"/>
  <c r="AI438" i="8"/>
  <c r="AI437" i="8"/>
  <c r="AI436" i="8"/>
  <c r="AI435" i="8"/>
  <c r="AI434" i="8"/>
  <c r="AI433" i="8"/>
  <c r="AI432" i="8"/>
  <c r="AI431" i="8"/>
  <c r="AI430"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W455" i="8"/>
  <c r="W454" i="8"/>
  <c r="W453" i="8"/>
  <c r="W452" i="8"/>
  <c r="W451" i="8"/>
  <c r="W450" i="8"/>
  <c r="W449" i="8"/>
  <c r="W448" i="8"/>
  <c r="W447" i="8"/>
  <c r="W446" i="8"/>
  <c r="W445" i="8"/>
  <c r="W444" i="8"/>
  <c r="W443" i="8"/>
  <c r="W442" i="8"/>
  <c r="W441" i="8"/>
  <c r="W440" i="8"/>
  <c r="W439" i="8"/>
  <c r="W438" i="8"/>
  <c r="W437" i="8"/>
  <c r="W436" i="8"/>
  <c r="W435" i="8"/>
  <c r="W434" i="8"/>
  <c r="W433" i="8"/>
  <c r="W432" i="8"/>
  <c r="W431" i="8"/>
  <c r="W430" i="8"/>
  <c r="T455" i="8"/>
  <c r="T454" i="8"/>
  <c r="T453" i="8"/>
  <c r="T452" i="8"/>
  <c r="T451" i="8"/>
  <c r="T450" i="8"/>
  <c r="T449" i="8"/>
  <c r="T448" i="8"/>
  <c r="T447" i="8"/>
  <c r="T446" i="8"/>
  <c r="T445" i="8"/>
  <c r="T444" i="8"/>
  <c r="T443" i="8"/>
  <c r="T442" i="8"/>
  <c r="T441" i="8"/>
  <c r="T440" i="8"/>
  <c r="T439" i="8"/>
  <c r="T438" i="8"/>
  <c r="T437" i="8"/>
  <c r="T436" i="8"/>
  <c r="T435" i="8"/>
  <c r="T434" i="8"/>
  <c r="T433" i="8"/>
  <c r="T432" i="8"/>
  <c r="T431" i="8"/>
  <c r="T430" i="8"/>
  <c r="N455" i="8"/>
  <c r="N454" i="8"/>
  <c r="N453" i="8"/>
  <c r="N452" i="8"/>
  <c r="N451" i="8"/>
  <c r="N450" i="8"/>
  <c r="N449" i="8"/>
  <c r="N448" i="8"/>
  <c r="N447" i="8"/>
  <c r="N446" i="8"/>
  <c r="N445" i="8"/>
  <c r="N444" i="8"/>
  <c r="N443" i="8"/>
  <c r="N442" i="8"/>
  <c r="N441" i="8"/>
  <c r="N440" i="8"/>
  <c r="N439" i="8"/>
  <c r="N438" i="8"/>
  <c r="N437" i="8"/>
  <c r="N436" i="8"/>
  <c r="N435" i="8"/>
  <c r="N434" i="8"/>
  <c r="N433" i="8"/>
  <c r="N432" i="8"/>
  <c r="N431" i="8"/>
  <c r="N430" i="8"/>
  <c r="Q455" i="8"/>
  <c r="Q454" i="8"/>
  <c r="Q453" i="8"/>
  <c r="Q452" i="8"/>
  <c r="Q451" i="8"/>
  <c r="Q450" i="8"/>
  <c r="Q449" i="8"/>
  <c r="Q448" i="8"/>
  <c r="Q447" i="8"/>
  <c r="Q446" i="8"/>
  <c r="Q445" i="8"/>
  <c r="Q444" i="8"/>
  <c r="Q443" i="8"/>
  <c r="Q442" i="8"/>
  <c r="Q441" i="8"/>
  <c r="Q440" i="8"/>
  <c r="Q439" i="8"/>
  <c r="Q438" i="8"/>
  <c r="Q437" i="8"/>
  <c r="Q436" i="8"/>
  <c r="Q435" i="8"/>
  <c r="Q434" i="8"/>
  <c r="Q433" i="8"/>
  <c r="Q432" i="8"/>
  <c r="Q431" i="8"/>
  <c r="Q430" i="8"/>
  <c r="BP426" i="8"/>
  <c r="BP425" i="8"/>
  <c r="BP424" i="8"/>
  <c r="BP423" i="8"/>
  <c r="BP422" i="8"/>
  <c r="BP421" i="8"/>
  <c r="BP420" i="8"/>
  <c r="BP419" i="8"/>
  <c r="BP418" i="8"/>
  <c r="BP417" i="8"/>
  <c r="BP416" i="8"/>
  <c r="BP415" i="8"/>
  <c r="BP414" i="8"/>
  <c r="BP413" i="8"/>
  <c r="BP412" i="8"/>
  <c r="BP411" i="8"/>
  <c r="BP410" i="8"/>
  <c r="BP409" i="8"/>
  <c r="BP408" i="8"/>
  <c r="BP407" i="8"/>
  <c r="BP406" i="8"/>
  <c r="BP405" i="8"/>
  <c r="BP404" i="8"/>
  <c r="BP403" i="8"/>
  <c r="BP402" i="8"/>
  <c r="BP401"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BD426" i="8"/>
  <c r="BD425" i="8"/>
  <c r="BD424" i="8"/>
  <c r="BD423" i="8"/>
  <c r="BD422" i="8"/>
  <c r="BD421" i="8"/>
  <c r="BD420" i="8"/>
  <c r="BD419" i="8"/>
  <c r="BD418" i="8"/>
  <c r="BD417" i="8"/>
  <c r="BD416" i="8"/>
  <c r="BD415" i="8"/>
  <c r="BD414" i="8"/>
  <c r="BD413" i="8"/>
  <c r="BD412" i="8"/>
  <c r="BD411" i="8"/>
  <c r="BD410" i="8"/>
  <c r="BD409" i="8"/>
  <c r="BD408" i="8"/>
  <c r="BD407" i="8"/>
  <c r="BD406" i="8"/>
  <c r="BD405" i="8"/>
  <c r="BD404" i="8"/>
  <c r="BD403" i="8"/>
  <c r="BD402" i="8"/>
  <c r="BD401" i="8"/>
  <c r="CE426" i="8"/>
  <c r="CE425" i="8"/>
  <c r="CE424" i="8"/>
  <c r="CE423" i="8"/>
  <c r="CE422" i="8"/>
  <c r="CE421" i="8"/>
  <c r="CE420" i="8"/>
  <c r="CE419" i="8"/>
  <c r="CE418" i="8"/>
  <c r="CE417" i="8"/>
  <c r="CE416" i="8"/>
  <c r="CE415" i="8"/>
  <c r="CE414" i="8"/>
  <c r="CE413" i="8"/>
  <c r="CE412" i="8"/>
  <c r="CE411" i="8"/>
  <c r="CE410" i="8"/>
  <c r="CE409" i="8"/>
  <c r="CE408" i="8"/>
  <c r="CE407" i="8"/>
  <c r="CE406" i="8"/>
  <c r="CE405" i="8"/>
  <c r="CE404" i="8"/>
  <c r="CE403" i="8"/>
  <c r="CE402" i="8"/>
  <c r="CE401" i="8"/>
  <c r="CB426" i="8"/>
  <c r="CB425" i="8"/>
  <c r="CB424" i="8"/>
  <c r="CB423" i="8"/>
  <c r="CB422" i="8"/>
  <c r="CB421" i="8"/>
  <c r="CB420" i="8"/>
  <c r="CB419" i="8"/>
  <c r="CB418" i="8"/>
  <c r="CB417" i="8"/>
  <c r="CB416" i="8"/>
  <c r="CB415" i="8"/>
  <c r="CB414" i="8"/>
  <c r="CB413" i="8"/>
  <c r="CB412" i="8"/>
  <c r="CB411" i="8"/>
  <c r="CB410" i="8"/>
  <c r="CB409" i="8"/>
  <c r="CB408" i="8"/>
  <c r="CB407" i="8"/>
  <c r="CB406" i="8"/>
  <c r="CB405" i="8"/>
  <c r="CB404" i="8"/>
  <c r="CB403" i="8"/>
  <c r="CB402" i="8"/>
  <c r="CB401" i="8"/>
  <c r="BY426" i="8"/>
  <c r="BY425" i="8"/>
  <c r="BY424" i="8"/>
  <c r="BY423" i="8"/>
  <c r="BY422" i="8"/>
  <c r="BY421" i="8"/>
  <c r="BY420" i="8"/>
  <c r="BY419" i="8"/>
  <c r="BY418" i="8"/>
  <c r="BY417" i="8"/>
  <c r="BY416" i="8"/>
  <c r="BY415" i="8"/>
  <c r="BY414" i="8"/>
  <c r="BY413" i="8"/>
  <c r="BY412" i="8"/>
  <c r="BY411" i="8"/>
  <c r="BY410" i="8"/>
  <c r="BY409" i="8"/>
  <c r="BY408" i="8"/>
  <c r="BY407" i="8"/>
  <c r="BY406" i="8"/>
  <c r="BY405" i="8"/>
  <c r="BY404" i="8"/>
  <c r="BY403" i="8"/>
  <c r="BY402" i="8"/>
  <c r="BY401" i="8"/>
  <c r="BV426" i="8"/>
  <c r="BV425" i="8"/>
  <c r="BV424" i="8"/>
  <c r="BV423" i="8"/>
  <c r="BV422" i="8"/>
  <c r="BV421" i="8"/>
  <c r="BV420" i="8"/>
  <c r="BV419" i="8"/>
  <c r="BV418" i="8"/>
  <c r="BV417" i="8"/>
  <c r="BV416" i="8"/>
  <c r="BV415" i="8"/>
  <c r="BV414" i="8"/>
  <c r="BV413" i="8"/>
  <c r="BV412" i="8"/>
  <c r="BV411" i="8"/>
  <c r="BV410" i="8"/>
  <c r="BV409" i="8"/>
  <c r="BV408" i="8"/>
  <c r="BV407" i="8"/>
  <c r="BV406" i="8"/>
  <c r="BV405" i="8"/>
  <c r="BV404" i="8"/>
  <c r="BV403" i="8"/>
  <c r="BV402" i="8"/>
  <c r="BV401" i="8"/>
  <c r="BS426" i="8"/>
  <c r="BS425" i="8"/>
  <c r="BS424" i="8"/>
  <c r="BS423" i="8"/>
  <c r="BS422" i="8"/>
  <c r="BS421" i="8"/>
  <c r="BS420" i="8"/>
  <c r="BS419" i="8"/>
  <c r="BS418" i="8"/>
  <c r="BS417" i="8"/>
  <c r="BS416" i="8"/>
  <c r="BS415" i="8"/>
  <c r="BS414" i="8"/>
  <c r="BS413" i="8"/>
  <c r="BS412" i="8"/>
  <c r="BS411" i="8"/>
  <c r="BS410" i="8"/>
  <c r="BS409" i="8"/>
  <c r="BS408" i="8"/>
  <c r="BS407" i="8"/>
  <c r="BS406" i="8"/>
  <c r="BS405" i="8"/>
  <c r="BS404" i="8"/>
  <c r="BS403" i="8"/>
  <c r="BS402" i="8"/>
  <c r="BS401" i="8"/>
  <c r="BG426" i="8"/>
  <c r="BG425" i="8"/>
  <c r="BG424" i="8"/>
  <c r="BG423" i="8"/>
  <c r="BG422" i="8"/>
  <c r="BG421" i="8"/>
  <c r="BG420" i="8"/>
  <c r="BG419" i="8"/>
  <c r="BG418" i="8"/>
  <c r="BG417" i="8"/>
  <c r="BG416" i="8"/>
  <c r="BG415" i="8"/>
  <c r="BG414" i="8"/>
  <c r="BG413" i="8"/>
  <c r="BG412" i="8"/>
  <c r="BG411" i="8"/>
  <c r="BG410" i="8"/>
  <c r="BG409" i="8"/>
  <c r="BG408" i="8"/>
  <c r="BG407" i="8"/>
  <c r="BG406" i="8"/>
  <c r="BG405" i="8"/>
  <c r="BG404" i="8"/>
  <c r="BG403" i="8"/>
  <c r="BG402" i="8"/>
  <c r="BG401" i="8"/>
  <c r="BA426" i="8"/>
  <c r="BA425" i="8"/>
  <c r="BA424" i="8"/>
  <c r="BA423" i="8"/>
  <c r="BA422" i="8"/>
  <c r="BA421" i="8"/>
  <c r="BA420" i="8"/>
  <c r="BA419" i="8"/>
  <c r="BA418" i="8"/>
  <c r="BA417" i="8"/>
  <c r="BA416" i="8"/>
  <c r="BA415" i="8"/>
  <c r="BA414" i="8"/>
  <c r="BA413" i="8"/>
  <c r="BA412" i="8"/>
  <c r="BA411" i="8"/>
  <c r="BA410" i="8"/>
  <c r="BA409" i="8"/>
  <c r="BA408" i="8"/>
  <c r="BA407" i="8"/>
  <c r="BA406" i="8"/>
  <c r="BA405" i="8"/>
  <c r="BA404" i="8"/>
  <c r="BA403" i="8"/>
  <c r="BA402" i="8"/>
  <c r="BA401" i="8"/>
  <c r="BJ426" i="8"/>
  <c r="BJ425" i="8"/>
  <c r="BJ424" i="8"/>
  <c r="BJ423" i="8"/>
  <c r="BJ422" i="8"/>
  <c r="BJ421" i="8"/>
  <c r="BJ420" i="8"/>
  <c r="BJ419" i="8"/>
  <c r="BJ418" i="8"/>
  <c r="BJ417" i="8"/>
  <c r="BJ416" i="8"/>
  <c r="BJ415" i="8"/>
  <c r="BJ414" i="8"/>
  <c r="BJ413" i="8"/>
  <c r="BJ412" i="8"/>
  <c r="BJ411" i="8"/>
  <c r="BJ410" i="8"/>
  <c r="BJ409" i="8"/>
  <c r="BJ408" i="8"/>
  <c r="BJ407" i="8"/>
  <c r="BJ406" i="8"/>
  <c r="BJ405" i="8"/>
  <c r="BJ404" i="8"/>
  <c r="BJ403" i="8"/>
  <c r="BJ402" i="8"/>
  <c r="BJ401" i="8"/>
  <c r="BM426" i="8"/>
  <c r="BM425" i="8"/>
  <c r="BM424" i="8"/>
  <c r="BM423" i="8"/>
  <c r="BM422" i="8"/>
  <c r="BM421" i="8"/>
  <c r="BM420" i="8"/>
  <c r="BM419" i="8"/>
  <c r="BM418" i="8"/>
  <c r="BM417" i="8"/>
  <c r="BM416" i="8"/>
  <c r="BM415" i="8"/>
  <c r="BM414" i="8"/>
  <c r="BM413" i="8"/>
  <c r="BM412" i="8"/>
  <c r="BM411" i="8"/>
  <c r="BM410" i="8"/>
  <c r="BM409" i="8"/>
  <c r="BM408" i="8"/>
  <c r="BM407" i="8"/>
  <c r="BM406" i="8"/>
  <c r="BM405" i="8"/>
  <c r="BM404" i="8"/>
  <c r="BM403" i="8"/>
  <c r="BM402" i="8"/>
  <c r="BM401" i="8"/>
  <c r="AX426" i="8"/>
  <c r="AX425" i="8"/>
  <c r="AX424" i="8"/>
  <c r="AX423" i="8"/>
  <c r="AX422" i="8"/>
  <c r="AX421" i="8"/>
  <c r="AX420" i="8"/>
  <c r="AX419" i="8"/>
  <c r="AX418" i="8"/>
  <c r="AX417" i="8"/>
  <c r="AX416" i="8"/>
  <c r="AX415" i="8"/>
  <c r="AX414" i="8"/>
  <c r="AX413" i="8"/>
  <c r="AX412" i="8"/>
  <c r="AX411" i="8"/>
  <c r="AX410" i="8"/>
  <c r="AX409" i="8"/>
  <c r="AX408" i="8"/>
  <c r="AX407" i="8"/>
  <c r="AX406" i="8"/>
  <c r="AX405" i="8"/>
  <c r="AX404" i="8"/>
  <c r="AX403" i="8"/>
  <c r="AX402" i="8"/>
  <c r="AX401" i="8"/>
  <c r="AU426" i="8"/>
  <c r="AU425" i="8"/>
  <c r="AU424" i="8"/>
  <c r="AU423" i="8"/>
  <c r="AU422" i="8"/>
  <c r="AU421" i="8"/>
  <c r="AU420" i="8"/>
  <c r="AU419" i="8"/>
  <c r="AU418" i="8"/>
  <c r="AU417" i="8"/>
  <c r="AU416" i="8"/>
  <c r="AU415" i="8"/>
  <c r="AU414" i="8"/>
  <c r="AU413" i="8"/>
  <c r="AU412" i="8"/>
  <c r="AU411" i="8"/>
  <c r="AU410" i="8"/>
  <c r="AU409" i="8"/>
  <c r="AU408" i="8"/>
  <c r="AU407" i="8"/>
  <c r="AU406" i="8"/>
  <c r="AU405" i="8"/>
  <c r="AU404" i="8"/>
  <c r="AU403" i="8"/>
  <c r="AU402" i="8"/>
  <c r="AU401" i="8"/>
  <c r="AR426" i="8"/>
  <c r="AR425" i="8"/>
  <c r="AR424" i="8"/>
  <c r="AR423" i="8"/>
  <c r="AR422" i="8"/>
  <c r="AR421" i="8"/>
  <c r="AR420" i="8"/>
  <c r="AR419" i="8"/>
  <c r="AR418" i="8"/>
  <c r="AR417" i="8"/>
  <c r="AR416" i="8"/>
  <c r="AR415" i="8"/>
  <c r="AR414" i="8"/>
  <c r="AR413" i="8"/>
  <c r="AR412" i="8"/>
  <c r="AR411" i="8"/>
  <c r="AR410" i="8"/>
  <c r="AR409" i="8"/>
  <c r="AR408" i="8"/>
  <c r="AR407" i="8"/>
  <c r="AR406" i="8"/>
  <c r="AR405" i="8"/>
  <c r="AR404" i="8"/>
  <c r="AR403" i="8"/>
  <c r="AR402" i="8"/>
  <c r="AR401" i="8"/>
  <c r="AO426" i="8"/>
  <c r="AO425" i="8"/>
  <c r="AO424" i="8"/>
  <c r="AO423" i="8"/>
  <c r="AO422" i="8"/>
  <c r="AO421" i="8"/>
  <c r="AO420" i="8"/>
  <c r="AO419" i="8"/>
  <c r="AO418" i="8"/>
  <c r="AO417" i="8"/>
  <c r="AO416" i="8"/>
  <c r="AO415" i="8"/>
  <c r="AO414" i="8"/>
  <c r="AO413" i="8"/>
  <c r="AO412" i="8"/>
  <c r="AO411" i="8"/>
  <c r="AO410" i="8"/>
  <c r="AO409" i="8"/>
  <c r="AO408" i="8"/>
  <c r="AO407" i="8"/>
  <c r="AO406" i="8"/>
  <c r="AO405" i="8"/>
  <c r="AO404" i="8"/>
  <c r="AO403" i="8"/>
  <c r="AO402" i="8"/>
  <c r="AO401" i="8"/>
  <c r="AL426" i="8"/>
  <c r="AL425" i="8"/>
  <c r="AL424" i="8"/>
  <c r="AL423" i="8"/>
  <c r="AL422" i="8"/>
  <c r="AL421" i="8"/>
  <c r="AL420" i="8"/>
  <c r="AL419" i="8"/>
  <c r="AL418" i="8"/>
  <c r="AL417" i="8"/>
  <c r="AL416" i="8"/>
  <c r="AL415" i="8"/>
  <c r="AL414" i="8"/>
  <c r="AL413" i="8"/>
  <c r="AL412" i="8"/>
  <c r="AL411" i="8"/>
  <c r="AL410" i="8"/>
  <c r="AL409" i="8"/>
  <c r="AL408" i="8"/>
  <c r="AL407" i="8"/>
  <c r="AL406" i="8"/>
  <c r="AL405" i="8"/>
  <c r="AL404" i="8"/>
  <c r="AL403" i="8"/>
  <c r="AL402" i="8"/>
  <c r="AL401" i="8"/>
  <c r="AI426" i="8"/>
  <c r="AI425" i="8"/>
  <c r="AI424" i="8"/>
  <c r="AI423" i="8"/>
  <c r="AI422" i="8"/>
  <c r="AI421" i="8"/>
  <c r="AI420" i="8"/>
  <c r="AI419" i="8"/>
  <c r="AI418" i="8"/>
  <c r="AI417" i="8"/>
  <c r="AI416" i="8"/>
  <c r="AI415" i="8"/>
  <c r="AI414" i="8"/>
  <c r="AI413" i="8"/>
  <c r="AI412" i="8"/>
  <c r="AI411" i="8"/>
  <c r="AI410" i="8"/>
  <c r="AI409" i="8"/>
  <c r="AI408" i="8"/>
  <c r="AI407" i="8"/>
  <c r="AI406" i="8"/>
  <c r="AI405" i="8"/>
  <c r="AI404" i="8"/>
  <c r="AI403" i="8"/>
  <c r="AI402" i="8"/>
  <c r="AI401" i="8"/>
  <c r="CE393" i="8"/>
  <c r="CE392" i="8"/>
  <c r="CE391" i="8"/>
  <c r="CE390" i="8"/>
  <c r="CE389" i="8"/>
  <c r="CE388" i="8"/>
  <c r="CE387" i="8"/>
  <c r="CE386" i="8"/>
  <c r="CE385" i="8"/>
  <c r="CE384" i="8"/>
  <c r="CE383" i="8"/>
  <c r="CE382" i="8"/>
  <c r="CE381" i="8"/>
  <c r="CE380" i="8"/>
  <c r="CE379" i="8"/>
  <c r="CE378" i="8"/>
  <c r="Z455" i="8" l="1"/>
  <c r="Z454" i="8"/>
  <c r="Z453" i="8"/>
  <c r="Z452" i="8"/>
  <c r="Z451" i="8"/>
  <c r="Z450" i="8"/>
  <c r="Z449" i="8"/>
  <c r="Z448" i="8"/>
  <c r="Z447" i="8"/>
  <c r="Z446" i="8"/>
  <c r="Z445" i="8"/>
  <c r="Z444" i="8"/>
  <c r="Z443" i="8"/>
  <c r="Z442" i="8"/>
  <c r="Z441" i="8"/>
  <c r="Z440" i="8"/>
  <c r="Z439" i="8"/>
  <c r="Z438" i="8"/>
  <c r="Z437" i="8"/>
  <c r="Z436" i="8"/>
  <c r="Z435" i="8"/>
  <c r="Z434" i="8"/>
  <c r="Z433" i="8"/>
  <c r="Z432" i="8"/>
  <c r="Z431" i="8"/>
  <c r="Z430" i="8"/>
  <c r="B455" i="8" l="1"/>
  <c r="B454" i="8"/>
  <c r="B453" i="8"/>
  <c r="B452" i="8"/>
  <c r="B451" i="8"/>
  <c r="B450" i="8"/>
  <c r="B449" i="8"/>
  <c r="B448" i="8"/>
  <c r="B447" i="8"/>
  <c r="B446" i="8"/>
  <c r="B445" i="8"/>
  <c r="B444" i="8"/>
  <c r="B443" i="8"/>
  <c r="B442" i="8"/>
  <c r="B441" i="8"/>
  <c r="B440" i="8"/>
  <c r="B439" i="8"/>
  <c r="B438" i="8"/>
  <c r="B437" i="8"/>
  <c r="B436" i="8"/>
  <c r="B435" i="8"/>
  <c r="B434" i="8"/>
  <c r="B433" i="8"/>
  <c r="B432" i="8"/>
  <c r="B431" i="8"/>
  <c r="B430"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K432" i="8" l="1"/>
  <c r="K433" i="8"/>
  <c r="K434" i="8"/>
  <c r="K435" i="8"/>
  <c r="K436" i="8"/>
  <c r="K437" i="8"/>
  <c r="K438" i="8"/>
  <c r="K439" i="8"/>
  <c r="K440" i="8"/>
  <c r="K441" i="8"/>
  <c r="K442" i="8"/>
  <c r="K443" i="8"/>
  <c r="K444" i="8"/>
  <c r="K445" i="8"/>
  <c r="K446" i="8"/>
  <c r="K447" i="8"/>
  <c r="K448" i="8"/>
  <c r="K449" i="8"/>
  <c r="K450" i="8"/>
  <c r="K451" i="8"/>
  <c r="K452" i="8"/>
  <c r="K453" i="8"/>
  <c r="K454" i="8"/>
  <c r="K455" i="8"/>
  <c r="K431" i="8"/>
  <c r="K430" i="8"/>
  <c r="AV3" i="8" l="1"/>
  <c r="AV34" i="8"/>
  <c r="K58" i="8"/>
  <c r="K59"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01" i="8"/>
  <c r="K273" i="8" l="1"/>
  <c r="K303" i="8"/>
  <c r="K394" i="8"/>
  <c r="K363" i="8"/>
  <c r="K272" i="8"/>
  <c r="K302" i="8"/>
  <c r="K393" i="8"/>
  <c r="K362" i="8"/>
  <c r="AU67" i="8"/>
  <c r="AU66" i="8"/>
  <c r="AU65" i="8"/>
  <c r="AW13" i="8"/>
  <c r="AU166" i="8" s="1"/>
  <c r="AV11" i="8"/>
  <c r="AV13" i="8"/>
  <c r="AW12" i="8"/>
  <c r="AU165" i="8" s="1"/>
  <c r="AV12" i="8"/>
  <c r="AW7" i="8"/>
  <c r="AV7" i="8"/>
  <c r="AW509" i="8"/>
  <c r="AU509" i="8"/>
  <c r="AW463" i="8"/>
  <c r="AU463" i="8"/>
  <c r="AW461" i="8"/>
  <c r="AU461" i="8"/>
  <c r="AU37" i="8" l="1"/>
  <c r="AU160" i="8"/>
  <c r="AV6" i="8"/>
  <c r="AV480" i="8" s="1"/>
  <c r="AW480" i="8" s="1"/>
  <c r="L3" i="8"/>
  <c r="L5" i="8" s="1"/>
  <c r="AA3" i="8"/>
  <c r="BQ3" i="8"/>
  <c r="BR8" i="8" s="1"/>
  <c r="BP161" i="8" s="1"/>
  <c r="BQ34" i="8"/>
  <c r="F3" i="8"/>
  <c r="F34" i="8"/>
  <c r="BE3" i="8"/>
  <c r="BE8" i="8" s="1"/>
  <c r="BE34" i="8"/>
  <c r="CF3" i="8"/>
  <c r="CF34" i="8"/>
  <c r="CC3" i="8"/>
  <c r="CC8" i="8" s="1"/>
  <c r="CD38" i="8" s="1"/>
  <c r="CC34" i="8"/>
  <c r="BZ3" i="8"/>
  <c r="BZ34" i="8"/>
  <c r="BW3" i="8"/>
  <c r="BX13" i="8" s="1"/>
  <c r="BV166" i="8" s="1"/>
  <c r="BW34" i="8"/>
  <c r="BT3" i="8"/>
  <c r="BT34" i="8"/>
  <c r="BH3" i="8"/>
  <c r="BI8" i="8" s="1"/>
  <c r="BG161" i="8" s="1"/>
  <c r="BH34" i="8"/>
  <c r="BB3" i="8"/>
  <c r="BB34" i="8"/>
  <c r="BK3" i="8"/>
  <c r="BK34" i="8"/>
  <c r="BN3" i="8"/>
  <c r="BN34" i="8"/>
  <c r="AY3" i="8"/>
  <c r="AY9" i="8" s="1"/>
  <c r="AY34" i="8"/>
  <c r="AS3" i="8"/>
  <c r="AS10" i="8" s="1"/>
  <c r="AP3" i="8"/>
  <c r="AN8" i="8"/>
  <c r="AG3" i="8"/>
  <c r="AG34" i="8"/>
  <c r="AJ3" i="8"/>
  <c r="AJ7" i="8" s="1"/>
  <c r="AJ34" i="8"/>
  <c r="AD3" i="8"/>
  <c r="AD34" i="8"/>
  <c r="X3" i="8"/>
  <c r="X34" i="8"/>
  <c r="U3" i="8"/>
  <c r="U34" i="8"/>
  <c r="O3" i="8"/>
  <c r="O34" i="8"/>
  <c r="R3" i="8"/>
  <c r="R34" i="8"/>
  <c r="I3" i="8"/>
  <c r="C3" i="8"/>
  <c r="L34" i="8"/>
  <c r="I34" i="8"/>
  <c r="C34" i="8"/>
  <c r="B65" i="8" s="1"/>
  <c r="K35" i="8"/>
  <c r="K60" i="8"/>
  <c r="K61" i="8"/>
  <c r="K62" i="8"/>
  <c r="K63" i="8"/>
  <c r="K367" i="8" s="1"/>
  <c r="V13" i="8" l="1"/>
  <c r="T43" i="8" s="1"/>
  <c r="U13" i="8"/>
  <c r="AL38" i="8"/>
  <c r="AL222" i="8" s="1"/>
  <c r="AL161" i="8"/>
  <c r="BF8" i="8"/>
  <c r="BD161" i="8" s="1"/>
  <c r="AL191" i="8"/>
  <c r="AL252" i="8"/>
  <c r="AL282" i="8"/>
  <c r="AL342" i="8"/>
  <c r="AL373" i="8"/>
  <c r="K275" i="8"/>
  <c r="K305" i="8"/>
  <c r="K365" i="8"/>
  <c r="K396" i="8"/>
  <c r="K274" i="8"/>
  <c r="K364" i="8"/>
  <c r="K304" i="8"/>
  <c r="K395" i="8"/>
  <c r="K276" i="8"/>
  <c r="K366" i="8"/>
  <c r="K397" i="8"/>
  <c r="AU251" i="8"/>
  <c r="AU190" i="8"/>
  <c r="AU221" i="8"/>
  <c r="AU281" i="8"/>
  <c r="AU341" i="8"/>
  <c r="AU372" i="8"/>
  <c r="R9" i="8"/>
  <c r="R13" i="8"/>
  <c r="S10" i="8"/>
  <c r="Q163" i="8" s="1"/>
  <c r="S11" i="8"/>
  <c r="Q164" i="8" s="1"/>
  <c r="S13" i="8"/>
  <c r="S14" i="8"/>
  <c r="R11" i="8"/>
  <c r="R12" i="8"/>
  <c r="R14" i="8"/>
  <c r="S12" i="8"/>
  <c r="Q165" i="8" s="1"/>
  <c r="R10" i="8"/>
  <c r="S31" i="8"/>
  <c r="S30" i="8"/>
  <c r="R30" i="8"/>
  <c r="R33" i="8"/>
  <c r="R32" i="8"/>
  <c r="R31" i="8"/>
  <c r="S33" i="8"/>
  <c r="S32" i="8"/>
  <c r="AH31" i="8"/>
  <c r="AG31" i="8"/>
  <c r="AH30" i="8"/>
  <c r="AG30" i="8"/>
  <c r="AH33" i="8"/>
  <c r="AH32" i="8"/>
  <c r="AG32" i="8"/>
  <c r="AG33" i="8"/>
  <c r="AE33" i="8"/>
  <c r="AD32" i="8"/>
  <c r="AE31" i="8"/>
  <c r="AE30" i="8"/>
  <c r="AD30" i="8"/>
  <c r="AD33" i="8"/>
  <c r="AE32" i="8"/>
  <c r="AD31" i="8"/>
  <c r="G33" i="8"/>
  <c r="F33" i="8"/>
  <c r="G32" i="8"/>
  <c r="F32" i="8"/>
  <c r="G31" i="8"/>
  <c r="F31" i="8"/>
  <c r="G30" i="8"/>
  <c r="F30" i="8"/>
  <c r="V33" i="8"/>
  <c r="V31" i="8"/>
  <c r="U30" i="8"/>
  <c r="U33" i="8"/>
  <c r="V32" i="8"/>
  <c r="U32" i="8"/>
  <c r="U31" i="8"/>
  <c r="V30" i="8"/>
  <c r="J31" i="8"/>
  <c r="I30" i="8"/>
  <c r="I33" i="8"/>
  <c r="I32" i="8"/>
  <c r="I31" i="8"/>
  <c r="J30" i="8"/>
  <c r="J33" i="8"/>
  <c r="J32" i="8"/>
  <c r="X33" i="8"/>
  <c r="Y32" i="8"/>
  <c r="W185" i="8" s="1"/>
  <c r="Y31" i="8"/>
  <c r="W184" i="8" s="1"/>
  <c r="Y33" i="8"/>
  <c r="X32" i="8"/>
  <c r="X30" i="8"/>
  <c r="X31" i="8"/>
  <c r="Y30" i="8"/>
  <c r="W183" i="8" s="1"/>
  <c r="AB31" i="8"/>
  <c r="AB30" i="8"/>
  <c r="AA31" i="8"/>
  <c r="AA30" i="8"/>
  <c r="AB33" i="8"/>
  <c r="AA33" i="8"/>
  <c r="AB32" i="8"/>
  <c r="AA32" i="8"/>
  <c r="P33" i="8"/>
  <c r="O33" i="8"/>
  <c r="P32" i="8"/>
  <c r="P31" i="8"/>
  <c r="P30" i="8"/>
  <c r="O32" i="8"/>
  <c r="O31" i="8"/>
  <c r="O30" i="8"/>
  <c r="M6" i="8"/>
  <c r="K159" i="8" s="1"/>
  <c r="M33" i="8"/>
  <c r="M32" i="8"/>
  <c r="L30" i="8"/>
  <c r="L33" i="8"/>
  <c r="L32" i="8"/>
  <c r="M31" i="8"/>
  <c r="L31" i="8"/>
  <c r="M30" i="8"/>
  <c r="D30" i="8"/>
  <c r="C6" i="8"/>
  <c r="C480" i="8" s="1"/>
  <c r="D480" i="8" s="1"/>
  <c r="C5" i="8"/>
  <c r="C7" i="8"/>
  <c r="L6" i="8"/>
  <c r="L480" i="8" s="1"/>
  <c r="M480" i="8" s="1"/>
  <c r="BX9" i="8"/>
  <c r="BV162" i="8" s="1"/>
  <c r="BX11" i="8"/>
  <c r="BV164" i="8" s="1"/>
  <c r="BQ9" i="8"/>
  <c r="BR11" i="8"/>
  <c r="BP164" i="8" s="1"/>
  <c r="BW11" i="8"/>
  <c r="BX41" i="8" s="1"/>
  <c r="AK14" i="8"/>
  <c r="BW8" i="8"/>
  <c r="BX38" i="8" s="1"/>
  <c r="BW9" i="8"/>
  <c r="BX39" i="8" s="1"/>
  <c r="BW10" i="8"/>
  <c r="BX40" i="8" s="1"/>
  <c r="BX8" i="8"/>
  <c r="BV161" i="8" s="1"/>
  <c r="BX10" i="8"/>
  <c r="BX12" i="8"/>
  <c r="BA67" i="8"/>
  <c r="BA66" i="8"/>
  <c r="BA65" i="8"/>
  <c r="CE66" i="8"/>
  <c r="CE67" i="8"/>
  <c r="CE65" i="8"/>
  <c r="B67" i="8"/>
  <c r="B66" i="8"/>
  <c r="AJ13" i="8"/>
  <c r="AJ532" i="8" s="1"/>
  <c r="AK532" i="8" s="1"/>
  <c r="Q65" i="8"/>
  <c r="Q67" i="8"/>
  <c r="Q66" i="8"/>
  <c r="T67" i="8"/>
  <c r="T66" i="8"/>
  <c r="T65" i="8"/>
  <c r="AC67" i="8"/>
  <c r="AC66" i="8"/>
  <c r="AC65" i="8"/>
  <c r="AF65" i="8"/>
  <c r="AF66" i="8"/>
  <c r="AF67" i="8"/>
  <c r="BN10" i="8"/>
  <c r="BO10" i="8"/>
  <c r="BM163" i="8" s="1"/>
  <c r="BC9" i="8"/>
  <c r="BA162" i="8" s="1"/>
  <c r="BB9" i="8"/>
  <c r="AQ10" i="8"/>
  <c r="AP10" i="8"/>
  <c r="BY67" i="8"/>
  <c r="BY66" i="8"/>
  <c r="BY65" i="8"/>
  <c r="H67" i="8"/>
  <c r="H66" i="8"/>
  <c r="H65" i="8"/>
  <c r="AK12" i="8"/>
  <c r="AI165" i="8" s="1"/>
  <c r="AX67" i="8"/>
  <c r="AX66" i="8"/>
  <c r="AX65" i="8"/>
  <c r="BJ66" i="8"/>
  <c r="BJ65" i="8"/>
  <c r="BJ67" i="8"/>
  <c r="BG67" i="8"/>
  <c r="BG66" i="8"/>
  <c r="BG65" i="8"/>
  <c r="BV66" i="8"/>
  <c r="BV65" i="8"/>
  <c r="BV67" i="8"/>
  <c r="CB66" i="8"/>
  <c r="CB67" i="8"/>
  <c r="CB65" i="8"/>
  <c r="BD67" i="8"/>
  <c r="BD66" i="8"/>
  <c r="BD65" i="8"/>
  <c r="BP66" i="8"/>
  <c r="BP65" i="8"/>
  <c r="BP67" i="8"/>
  <c r="BM65" i="8"/>
  <c r="BM67" i="8"/>
  <c r="BM66" i="8"/>
  <c r="BS65" i="8"/>
  <c r="BS67" i="8"/>
  <c r="BS66" i="8"/>
  <c r="E67" i="8"/>
  <c r="E66" i="8"/>
  <c r="E65" i="8"/>
  <c r="K66" i="8"/>
  <c r="K65" i="8"/>
  <c r="K67" i="8"/>
  <c r="AJ11" i="8"/>
  <c r="AJ530" i="8" s="1"/>
  <c r="AK530" i="8" s="1"/>
  <c r="N66" i="8"/>
  <c r="N65" i="8"/>
  <c r="N67" i="8"/>
  <c r="W67" i="8"/>
  <c r="W65" i="8"/>
  <c r="W66" i="8"/>
  <c r="AI65" i="8"/>
  <c r="AI67" i="8"/>
  <c r="AI66" i="8"/>
  <c r="AM33" i="8"/>
  <c r="AN33" i="8"/>
  <c r="AN10" i="8"/>
  <c r="AL163" i="8" s="1"/>
  <c r="AM10" i="8"/>
  <c r="AY12" i="8"/>
  <c r="AY10" i="8"/>
  <c r="AY529" i="8" s="1"/>
  <c r="AZ529" i="8" s="1"/>
  <c r="AZ13" i="8"/>
  <c r="AX166" i="8" s="1"/>
  <c r="AZ11" i="8"/>
  <c r="AY8" i="8"/>
  <c r="AZ12" i="8"/>
  <c r="AX165" i="8" s="1"/>
  <c r="AZ10" i="8"/>
  <c r="AX163" i="8" s="1"/>
  <c r="AY13" i="8"/>
  <c r="AY11" i="8"/>
  <c r="BK9" i="8"/>
  <c r="BK528" i="8" s="1"/>
  <c r="BL528" i="8" s="1"/>
  <c r="BL10" i="8"/>
  <c r="BJ163" i="8" s="1"/>
  <c r="BL8" i="8"/>
  <c r="BJ161" i="8" s="1"/>
  <c r="BK10" i="8"/>
  <c r="BK483" i="8" s="1"/>
  <c r="BL483" i="8" s="1"/>
  <c r="BK8" i="8"/>
  <c r="BL9" i="8"/>
  <c r="BJ162" i="8" s="1"/>
  <c r="BH9" i="8"/>
  <c r="BI9" i="8"/>
  <c r="BG162" i="8" s="1"/>
  <c r="BH8" i="8"/>
  <c r="BH527" i="8" s="1"/>
  <c r="BI527" i="8" s="1"/>
  <c r="BQ15" i="8"/>
  <c r="BR15" i="8"/>
  <c r="BP168" i="8" s="1"/>
  <c r="V9" i="8"/>
  <c r="T39" i="8" s="1"/>
  <c r="V7" i="8"/>
  <c r="U7" i="8"/>
  <c r="AH6" i="8"/>
  <c r="AH7" i="8"/>
  <c r="AG7" i="8"/>
  <c r="BN7" i="8"/>
  <c r="BO7" i="8"/>
  <c r="BT9" i="8"/>
  <c r="BU39" i="8" s="1"/>
  <c r="BT7" i="8"/>
  <c r="BU7" i="8"/>
  <c r="CG6" i="8"/>
  <c r="CF7" i="8"/>
  <c r="CG7" i="8"/>
  <c r="J9" i="8"/>
  <c r="J7" i="8"/>
  <c r="I8" i="8"/>
  <c r="J8" i="8"/>
  <c r="H161" i="8" s="1"/>
  <c r="I9" i="8"/>
  <c r="I528" i="8" s="1"/>
  <c r="J528" i="8" s="1"/>
  <c r="J10" i="8"/>
  <c r="H163" i="8" s="1"/>
  <c r="I7" i="8"/>
  <c r="I10" i="8"/>
  <c r="P8" i="8"/>
  <c r="N161" i="8" s="1"/>
  <c r="P13" i="8"/>
  <c r="N166" i="8" s="1"/>
  <c r="P11" i="8"/>
  <c r="N164" i="8" s="1"/>
  <c r="P9" i="8"/>
  <c r="N162" i="8" s="1"/>
  <c r="O13" i="8"/>
  <c r="O9" i="8"/>
  <c r="P7" i="8"/>
  <c r="P12" i="8"/>
  <c r="N165" i="8" s="1"/>
  <c r="P10" i="8"/>
  <c r="N163" i="8" s="1"/>
  <c r="O12" i="8"/>
  <c r="O11" i="8"/>
  <c r="O7" i="8"/>
  <c r="O10" i="8"/>
  <c r="AJ6" i="8"/>
  <c r="AJ480" i="8" s="1"/>
  <c r="AK480" i="8" s="1"/>
  <c r="AK7" i="8"/>
  <c r="AS6" i="8"/>
  <c r="AS480" i="8" s="1"/>
  <c r="AT480" i="8" s="1"/>
  <c r="AT7" i="8"/>
  <c r="AS7" i="8"/>
  <c r="AZ7" i="8"/>
  <c r="AY7" i="8"/>
  <c r="BI7" i="8"/>
  <c r="BH7" i="8"/>
  <c r="CD8" i="8"/>
  <c r="CD7" i="8"/>
  <c r="CC7" i="8"/>
  <c r="BQ8" i="8"/>
  <c r="BQ481" i="8" s="1"/>
  <c r="BR481" i="8" s="1"/>
  <c r="BR7" i="8"/>
  <c r="BQ7" i="8"/>
  <c r="BR14" i="8"/>
  <c r="BQ14" i="8"/>
  <c r="BQ533" i="8" s="1"/>
  <c r="BR533" i="8" s="1"/>
  <c r="R6" i="8"/>
  <c r="R480" i="8" s="1"/>
  <c r="S480" i="8" s="1"/>
  <c r="S7" i="8"/>
  <c r="R7" i="8"/>
  <c r="S9" i="8"/>
  <c r="BB5" i="8"/>
  <c r="BC7" i="8"/>
  <c r="BB7" i="8"/>
  <c r="BZ9" i="8"/>
  <c r="CA39" i="8" s="1"/>
  <c r="CA7" i="8"/>
  <c r="BZ7" i="8"/>
  <c r="F8" i="8"/>
  <c r="F527" i="8" s="1"/>
  <c r="G527" i="8" s="1"/>
  <c r="G7" i="8"/>
  <c r="F7" i="8"/>
  <c r="AB10" i="8"/>
  <c r="AA10" i="8"/>
  <c r="AA483" i="8" s="1"/>
  <c r="AB483" i="8" s="1"/>
  <c r="AA7" i="8"/>
  <c r="AB7" i="8"/>
  <c r="AB9" i="8"/>
  <c r="AA9" i="8"/>
  <c r="AD8" i="8"/>
  <c r="AD481" i="8" s="1"/>
  <c r="AE481" i="8" s="1"/>
  <c r="AE7" i="8"/>
  <c r="AD7" i="8"/>
  <c r="AP9" i="8"/>
  <c r="AP528" i="8" s="1"/>
  <c r="AQ528" i="8" s="1"/>
  <c r="AQ7" i="8"/>
  <c r="AP7" i="8"/>
  <c r="D7" i="8"/>
  <c r="X8" i="8"/>
  <c r="X527" i="8" s="1"/>
  <c r="Y527" i="8" s="1"/>
  <c r="X7" i="8"/>
  <c r="Y7" i="8"/>
  <c r="W160" i="8" s="1"/>
  <c r="AM7" i="8"/>
  <c r="AN7" i="8"/>
  <c r="AM9" i="8"/>
  <c r="BL7" i="8"/>
  <c r="BK7" i="8"/>
  <c r="BX7" i="8"/>
  <c r="BW7" i="8"/>
  <c r="BW12" i="8"/>
  <c r="BX42" i="8" s="1"/>
  <c r="BW13" i="8"/>
  <c r="BX43" i="8" s="1"/>
  <c r="BF7" i="8"/>
  <c r="BE7" i="8"/>
  <c r="M13" i="8"/>
  <c r="K166" i="8" s="1"/>
  <c r="M11" i="8"/>
  <c r="K164" i="8" s="1"/>
  <c r="M9" i="8"/>
  <c r="K162" i="8" s="1"/>
  <c r="M7" i="8"/>
  <c r="K160" i="8" s="1"/>
  <c r="L13" i="8"/>
  <c r="L486" i="8" s="1"/>
  <c r="M486" i="8" s="1"/>
  <c r="L11" i="8"/>
  <c r="L530" i="8" s="1"/>
  <c r="M530" i="8" s="1"/>
  <c r="L7" i="8"/>
  <c r="M12" i="8"/>
  <c r="K165" i="8" s="1"/>
  <c r="M8" i="8"/>
  <c r="K161" i="8" s="1"/>
  <c r="L12" i="8"/>
  <c r="L485" i="8" s="1"/>
  <c r="M485" i="8" s="1"/>
  <c r="L8" i="8"/>
  <c r="L527" i="8" s="1"/>
  <c r="M527" i="8" s="1"/>
  <c r="L9" i="8"/>
  <c r="M10" i="8"/>
  <c r="K163" i="8" s="1"/>
  <c r="L10" i="8"/>
  <c r="L529" i="8" s="1"/>
  <c r="M529" i="8" s="1"/>
  <c r="AE8" i="8"/>
  <c r="Q509" i="8"/>
  <c r="Q461" i="8"/>
  <c r="S463" i="8"/>
  <c r="Q463" i="8"/>
  <c r="S461" i="8"/>
  <c r="S509" i="8"/>
  <c r="BC509" i="8"/>
  <c r="BA509" i="8"/>
  <c r="BC463" i="8"/>
  <c r="BA463" i="8"/>
  <c r="BC461" i="8"/>
  <c r="BA461" i="8"/>
  <c r="F525" i="8"/>
  <c r="G525" i="8" s="1"/>
  <c r="CF525" i="8"/>
  <c r="CG525" i="8" s="1"/>
  <c r="BW525" i="8"/>
  <c r="BX525" i="8" s="1"/>
  <c r="BQ525" i="8"/>
  <c r="BR525" i="8" s="1"/>
  <c r="BB525" i="8"/>
  <c r="BC525" i="8" s="1"/>
  <c r="AY525" i="8"/>
  <c r="AZ525" i="8" s="1"/>
  <c r="BE525" i="8"/>
  <c r="BF525" i="8" s="1"/>
  <c r="AV525" i="8"/>
  <c r="AW525" i="8" s="1"/>
  <c r="CC525" i="8"/>
  <c r="CD525" i="8" s="1"/>
  <c r="BT525" i="8"/>
  <c r="BU525" i="8" s="1"/>
  <c r="BK525" i="8"/>
  <c r="BL525" i="8" s="1"/>
  <c r="BZ525" i="8"/>
  <c r="CA525" i="8" s="1"/>
  <c r="AP525" i="8"/>
  <c r="AQ525" i="8" s="1"/>
  <c r="AJ525" i="8"/>
  <c r="AK525" i="8" s="1"/>
  <c r="AM525" i="8"/>
  <c r="AN525" i="8" s="1"/>
  <c r="BH525" i="8"/>
  <c r="BI525" i="8" s="1"/>
  <c r="R525" i="8"/>
  <c r="S525" i="8" s="1"/>
  <c r="I525" i="8"/>
  <c r="J525" i="8" s="1"/>
  <c r="AG525" i="8"/>
  <c r="AH525" i="8" s="1"/>
  <c r="U525" i="8"/>
  <c r="V525" i="8" s="1"/>
  <c r="AS525" i="8"/>
  <c r="AT525" i="8" s="1"/>
  <c r="AD525" i="8"/>
  <c r="AE525" i="8" s="1"/>
  <c r="O525" i="8"/>
  <c r="P525" i="8" s="1"/>
  <c r="AA525" i="8"/>
  <c r="AB525" i="8" s="1"/>
  <c r="C525" i="8"/>
  <c r="D525" i="8" s="1"/>
  <c r="BN525" i="8"/>
  <c r="BO525" i="8" s="1"/>
  <c r="X525" i="8"/>
  <c r="Y525" i="8" s="1"/>
  <c r="BW535" i="8"/>
  <c r="BX535" i="8" s="1"/>
  <c r="BW489" i="8"/>
  <c r="BX489" i="8" s="1"/>
  <c r="Y509" i="8"/>
  <c r="Y461" i="8"/>
  <c r="W509" i="8"/>
  <c r="W461" i="8"/>
  <c r="Y463" i="8"/>
  <c r="W463" i="8"/>
  <c r="AN509" i="8"/>
  <c r="AN461" i="8"/>
  <c r="AL509" i="8"/>
  <c r="AL461" i="8"/>
  <c r="AN463" i="8"/>
  <c r="AL463" i="8"/>
  <c r="AY483" i="8"/>
  <c r="AZ483" i="8" s="1"/>
  <c r="BL509" i="8"/>
  <c r="BL461" i="8"/>
  <c r="BJ461" i="8"/>
  <c r="BL463" i="8"/>
  <c r="BJ463" i="8"/>
  <c r="BJ509" i="8"/>
  <c r="BV509" i="8"/>
  <c r="BX463" i="8"/>
  <c r="BX509" i="8"/>
  <c r="BV463" i="8"/>
  <c r="BX461" i="8"/>
  <c r="BV461" i="8"/>
  <c r="BF461" i="8"/>
  <c r="BD509" i="8"/>
  <c r="BF463" i="8"/>
  <c r="BF509" i="8"/>
  <c r="BD461" i="8"/>
  <c r="BD463" i="8"/>
  <c r="BW488" i="8"/>
  <c r="BX488" i="8" s="1"/>
  <c r="BW534" i="8"/>
  <c r="BX534" i="8" s="1"/>
  <c r="AE509" i="8"/>
  <c r="AC509" i="8"/>
  <c r="AE463" i="8"/>
  <c r="AC463" i="8"/>
  <c r="AE461" i="8"/>
  <c r="AC461" i="8"/>
  <c r="AQ509" i="8"/>
  <c r="AO509" i="8"/>
  <c r="AQ463" i="8"/>
  <c r="AO463" i="8"/>
  <c r="AQ461" i="8"/>
  <c r="AO461" i="8"/>
  <c r="BT528" i="8"/>
  <c r="BU528" i="8" s="1"/>
  <c r="BY509" i="8"/>
  <c r="CA463" i="8"/>
  <c r="CA461" i="8"/>
  <c r="BY463" i="8"/>
  <c r="BY461" i="8"/>
  <c r="CA509" i="8"/>
  <c r="E509" i="8"/>
  <c r="G463" i="8"/>
  <c r="G461" i="8"/>
  <c r="E463" i="8"/>
  <c r="G509" i="8"/>
  <c r="E461" i="8"/>
  <c r="AS529" i="8"/>
  <c r="AT529" i="8" s="1"/>
  <c r="AS483" i="8"/>
  <c r="AT483" i="8" s="1"/>
  <c r="V509" i="8"/>
  <c r="T461" i="8"/>
  <c r="T509" i="8"/>
  <c r="V463" i="8"/>
  <c r="T463" i="8"/>
  <c r="V461" i="8"/>
  <c r="AH509" i="8"/>
  <c r="AF509" i="8"/>
  <c r="AH463" i="8"/>
  <c r="AF463" i="8"/>
  <c r="AH461" i="8"/>
  <c r="AF461" i="8"/>
  <c r="BO509" i="8"/>
  <c r="BM509" i="8"/>
  <c r="BO463" i="8"/>
  <c r="BM463" i="8"/>
  <c r="BO461" i="8"/>
  <c r="BM461" i="8"/>
  <c r="BU509" i="8"/>
  <c r="BS509" i="8"/>
  <c r="BU463" i="8"/>
  <c r="BS463" i="8"/>
  <c r="BU461" i="8"/>
  <c r="BS461" i="8"/>
  <c r="CE509" i="8"/>
  <c r="CG463" i="8"/>
  <c r="CG461" i="8"/>
  <c r="CG509" i="8"/>
  <c r="CE461" i="8"/>
  <c r="CE463" i="8"/>
  <c r="H509" i="8"/>
  <c r="H461" i="8"/>
  <c r="J463" i="8"/>
  <c r="H463" i="8"/>
  <c r="J509" i="8"/>
  <c r="J461" i="8"/>
  <c r="CC481" i="8"/>
  <c r="CD481" i="8" s="1"/>
  <c r="CC527" i="8"/>
  <c r="CD527" i="8" s="1"/>
  <c r="BQ528" i="8"/>
  <c r="BR528" i="8" s="1"/>
  <c r="BQ482" i="8"/>
  <c r="BR482" i="8" s="1"/>
  <c r="AB463" i="8"/>
  <c r="AB509" i="8"/>
  <c r="Z463" i="8"/>
  <c r="Z509" i="8"/>
  <c r="AB461" i="8"/>
  <c r="Z461" i="8"/>
  <c r="D463" i="8"/>
  <c r="B509" i="8"/>
  <c r="D461" i="8"/>
  <c r="B463" i="8"/>
  <c r="B461" i="8"/>
  <c r="D509" i="8"/>
  <c r="AY528" i="8"/>
  <c r="AZ528" i="8" s="1"/>
  <c r="AY482" i="8"/>
  <c r="AZ482" i="8" s="1"/>
  <c r="BH481" i="8"/>
  <c r="BI481" i="8" s="1"/>
  <c r="BW530" i="8"/>
  <c r="BX530" i="8" s="1"/>
  <c r="BW484" i="8"/>
  <c r="BX484" i="8" s="1"/>
  <c r="BW487" i="8"/>
  <c r="BX487" i="8" s="1"/>
  <c r="BW533" i="8"/>
  <c r="BX533" i="8" s="1"/>
  <c r="BE527" i="8"/>
  <c r="BF527" i="8" s="1"/>
  <c r="BE481" i="8"/>
  <c r="BF481" i="8" s="1"/>
  <c r="N463" i="8"/>
  <c r="P509" i="8"/>
  <c r="P461" i="8"/>
  <c r="N509" i="8"/>
  <c r="N461" i="8"/>
  <c r="P463" i="8"/>
  <c r="X481" i="8"/>
  <c r="Y481" i="8" s="1"/>
  <c r="AK461" i="8"/>
  <c r="AI461" i="8"/>
  <c r="AK509" i="8"/>
  <c r="AK463" i="8"/>
  <c r="AI509" i="8"/>
  <c r="AI463" i="8"/>
  <c r="AT461" i="8"/>
  <c r="AR461" i="8"/>
  <c r="AT509" i="8"/>
  <c r="AT463" i="8"/>
  <c r="AR509" i="8"/>
  <c r="AR463" i="8"/>
  <c r="AZ509" i="8"/>
  <c r="AX509" i="8"/>
  <c r="AZ461" i="8"/>
  <c r="AX461" i="8"/>
  <c r="AZ463" i="8"/>
  <c r="AX463" i="8"/>
  <c r="BI509" i="8"/>
  <c r="BI461" i="8"/>
  <c r="BG461" i="8"/>
  <c r="BG509" i="8"/>
  <c r="BI463" i="8"/>
  <c r="BG463" i="8"/>
  <c r="CB509" i="8"/>
  <c r="CD463" i="8"/>
  <c r="CD509" i="8"/>
  <c r="CD461" i="8"/>
  <c r="CB463" i="8"/>
  <c r="CB461" i="8"/>
  <c r="BR461" i="8"/>
  <c r="BP509" i="8"/>
  <c r="BR463" i="8"/>
  <c r="BR509" i="8"/>
  <c r="BP461" i="8"/>
  <c r="BP463" i="8"/>
  <c r="K509" i="8"/>
  <c r="L525" i="8"/>
  <c r="M525" i="8" s="1"/>
  <c r="K461" i="8"/>
  <c r="M461" i="8"/>
  <c r="M509" i="8"/>
  <c r="M463" i="8"/>
  <c r="AZ9" i="8"/>
  <c r="AK8" i="8"/>
  <c r="BR10" i="8"/>
  <c r="BP163" i="8" s="1"/>
  <c r="U10" i="8"/>
  <c r="U11" i="8"/>
  <c r="S8" i="8"/>
  <c r="BC8" i="8"/>
  <c r="BA161" i="8" s="1"/>
  <c r="AQ9" i="8"/>
  <c r="AO162" i="8" s="1"/>
  <c r="AQ8" i="8"/>
  <c r="AO161" i="8" s="1"/>
  <c r="U8" i="8"/>
  <c r="AA8" i="8"/>
  <c r="BB8" i="8"/>
  <c r="AA5" i="8"/>
  <c r="AP6" i="8"/>
  <c r="AP480" i="8" s="1"/>
  <c r="AQ480" i="8" s="1"/>
  <c r="K463" i="8"/>
  <c r="AP8" i="8"/>
  <c r="Y8" i="8"/>
  <c r="W161" i="8" s="1"/>
  <c r="Y9" i="8"/>
  <c r="W162" i="8" s="1"/>
  <c r="BD38" i="8"/>
  <c r="BP41" i="8"/>
  <c r="BV39" i="8"/>
  <c r="T167" i="8"/>
  <c r="V11" i="8"/>
  <c r="T164" i="8" s="1"/>
  <c r="D6" i="8"/>
  <c r="AG8" i="8"/>
  <c r="BG38" i="8"/>
  <c r="BV43" i="8"/>
  <c r="V6" i="8"/>
  <c r="BP38" i="8"/>
  <c r="C8" i="8"/>
  <c r="T166" i="8"/>
  <c r="V12" i="8"/>
  <c r="T165" i="8" s="1"/>
  <c r="U9" i="8"/>
  <c r="V8" i="8"/>
  <c r="T161" i="8" s="1"/>
  <c r="AA6" i="8"/>
  <c r="AA480" i="8" s="1"/>
  <c r="AB480" i="8" s="1"/>
  <c r="O8" i="8"/>
  <c r="O6" i="8"/>
  <c r="O480" i="8" s="1"/>
  <c r="P480" i="8" s="1"/>
  <c r="AJ12" i="8"/>
  <c r="AK10" i="8"/>
  <c r="AI163" i="8" s="1"/>
  <c r="AJ8" i="8"/>
  <c r="AH9" i="8"/>
  <c r="AF162" i="8" s="1"/>
  <c r="AT10" i="8"/>
  <c r="Y11" i="8"/>
  <c r="W164" i="8" s="1"/>
  <c r="AJ10" i="8"/>
  <c r="R8" i="8"/>
  <c r="BQ12" i="8"/>
  <c r="BR9" i="8"/>
  <c r="BP162" i="8" s="1"/>
  <c r="AJ5" i="8"/>
  <c r="AK9" i="8"/>
  <c r="AI162" i="8" s="1"/>
  <c r="AJ9" i="8"/>
  <c r="AZ8" i="8"/>
  <c r="AX161" i="8" s="1"/>
  <c r="AG9" i="8"/>
  <c r="AS8" i="8"/>
  <c r="AK13" i="8"/>
  <c r="AI166" i="8" s="1"/>
  <c r="U12" i="8"/>
  <c r="AK11" i="8"/>
  <c r="AI164" i="8" s="1"/>
  <c r="V10" i="8"/>
  <c r="T163" i="8" s="1"/>
  <c r="AH8" i="8"/>
  <c r="AF161" i="8" s="1"/>
  <c r="AJ14" i="8"/>
  <c r="AT8" i="8"/>
  <c r="AS9" i="8"/>
  <c r="BQ13" i="8"/>
  <c r="AS5" i="8"/>
  <c r="K36" i="8"/>
  <c r="AE6" i="8"/>
  <c r="BH6" i="8"/>
  <c r="BH480" i="8" s="1"/>
  <c r="BI480" i="8" s="1"/>
  <c r="BH32" i="8"/>
  <c r="BH30" i="8"/>
  <c r="BI33" i="8"/>
  <c r="BI31" i="8"/>
  <c r="BH33" i="8"/>
  <c r="BH31" i="8"/>
  <c r="BI32" i="8"/>
  <c r="BI30" i="8"/>
  <c r="CD6" i="8"/>
  <c r="CC32" i="8"/>
  <c r="CC30" i="8"/>
  <c r="CD33" i="8"/>
  <c r="CD31" i="8"/>
  <c r="CC33" i="8"/>
  <c r="CC31" i="8"/>
  <c r="CD32" i="8"/>
  <c r="CD30" i="8"/>
  <c r="BR13" i="8"/>
  <c r="BP166" i="8" s="1"/>
  <c r="BQ11" i="8"/>
  <c r="BQ32" i="8"/>
  <c r="BQ30" i="8"/>
  <c r="BQ10" i="8"/>
  <c r="BR33" i="8"/>
  <c r="BR31" i="8"/>
  <c r="BQ33" i="8"/>
  <c r="BQ31" i="8"/>
  <c r="BR30" i="8"/>
  <c r="BR32" i="8"/>
  <c r="P6" i="8"/>
  <c r="U6" i="8"/>
  <c r="U480" i="8" s="1"/>
  <c r="V480" i="8" s="1"/>
  <c r="AM32" i="8"/>
  <c r="AM30" i="8"/>
  <c r="AN31" i="8"/>
  <c r="AN32" i="8"/>
  <c r="AM31" i="8"/>
  <c r="AN30" i="8"/>
  <c r="AQ6" i="8"/>
  <c r="AP32" i="8"/>
  <c r="AP30" i="8"/>
  <c r="AQ33" i="8"/>
  <c r="AQ31" i="8"/>
  <c r="AQ32" i="8"/>
  <c r="AP31" i="8"/>
  <c r="AQ30" i="8"/>
  <c r="AP33" i="8"/>
  <c r="BL6" i="8"/>
  <c r="BK32" i="8"/>
  <c r="BK30" i="8"/>
  <c r="BL33" i="8"/>
  <c r="BL31" i="8"/>
  <c r="BK33" i="8"/>
  <c r="BK31" i="8"/>
  <c r="BL32" i="8"/>
  <c r="BL30" i="8"/>
  <c r="BB6" i="8"/>
  <c r="BB480" i="8" s="1"/>
  <c r="BC480" i="8" s="1"/>
  <c r="BB32" i="8"/>
  <c r="BB30" i="8"/>
  <c r="BC33" i="8"/>
  <c r="BC31" i="8"/>
  <c r="BB33" i="8"/>
  <c r="BB31" i="8"/>
  <c r="BC30" i="8"/>
  <c r="BC32" i="8"/>
  <c r="BZ32" i="8"/>
  <c r="BZ30" i="8"/>
  <c r="CA33" i="8"/>
  <c r="CA31" i="8"/>
  <c r="BZ33" i="8"/>
  <c r="BZ31" i="8"/>
  <c r="CA30" i="8"/>
  <c r="CA32" i="8"/>
  <c r="D8" i="8"/>
  <c r="B161" i="8" s="1"/>
  <c r="C32" i="8"/>
  <c r="C30" i="8"/>
  <c r="C33" i="8"/>
  <c r="D32" i="8"/>
  <c r="D31" i="8"/>
  <c r="D33" i="8"/>
  <c r="C31" i="8"/>
  <c r="AK6" i="8"/>
  <c r="AJ32" i="8"/>
  <c r="AJ30" i="8"/>
  <c r="AK31" i="8"/>
  <c r="AK33" i="8"/>
  <c r="AJ31" i="8"/>
  <c r="AJ33" i="8"/>
  <c r="AK30" i="8"/>
  <c r="AK32" i="8"/>
  <c r="AG6" i="8"/>
  <c r="AG480" i="8" s="1"/>
  <c r="AH480" i="8" s="1"/>
  <c r="BN32" i="8"/>
  <c r="BN30" i="8"/>
  <c r="BO33" i="8"/>
  <c r="BO31" i="8"/>
  <c r="BN33" i="8"/>
  <c r="BN31" i="8"/>
  <c r="BO30" i="8"/>
  <c r="BO32" i="8"/>
  <c r="BX6" i="8"/>
  <c r="BW32" i="8"/>
  <c r="BW30" i="8"/>
  <c r="BX33" i="8"/>
  <c r="BX31" i="8"/>
  <c r="BW33" i="8"/>
  <c r="BW31" i="8"/>
  <c r="BX32" i="8"/>
  <c r="BX30" i="8"/>
  <c r="BE6" i="8"/>
  <c r="BE480" i="8" s="1"/>
  <c r="BF480" i="8" s="1"/>
  <c r="BE32" i="8"/>
  <c r="BE30" i="8"/>
  <c r="BF33" i="8"/>
  <c r="BF31" i="8"/>
  <c r="BE33" i="8"/>
  <c r="BE31" i="8"/>
  <c r="BF30" i="8"/>
  <c r="BF32" i="8"/>
  <c r="S6" i="8"/>
  <c r="Q159" i="8" s="1"/>
  <c r="O5" i="8"/>
  <c r="AD6" i="8"/>
  <c r="AD480" i="8" s="1"/>
  <c r="AE480" i="8" s="1"/>
  <c r="AT9" i="8"/>
  <c r="AS32" i="8"/>
  <c r="AS30" i="8"/>
  <c r="AT33" i="8"/>
  <c r="AT31" i="8"/>
  <c r="AT32" i="8"/>
  <c r="AS31" i="8"/>
  <c r="AT30" i="8"/>
  <c r="AS33" i="8"/>
  <c r="AY32" i="8"/>
  <c r="AY30" i="8"/>
  <c r="AZ33" i="8"/>
  <c r="AZ31" i="8"/>
  <c r="AY33" i="8"/>
  <c r="AY31" i="8"/>
  <c r="AZ32" i="8"/>
  <c r="AZ30" i="8"/>
  <c r="BT32" i="8"/>
  <c r="BT30" i="8"/>
  <c r="BU33" i="8"/>
  <c r="BU31" i="8"/>
  <c r="BT33" i="8"/>
  <c r="BT31" i="8"/>
  <c r="BU30" i="8"/>
  <c r="BU32" i="8"/>
  <c r="CF9" i="8"/>
  <c r="CG39" i="8" s="1"/>
  <c r="CF13" i="8"/>
  <c r="CG43" i="8" s="1"/>
  <c r="CG9" i="8"/>
  <c r="CE162" i="8" s="1"/>
  <c r="CG11" i="8"/>
  <c r="CE164" i="8" s="1"/>
  <c r="CG13" i="8"/>
  <c r="CE166" i="8" s="1"/>
  <c r="CF8" i="8"/>
  <c r="CG38" i="8" s="1"/>
  <c r="CF10" i="8"/>
  <c r="CG40" i="8" s="1"/>
  <c r="CF12" i="8"/>
  <c r="CG42" i="8" s="1"/>
  <c r="CF5" i="8"/>
  <c r="CF11" i="8"/>
  <c r="CG41" i="8" s="1"/>
  <c r="CG8" i="8"/>
  <c r="CE161" i="8" s="1"/>
  <c r="CG10" i="8"/>
  <c r="CE163" i="8" s="1"/>
  <c r="CG12" i="8"/>
  <c r="CE165" i="8" s="1"/>
  <c r="CF6" i="8"/>
  <c r="CF480" i="8" s="1"/>
  <c r="CG480" i="8" s="1"/>
  <c r="CF32" i="8"/>
  <c r="CF30" i="8"/>
  <c r="CG33" i="8"/>
  <c r="CG31" i="8"/>
  <c r="CF31" i="8"/>
  <c r="CG32" i="8"/>
  <c r="CG30" i="8"/>
  <c r="CF33" i="8"/>
  <c r="AW11" i="8"/>
  <c r="AU164" i="8" s="1"/>
  <c r="AV5" i="8"/>
  <c r="AW8" i="8"/>
  <c r="AU161" i="8" s="1"/>
  <c r="AV10" i="8"/>
  <c r="AW9" i="8"/>
  <c r="AU162" i="8" s="1"/>
  <c r="AV32" i="8"/>
  <c r="AV30" i="8"/>
  <c r="AW32" i="8"/>
  <c r="AW33" i="8"/>
  <c r="AW31" i="8"/>
  <c r="AV9" i="8"/>
  <c r="AV33" i="8"/>
  <c r="AV31" i="8"/>
  <c r="AW30" i="8"/>
  <c r="AW10" i="8"/>
  <c r="AU163" i="8" s="1"/>
  <c r="AW6" i="8"/>
  <c r="AV8" i="8"/>
  <c r="J6" i="8"/>
  <c r="I5" i="8"/>
  <c r="BC6" i="8"/>
  <c r="I6" i="8"/>
  <c r="I480" i="8" s="1"/>
  <c r="J480" i="8" s="1"/>
  <c r="AT6" i="8"/>
  <c r="BK5" i="8"/>
  <c r="BW5" i="8"/>
  <c r="CC5" i="8"/>
  <c r="BQ5" i="8"/>
  <c r="R5" i="8"/>
  <c r="AD5" i="8"/>
  <c r="AP5" i="8"/>
  <c r="AZ6" i="8"/>
  <c r="BK6" i="8"/>
  <c r="BK480" i="8" s="1"/>
  <c r="BL480" i="8" s="1"/>
  <c r="BI6" i="8"/>
  <c r="BW6" i="8"/>
  <c r="BW480" i="8" s="1"/>
  <c r="BX480" i="8" s="1"/>
  <c r="CC6" i="8"/>
  <c r="CC480" i="8" s="1"/>
  <c r="CD480" i="8" s="1"/>
  <c r="BF6" i="8"/>
  <c r="BQ6" i="8"/>
  <c r="BQ480" i="8" s="1"/>
  <c r="BR480" i="8" s="1"/>
  <c r="BZ6" i="8"/>
  <c r="BZ480" i="8" s="1"/>
  <c r="CA480" i="8" s="1"/>
  <c r="BZ10" i="8"/>
  <c r="CA40" i="8" s="1"/>
  <c r="CA8" i="8"/>
  <c r="BY161" i="8" s="1"/>
  <c r="CA6" i="8"/>
  <c r="BZ8" i="8"/>
  <c r="CA38" i="8" s="1"/>
  <c r="BZ5" i="8"/>
  <c r="CA9" i="8"/>
  <c r="BY162" i="8" s="1"/>
  <c r="X6" i="8"/>
  <c r="X480" i="8" s="1"/>
  <c r="Y480" i="8" s="1"/>
  <c r="X5" i="8"/>
  <c r="X11" i="8"/>
  <c r="X9" i="8"/>
  <c r="Y12" i="8"/>
  <c r="Y10" i="8"/>
  <c r="W163" i="8" s="1"/>
  <c r="Y6" i="8"/>
  <c r="X12" i="8"/>
  <c r="X10" i="8"/>
  <c r="F6" i="8"/>
  <c r="F480" i="8" s="1"/>
  <c r="G480" i="8" s="1"/>
  <c r="F5" i="8"/>
  <c r="G8" i="8"/>
  <c r="E161" i="8" s="1"/>
  <c r="G6" i="8"/>
  <c r="AM6" i="8"/>
  <c r="AM480" i="8" s="1"/>
  <c r="AN480" i="8" s="1"/>
  <c r="AM5" i="8"/>
  <c r="AN9" i="8"/>
  <c r="AL162" i="8" s="1"/>
  <c r="AM8" i="8"/>
  <c r="AN6" i="8"/>
  <c r="BN6" i="8"/>
  <c r="BN480" i="8" s="1"/>
  <c r="BO480" i="8" s="1"/>
  <c r="BN5" i="8"/>
  <c r="BO9" i="8"/>
  <c r="BM162" i="8" s="1"/>
  <c r="BN9" i="8"/>
  <c r="BN8" i="8"/>
  <c r="BO8" i="8"/>
  <c r="BM161" i="8" s="1"/>
  <c r="BO6" i="8"/>
  <c r="CA10" i="8"/>
  <c r="BY163" i="8" s="1"/>
  <c r="BT6" i="8"/>
  <c r="BT480" i="8" s="1"/>
  <c r="BU480" i="8" s="1"/>
  <c r="BT5" i="8"/>
  <c r="BU8" i="8"/>
  <c r="BS161" i="8" s="1"/>
  <c r="BT8" i="8"/>
  <c r="BU38" i="8" s="1"/>
  <c r="BU6" i="8"/>
  <c r="BU9" i="8"/>
  <c r="BS162" i="8" s="1"/>
  <c r="BR12" i="8"/>
  <c r="BP165" i="8" s="1"/>
  <c r="AB6" i="8"/>
  <c r="AB8" i="8"/>
  <c r="U5" i="8"/>
  <c r="AG5" i="8"/>
  <c r="AY5" i="8"/>
  <c r="AY6" i="8"/>
  <c r="AY480" i="8" s="1"/>
  <c r="AZ480" i="8" s="1"/>
  <c r="BH5" i="8"/>
  <c r="BE5" i="8"/>
  <c r="BR6" i="8"/>
  <c r="W42" i="8" l="1"/>
  <c r="W165" i="8"/>
  <c r="BV41" i="8"/>
  <c r="AR40" i="8"/>
  <c r="AR163" i="8"/>
  <c r="BD191" i="8"/>
  <c r="BD373" i="8"/>
  <c r="BD252" i="8"/>
  <c r="BD342" i="8"/>
  <c r="BD282" i="8"/>
  <c r="BD222" i="8"/>
  <c r="BS36" i="8"/>
  <c r="BS159" i="8"/>
  <c r="AR39" i="8"/>
  <c r="AR253" i="8" s="1"/>
  <c r="AR162" i="8"/>
  <c r="AC36" i="8"/>
  <c r="AC159" i="8"/>
  <c r="BJ37" i="8"/>
  <c r="BJ341" i="8" s="1"/>
  <c r="BJ160" i="8"/>
  <c r="AC37" i="8"/>
  <c r="AC160" i="8"/>
  <c r="BY37" i="8"/>
  <c r="BY190" i="8" s="1"/>
  <c r="BY160" i="8"/>
  <c r="AI44" i="8"/>
  <c r="AI228" i="8" s="1"/>
  <c r="AI167" i="8"/>
  <c r="AL36" i="8"/>
  <c r="AL340" i="8" s="1"/>
  <c r="AL159" i="8"/>
  <c r="BJ36" i="8"/>
  <c r="BJ159" i="8"/>
  <c r="H37" i="8"/>
  <c r="H251" i="8" s="1"/>
  <c r="H160" i="8"/>
  <c r="CB36" i="8"/>
  <c r="CB159" i="8"/>
  <c r="AC38" i="8"/>
  <c r="AC81" i="8" s="1"/>
  <c r="AC161" i="8"/>
  <c r="AL37" i="8"/>
  <c r="AL221" i="8" s="1"/>
  <c r="AL160" i="8"/>
  <c r="BS37" i="8"/>
  <c r="BS160" i="8"/>
  <c r="AF36" i="8"/>
  <c r="AF159" i="8"/>
  <c r="BY36" i="8"/>
  <c r="BY280" i="8" s="1"/>
  <c r="BY159" i="8"/>
  <c r="BD36" i="8"/>
  <c r="BD159" i="8"/>
  <c r="Z39" i="8"/>
  <c r="Z343" i="8" s="1"/>
  <c r="Z162" i="8"/>
  <c r="BA37" i="8"/>
  <c r="BA160" i="8"/>
  <c r="CB37" i="8"/>
  <c r="CB160" i="8"/>
  <c r="AR36" i="8"/>
  <c r="AR159" i="8"/>
  <c r="BG222" i="8"/>
  <c r="BG373" i="8"/>
  <c r="BG191" i="8"/>
  <c r="BG282" i="8"/>
  <c r="BG342" i="8"/>
  <c r="BG252" i="8"/>
  <c r="Z37" i="8"/>
  <c r="Z81" i="8" s="1"/>
  <c r="Z160" i="8"/>
  <c r="CB38" i="8"/>
  <c r="CB161" i="8"/>
  <c r="AO40" i="8"/>
  <c r="AO163" i="8"/>
  <c r="AO36" i="8"/>
  <c r="AO340" i="8" s="1"/>
  <c r="AO159" i="8"/>
  <c r="H39" i="8"/>
  <c r="H223" i="8" s="1"/>
  <c r="H162" i="8"/>
  <c r="AR38" i="8"/>
  <c r="AR252" i="8" s="1"/>
  <c r="AR161" i="8"/>
  <c r="BM37" i="8"/>
  <c r="BM160" i="8"/>
  <c r="BM36" i="8"/>
  <c r="BM159" i="8"/>
  <c r="E36" i="8"/>
  <c r="E159" i="8"/>
  <c r="BG36" i="8"/>
  <c r="BG159" i="8"/>
  <c r="BA36" i="8"/>
  <c r="BA159" i="8"/>
  <c r="B36" i="8"/>
  <c r="B159" i="8"/>
  <c r="BD37" i="8"/>
  <c r="BD81" i="8" s="1"/>
  <c r="BD160" i="8"/>
  <c r="BG37" i="8"/>
  <c r="BG160" i="8"/>
  <c r="E37" i="8"/>
  <c r="E160" i="8"/>
  <c r="Z38" i="8"/>
  <c r="Z161" i="8"/>
  <c r="B37" i="8"/>
  <c r="B160" i="8"/>
  <c r="Z40" i="8"/>
  <c r="Z224" i="8" s="1"/>
  <c r="Z163" i="8"/>
  <c r="AO37" i="8"/>
  <c r="AO251" i="8" s="1"/>
  <c r="AO160" i="8"/>
  <c r="AR37" i="8"/>
  <c r="AR221" i="8" s="1"/>
  <c r="AR160" i="8"/>
  <c r="Z36" i="8"/>
  <c r="Z159" i="8"/>
  <c r="H36" i="8"/>
  <c r="H250" i="8" s="1"/>
  <c r="H159" i="8"/>
  <c r="AF37" i="8"/>
  <c r="AF160" i="8"/>
  <c r="N36" i="8"/>
  <c r="N159" i="8"/>
  <c r="AX39" i="8"/>
  <c r="AX162" i="8"/>
  <c r="BV42" i="8"/>
  <c r="BV165" i="8"/>
  <c r="BV40" i="8"/>
  <c r="BV163" i="8"/>
  <c r="AX37" i="8"/>
  <c r="AX160" i="8"/>
  <c r="N37" i="8"/>
  <c r="N160" i="8"/>
  <c r="BV223" i="8"/>
  <c r="BV253" i="8"/>
  <c r="BV283" i="8"/>
  <c r="BV192" i="8"/>
  <c r="BV343" i="8"/>
  <c r="BV374" i="8"/>
  <c r="H190" i="8"/>
  <c r="H221" i="8"/>
  <c r="H281" i="8"/>
  <c r="H341" i="8"/>
  <c r="H372" i="8"/>
  <c r="AX36" i="8"/>
  <c r="AX159" i="8"/>
  <c r="BV36" i="8"/>
  <c r="BV159" i="8"/>
  <c r="BY340" i="8"/>
  <c r="BY371" i="8"/>
  <c r="BY189" i="8"/>
  <c r="AU36" i="8"/>
  <c r="AU159" i="8"/>
  <c r="AO250" i="8"/>
  <c r="AO280" i="8"/>
  <c r="AO220" i="8"/>
  <c r="AO189" i="8"/>
  <c r="BP255" i="8"/>
  <c r="BP194" i="8"/>
  <c r="BP225" i="8"/>
  <c r="BP285" i="8"/>
  <c r="BP376" i="8"/>
  <c r="BP345" i="8"/>
  <c r="BV37" i="8"/>
  <c r="BV160" i="8"/>
  <c r="BP44" i="8"/>
  <c r="BP167" i="8"/>
  <c r="H192" i="8"/>
  <c r="H253" i="8"/>
  <c r="H374" i="8"/>
  <c r="H343" i="8"/>
  <c r="AR254" i="8"/>
  <c r="AR193" i="8"/>
  <c r="AR224" i="8"/>
  <c r="AR284" i="8"/>
  <c r="AR344" i="8"/>
  <c r="AR375" i="8"/>
  <c r="CE37" i="8"/>
  <c r="CE160" i="8"/>
  <c r="T37" i="8"/>
  <c r="T310" i="8" s="1"/>
  <c r="T160" i="8"/>
  <c r="BP36" i="8"/>
  <c r="BP159" i="8"/>
  <c r="W36" i="8"/>
  <c r="W309" i="8" s="1"/>
  <c r="W159" i="8"/>
  <c r="BP252" i="8"/>
  <c r="BP191" i="8"/>
  <c r="BP222" i="8"/>
  <c r="BP342" i="8"/>
  <c r="BP282" i="8"/>
  <c r="BP373" i="8"/>
  <c r="BJ190" i="8"/>
  <c r="BJ281" i="8"/>
  <c r="BJ251" i="8"/>
  <c r="BJ221" i="8"/>
  <c r="BJ372" i="8"/>
  <c r="BY372" i="8"/>
  <c r="BP37" i="8"/>
  <c r="BP160" i="8"/>
  <c r="AI37" i="8"/>
  <c r="AI160" i="8"/>
  <c r="T312" i="8"/>
  <c r="T162" i="8"/>
  <c r="BJ189" i="8"/>
  <c r="BJ340" i="8"/>
  <c r="BJ280" i="8"/>
  <c r="BJ250" i="8"/>
  <c r="BJ220" i="8"/>
  <c r="BJ371" i="8"/>
  <c r="K250" i="8"/>
  <c r="K189" i="8"/>
  <c r="K280" i="8"/>
  <c r="K220" i="8"/>
  <c r="K371" i="8"/>
  <c r="K340" i="8"/>
  <c r="T36" i="8"/>
  <c r="T309" i="8" s="1"/>
  <c r="T159" i="8"/>
  <c r="CE36" i="8"/>
  <c r="CE159" i="8"/>
  <c r="BV227" i="8"/>
  <c r="BV257" i="8"/>
  <c r="BV196" i="8"/>
  <c r="BV347" i="8"/>
  <c r="BV378" i="8"/>
  <c r="BV287" i="8"/>
  <c r="H189" i="8"/>
  <c r="H280" i="8"/>
  <c r="H220" i="8"/>
  <c r="H371" i="8"/>
  <c r="H340" i="8"/>
  <c r="AI36" i="8"/>
  <c r="AI159" i="8"/>
  <c r="BV225" i="8"/>
  <c r="BV255" i="8"/>
  <c r="BV194" i="8"/>
  <c r="BV285" i="8"/>
  <c r="BV345" i="8"/>
  <c r="BV376" i="8"/>
  <c r="Z374" i="8"/>
  <c r="Z283" i="8"/>
  <c r="W37" i="8"/>
  <c r="AO254" i="8"/>
  <c r="AO193" i="8"/>
  <c r="AO224" i="8"/>
  <c r="AO284" i="8"/>
  <c r="AO344" i="8"/>
  <c r="AO375" i="8"/>
  <c r="AR250" i="8"/>
  <c r="AR189" i="8"/>
  <c r="AR340" i="8"/>
  <c r="AR220" i="8"/>
  <c r="AR280" i="8"/>
  <c r="AR371" i="8"/>
  <c r="AI38" i="8"/>
  <c r="AI161" i="8"/>
  <c r="AX41" i="8"/>
  <c r="AX164" i="8"/>
  <c r="BT482" i="8"/>
  <c r="BU482" i="8" s="1"/>
  <c r="BW483" i="8"/>
  <c r="BX483" i="8" s="1"/>
  <c r="BW529" i="8"/>
  <c r="BX529" i="8" s="1"/>
  <c r="R533" i="8"/>
  <c r="S533" i="8" s="1"/>
  <c r="R487" i="8"/>
  <c r="S487" i="8" s="1"/>
  <c r="Q167" i="8"/>
  <c r="Q44" i="8"/>
  <c r="Q317" i="8" s="1"/>
  <c r="Q166" i="8"/>
  <c r="Q43" i="8"/>
  <c r="Q316" i="8" s="1"/>
  <c r="R532" i="8"/>
  <c r="S532" i="8" s="1"/>
  <c r="R486" i="8"/>
  <c r="S486" i="8" s="1"/>
  <c r="Q162" i="8"/>
  <c r="Q161" i="8"/>
  <c r="Q37" i="8"/>
  <c r="Q310" i="8" s="1"/>
  <c r="Q160" i="8"/>
  <c r="AJ486" i="8"/>
  <c r="AK486" i="8" s="1"/>
  <c r="BJ40" i="8"/>
  <c r="BW481" i="8"/>
  <c r="BX481" i="8" s="1"/>
  <c r="BW527" i="8"/>
  <c r="BX527" i="8" s="1"/>
  <c r="BW528" i="8"/>
  <c r="BX528" i="8" s="1"/>
  <c r="N38" i="8"/>
  <c r="AJ484" i="8"/>
  <c r="AK484" i="8" s="1"/>
  <c r="L483" i="8"/>
  <c r="M483" i="8" s="1"/>
  <c r="BW482" i="8"/>
  <c r="BX482" i="8" s="1"/>
  <c r="BV38" i="8"/>
  <c r="BQ527" i="8"/>
  <c r="BR527" i="8" s="1"/>
  <c r="L481" i="8"/>
  <c r="M481" i="8" s="1"/>
  <c r="BQ487" i="8"/>
  <c r="BR487" i="8" s="1"/>
  <c r="BK482" i="8"/>
  <c r="BL482" i="8" s="1"/>
  <c r="L532" i="8"/>
  <c r="M532" i="8" s="1"/>
  <c r="AP482" i="8"/>
  <c r="AQ482" i="8" s="1"/>
  <c r="H38" i="8"/>
  <c r="BK529" i="8"/>
  <c r="BL529" i="8" s="1"/>
  <c r="AI42" i="8"/>
  <c r="Q41" i="8"/>
  <c r="Q314" i="8" s="1"/>
  <c r="BZ482" i="8"/>
  <c r="CA482" i="8" s="1"/>
  <c r="L484" i="8"/>
  <c r="M484" i="8" s="1"/>
  <c r="BZ528" i="8"/>
  <c r="CA528" i="8" s="1"/>
  <c r="AD527" i="8"/>
  <c r="AE527" i="8" s="1"/>
  <c r="BW486" i="8"/>
  <c r="BX486" i="8" s="1"/>
  <c r="I482" i="8"/>
  <c r="J482" i="8" s="1"/>
  <c r="L531" i="8"/>
  <c r="M531" i="8" s="1"/>
  <c r="BW532" i="8"/>
  <c r="BX532" i="8" s="1"/>
  <c r="BA38" i="8"/>
  <c r="BP40" i="8"/>
  <c r="BJ38" i="8"/>
  <c r="AA529" i="8"/>
  <c r="AB529" i="8" s="1"/>
  <c r="F481" i="8"/>
  <c r="G481" i="8" s="1"/>
  <c r="BW531" i="8"/>
  <c r="BX531" i="8" s="1"/>
  <c r="Q38" i="8"/>
  <c r="Q311" i="8" s="1"/>
  <c r="BW485" i="8"/>
  <c r="BX485" i="8" s="1"/>
  <c r="AO38" i="8"/>
  <c r="AO39" i="8"/>
  <c r="BP45" i="8"/>
  <c r="BH528" i="8"/>
  <c r="BI528" i="8" s="1"/>
  <c r="BH482" i="8"/>
  <c r="BI482" i="8" s="1"/>
  <c r="AM529" i="8"/>
  <c r="AN529" i="8" s="1"/>
  <c r="AM483" i="8"/>
  <c r="AN483" i="8" s="1"/>
  <c r="BB528" i="8"/>
  <c r="BC528" i="8" s="1"/>
  <c r="BB482" i="8"/>
  <c r="BC482" i="8" s="1"/>
  <c r="W38" i="8"/>
  <c r="BQ534" i="8"/>
  <c r="BR534" i="8" s="1"/>
  <c r="BQ488" i="8"/>
  <c r="BR488" i="8" s="1"/>
  <c r="AL40" i="8"/>
  <c r="BA39" i="8"/>
  <c r="AL39" i="8"/>
  <c r="BG39" i="8"/>
  <c r="K43" i="8"/>
  <c r="K40" i="8"/>
  <c r="K42" i="8"/>
  <c r="K37" i="8"/>
  <c r="K39" i="8"/>
  <c r="K41" i="8"/>
  <c r="CE371" i="8"/>
  <c r="K38" i="8"/>
  <c r="Q36" i="8"/>
  <c r="Q309" i="8" s="1"/>
  <c r="AY536" i="8"/>
  <c r="AZ536" i="8" s="1"/>
  <c r="AY490" i="8"/>
  <c r="AZ490" i="8" s="1"/>
  <c r="AY533" i="8"/>
  <c r="AZ533" i="8" s="1"/>
  <c r="AY487" i="8"/>
  <c r="AZ487" i="8" s="1"/>
  <c r="AY534" i="8"/>
  <c r="AZ534" i="8" s="1"/>
  <c r="AY488" i="8"/>
  <c r="AZ488" i="8" s="1"/>
  <c r="AY492" i="8"/>
  <c r="AZ492" i="8" s="1"/>
  <c r="AY538" i="8"/>
  <c r="AZ538" i="8" s="1"/>
  <c r="BK530" i="8"/>
  <c r="BL530" i="8" s="1"/>
  <c r="BK484" i="8"/>
  <c r="BL484" i="8" s="1"/>
  <c r="AY491" i="8"/>
  <c r="AZ491" i="8" s="1"/>
  <c r="AY537" i="8"/>
  <c r="AZ537" i="8" s="1"/>
  <c r="AY489" i="8"/>
  <c r="AZ489" i="8" s="1"/>
  <c r="AY535" i="8"/>
  <c r="AZ535" i="8" s="1"/>
  <c r="AM481" i="8"/>
  <c r="AN481" i="8" s="1"/>
  <c r="AM527" i="8"/>
  <c r="AN527" i="8" s="1"/>
  <c r="X483" i="8"/>
  <c r="Y483" i="8" s="1"/>
  <c r="X529" i="8"/>
  <c r="Y529" i="8" s="1"/>
  <c r="CF527" i="8"/>
  <c r="CG527" i="8" s="1"/>
  <c r="CF481" i="8"/>
  <c r="CG481" i="8" s="1"/>
  <c r="AS482" i="8"/>
  <c r="AT482" i="8" s="1"/>
  <c r="AS528" i="8"/>
  <c r="AT528" i="8" s="1"/>
  <c r="O532" i="8"/>
  <c r="P532" i="8" s="1"/>
  <c r="O486" i="8"/>
  <c r="P486" i="8" s="1"/>
  <c r="AG528" i="8"/>
  <c r="AH528" i="8" s="1"/>
  <c r="AG482" i="8"/>
  <c r="AH482" i="8" s="1"/>
  <c r="BB481" i="8"/>
  <c r="BC481" i="8" s="1"/>
  <c r="BB527" i="8"/>
  <c r="BC527" i="8" s="1"/>
  <c r="U481" i="8"/>
  <c r="V481" i="8" s="1"/>
  <c r="U527" i="8"/>
  <c r="V527" i="8" s="1"/>
  <c r="U483" i="8"/>
  <c r="V483" i="8" s="1"/>
  <c r="U529" i="8"/>
  <c r="V529" i="8" s="1"/>
  <c r="BN481" i="8"/>
  <c r="BO481" i="8" s="1"/>
  <c r="BN527" i="8"/>
  <c r="BO527" i="8" s="1"/>
  <c r="X531" i="8"/>
  <c r="Y531" i="8" s="1"/>
  <c r="X485" i="8"/>
  <c r="Y485" i="8" s="1"/>
  <c r="X528" i="8"/>
  <c r="Y528" i="8" s="1"/>
  <c r="X482" i="8"/>
  <c r="Y482" i="8" s="1"/>
  <c r="AV528" i="8"/>
  <c r="AW528" i="8" s="1"/>
  <c r="AV482" i="8"/>
  <c r="AW482" i="8" s="1"/>
  <c r="AV531" i="8"/>
  <c r="AW531" i="8" s="1"/>
  <c r="AV485" i="8"/>
  <c r="AW485" i="8" s="1"/>
  <c r="CF528" i="8"/>
  <c r="CG528" i="8" s="1"/>
  <c r="CF482" i="8"/>
  <c r="CG482" i="8" s="1"/>
  <c r="L528" i="8"/>
  <c r="M528" i="8" s="1"/>
  <c r="L482" i="8"/>
  <c r="M482" i="8" s="1"/>
  <c r="BQ484" i="8"/>
  <c r="BR484" i="8" s="1"/>
  <c r="BQ530" i="8"/>
  <c r="BR530" i="8" s="1"/>
  <c r="AJ482" i="8"/>
  <c r="AK482" i="8" s="1"/>
  <c r="AJ528" i="8"/>
  <c r="AK528" i="8" s="1"/>
  <c r="O530" i="8"/>
  <c r="P530" i="8" s="1"/>
  <c r="O484" i="8"/>
  <c r="P484" i="8" s="1"/>
  <c r="BQ531" i="8"/>
  <c r="BR531" i="8" s="1"/>
  <c r="BQ485" i="8"/>
  <c r="BR485" i="8" s="1"/>
  <c r="AJ529" i="8"/>
  <c r="AK529" i="8" s="1"/>
  <c r="AJ483" i="8"/>
  <c r="AK483" i="8" s="1"/>
  <c r="I529" i="8"/>
  <c r="J529" i="8" s="1"/>
  <c r="I483" i="8"/>
  <c r="J483" i="8" s="1"/>
  <c r="Q42" i="8"/>
  <c r="Q315" i="8" s="1"/>
  <c r="AP529" i="8"/>
  <c r="AQ529" i="8" s="1"/>
  <c r="AP483" i="8"/>
  <c r="AQ483" i="8" s="1"/>
  <c r="BN529" i="8"/>
  <c r="BO529" i="8" s="1"/>
  <c r="BN483" i="8"/>
  <c r="BO483" i="8" s="1"/>
  <c r="U487" i="8"/>
  <c r="V487" i="8" s="1"/>
  <c r="U533" i="8"/>
  <c r="V533" i="8" s="1"/>
  <c r="BN531" i="8"/>
  <c r="BO531" i="8" s="1"/>
  <c r="BN485" i="8"/>
  <c r="BO485" i="8" s="1"/>
  <c r="AV532" i="8"/>
  <c r="AW532" i="8" s="1"/>
  <c r="AV486" i="8"/>
  <c r="AW486" i="8" s="1"/>
  <c r="CF532" i="8"/>
  <c r="CG532" i="8" s="1"/>
  <c r="CF486" i="8"/>
  <c r="CG486" i="8" s="1"/>
  <c r="BT527" i="8"/>
  <c r="BU527" i="8" s="1"/>
  <c r="BT481" i="8"/>
  <c r="BU481" i="8" s="1"/>
  <c r="BN528" i="8"/>
  <c r="BO528" i="8" s="1"/>
  <c r="BN482" i="8"/>
  <c r="BO482" i="8" s="1"/>
  <c r="AM528" i="8"/>
  <c r="AN528" i="8" s="1"/>
  <c r="AM482" i="8"/>
  <c r="AN482" i="8" s="1"/>
  <c r="X530" i="8"/>
  <c r="Y530" i="8" s="1"/>
  <c r="X484" i="8"/>
  <c r="Y484" i="8" s="1"/>
  <c r="BZ529" i="8"/>
  <c r="CA529" i="8" s="1"/>
  <c r="BZ483" i="8"/>
  <c r="CA483" i="8" s="1"/>
  <c r="AV527" i="8"/>
  <c r="AW527" i="8" s="1"/>
  <c r="AV481" i="8"/>
  <c r="AW481" i="8" s="1"/>
  <c r="CF485" i="8"/>
  <c r="CG485" i="8" s="1"/>
  <c r="CF531" i="8"/>
  <c r="CG531" i="8" s="1"/>
  <c r="BQ529" i="8"/>
  <c r="BR529" i="8" s="1"/>
  <c r="BQ483" i="8"/>
  <c r="BR483" i="8" s="1"/>
  <c r="AJ533" i="8"/>
  <c r="AK533" i="8" s="1"/>
  <c r="AJ487" i="8"/>
  <c r="AK487" i="8" s="1"/>
  <c r="U485" i="8"/>
  <c r="V485" i="8" s="1"/>
  <c r="U531" i="8"/>
  <c r="V531" i="8" s="1"/>
  <c r="AY530" i="8"/>
  <c r="AZ530" i="8" s="1"/>
  <c r="AY484" i="8"/>
  <c r="AZ484" i="8" s="1"/>
  <c r="O531" i="8"/>
  <c r="P531" i="8" s="1"/>
  <c r="O485" i="8"/>
  <c r="P485" i="8" s="1"/>
  <c r="R481" i="8"/>
  <c r="S481" i="8" s="1"/>
  <c r="R527" i="8"/>
  <c r="S527" i="8" s="1"/>
  <c r="R484" i="8"/>
  <c r="S484" i="8" s="1"/>
  <c r="R530" i="8"/>
  <c r="S530" i="8" s="1"/>
  <c r="AJ531" i="8"/>
  <c r="AK531" i="8" s="1"/>
  <c r="AJ485" i="8"/>
  <c r="AK485" i="8" s="1"/>
  <c r="BK527" i="8"/>
  <c r="BL527" i="8" s="1"/>
  <c r="BK481" i="8"/>
  <c r="BL481" i="8" s="1"/>
  <c r="W39" i="8"/>
  <c r="C481" i="8"/>
  <c r="D481" i="8" s="1"/>
  <c r="C527" i="8"/>
  <c r="D527" i="8" s="1"/>
  <c r="AG527" i="8"/>
  <c r="AH527" i="8" s="1"/>
  <c r="AG481" i="8"/>
  <c r="AH481" i="8" s="1"/>
  <c r="R482" i="8"/>
  <c r="S482" i="8" s="1"/>
  <c r="R528" i="8"/>
  <c r="S528" i="8" s="1"/>
  <c r="AY486" i="8"/>
  <c r="AZ486" i="8" s="1"/>
  <c r="AY532" i="8"/>
  <c r="AZ532" i="8" s="1"/>
  <c r="BN530" i="8"/>
  <c r="BO530" i="8" s="1"/>
  <c r="BN484" i="8"/>
  <c r="BO484" i="8" s="1"/>
  <c r="AV530" i="8"/>
  <c r="AW530" i="8" s="1"/>
  <c r="AV484" i="8"/>
  <c r="AW484" i="8" s="1"/>
  <c r="CF484" i="8"/>
  <c r="CG484" i="8" s="1"/>
  <c r="CF530" i="8"/>
  <c r="CG530" i="8" s="1"/>
  <c r="AY527" i="8"/>
  <c r="AZ527" i="8" s="1"/>
  <c r="AY481" i="8"/>
  <c r="AZ481" i="8" s="1"/>
  <c r="O483" i="8"/>
  <c r="P483" i="8" s="1"/>
  <c r="O529" i="8"/>
  <c r="P529" i="8" s="1"/>
  <c r="U528" i="8"/>
  <c r="V528" i="8" s="1"/>
  <c r="U482" i="8"/>
  <c r="V482" i="8" s="1"/>
  <c r="AA482" i="8"/>
  <c r="AB482" i="8" s="1"/>
  <c r="AA528" i="8"/>
  <c r="AB528" i="8" s="1"/>
  <c r="U532" i="8"/>
  <c r="V532" i="8" s="1"/>
  <c r="U486" i="8"/>
  <c r="V486" i="8" s="1"/>
  <c r="BZ527" i="8"/>
  <c r="CA527" i="8" s="1"/>
  <c r="BZ481" i="8"/>
  <c r="CA481" i="8" s="1"/>
  <c r="I527" i="8"/>
  <c r="J527" i="8" s="1"/>
  <c r="I481" i="8"/>
  <c r="J481" i="8" s="1"/>
  <c r="AV533" i="8"/>
  <c r="AW533" i="8" s="1"/>
  <c r="AV487" i="8"/>
  <c r="AW487" i="8" s="1"/>
  <c r="AV529" i="8"/>
  <c r="AW529" i="8" s="1"/>
  <c r="AV483" i="8"/>
  <c r="AW483" i="8" s="1"/>
  <c r="CF483" i="8"/>
  <c r="CG483" i="8" s="1"/>
  <c r="CF529" i="8"/>
  <c r="CG529" i="8" s="1"/>
  <c r="BQ532" i="8"/>
  <c r="BR532" i="8" s="1"/>
  <c r="BQ486" i="8"/>
  <c r="BR486" i="8" s="1"/>
  <c r="AY531" i="8"/>
  <c r="AZ531" i="8" s="1"/>
  <c r="AY485" i="8"/>
  <c r="AZ485" i="8" s="1"/>
  <c r="AS527" i="8"/>
  <c r="AT527" i="8" s="1"/>
  <c r="AS481" i="8"/>
  <c r="AT481" i="8" s="1"/>
  <c r="R531" i="8"/>
  <c r="S531" i="8" s="1"/>
  <c r="R485" i="8"/>
  <c r="S485" i="8" s="1"/>
  <c r="O528" i="8"/>
  <c r="P528" i="8" s="1"/>
  <c r="O482" i="8"/>
  <c r="P482" i="8" s="1"/>
  <c r="AJ481" i="8"/>
  <c r="AK481" i="8" s="1"/>
  <c r="AJ527" i="8"/>
  <c r="AK527" i="8" s="1"/>
  <c r="O481" i="8"/>
  <c r="P481" i="8" s="1"/>
  <c r="O527" i="8"/>
  <c r="P527" i="8" s="1"/>
  <c r="AP527" i="8"/>
  <c r="AQ527" i="8" s="1"/>
  <c r="AP481" i="8"/>
  <c r="AQ481" i="8" s="1"/>
  <c r="AA527" i="8"/>
  <c r="AB527" i="8" s="1"/>
  <c r="AA481" i="8"/>
  <c r="AB481" i="8" s="1"/>
  <c r="R483" i="8"/>
  <c r="S483" i="8" s="1"/>
  <c r="R529" i="8"/>
  <c r="S529" i="8" s="1"/>
  <c r="U530" i="8"/>
  <c r="V530" i="8" s="1"/>
  <c r="U484" i="8"/>
  <c r="V484" i="8" s="1"/>
  <c r="BS39" i="8"/>
  <c r="AU38" i="8"/>
  <c r="CE395" i="8"/>
  <c r="N40" i="8"/>
  <c r="BP39" i="8"/>
  <c r="N43" i="8"/>
  <c r="N39" i="8"/>
  <c r="N42" i="8"/>
  <c r="BJ39" i="8"/>
  <c r="E38" i="8"/>
  <c r="BY39" i="8"/>
  <c r="BY38" i="8"/>
  <c r="AU40" i="8"/>
  <c r="AU39" i="8"/>
  <c r="CE394" i="8"/>
  <c r="CE397" i="8"/>
  <c r="CE42" i="8"/>
  <c r="CE376" i="8"/>
  <c r="CE43" i="8"/>
  <c r="CE377" i="8"/>
  <c r="AF38" i="8"/>
  <c r="T40" i="8"/>
  <c r="T313" i="8" s="1"/>
  <c r="T42" i="8"/>
  <c r="T315" i="8" s="1"/>
  <c r="BY40" i="8"/>
  <c r="BM38" i="8"/>
  <c r="CE396" i="8"/>
  <c r="CE40" i="8"/>
  <c r="CE374" i="8"/>
  <c r="CE41" i="8"/>
  <c r="CE375" i="8"/>
  <c r="AX40" i="8"/>
  <c r="BP43" i="8"/>
  <c r="N41" i="8"/>
  <c r="AX38" i="8"/>
  <c r="AI40" i="8"/>
  <c r="T316" i="8"/>
  <c r="AX43" i="8"/>
  <c r="BP42" i="8"/>
  <c r="BS38" i="8"/>
  <c r="BM39" i="8"/>
  <c r="W40" i="8"/>
  <c r="AU42" i="8"/>
  <c r="AU41" i="8"/>
  <c r="CE38" i="8"/>
  <c r="CE372" i="8"/>
  <c r="CE39" i="8"/>
  <c r="CE373" i="8"/>
  <c r="AI41" i="8"/>
  <c r="AI43" i="8"/>
  <c r="AI39" i="8"/>
  <c r="AX42" i="8"/>
  <c r="AF39" i="8"/>
  <c r="T38" i="8"/>
  <c r="T311" i="8" s="1"/>
  <c r="T41" i="8"/>
  <c r="T314" i="8" s="1"/>
  <c r="Q39" i="8"/>
  <c r="Q312" i="8" s="1"/>
  <c r="B38" i="8"/>
  <c r="Q40" i="8"/>
  <c r="Q313" i="8" s="1"/>
  <c r="H40" i="8"/>
  <c r="Z192" i="8" l="1"/>
  <c r="BY341" i="8"/>
  <c r="Z253" i="8"/>
  <c r="BY281" i="8"/>
  <c r="AR373" i="8"/>
  <c r="Z223" i="8"/>
  <c r="BY251" i="8"/>
  <c r="BY221" i="8"/>
  <c r="AR342" i="8"/>
  <c r="AI197" i="8"/>
  <c r="AR282" i="8"/>
  <c r="BY220" i="8"/>
  <c r="AR222" i="8"/>
  <c r="AR191" i="8"/>
  <c r="H283" i="8"/>
  <c r="BY250" i="8"/>
  <c r="AI258" i="8"/>
  <c r="W224" i="8"/>
  <c r="W193" i="8"/>
  <c r="W313" i="8"/>
  <c r="AL341" i="8"/>
  <c r="W191" i="8"/>
  <c r="W222" i="8"/>
  <c r="W311" i="8"/>
  <c r="AL372" i="8"/>
  <c r="W223" i="8"/>
  <c r="W192" i="8"/>
  <c r="W312" i="8"/>
  <c r="AL251" i="8"/>
  <c r="AO371" i="8"/>
  <c r="AO341" i="8"/>
  <c r="AL281" i="8"/>
  <c r="AI379" i="8"/>
  <c r="W225" i="8"/>
  <c r="W194" i="8"/>
  <c r="W314" i="8"/>
  <c r="AL190" i="8"/>
  <c r="AI348" i="8"/>
  <c r="W190" i="8"/>
  <c r="W310" i="8"/>
  <c r="W221" i="8"/>
  <c r="AI288" i="8"/>
  <c r="W226" i="8"/>
  <c r="W195" i="8"/>
  <c r="W315" i="8"/>
  <c r="W377" i="8"/>
  <c r="W346" i="8"/>
  <c r="W286" i="8"/>
  <c r="W256" i="8"/>
  <c r="AR190" i="8"/>
  <c r="AO372" i="8"/>
  <c r="AR251" i="8"/>
  <c r="AO190" i="8"/>
  <c r="AL250" i="8"/>
  <c r="AO221" i="8"/>
  <c r="AO281" i="8"/>
  <c r="AL220" i="8"/>
  <c r="Z284" i="8"/>
  <c r="Z375" i="8"/>
  <c r="Z344" i="8"/>
  <c r="BM282" i="8"/>
  <c r="BM373" i="8"/>
  <c r="BM191" i="8"/>
  <c r="BM222" i="8"/>
  <c r="BM342" i="8"/>
  <c r="BM252" i="8"/>
  <c r="AL189" i="8"/>
  <c r="BD221" i="8"/>
  <c r="BD190" i="8"/>
  <c r="BD281" i="8"/>
  <c r="BD251" i="8"/>
  <c r="BD341" i="8"/>
  <c r="BD372" i="8"/>
  <c r="BM281" i="8"/>
  <c r="BM190" i="8"/>
  <c r="BM372" i="8"/>
  <c r="BM221" i="8"/>
  <c r="BM341" i="8"/>
  <c r="BM251" i="8"/>
  <c r="Z372" i="8"/>
  <c r="Z281" i="8"/>
  <c r="Z190" i="8"/>
  <c r="Z221" i="8"/>
  <c r="Z341" i="8"/>
  <c r="Z251" i="8"/>
  <c r="BA221" i="8"/>
  <c r="BA372" i="8"/>
  <c r="BA281" i="8"/>
  <c r="BA341" i="8"/>
  <c r="BA190" i="8"/>
  <c r="BA251" i="8"/>
  <c r="BS189" i="8"/>
  <c r="BS371" i="8"/>
  <c r="BS220" i="8"/>
  <c r="BS280" i="8"/>
  <c r="BS340" i="8"/>
  <c r="BS250" i="8"/>
  <c r="BS190" i="8"/>
  <c r="BS372" i="8"/>
  <c r="BS221" i="8"/>
  <c r="BS281" i="8"/>
  <c r="BS341" i="8"/>
  <c r="BS251" i="8"/>
  <c r="BS223" i="8"/>
  <c r="BS283" i="8"/>
  <c r="BS343" i="8"/>
  <c r="BS374" i="8"/>
  <c r="BS253" i="8"/>
  <c r="BS192" i="8"/>
  <c r="B250" i="8"/>
  <c r="B340" i="8"/>
  <c r="B371" i="8"/>
  <c r="B220" i="8"/>
  <c r="B280" i="8"/>
  <c r="B189" i="8"/>
  <c r="AC373" i="8"/>
  <c r="AC282" i="8"/>
  <c r="AC191" i="8"/>
  <c r="AC342" i="8"/>
  <c r="AC222" i="8"/>
  <c r="AC252" i="8"/>
  <c r="AF192" i="8"/>
  <c r="AF253" i="8"/>
  <c r="AF343" i="8"/>
  <c r="AF374" i="8"/>
  <c r="AF223" i="8"/>
  <c r="AF283" i="8"/>
  <c r="CB281" i="8"/>
  <c r="CB251" i="8"/>
  <c r="CB221" i="8"/>
  <c r="CB372" i="8"/>
  <c r="CB341" i="8"/>
  <c r="CB190" i="8"/>
  <c r="AL280" i="8"/>
  <c r="AR374" i="8"/>
  <c r="BS373" i="8"/>
  <c r="BS222" i="8"/>
  <c r="BS282" i="8"/>
  <c r="BS342" i="8"/>
  <c r="BS191" i="8"/>
  <c r="BS252" i="8"/>
  <c r="BM371" i="8"/>
  <c r="BM280" i="8"/>
  <c r="BM189" i="8"/>
  <c r="BM220" i="8"/>
  <c r="BM340" i="8"/>
  <c r="BM250" i="8"/>
  <c r="E222" i="8"/>
  <c r="E191" i="8"/>
  <c r="E252" i="8"/>
  <c r="E342" i="8"/>
  <c r="E282" i="8"/>
  <c r="E373" i="8"/>
  <c r="BG374" i="8"/>
  <c r="BG283" i="8"/>
  <c r="BG343" i="8"/>
  <c r="BG253" i="8"/>
  <c r="BG192" i="8"/>
  <c r="BG223" i="8"/>
  <c r="AR343" i="8"/>
  <c r="AF281" i="8"/>
  <c r="AF372" i="8"/>
  <c r="AF190" i="8"/>
  <c r="AF251" i="8"/>
  <c r="AF341" i="8"/>
  <c r="AF221" i="8"/>
  <c r="B372" i="8"/>
  <c r="B221" i="8"/>
  <c r="B281" i="8"/>
  <c r="B190" i="8"/>
  <c r="B341" i="8"/>
  <c r="B251" i="8"/>
  <c r="BA220" i="8"/>
  <c r="BA371" i="8"/>
  <c r="BA280" i="8"/>
  <c r="BA189" i="8"/>
  <c r="BA340" i="8"/>
  <c r="BA250" i="8"/>
  <c r="BD280" i="8"/>
  <c r="BD220" i="8"/>
  <c r="BD189" i="8"/>
  <c r="BD250" i="8"/>
  <c r="BD340" i="8"/>
  <c r="BD371" i="8"/>
  <c r="CB280" i="8"/>
  <c r="CB250" i="8"/>
  <c r="CB220" i="8"/>
  <c r="CB340" i="8"/>
  <c r="CB371" i="8"/>
  <c r="CB189" i="8"/>
  <c r="AC372" i="8"/>
  <c r="AC281" i="8"/>
  <c r="AC341" i="8"/>
  <c r="AC190" i="8"/>
  <c r="AC221" i="8"/>
  <c r="AC251" i="8"/>
  <c r="AR283" i="8"/>
  <c r="AR372" i="8"/>
  <c r="BA192" i="8"/>
  <c r="BA374" i="8"/>
  <c r="BA283" i="8"/>
  <c r="BA253" i="8"/>
  <c r="BA343" i="8"/>
  <c r="BA223" i="8"/>
  <c r="BA282" i="8"/>
  <c r="BA191" i="8"/>
  <c r="BA373" i="8"/>
  <c r="BA222" i="8"/>
  <c r="BA252" i="8"/>
  <c r="BA342" i="8"/>
  <c r="AR223" i="8"/>
  <c r="AR341" i="8"/>
  <c r="Z193" i="8"/>
  <c r="Z373" i="8"/>
  <c r="Z282" i="8"/>
  <c r="Z342" i="8"/>
  <c r="Z191" i="8"/>
  <c r="Z222" i="8"/>
  <c r="Z252" i="8"/>
  <c r="BG250" i="8"/>
  <c r="BG189" i="8"/>
  <c r="BG220" i="8"/>
  <c r="BG371" i="8"/>
  <c r="BG280" i="8"/>
  <c r="BG340" i="8"/>
  <c r="BM283" i="8"/>
  <c r="BM192" i="8"/>
  <c r="BM223" i="8"/>
  <c r="BM343" i="8"/>
  <c r="BM253" i="8"/>
  <c r="BM374" i="8"/>
  <c r="CB252" i="8"/>
  <c r="CB222" i="8"/>
  <c r="CB373" i="8"/>
  <c r="CB282" i="8"/>
  <c r="CB342" i="8"/>
  <c r="CB191" i="8"/>
  <c r="B373" i="8"/>
  <c r="B342" i="8"/>
  <c r="B222" i="8"/>
  <c r="B282" i="8"/>
  <c r="B191" i="8"/>
  <c r="B252" i="8"/>
  <c r="AL371" i="8"/>
  <c r="AR192" i="8"/>
  <c r="AR281" i="8"/>
  <c r="Z254" i="8"/>
  <c r="BG190" i="8"/>
  <c r="BG221" i="8"/>
  <c r="BG372" i="8"/>
  <c r="BG281" i="8"/>
  <c r="BG341" i="8"/>
  <c r="BG251" i="8"/>
  <c r="AF191" i="8"/>
  <c r="AF282" i="8"/>
  <c r="AF252" i="8"/>
  <c r="AF342" i="8"/>
  <c r="AF222" i="8"/>
  <c r="AF373" i="8"/>
  <c r="AR81" i="8"/>
  <c r="Z371" i="8"/>
  <c r="Z280" i="8"/>
  <c r="Z340" i="8"/>
  <c r="Z189" i="8"/>
  <c r="Z220" i="8"/>
  <c r="Z250" i="8"/>
  <c r="E221" i="8"/>
  <c r="E190" i="8"/>
  <c r="E251" i="8"/>
  <c r="E341" i="8"/>
  <c r="E372" i="8"/>
  <c r="E281" i="8"/>
  <c r="E340" i="8"/>
  <c r="E280" i="8"/>
  <c r="E220" i="8"/>
  <c r="E189" i="8"/>
  <c r="E250" i="8"/>
  <c r="E371" i="8"/>
  <c r="AF371" i="8"/>
  <c r="AF280" i="8"/>
  <c r="AF340" i="8"/>
  <c r="AF189" i="8"/>
  <c r="AF250" i="8"/>
  <c r="AF220" i="8"/>
  <c r="AC371" i="8"/>
  <c r="AC280" i="8"/>
  <c r="AC340" i="8"/>
  <c r="AC189" i="8"/>
  <c r="AC220" i="8"/>
  <c r="AC250" i="8"/>
  <c r="BY253" i="8"/>
  <c r="BY192" i="8"/>
  <c r="BY223" i="8"/>
  <c r="BY283" i="8"/>
  <c r="BY343" i="8"/>
  <c r="BY374" i="8"/>
  <c r="K196" i="8"/>
  <c r="K227" i="8"/>
  <c r="K257" i="8"/>
  <c r="K287" i="8"/>
  <c r="K378" i="8"/>
  <c r="K347" i="8"/>
  <c r="Q345" i="8"/>
  <c r="Q376" i="8"/>
  <c r="H193" i="8"/>
  <c r="H224" i="8"/>
  <c r="H254" i="8"/>
  <c r="H344" i="8"/>
  <c r="H284" i="8"/>
  <c r="H375" i="8"/>
  <c r="Q375" i="8"/>
  <c r="Q344" i="8"/>
  <c r="N255" i="8"/>
  <c r="N194" i="8"/>
  <c r="N225" i="8"/>
  <c r="N285" i="8"/>
  <c r="N345" i="8"/>
  <c r="N376" i="8"/>
  <c r="T254" i="8"/>
  <c r="T193" i="8"/>
  <c r="T224" i="8"/>
  <c r="T284" i="8"/>
  <c r="T344" i="8"/>
  <c r="T375" i="8"/>
  <c r="BJ191" i="8"/>
  <c r="BJ222" i="8"/>
  <c r="BJ252" i="8"/>
  <c r="BJ282" i="8"/>
  <c r="BJ342" i="8"/>
  <c r="BJ373" i="8"/>
  <c r="AX225" i="8"/>
  <c r="AX255" i="8"/>
  <c r="AX194" i="8"/>
  <c r="AX285" i="8"/>
  <c r="AX345" i="8"/>
  <c r="AX376" i="8"/>
  <c r="T253" i="8"/>
  <c r="T192" i="8"/>
  <c r="T223" i="8"/>
  <c r="T283" i="8"/>
  <c r="T374" i="8"/>
  <c r="T343" i="8"/>
  <c r="CE251" i="8"/>
  <c r="CE190" i="8"/>
  <c r="CE281" i="8"/>
  <c r="CE341" i="8"/>
  <c r="CE221" i="8"/>
  <c r="AU250" i="8"/>
  <c r="AU189" i="8"/>
  <c r="AU280" i="8"/>
  <c r="AU220" i="8"/>
  <c r="AU371" i="8"/>
  <c r="AU340" i="8"/>
  <c r="BP196" i="8"/>
  <c r="BP227" i="8"/>
  <c r="BP287" i="8"/>
  <c r="BP257" i="8"/>
  <c r="BP378" i="8"/>
  <c r="BP347" i="8"/>
  <c r="W255" i="8"/>
  <c r="W345" i="8"/>
  <c r="W376" i="8"/>
  <c r="W285" i="8"/>
  <c r="AI226" i="8"/>
  <c r="AI256" i="8"/>
  <c r="AI286" i="8"/>
  <c r="AI195" i="8"/>
  <c r="AI377" i="8"/>
  <c r="AI346" i="8"/>
  <c r="Q374" i="8"/>
  <c r="Q343" i="8"/>
  <c r="AU194" i="8"/>
  <c r="AU225" i="8"/>
  <c r="AU255" i="8"/>
  <c r="AU345" i="8"/>
  <c r="AU285" i="8"/>
  <c r="AU376" i="8"/>
  <c r="AX224" i="8"/>
  <c r="AX254" i="8"/>
  <c r="AX344" i="8"/>
  <c r="AX284" i="8"/>
  <c r="AX193" i="8"/>
  <c r="AX375" i="8"/>
  <c r="BJ223" i="8"/>
  <c r="BJ253" i="8"/>
  <c r="BJ343" i="8"/>
  <c r="BJ374" i="8"/>
  <c r="BJ192" i="8"/>
  <c r="BJ283" i="8"/>
  <c r="AO253" i="8"/>
  <c r="AO192" i="8"/>
  <c r="AO223" i="8"/>
  <c r="AO283" i="8"/>
  <c r="AO343" i="8"/>
  <c r="AO374" i="8"/>
  <c r="N191" i="8"/>
  <c r="N222" i="8"/>
  <c r="N282" i="8"/>
  <c r="N252" i="8"/>
  <c r="N373" i="8"/>
  <c r="N342" i="8"/>
  <c r="Q347" i="8"/>
  <c r="Q378" i="8"/>
  <c r="AI252" i="8"/>
  <c r="AI191" i="8"/>
  <c r="AI222" i="8"/>
  <c r="AI282" i="8"/>
  <c r="AI342" i="8"/>
  <c r="AI373" i="8"/>
  <c r="CE250" i="8"/>
  <c r="CE189" i="8"/>
  <c r="CE220" i="8"/>
  <c r="CE280" i="8"/>
  <c r="CE340" i="8"/>
  <c r="AI251" i="8"/>
  <c r="AI190" i="8"/>
  <c r="AI221" i="8"/>
  <c r="AI281" i="8"/>
  <c r="AI341" i="8"/>
  <c r="AI372" i="8"/>
  <c r="CE192" i="8"/>
  <c r="CE283" i="8"/>
  <c r="CE223" i="8"/>
  <c r="CE253" i="8"/>
  <c r="CE343" i="8"/>
  <c r="AL224" i="8"/>
  <c r="AL254" i="8"/>
  <c r="AL284" i="8"/>
  <c r="AL344" i="8"/>
  <c r="AL193" i="8"/>
  <c r="AL375" i="8"/>
  <c r="T197" i="8"/>
  <c r="T228" i="8"/>
  <c r="T258" i="8"/>
  <c r="T348" i="8"/>
  <c r="T379" i="8"/>
  <c r="T288" i="8"/>
  <c r="AL223" i="8"/>
  <c r="AL253" i="8"/>
  <c r="AL283" i="8"/>
  <c r="AL192" i="8"/>
  <c r="AL343" i="8"/>
  <c r="AL374" i="8"/>
  <c r="AU226" i="8"/>
  <c r="AU256" i="8"/>
  <c r="AU346" i="8"/>
  <c r="AU195" i="8"/>
  <c r="AU286" i="8"/>
  <c r="AU377" i="8"/>
  <c r="N256" i="8"/>
  <c r="N195" i="8"/>
  <c r="N226" i="8"/>
  <c r="N286" i="8"/>
  <c r="N346" i="8"/>
  <c r="N377" i="8"/>
  <c r="AO252" i="8"/>
  <c r="AO191" i="8"/>
  <c r="AO222" i="8"/>
  <c r="AO282" i="8"/>
  <c r="AO342" i="8"/>
  <c r="AO373" i="8"/>
  <c r="N253" i="8"/>
  <c r="N192" i="8"/>
  <c r="N223" i="8"/>
  <c r="N283" i="8"/>
  <c r="N374" i="8"/>
  <c r="N343" i="8"/>
  <c r="Q346" i="8"/>
  <c r="Q377" i="8"/>
  <c r="K252" i="8"/>
  <c r="K191" i="8"/>
  <c r="K222" i="8"/>
  <c r="K282" i="8"/>
  <c r="K342" i="8"/>
  <c r="K373" i="8"/>
  <c r="Q348" i="8"/>
  <c r="Q379" i="8"/>
  <c r="W251" i="8"/>
  <c r="W281" i="8"/>
  <c r="W341" i="8"/>
  <c r="W372" i="8"/>
  <c r="T250" i="8"/>
  <c r="T189" i="8"/>
  <c r="T220" i="8"/>
  <c r="T280" i="8"/>
  <c r="T340" i="8"/>
  <c r="T371" i="8"/>
  <c r="BP251" i="8"/>
  <c r="BP190" i="8"/>
  <c r="BP341" i="8"/>
  <c r="BP221" i="8"/>
  <c r="BP281" i="8"/>
  <c r="BP372" i="8"/>
  <c r="BP254" i="8"/>
  <c r="BP193" i="8"/>
  <c r="BP224" i="8"/>
  <c r="BP344" i="8"/>
  <c r="BP284" i="8"/>
  <c r="BP375" i="8"/>
  <c r="Q371" i="8"/>
  <c r="Q340" i="8"/>
  <c r="AX226" i="8"/>
  <c r="AX256" i="8"/>
  <c r="AX195" i="8"/>
  <c r="AX286" i="8"/>
  <c r="AX346" i="8"/>
  <c r="AX377" i="8"/>
  <c r="CE193" i="8"/>
  <c r="CE224" i="8"/>
  <c r="CE284" i="8"/>
  <c r="CE344" i="8"/>
  <c r="CE254" i="8"/>
  <c r="BP253" i="8"/>
  <c r="BP192" i="8"/>
  <c r="BP223" i="8"/>
  <c r="BP343" i="8"/>
  <c r="BP283" i="8"/>
  <c r="BP374" i="8"/>
  <c r="K194" i="8"/>
  <c r="K225" i="8"/>
  <c r="K255" i="8"/>
  <c r="K345" i="8"/>
  <c r="K376" i="8"/>
  <c r="K285" i="8"/>
  <c r="W252" i="8"/>
  <c r="W282" i="8"/>
  <c r="W342" i="8"/>
  <c r="W373" i="8"/>
  <c r="BJ224" i="8"/>
  <c r="BJ254" i="8"/>
  <c r="BJ193" i="8"/>
  <c r="BJ375" i="8"/>
  <c r="BJ284" i="8"/>
  <c r="BJ344" i="8"/>
  <c r="AI250" i="8"/>
  <c r="AI189" i="8"/>
  <c r="AI340" i="8"/>
  <c r="AI220" i="8"/>
  <c r="AI280" i="8"/>
  <c r="AI371" i="8"/>
  <c r="W250" i="8"/>
  <c r="W189" i="8"/>
  <c r="W280" i="8"/>
  <c r="W340" i="8"/>
  <c r="W220" i="8"/>
  <c r="W371" i="8"/>
  <c r="N251" i="8"/>
  <c r="N281" i="8"/>
  <c r="N190" i="8"/>
  <c r="N221" i="8"/>
  <c r="N372" i="8"/>
  <c r="N341" i="8"/>
  <c r="BV226" i="8"/>
  <c r="BV256" i="8"/>
  <c r="BV195" i="8"/>
  <c r="BV286" i="8"/>
  <c r="BV346" i="8"/>
  <c r="BV377" i="8"/>
  <c r="W284" i="8"/>
  <c r="W344" i="8"/>
  <c r="W254" i="8"/>
  <c r="W375" i="8"/>
  <c r="CE286" i="8"/>
  <c r="CE226" i="8"/>
  <c r="CE256" i="8"/>
  <c r="CE346" i="8"/>
  <c r="CE195" i="8"/>
  <c r="Q373" i="8"/>
  <c r="Q342" i="8"/>
  <c r="AX191" i="8"/>
  <c r="AX222" i="8"/>
  <c r="AX252" i="8"/>
  <c r="AX342" i="8"/>
  <c r="AX282" i="8"/>
  <c r="AX373" i="8"/>
  <c r="T252" i="8"/>
  <c r="T191" i="8"/>
  <c r="T222" i="8"/>
  <c r="T282" i="8"/>
  <c r="T373" i="8"/>
  <c r="T342" i="8"/>
  <c r="CE194" i="8"/>
  <c r="CE285" i="8"/>
  <c r="CE225" i="8"/>
  <c r="CE255" i="8"/>
  <c r="CE345" i="8"/>
  <c r="N257" i="8"/>
  <c r="N196" i="8"/>
  <c r="N227" i="8"/>
  <c r="N287" i="8"/>
  <c r="N347" i="8"/>
  <c r="N378" i="8"/>
  <c r="BP195" i="8"/>
  <c r="BP226" i="8"/>
  <c r="BP286" i="8"/>
  <c r="BP377" i="8"/>
  <c r="BP346" i="8"/>
  <c r="BP256" i="8"/>
  <c r="K253" i="8"/>
  <c r="K192" i="8"/>
  <c r="K223" i="8"/>
  <c r="K283" i="8"/>
  <c r="K343" i="8"/>
  <c r="K374" i="8"/>
  <c r="BP250" i="8"/>
  <c r="BP189" i="8"/>
  <c r="BP340" i="8"/>
  <c r="BP220" i="8"/>
  <c r="BP371" i="8"/>
  <c r="BP280" i="8"/>
  <c r="BP197" i="8"/>
  <c r="BP228" i="8"/>
  <c r="BP258" i="8"/>
  <c r="BP288" i="8"/>
  <c r="BP348" i="8"/>
  <c r="BP379" i="8"/>
  <c r="BV189" i="8"/>
  <c r="BV250" i="8"/>
  <c r="BV220" i="8"/>
  <c r="BV280" i="8"/>
  <c r="BV340" i="8"/>
  <c r="BV371" i="8"/>
  <c r="AX190" i="8"/>
  <c r="AX341" i="8"/>
  <c r="AX221" i="8"/>
  <c r="AX281" i="8"/>
  <c r="AX251" i="8"/>
  <c r="AX372" i="8"/>
  <c r="AX223" i="8"/>
  <c r="AX253" i="8"/>
  <c r="AX343" i="8"/>
  <c r="AX283" i="8"/>
  <c r="AX192" i="8"/>
  <c r="AX374" i="8"/>
  <c r="BP229" i="8"/>
  <c r="BP259" i="8"/>
  <c r="BP289" i="8"/>
  <c r="BP380" i="8"/>
  <c r="BP349" i="8"/>
  <c r="BP198" i="8"/>
  <c r="CE287" i="8"/>
  <c r="CE227" i="8"/>
  <c r="CE257" i="8"/>
  <c r="CE347" i="8"/>
  <c r="CE196" i="8"/>
  <c r="H252" i="8"/>
  <c r="H191" i="8"/>
  <c r="H222" i="8"/>
  <c r="H282" i="8"/>
  <c r="H342" i="8"/>
  <c r="H373" i="8"/>
  <c r="AI192" i="8"/>
  <c r="AI223" i="8"/>
  <c r="AI283" i="8"/>
  <c r="AI253" i="8"/>
  <c r="AI343" i="8"/>
  <c r="AI374" i="8"/>
  <c r="N254" i="8"/>
  <c r="N193" i="8"/>
  <c r="N224" i="8"/>
  <c r="N284" i="8"/>
  <c r="N344" i="8"/>
  <c r="N375" i="8"/>
  <c r="W283" i="8"/>
  <c r="W253" i="8"/>
  <c r="W343" i="8"/>
  <c r="W374" i="8"/>
  <c r="AX227" i="8"/>
  <c r="AX257" i="8"/>
  <c r="AX196" i="8"/>
  <c r="AX287" i="8"/>
  <c r="AX347" i="8"/>
  <c r="AX378" i="8"/>
  <c r="K251" i="8"/>
  <c r="K190" i="8"/>
  <c r="K281" i="8"/>
  <c r="K221" i="8"/>
  <c r="K341" i="8"/>
  <c r="K372" i="8"/>
  <c r="T196" i="8"/>
  <c r="T227" i="8"/>
  <c r="T257" i="8"/>
  <c r="T378" i="8"/>
  <c r="T347" i="8"/>
  <c r="T287" i="8"/>
  <c r="K195" i="8"/>
  <c r="K226" i="8"/>
  <c r="K256" i="8"/>
  <c r="K286" i="8"/>
  <c r="K377" i="8"/>
  <c r="K346" i="8"/>
  <c r="Q372" i="8"/>
  <c r="Q341" i="8"/>
  <c r="CE252" i="8"/>
  <c r="CE191" i="8"/>
  <c r="CE222" i="8"/>
  <c r="CE282" i="8"/>
  <c r="CE342" i="8"/>
  <c r="T255" i="8"/>
  <c r="T194" i="8"/>
  <c r="T225" i="8"/>
  <c r="T285" i="8"/>
  <c r="T376" i="8"/>
  <c r="T345" i="8"/>
  <c r="AI227" i="8"/>
  <c r="AI257" i="8"/>
  <c r="AI287" i="8"/>
  <c r="AI196" i="8"/>
  <c r="AI378" i="8"/>
  <c r="AI347" i="8"/>
  <c r="AU192" i="8"/>
  <c r="AU223" i="8"/>
  <c r="AU283" i="8"/>
  <c r="AU343" i="8"/>
  <c r="AU374" i="8"/>
  <c r="AU253" i="8"/>
  <c r="AI194" i="8"/>
  <c r="AI225" i="8"/>
  <c r="AI255" i="8"/>
  <c r="AI285" i="8"/>
  <c r="AI345" i="8"/>
  <c r="AI376" i="8"/>
  <c r="BY254" i="8"/>
  <c r="BY193" i="8"/>
  <c r="BY224" i="8"/>
  <c r="BY284" i="8"/>
  <c r="BY344" i="8"/>
  <c r="BY375" i="8"/>
  <c r="AU193" i="8"/>
  <c r="AU224" i="8"/>
  <c r="AU344" i="8"/>
  <c r="AU284" i="8"/>
  <c r="AU254" i="8"/>
  <c r="AU375" i="8"/>
  <c r="AU252" i="8"/>
  <c r="AU191" i="8"/>
  <c r="AU222" i="8"/>
  <c r="AU342" i="8"/>
  <c r="AU373" i="8"/>
  <c r="AU282" i="8"/>
  <c r="AI193" i="8"/>
  <c r="AI224" i="8"/>
  <c r="AI284" i="8"/>
  <c r="AI254" i="8"/>
  <c r="AI344" i="8"/>
  <c r="AI375" i="8"/>
  <c r="T195" i="8"/>
  <c r="T226" i="8"/>
  <c r="T286" i="8"/>
  <c r="T256" i="8"/>
  <c r="T346" i="8"/>
  <c r="T377" i="8"/>
  <c r="BY252" i="8"/>
  <c r="BY191" i="8"/>
  <c r="BY222" i="8"/>
  <c r="BY282" i="8"/>
  <c r="BY342" i="8"/>
  <c r="BY373" i="8"/>
  <c r="K254" i="8"/>
  <c r="K193" i="8"/>
  <c r="K224" i="8"/>
  <c r="K284" i="8"/>
  <c r="K344" i="8"/>
  <c r="K375" i="8"/>
  <c r="BV191" i="8"/>
  <c r="BV222" i="8"/>
  <c r="BV252" i="8"/>
  <c r="BV282" i="8"/>
  <c r="BV342" i="8"/>
  <c r="BV373" i="8"/>
  <c r="T251" i="8"/>
  <c r="T190" i="8"/>
  <c r="T281" i="8"/>
  <c r="T221" i="8"/>
  <c r="T341" i="8"/>
  <c r="T372" i="8"/>
  <c r="BV190" i="8"/>
  <c r="BV251" i="8"/>
  <c r="BV221" i="8"/>
  <c r="BV281" i="8"/>
  <c r="BV341" i="8"/>
  <c r="BV372" i="8"/>
  <c r="AX189" i="8"/>
  <c r="AX340" i="8"/>
  <c r="AX280" i="8"/>
  <c r="AX250" i="8"/>
  <c r="AX220" i="8"/>
  <c r="AX371" i="8"/>
  <c r="BV224" i="8"/>
  <c r="BV254" i="8"/>
  <c r="BV284" i="8"/>
  <c r="BV344" i="8"/>
  <c r="BV193" i="8"/>
  <c r="BV375" i="8"/>
  <c r="N250" i="8"/>
  <c r="N280" i="8"/>
  <c r="N189" i="8"/>
  <c r="N220" i="8"/>
  <c r="N371" i="8"/>
  <c r="N340" i="8"/>
  <c r="Q256" i="8"/>
  <c r="Q286" i="8"/>
  <c r="Q195" i="8"/>
  <c r="Q226" i="8"/>
  <c r="Q255" i="8"/>
  <c r="Q285" i="8"/>
  <c r="Q225" i="8"/>
  <c r="Q194" i="8"/>
  <c r="Q196" i="8"/>
  <c r="Q287" i="8"/>
  <c r="Q257" i="8"/>
  <c r="Q227" i="8"/>
  <c r="Q282" i="8"/>
  <c r="Q191" i="8"/>
  <c r="Q252" i="8"/>
  <c r="Q222" i="8"/>
  <c r="Q281" i="8"/>
  <c r="Q251" i="8"/>
  <c r="Q221" i="8"/>
  <c r="Q190" i="8"/>
  <c r="Q280" i="8"/>
  <c r="Q189" i="8"/>
  <c r="Q250" i="8"/>
  <c r="Q220" i="8"/>
  <c r="Q228" i="8"/>
  <c r="Q197" i="8"/>
  <c r="Q288" i="8"/>
  <c r="Q258" i="8"/>
  <c r="Q223" i="8"/>
  <c r="Q283" i="8"/>
  <c r="Q253" i="8"/>
  <c r="Q192" i="8"/>
  <c r="Q254" i="8"/>
  <c r="Q284" i="8"/>
  <c r="Q224" i="8"/>
  <c r="Q193" i="8"/>
  <c r="BV81" i="8"/>
  <c r="AO81" i="8"/>
  <c r="BS81" i="8"/>
  <c r="B81" i="8"/>
  <c r="BA81" i="8"/>
  <c r="AL81" i="8"/>
  <c r="BG81" i="8"/>
  <c r="N81" i="8"/>
  <c r="E81" i="8"/>
  <c r="AF81" i="8"/>
  <c r="BM81" i="8"/>
  <c r="BJ81" i="8"/>
  <c r="H81" i="8"/>
  <c r="K81" i="8"/>
  <c r="AX81" i="8"/>
  <c r="AI81" i="8"/>
  <c r="W81" i="8"/>
  <c r="BY81" i="8"/>
  <c r="Q81" i="8"/>
  <c r="T81" i="8"/>
  <c r="AU81" i="8"/>
  <c r="BP81" i="8"/>
</calcChain>
</file>

<file path=xl/sharedStrings.xml><?xml version="1.0" encoding="utf-8"?>
<sst xmlns="http://schemas.openxmlformats.org/spreadsheetml/2006/main" count="3244" uniqueCount="323">
  <si>
    <t>comments</t>
  </si>
  <si>
    <t>events</t>
  </si>
  <si>
    <t>images</t>
  </si>
  <si>
    <t>messages</t>
  </si>
  <si>
    <t>posts</t>
  </si>
  <si>
    <t>tokens</t>
  </si>
  <si>
    <t>trends</t>
  </si>
  <si>
    <t>users</t>
  </si>
  <si>
    <t>apps</t>
  </si>
  <si>
    <t>partners</t>
  </si>
  <si>
    <t>persons</t>
  </si>
  <si>
    <t>profiles</t>
  </si>
  <si>
    <t>tags</t>
  </si>
  <si>
    <t>ID</t>
  </si>
  <si>
    <t>time_started</t>
  </si>
  <si>
    <t>time_updated</t>
  </si>
  <si>
    <t>time_finished</t>
  </si>
  <si>
    <t>active</t>
  </si>
  <si>
    <t>deleted</t>
  </si>
  <si>
    <t>text</t>
  </si>
  <si>
    <t>type</t>
  </si>
  <si>
    <t>Partners represent a paid membership which unlocks a number of content contributor features</t>
  </si>
  <si>
    <t>views</t>
  </si>
  <si>
    <t>Apps represent applications and or software created by partners to make public (and regulated) use of the Gradient API</t>
  </si>
  <si>
    <t>Events tell the story of API calls</t>
  </si>
  <si>
    <t>Image references are stored in this database</t>
  </si>
  <si>
    <t>Persons records are used as the bedrock for all user data and communications.</t>
  </si>
  <si>
    <t>Profiles represent and reflect any publicly available information provided by a member.</t>
  </si>
  <si>
    <t>Tokens are tied to a partner app and provide stateless credentials to all API calls made on behalf of the app.</t>
  </si>
  <si>
    <t>app_ID</t>
  </si>
  <si>
    <t>ITEM</t>
  </si>
  <si>
    <t>COMMENTS</t>
  </si>
  <si>
    <t>COLUMN</t>
  </si>
  <si>
    <t>first_name</t>
  </si>
  <si>
    <t>email</t>
  </si>
  <si>
    <t>key</t>
  </si>
  <si>
    <t>secret</t>
  </si>
  <si>
    <t>expires</t>
  </si>
  <si>
    <t>limit</t>
  </si>
  <si>
    <t>balance</t>
  </si>
  <si>
    <t>status</t>
  </si>
  <si>
    <t>App identifier in app</t>
  </si>
  <si>
    <t>name</t>
  </si>
  <si>
    <t>website</t>
  </si>
  <si>
    <t>industry</t>
  </si>
  <si>
    <t>description</t>
  </si>
  <si>
    <t>Partner identifier in app</t>
  </si>
  <si>
    <t>token</t>
  </si>
  <si>
    <t>primary</t>
  </si>
  <si>
    <t>object</t>
  </si>
  <si>
    <t>caption</t>
  </si>
  <si>
    <t>filename</t>
  </si>
  <si>
    <t>User identifier in app</t>
  </si>
  <si>
    <t>searches</t>
  </si>
  <si>
    <t>alias</t>
  </si>
  <si>
    <t>query</t>
  </si>
  <si>
    <t>bio</t>
  </si>
  <si>
    <t>lastlogin</t>
  </si>
  <si>
    <t>headline</t>
  </si>
  <si>
    <t>conversion</t>
  </si>
  <si>
    <t>validation</t>
  </si>
  <si>
    <t>Person identifier in app</t>
  </si>
  <si>
    <t>CREATE TABLE IF NOT EXISTS</t>
  </si>
  <si>
    <t>(</t>
  </si>
  <si>
    <t>VARCHAR(255)</t>
  </si>
  <si>
    <t>VARCHAR(30)</t>
  </si>
  <si>
    <t>Keys table holds the assignment of every app ID created</t>
  </si>
  <si>
    <t>uniques</t>
  </si>
  <si>
    <t>Users represent persons who have decided to create system login credentials with Gradient in order to begin using our services.</t>
  </si>
  <si>
    <t>Every instance a user visits an object</t>
  </si>
  <si>
    <t>TEXT</t>
  </si>
  <si>
    <t>all searches entered into the system by users</t>
  </si>
  <si>
    <t>Represent all acknowledgements or approvals from users against any object in the app</t>
  </si>
  <si>
    <t>Represent all commentary from users against any object in the app. Parent objects can also be represented</t>
  </si>
  <si>
    <t>Carries all followships or relationships between users and other users</t>
  </si>
  <si>
    <t>Posts are personalized additions to the platform</t>
  </si>
  <si>
    <t>Any direct communcations between users or sets of users</t>
  </si>
  <si>
    <t>threads</t>
  </si>
  <si>
    <t>stages</t>
  </si>
  <si>
    <t>recordings</t>
  </si>
  <si>
    <t>attachments</t>
  </si>
  <si>
    <t>excerpts</t>
  </si>
  <si>
    <t>topics</t>
  </si>
  <si>
    <t>processes</t>
  </si>
  <si>
    <t>event_ID</t>
  </si>
  <si>
    <t>Event identifier in app</t>
  </si>
  <si>
    <t>process_ID</t>
  </si>
  <si>
    <t>Process identifier in app</t>
  </si>
  <si>
    <t>entitlements</t>
  </si>
  <si>
    <t>JSON</t>
  </si>
  <si>
    <t>welcome</t>
  </si>
  <si>
    <t>metadata</t>
  </si>
  <si>
    <t>thread</t>
  </si>
  <si>
    <t>recipient</t>
  </si>
  <si>
    <t>followships</t>
  </si>
  <si>
    <t>access</t>
  </si>
  <si>
    <t>label</t>
  </si>
  <si>
    <t>title</t>
  </si>
  <si>
    <t>author</t>
  </si>
  <si>
    <t>body</t>
  </si>
  <si>
    <t>opened</t>
  </si>
  <si>
    <t>viewed</t>
  </si>
  <si>
    <t>participants</t>
  </si>
  <si>
    <t>All direct messages between users are held in a single thread. This includes both 1-to-1 and 1-to-many communications.</t>
  </si>
  <si>
    <t>Any hashtag created by a user</t>
  </si>
  <si>
    <t>Any common word or term created by a user</t>
  </si>
  <si>
    <t>Container for both attachments and excerpts for a post</t>
  </si>
  <si>
    <t>Container for media files</t>
  </si>
  <si>
    <t>source</t>
  </si>
  <si>
    <t>length</t>
  </si>
  <si>
    <t>attachment_ID</t>
  </si>
  <si>
    <t>Attachment identifier in app</t>
  </si>
  <si>
    <t>cues</t>
  </si>
  <si>
    <t>Container for post media assets.</t>
  </si>
  <si>
    <t>stage_ID</t>
  </si>
  <si>
    <t>post_ID</t>
  </si>
  <si>
    <t>Post identifier in app</t>
  </si>
  <si>
    <t>Stage identifier in app</t>
  </si>
  <si>
    <t>drawings</t>
  </si>
  <si>
    <t>x</t>
  </si>
  <si>
    <t>y</t>
  </si>
  <si>
    <t>z</t>
  </si>
  <si>
    <t>width</t>
  </si>
  <si>
    <t>height</t>
  </si>
  <si>
    <t>Container for post text.</t>
  </si>
  <si>
    <t>lines</t>
  </si>
  <si>
    <t>Line of post text.</t>
  </si>
  <si>
    <t>excerpt_ID</t>
  </si>
  <si>
    <t>Excerpt identifier in app</t>
  </si>
  <si>
    <t>Topics are a list of user generated subject matter headings</t>
  </si>
  <si>
    <t>The initiating action being attempted by an API call. This should follow every API request to completion.</t>
  </si>
  <si>
    <t>action</t>
  </si>
  <si>
    <t>notifications</t>
  </si>
  <si>
    <t>All communications from the app to users whether marketing-based or action-based.</t>
  </si>
  <si>
    <t>message</t>
  </si>
  <si>
    <t>sender</t>
  </si>
  <si>
    <t>organization</t>
  </si>
  <si>
    <t>Carries all formally created sets of users</t>
  </si>
  <si>
    <t>profile_ID</t>
  </si>
  <si>
    <t>Profile identifier in app</t>
  </si>
  <si>
    <t>TIME</t>
  </si>
  <si>
    <t>DECIMAL(5.2)</t>
  </si>
  <si>
    <t>if(isset($_GET['</t>
  </si>
  <si>
    <t>if(isset($_REQUEST['</t>
  </si>
  <si>
    <t>'])){$</t>
  </si>
  <si>
    <t xml:space="preserve"> = clean($_REQUEST['</t>
  </si>
  <si>
    <t>']);$conditions .= "</t>
  </si>
  <si>
    <t>=clean($_GET['</t>
  </si>
  <si>
    <t xml:space="preserve"> = '" . $</t>
  </si>
  <si>
    <t xml:space="preserve"> . "',";}else{ /* Do nothing...*/ }</t>
  </si>
  <si>
    <t>']);$conditions.="AND ".substr($domain,0,-1)."_</t>
  </si>
  <si>
    <t xml:space="preserve"> LIKE '%".$</t>
  </si>
  <si>
    <t>."%' ";}else{$conditions.="";}</t>
  </si>
  <si>
    <t>."' ";}else{$conditions.="";}</t>
  </si>
  <si>
    <t>POST</t>
  </si>
  <si>
    <t>GET</t>
  </si>
  <si>
    <t>ideas</t>
  </si>
  <si>
    <t>POSTMAN</t>
  </si>
  <si>
    <t>{"name":</t>
  </si>
  <si>
    <t xml:space="preserve"> = '".$</t>
  </si>
  <si>
    <t>"</t>
  </si>
  <si>
    <t>,"request":{"method":"GET","header":[],"body":{},"url":{"raw":</t>
  </si>
  <si>
    <t>http://localhost/www.venny.io/apps/app-venny-api/cartridge/controllers/api/api.php?token=keys_qABC40UKdvWZN0DVt&amp;domain=apps</t>
  </si>
  <si>
    <t>,"protocol":"http","host":[</t>
  </si>
  <si>
    <t>localhost</t>
  </si>
  <si>
    <t>],"path":[</t>
  </si>
  <si>
    <t>www.venny.io</t>
  </si>
  <si>
    <t>app-venny-api</t>
  </si>
  <si>
    <t>cartridge</t>
  </si>
  <si>
    <t>controllers</t>
  </si>
  <si>
    <t>api</t>
  </si>
  <si>
    <t>api.php</t>
  </si>
  <si>
    <t>],"query":[{</t>
  </si>
  <si>
    <t>keys_qABC40UKdvWZN0DVt</t>
  </si>
  <si>
    <t>value</t>
  </si>
  <si>
    <t>domain</t>
  </si>
  <si>
    <t>:</t>
  </si>
  <si>
    <t>,</t>
  </si>
  <si>
    <t>},{</t>
  </si>
  <si>
    <t>}]},</t>
  </si>
  <si>
    <t>},"response":[]},</t>
  </si>
  <si>
    <t xml:space="preserve"> </t>
  </si>
  <si>
    <t>B</t>
  </si>
  <si>
    <t>C</t>
  </si>
  <si>
    <t>,"request":{"method":"POST","header":[],"body":{},"url":{"raw":</t>
  </si>
  <si>
    <t>POSTMAN POST</t>
  </si>
  <si>
    <t>{</t>
  </si>
  <si>
    <t>"info": {"_postman_id": "46abc03b-e1d0-4a7b-b588-7da4d88b6d60","name": "Venny I/O","description": "Venny provides helpful development tools for developers of all sizes and backgrounds to create social experiences for their users. Explore our wide range of development products. Create beautiful social experiences online for your users with Venny today.","schema": "https://schema.getpostman.com/json/collection/v2.1.0/collection.json"},</t>
  </si>
  <si>
    <t>}</t>
  </si>
  <si>
    <t>"event": [{"listen": "prerequest","script": {"id": "ed0850d5-4100-4188-bf62-c2eee56b134a","type": "text/javascript","exec": [""]}},{"listen": "test","script": {"id": "c1dff84c-7625-4a03-9e21-5ee8414692e0","type": "text/javascript","exec": [""]}}]</t>
  </si>
  <si>
    <t>},"response":[]}</t>
  </si>
  <si>
    <t>],</t>
  </si>
  <si>
    <t>"event": [{"listen": "prerequest","script": {"id": "c7a182ef-d870-45a5-a347-6040e2f7679e","type": "text/javascript","exec": [""]}},{"listen": "test","script": {"id": "abc7c7c8-b4af-4d60-8c63-652ddc869ef0","type": "text/javascript","exec": [""]}}]},</t>
  </si>
  <si>
    <t>start_time</t>
  </si>
  <si>
    <t>end_time</t>
  </si>
  <si>
    <t>parent</t>
  </si>
  <si>
    <t>thread_ID</t>
  </si>
  <si>
    <t>Thread identifier in app</t>
  </si>
  <si>
    <t>preview</t>
  </si>
  <si>
    <t>TIMESTAMP</t>
  </si>
  <si>
    <t>subject</t>
  </si>
  <si>
    <t>attributes</t>
  </si>
  <si>
    <t>groups</t>
  </si>
  <si>
    <t>SERIAL</t>
  </si>
  <si>
    <t>INT</t>
  </si>
  <si>
    <t>NOT NULL,</t>
  </si>
  <si>
    <t>NOT NULL DEFAULT NOW(),</t>
  </si>
  <si>
    <t>closed</t>
  </si>
  <si>
    <t>host</t>
  </si>
  <si>
    <t>IF(B36="","",B36&amp;&amp;","),</t>
  </si>
  <si>
    <t>BYTEA</t>
  </si>
  <si>
    <t>30 characters</t>
  </si>
  <si>
    <t>255 characters</t>
  </si>
  <si>
    <t>lorem ipsum</t>
  </si>
  <si>
    <t>{}</t>
  </si>
  <si>
    <t>E'\xDE\xAD\xBE\xEF'</t>
  </si>
  <si>
    <t>Seller</t>
  </si>
  <si>
    <t>Sales</t>
  </si>
  <si>
    <t>Commision</t>
  </si>
  <si>
    <t>Commission</t>
  </si>
  <si>
    <t>Mike</t>
  </si>
  <si>
    <t>Sally</t>
  </si>
  <si>
    <t>Amy</t>
  </si>
  <si>
    <t>Neal</t>
  </si>
  <si>
    <t>Peter</t>
  </si>
  <si>
    <t>Olivia</t>
  </si>
  <si>
    <t>Alden</t>
  </si>
  <si>
    <t>'</t>
  </si>
  <si>
    <t>00:00:00</t>
  </si>
  <si>
    <t>IDENTITY</t>
  </si>
  <si>
    <t>CORE</t>
  </si>
  <si>
    <t>NAVIGATION</t>
  </si>
  <si>
    <t>MEDIA</t>
  </si>
  <si>
    <t>REACTIONS</t>
  </si>
  <si>
    <t>RELATIONSHIPS</t>
  </si>
  <si>
    <t>POSTS</t>
  </si>
  <si>
    <t>MESSAGING</t>
  </si>
  <si>
    <t>assets</t>
  </si>
  <si>
    <t>acknowledgements</t>
  </si>
  <si>
    <t>NOTIFICATIONS</t>
  </si>
  <si>
    <t>core</t>
  </si>
  <si>
    <t>identity</t>
  </si>
  <si>
    <t>navigation</t>
  </si>
  <si>
    <t>media</t>
  </si>
  <si>
    <t>reactions</t>
  </si>
  <si>
    <t>acknowlegements</t>
  </si>
  <si>
    <t>relationships</t>
  </si>
  <si>
    <t>messaging</t>
  </si>
  <si>
    <t>function</t>
  </si>
  <si>
    <t>feature</t>
  </si>
  <si>
    <t>✓</t>
  </si>
  <si>
    <t>users can post</t>
  </si>
  <si>
    <t>users can log in</t>
  </si>
  <si>
    <t>users can react to other posts</t>
  </si>
  <si>
    <t>users can message each other</t>
  </si>
  <si>
    <t>users can view other's posts</t>
  </si>
  <si>
    <t>users can add images to posts</t>
  </si>
  <si>
    <t>users can add images to messages</t>
  </si>
  <si>
    <t>users can add images to reactions</t>
  </si>
  <si>
    <t>users can follow other users</t>
  </si>
  <si>
    <t>users can create public groups</t>
  </si>
  <si>
    <t>users can create private groups</t>
  </si>
  <si>
    <t>users receive notifications</t>
  </si>
  <si>
    <t>https://www.ranker.com/list/famous-people-named-vince/reference</t>
  </si>
  <si>
    <t>mcmahon</t>
  </si>
  <si>
    <t>vaughn</t>
  </si>
  <si>
    <t>carter</t>
  </si>
  <si>
    <t>price</t>
  </si>
  <si>
    <t>vangogh</t>
  </si>
  <si>
    <t>kompany</t>
  </si>
  <si>
    <t>neil</t>
  </si>
  <si>
    <t>testaverde</t>
  </si>
  <si>
    <t>wilfork</t>
  </si>
  <si>
    <t>d'onofrio</t>
  </si>
  <si>
    <t>lombardi</t>
  </si>
  <si>
    <t>cassel</t>
  </si>
  <si>
    <t>gill</t>
  </si>
  <si>
    <t>gallo</t>
  </si>
  <si>
    <t>simone</t>
  </si>
  <si>
    <t>ferragamo</t>
  </si>
  <si>
    <t>kartheiser</t>
  </si>
  <si>
    <t>pastore</t>
  </si>
  <si>
    <t>guaraldi</t>
  </si>
  <si>
    <t>guadagnino</t>
  </si>
  <si>
    <t>regan</t>
  </si>
  <si>
    <t>gilligan</t>
  </si>
  <si>
    <t>auriol</t>
  </si>
  <si>
    <t>laresca</t>
  </si>
  <si>
    <t>young</t>
  </si>
  <si>
    <t>venny-api-core</t>
  </si>
  <si>
    <t>venny-api-identity</t>
  </si>
  <si>
    <t>venny-api-posts</t>
  </si>
  <si>
    <t>venny-api-reactions</t>
  </si>
  <si>
    <t>venny-api-messaging</t>
  </si>
  <si>
    <t>venny-api-relationships</t>
  </si>
  <si>
    <t>venny-api-media</t>
  </si>
  <si>
    <t>venny-api-navigation</t>
  </si>
  <si>
    <t>venny-api-notifications</t>
  </si>
  <si>
    <t>venny-app-doing</t>
  </si>
  <si>
    <t>venny-app-saying</t>
  </si>
  <si>
    <t>venny-app-thinking</t>
  </si>
  <si>
    <t>venny-app-feeling</t>
  </si>
  <si>
    <t>what should I be doing</t>
  </si>
  <si>
    <t>who am I? what am I thinking?</t>
  </si>
  <si>
    <t>let's talk about something</t>
  </si>
  <si>
    <t>everyone, here's what I'm doing. Let's talk.</t>
  </si>
  <si>
    <t>id</t>
  </si>
  <si>
    <t>app_id</t>
  </si>
  <si>
    <t>event_id</t>
  </si>
  <si>
    <t>process_id</t>
  </si>
  <si>
    <t>profile_id</t>
  </si>
  <si>
    <t>partner_id</t>
  </si>
  <si>
    <t>person_id</t>
  </si>
  <si>
    <t>user_id</t>
  </si>
  <si>
    <t>name_first</t>
  </si>
  <si>
    <t>name_last</t>
  </si>
  <si>
    <t>name_middle</t>
  </si>
  <si>
    <t>phone_primary</t>
  </si>
  <si>
    <t>phone_secondary</t>
  </si>
  <si>
    <t>DATA CLEANSE</t>
  </si>
  <si>
    <t>PUT</t>
  </si>
  <si>
    <t>VARCHAR</t>
  </si>
  <si>
    <t>authorize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</si>
</sst>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2"/>
      <color theme="1"/>
      <name val="Calibri"/>
      <family val="2"/>
      <scheme val="minor"/>
    </font>
    <font>
      <b/>
      <sz val="12"/>
      <color indexed="8"/>
      <name val="Calibri"/>
      <family val="2"/>
    </font>
    <font>
      <i/>
      <sz val="8"/>
      <color indexed="8"/>
      <name val="Calibri"/>
      <family val="2"/>
    </font>
    <font>
      <sz val="12"/>
      <color indexed="8"/>
      <name val="Calibri"/>
      <family val="2"/>
    </font>
    <font>
      <sz val="10"/>
      <color indexed="8"/>
      <name val="Calibri"/>
      <family val="2"/>
    </font>
    <font>
      <sz val="8"/>
      <name val="Calibri"/>
      <family val="2"/>
    </font>
    <font>
      <sz val="12"/>
      <name val="Calibri"/>
      <family val="2"/>
    </font>
    <font>
      <u/>
      <sz val="12"/>
      <color theme="10"/>
      <name val="Calibri"/>
      <family val="2"/>
      <scheme val="minor"/>
    </font>
    <font>
      <sz val="12"/>
      <color rgb="FFFF0000"/>
      <name val="Calibri"/>
      <family val="2"/>
      <scheme val="minor"/>
    </font>
    <font>
      <b/>
      <sz val="10"/>
      <color theme="1"/>
      <name val="Calibri"/>
      <family val="2"/>
      <scheme val="minor"/>
    </font>
    <font>
      <b/>
      <sz val="10"/>
      <name val="Calibri"/>
      <family val="2"/>
      <scheme val="minor"/>
    </font>
    <font>
      <b/>
      <sz val="10"/>
      <color rgb="FFFF0000"/>
      <name val="Calibri"/>
      <family val="2"/>
      <scheme val="minor"/>
    </font>
    <font>
      <sz val="12"/>
      <color theme="2"/>
      <name val="Calibri"/>
      <family val="2"/>
      <scheme val="minor"/>
    </font>
    <font>
      <sz val="12"/>
      <color theme="0"/>
      <name val="Calibri"/>
      <family val="2"/>
      <scheme val="minor"/>
    </font>
    <font>
      <b/>
      <sz val="10"/>
      <color theme="2"/>
      <name val="Calibri"/>
      <family val="2"/>
      <scheme val="minor"/>
    </font>
    <font>
      <sz val="12"/>
      <color theme="5" tint="0.39997558519241921"/>
      <name val="Calibri"/>
      <family val="2"/>
      <scheme val="minor"/>
    </font>
    <font>
      <b/>
      <sz val="10"/>
      <color theme="0"/>
      <name val="Calibri"/>
      <family val="2"/>
      <scheme val="minor"/>
    </font>
    <font>
      <sz val="10"/>
      <color rgb="FF000000"/>
      <name val="Calibri"/>
      <family val="2"/>
      <scheme val="minor"/>
    </font>
    <font>
      <sz val="12"/>
      <color rgb="FF000000"/>
      <name val="Calibri"/>
      <family val="2"/>
      <scheme val="minor"/>
    </font>
    <font>
      <sz val="12"/>
      <name val="Calibri"/>
      <family val="2"/>
      <scheme val="minor"/>
    </font>
    <font>
      <sz val="12"/>
      <color theme="1"/>
      <name val="Calibri"/>
      <family val="2"/>
      <scheme val="minor"/>
    </font>
    <font>
      <b/>
      <sz val="12"/>
      <color theme="1"/>
      <name val="Calibri"/>
      <family val="2"/>
      <scheme val="minor"/>
    </font>
    <font>
      <sz val="9"/>
      <color theme="0"/>
      <name val="Calibri"/>
      <family val="2"/>
      <scheme val="minor"/>
    </font>
  </fonts>
  <fills count="13">
    <fill>
      <patternFill patternType="none"/>
    </fill>
    <fill>
      <patternFill patternType="gray125"/>
    </fill>
    <fill>
      <patternFill patternType="solid">
        <fgColor indexed="13"/>
        <bgColor indexed="64"/>
      </patternFill>
    </fill>
    <fill>
      <patternFill patternType="solid">
        <fgColor theme="2"/>
        <bgColor indexed="64"/>
      </patternFill>
    </fill>
    <fill>
      <patternFill patternType="solid">
        <fgColor rgb="FFFFC000"/>
        <bgColor indexed="64"/>
      </patternFill>
    </fill>
    <fill>
      <patternFill patternType="solid">
        <fgColor theme="9"/>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1"/>
        <bgColor indexed="64"/>
      </patternFill>
    </fill>
    <fill>
      <patternFill patternType="solid">
        <fgColor theme="8"/>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0" fontId="7" fillId="0" borderId="0" applyNumberFormat="0" applyFill="0" applyBorder="0" applyAlignment="0" applyProtection="0"/>
    <xf numFmtId="9" fontId="20" fillId="0" borderId="0" applyFont="0" applyFill="0" applyBorder="0" applyAlignment="0" applyProtection="0"/>
  </cellStyleXfs>
  <cellXfs count="109">
    <xf numFmtId="0" fontId="0" fillId="0" borderId="0" xfId="0"/>
    <xf numFmtId="0" fontId="1" fillId="2" borderId="0" xfId="0" applyFont="1" applyFill="1" applyBorder="1"/>
    <xf numFmtId="0" fontId="0" fillId="0" borderId="0" xfId="0" applyBorder="1"/>
    <xf numFmtId="0" fontId="4" fillId="0" borderId="0" xfId="0" applyFont="1" applyBorder="1"/>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0" borderId="6" xfId="0" applyBorder="1"/>
    <xf numFmtId="0" fontId="0" fillId="0" borderId="7" xfId="0" applyBorder="1"/>
    <xf numFmtId="0" fontId="0" fillId="0" borderId="1" xfId="0" applyBorder="1"/>
    <xf numFmtId="0" fontId="0" fillId="0" borderId="2" xfId="0" applyBorder="1"/>
    <xf numFmtId="0" fontId="2" fillId="0" borderId="3" xfId="0" applyFont="1" applyBorder="1" applyAlignment="1">
      <alignment horizontal="left" vertical="center"/>
    </xf>
    <xf numFmtId="0" fontId="1" fillId="2" borderId="4" xfId="0" applyFont="1" applyFill="1" applyBorder="1"/>
    <xf numFmtId="0" fontId="1" fillId="2" borderId="5" xfId="0" applyFont="1" applyFill="1" applyBorder="1"/>
    <xf numFmtId="0" fontId="0" fillId="0" borderId="4" xfId="0" applyBorder="1"/>
    <xf numFmtId="0" fontId="0" fillId="0" borderId="5" xfId="0" applyBorder="1"/>
    <xf numFmtId="0" fontId="6" fillId="0" borderId="4" xfId="1" applyFont="1" applyBorder="1"/>
    <xf numFmtId="0" fontId="6" fillId="0" borderId="0" xfId="0" applyFont="1" applyBorder="1"/>
    <xf numFmtId="0" fontId="6" fillId="0" borderId="5" xfId="0" applyFont="1" applyBorder="1"/>
    <xf numFmtId="0" fontId="6" fillId="0" borderId="0" xfId="0" applyFont="1"/>
    <xf numFmtId="0" fontId="0" fillId="0" borderId="4" xfId="0" applyBorder="1"/>
    <xf numFmtId="0" fontId="0" fillId="0" borderId="0" xfId="0" applyBorder="1"/>
    <xf numFmtId="0" fontId="0" fillId="3" borderId="0" xfId="0" applyFill="1"/>
    <xf numFmtId="0" fontId="0" fillId="3" borderId="9" xfId="0" quotePrefix="1" applyFill="1" applyBorder="1"/>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3" borderId="0" xfId="0" applyFill="1" applyBorder="1"/>
    <xf numFmtId="0" fontId="0" fillId="3" borderId="14" xfId="0" applyFill="1" applyBorder="1"/>
    <xf numFmtId="0" fontId="0" fillId="3" borderId="15" xfId="0" quotePrefix="1" applyFill="1" applyBorder="1"/>
    <xf numFmtId="0" fontId="0" fillId="3" borderId="13" xfId="0" quotePrefix="1" applyFill="1" applyBorder="1"/>
    <xf numFmtId="0" fontId="0" fillId="3" borderId="15" xfId="0" applyFill="1" applyBorder="1"/>
    <xf numFmtId="0" fontId="0" fillId="3" borderId="0" xfId="0" quotePrefix="1" applyFill="1" applyBorder="1"/>
    <xf numFmtId="0" fontId="0" fillId="3" borderId="16" xfId="0" quotePrefix="1" applyFill="1" applyBorder="1"/>
    <xf numFmtId="0" fontId="0" fillId="3" borderId="17" xfId="0" quotePrefix="1" applyFill="1" applyBorder="1"/>
    <xf numFmtId="0" fontId="0" fillId="3" borderId="18" xfId="0" applyFill="1" applyBorder="1"/>
    <xf numFmtId="0" fontId="0" fillId="3" borderId="19" xfId="0" applyFill="1" applyBorder="1"/>
    <xf numFmtId="0" fontId="8" fillId="0" borderId="0" xfId="0" applyFont="1" applyFill="1"/>
    <xf numFmtId="0" fontId="8" fillId="0" borderId="0" xfId="0" quotePrefix="1" applyFont="1" applyFill="1" applyBorder="1"/>
    <xf numFmtId="0" fontId="8" fillId="0" borderId="0" xfId="0" applyFont="1" applyFill="1" applyBorder="1"/>
    <xf numFmtId="0" fontId="0" fillId="0" borderId="0" xfId="0" applyFill="1" applyBorder="1"/>
    <xf numFmtId="0" fontId="0" fillId="4" borderId="0" xfId="0" applyFill="1"/>
    <xf numFmtId="0" fontId="0" fillId="5" borderId="0" xfId="0" applyFill="1"/>
    <xf numFmtId="0" fontId="6" fillId="0" borderId="0" xfId="1" applyFont="1" applyBorder="1"/>
    <xf numFmtId="0" fontId="2" fillId="0" borderId="2" xfId="0" applyFont="1" applyBorder="1" applyAlignment="1">
      <alignment horizontal="left" vertical="center"/>
    </xf>
    <xf numFmtId="0" fontId="9" fillId="0" borderId="0" xfId="0" applyFont="1" applyAlignment="1">
      <alignment horizontal="center"/>
    </xf>
    <xf numFmtId="0" fontId="10" fillId="0" borderId="0" xfId="0" applyFont="1" applyAlignment="1">
      <alignment horizontal="center"/>
    </xf>
    <xf numFmtId="0" fontId="9" fillId="3" borderId="0" xfId="0" applyFont="1" applyFill="1" applyAlignment="1">
      <alignment horizontal="center" vertical="center"/>
    </xf>
    <xf numFmtId="0" fontId="9" fillId="3" borderId="0" xfId="0" applyFont="1" applyFill="1" applyAlignment="1">
      <alignment horizontal="center"/>
    </xf>
    <xf numFmtId="0" fontId="11" fillId="0" borderId="0" xfId="0" applyFont="1" applyFill="1" applyAlignment="1">
      <alignment horizontal="center"/>
    </xf>
    <xf numFmtId="0" fontId="9" fillId="0" borderId="0" xfId="0" applyFont="1" applyFill="1" applyBorder="1" applyAlignment="1">
      <alignment horizontal="center" vertical="center"/>
    </xf>
    <xf numFmtId="0" fontId="9" fillId="4" borderId="0" xfId="0" applyFont="1" applyFill="1" applyAlignment="1">
      <alignment horizontal="center"/>
    </xf>
    <xf numFmtId="0" fontId="9" fillId="5" borderId="0" xfId="0" applyFont="1" applyFill="1" applyAlignment="1">
      <alignment horizontal="center"/>
    </xf>
    <xf numFmtId="0" fontId="9" fillId="4" borderId="0" xfId="0" applyFont="1" applyFill="1" applyAlignment="1">
      <alignment horizontal="center" vertical="center"/>
    </xf>
    <xf numFmtId="0" fontId="0" fillId="0" borderId="0" xfId="0" quotePrefix="1"/>
    <xf numFmtId="0" fontId="7" fillId="0" borderId="0" xfId="1"/>
    <xf numFmtId="0" fontId="12" fillId="0" borderId="0" xfId="0" applyFont="1"/>
    <xf numFmtId="0" fontId="0" fillId="6" borderId="0" xfId="0" applyFill="1"/>
    <xf numFmtId="0" fontId="0" fillId="0" borderId="8" xfId="0" applyBorder="1"/>
    <xf numFmtId="0" fontId="9" fillId="7" borderId="0" xfId="0" applyFont="1" applyFill="1" applyAlignment="1">
      <alignment horizontal="center" vertical="center"/>
    </xf>
    <xf numFmtId="0" fontId="0" fillId="7" borderId="0" xfId="0" applyFill="1"/>
    <xf numFmtId="0" fontId="15" fillId="8" borderId="0" xfId="0" applyFont="1" applyFill="1"/>
    <xf numFmtId="0" fontId="15" fillId="8" borderId="0" xfId="0" quotePrefix="1" applyFont="1" applyFill="1"/>
    <xf numFmtId="0" fontId="10" fillId="8" borderId="0" xfId="0" applyFont="1" applyFill="1" applyAlignment="1">
      <alignment horizontal="left"/>
    </xf>
    <xf numFmtId="0" fontId="9" fillId="7" borderId="0" xfId="0" applyFont="1" applyFill="1" applyAlignment="1">
      <alignment horizontal="center"/>
    </xf>
    <xf numFmtId="0" fontId="13" fillId="7" borderId="0" xfId="0" applyFont="1" applyFill="1"/>
    <xf numFmtId="0" fontId="16" fillId="7" borderId="0" xfId="0" applyFont="1" applyFill="1" applyAlignment="1">
      <alignment horizontal="center"/>
    </xf>
    <xf numFmtId="0" fontId="17" fillId="0" borderId="4" xfId="0" applyFont="1" applyBorder="1"/>
    <xf numFmtId="0" fontId="17" fillId="0" borderId="0" xfId="0" applyFont="1"/>
    <xf numFmtId="0" fontId="17" fillId="0" borderId="5" xfId="0" applyFont="1" applyBorder="1"/>
    <xf numFmtId="0" fontId="17" fillId="0" borderId="6" xfId="0" applyFont="1" applyBorder="1"/>
    <xf numFmtId="0" fontId="17" fillId="0" borderId="7" xfId="0" applyFont="1" applyBorder="1"/>
    <xf numFmtId="0" fontId="14" fillId="0" borderId="0" xfId="0" applyFont="1" applyFill="1" applyAlignment="1">
      <alignment horizontal="left"/>
    </xf>
    <xf numFmtId="0" fontId="18" fillId="0" borderId="4" xfId="0" applyFont="1" applyBorder="1"/>
    <xf numFmtId="0" fontId="19" fillId="0" borderId="0" xfId="0" applyFont="1"/>
    <xf numFmtId="0" fontId="19" fillId="0" borderId="5" xfId="0" applyFont="1" applyBorder="1"/>
    <xf numFmtId="0" fontId="4" fillId="9" borderId="4" xfId="0" applyFont="1" applyFill="1" applyBorder="1"/>
    <xf numFmtId="0" fontId="4" fillId="9" borderId="0" xfId="0" applyFont="1" applyFill="1" applyBorder="1"/>
    <xf numFmtId="0" fontId="4" fillId="9" borderId="5" xfId="0" applyFont="1" applyFill="1" applyBorder="1"/>
    <xf numFmtId="0" fontId="0" fillId="9" borderId="4" xfId="0" applyFill="1" applyBorder="1"/>
    <xf numFmtId="0" fontId="0" fillId="9" borderId="0" xfId="0" applyFill="1" applyBorder="1"/>
    <xf numFmtId="0" fontId="0" fillId="9" borderId="5" xfId="0" applyFill="1" applyBorder="1"/>
    <xf numFmtId="6" fontId="0" fillId="3" borderId="0" xfId="0" applyNumberFormat="1" applyFill="1"/>
    <xf numFmtId="9" fontId="0" fillId="3" borderId="0" xfId="2" applyFont="1" applyFill="1"/>
    <xf numFmtId="6" fontId="0" fillId="3" borderId="13" xfId="0" applyNumberFormat="1" applyFill="1" applyBorder="1"/>
    <xf numFmtId="9" fontId="0" fillId="3" borderId="14" xfId="0" applyNumberFormat="1" applyFill="1" applyBorder="1"/>
    <xf numFmtId="6" fontId="0" fillId="3" borderId="16" xfId="0" applyNumberFormat="1" applyFill="1" applyBorder="1"/>
    <xf numFmtId="9" fontId="0" fillId="3" borderId="18" xfId="0" applyNumberFormat="1" applyFill="1" applyBorder="1"/>
    <xf numFmtId="0" fontId="21" fillId="3" borderId="0" xfId="0" applyFont="1" applyFill="1"/>
    <xf numFmtId="0" fontId="21" fillId="3" borderId="9" xfId="0" applyFont="1" applyFill="1" applyBorder="1"/>
    <xf numFmtId="0" fontId="21" fillId="3" borderId="11" xfId="0" applyFont="1" applyFill="1" applyBorder="1"/>
    <xf numFmtId="0" fontId="0" fillId="3" borderId="0" xfId="0" quotePrefix="1" applyFill="1"/>
    <xf numFmtId="0" fontId="9" fillId="10" borderId="0" xfId="0" applyFont="1" applyFill="1" applyAlignment="1">
      <alignment horizontal="center"/>
    </xf>
    <xf numFmtId="0" fontId="0" fillId="10" borderId="0" xfId="0" applyFill="1"/>
    <xf numFmtId="21" fontId="0" fillId="3" borderId="0" xfId="0" quotePrefix="1" applyNumberFormat="1" applyFill="1"/>
    <xf numFmtId="0" fontId="22" fillId="11"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right"/>
    </xf>
    <xf numFmtId="0" fontId="9" fillId="12" borderId="0" xfId="0" applyFont="1" applyFill="1" applyAlignment="1">
      <alignment horizontal="center"/>
    </xf>
    <xf numFmtId="0" fontId="0" fillId="12" borderId="0" xfId="0" applyFill="1"/>
    <xf numFmtId="0" fontId="0" fillId="11" borderId="0" xfId="0" applyFill="1"/>
    <xf numFmtId="0" fontId="16" fillId="11" borderId="0" xfId="0" applyFont="1" applyFill="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Library/Mobile%20Documents/com~apple~CloudDocs/notearise-te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gend"/>
    </sheetNames>
    <sheetDataSet>
      <sheetData sheetId="0"/>
      <sheetData sheetId="1">
        <row r="1">
          <cell r="A1" t="str">
            <v xml:space="preserve"> $t_</v>
          </cell>
        </row>
        <row r="2">
          <cell r="A2" t="str">
            <v>_</v>
          </cell>
        </row>
        <row r="3">
          <cell r="A3" t="str">
            <v xml:space="preserve"> =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localhost/www.venny.io/apps/app-venny-api/cartridge/controllers/api/api.php?token=keys_qABC40UKdvWZN0DVt&amp;domain=apps" TargetMode="External"/><Relationship Id="rId18" Type="http://schemas.openxmlformats.org/officeDocument/2006/relationships/hyperlink" Target="http://localhost/www.venny.io/apps/app-venny-api/cartridge/controllers/api/api.php?token=keys_qABC40UKdvWZN0DVt&amp;domain=apps" TargetMode="External"/><Relationship Id="rId26" Type="http://schemas.openxmlformats.org/officeDocument/2006/relationships/hyperlink" Target="http://localhost/www.venny.io/apps/app-venny-api/cartridge/controllers/api/api.php?token=keys_qABC40UKdvWZN0DVt&amp;domain=apps" TargetMode="External"/><Relationship Id="rId39" Type="http://schemas.openxmlformats.org/officeDocument/2006/relationships/hyperlink" Target="http://localhost/www.venny.io/apps/app-venny-api/cartridge/controllers/api/api.php?token=keys_qABC40UKdvWZN0DVt&amp;domain=apps" TargetMode="External"/><Relationship Id="rId21" Type="http://schemas.openxmlformats.org/officeDocument/2006/relationships/hyperlink" Target="http://localhost/www.venny.io/apps/app-venny-api/cartridge/controllers/api/api.php?token=keys_qABC40UKdvWZN0DVt&amp;domain=apps" TargetMode="External"/><Relationship Id="rId34" Type="http://schemas.openxmlformats.org/officeDocument/2006/relationships/hyperlink" Target="http://localhost/www.venny.io/apps/app-venny-api/cartridge/controllers/api/api.php?token=keys_qABC40UKdvWZN0DVt&amp;domain=apps" TargetMode="External"/><Relationship Id="rId42" Type="http://schemas.openxmlformats.org/officeDocument/2006/relationships/hyperlink" Target="http://localhost/www.venny.io/apps/app-venny-api/cartridge/controllers/api/api.php?token=keys_qABC40UKdvWZN0DVt&amp;domain=apps" TargetMode="External"/><Relationship Id="rId47" Type="http://schemas.openxmlformats.org/officeDocument/2006/relationships/hyperlink" Target="http://localhost/www.venny.io/apps/app-venny-api/cartridge/controllers/api/api.php?token=keys_qABC40UKdvWZN0DVt&amp;domain=apps" TargetMode="External"/><Relationship Id="rId50" Type="http://schemas.openxmlformats.org/officeDocument/2006/relationships/hyperlink" Target="http://localhost/www.venny.io/apps/app-venny-api/cartridge/controllers/api/api.php?token=keys_qABC40UKdvWZN0DVt&amp;domain=apps" TargetMode="External"/><Relationship Id="rId55" Type="http://schemas.openxmlformats.org/officeDocument/2006/relationships/hyperlink" Target="http://localhost/www.venny.io/apps/app-venny-api/cartridge/controllers/api/api.php?token=keys_qABC40UKdvWZN0DVt&amp;domain=apps" TargetMode="External"/><Relationship Id="rId7" Type="http://schemas.openxmlformats.org/officeDocument/2006/relationships/hyperlink" Target="http://localhost/www.venny.io/apps/app-venny-api/cartridge/controllers/api/api.php?token=keys_qABC40UKdvWZN0DVt&amp;domain=apps" TargetMode="External"/><Relationship Id="rId2" Type="http://schemas.openxmlformats.org/officeDocument/2006/relationships/hyperlink" Target="http://localhost/www.venny.io/apps/app-venny-api/cartridge/controllers/api/api.php?token=keys_qABC40UKdvWZN0DVt&amp;domain=apps" TargetMode="External"/><Relationship Id="rId16" Type="http://schemas.openxmlformats.org/officeDocument/2006/relationships/hyperlink" Target="http://localhost/www.venny.io/apps/app-venny-api/cartridge/controllers/api/api.php?token=keys_qABC40UKdvWZN0DVt&amp;domain=apps" TargetMode="External"/><Relationship Id="rId29" Type="http://schemas.openxmlformats.org/officeDocument/2006/relationships/hyperlink" Target="http://localhost/www.venny.io/apps/app-venny-api/cartridge/controllers/api/api.php?token=keys_qABC40UKdvWZN0DVt&amp;domain=apps" TargetMode="External"/><Relationship Id="rId11" Type="http://schemas.openxmlformats.org/officeDocument/2006/relationships/hyperlink" Target="http://localhost/www.venny.io/apps/app-venny-api/cartridge/controllers/api/api.php?token=keys_qABC40UKdvWZN0DVt&amp;domain=apps" TargetMode="External"/><Relationship Id="rId24" Type="http://schemas.openxmlformats.org/officeDocument/2006/relationships/hyperlink" Target="http://localhost/www.venny.io/apps/app-venny-api/cartridge/controllers/api/api.php?token=keys_qABC40UKdvWZN0DVt&amp;domain=apps" TargetMode="External"/><Relationship Id="rId32" Type="http://schemas.openxmlformats.org/officeDocument/2006/relationships/hyperlink" Target="http://localhost/www.venny.io/apps/app-venny-api/cartridge/controllers/api/api.php?token=keys_qABC40UKdvWZN0DVt&amp;domain=apps" TargetMode="External"/><Relationship Id="rId37" Type="http://schemas.openxmlformats.org/officeDocument/2006/relationships/hyperlink" Target="http://localhost/www.venny.io/apps/app-venny-api/cartridge/controllers/api/api.php?token=keys_qABC40UKdvWZN0DVt&amp;domain=apps" TargetMode="External"/><Relationship Id="rId40" Type="http://schemas.openxmlformats.org/officeDocument/2006/relationships/hyperlink" Target="http://localhost/www.venny.io/apps/app-venny-api/cartridge/controllers/api/api.php?token=keys_qABC40UKdvWZN0DVt&amp;domain=apps" TargetMode="External"/><Relationship Id="rId45" Type="http://schemas.openxmlformats.org/officeDocument/2006/relationships/hyperlink" Target="http://localhost/www.venny.io/apps/app-venny-api/cartridge/controllers/api/api.php?token=keys_qABC40UKdvWZN0DVt&amp;domain=apps" TargetMode="External"/><Relationship Id="rId53" Type="http://schemas.openxmlformats.org/officeDocument/2006/relationships/hyperlink" Target="http://localhost/www.venny.io/apps/app-venny-api/cartridge/controllers/api/api.php?token=keys_qABC40UKdvWZN0DVt&amp;domain=apps" TargetMode="External"/><Relationship Id="rId5" Type="http://schemas.openxmlformats.org/officeDocument/2006/relationships/hyperlink" Target="http://localhost/www.venny.io/apps/app-venny-api/cartridge/controllers/api/api.php?token=keys_qABC40UKdvWZN0DVt&amp;domain=apps" TargetMode="External"/><Relationship Id="rId19" Type="http://schemas.openxmlformats.org/officeDocument/2006/relationships/hyperlink" Target="http://localhost/www.venny.io/apps/app-venny-api/cartridge/controllers/api/api.php?token=keys_qABC40UKdvWZN0DVt&amp;domain=apps" TargetMode="External"/><Relationship Id="rId4" Type="http://schemas.openxmlformats.org/officeDocument/2006/relationships/hyperlink" Target="http://localhost/www.venny.io/apps/app-venny-api/cartridge/controllers/api/api.php?token=keys_qABC40UKdvWZN0DVt&amp;domain=apps" TargetMode="External"/><Relationship Id="rId9" Type="http://schemas.openxmlformats.org/officeDocument/2006/relationships/hyperlink" Target="http://localhost/www.venny.io/apps/app-venny-api/cartridge/controllers/api/api.php?token=keys_qABC40UKdvWZN0DVt&amp;domain=apps" TargetMode="External"/><Relationship Id="rId14" Type="http://schemas.openxmlformats.org/officeDocument/2006/relationships/hyperlink" Target="http://localhost/www.venny.io/apps/app-venny-api/cartridge/controllers/api/api.php?token=keys_qABC40UKdvWZN0DVt&amp;domain=apps" TargetMode="External"/><Relationship Id="rId22" Type="http://schemas.openxmlformats.org/officeDocument/2006/relationships/hyperlink" Target="http://localhost/www.venny.io/apps/app-venny-api/cartridge/controllers/api/api.php?token=keys_qABC40UKdvWZN0DVt&amp;domain=apps" TargetMode="External"/><Relationship Id="rId27" Type="http://schemas.openxmlformats.org/officeDocument/2006/relationships/hyperlink" Target="http://localhost/www.venny.io/apps/app-venny-api/cartridge/controllers/api/api.php?token=keys_qABC40UKdvWZN0DVt&amp;domain=apps" TargetMode="External"/><Relationship Id="rId30" Type="http://schemas.openxmlformats.org/officeDocument/2006/relationships/hyperlink" Target="http://localhost/www.venny.io/apps/app-venny-api/cartridge/controllers/api/api.php?token=keys_qABC40UKdvWZN0DVt&amp;domain=apps" TargetMode="External"/><Relationship Id="rId35" Type="http://schemas.openxmlformats.org/officeDocument/2006/relationships/hyperlink" Target="http://localhost/www.venny.io/apps/app-venny-api/cartridge/controllers/api/api.php?token=keys_qABC40UKdvWZN0DVt&amp;domain=apps" TargetMode="External"/><Relationship Id="rId43" Type="http://schemas.openxmlformats.org/officeDocument/2006/relationships/hyperlink" Target="http://localhost/www.venny.io/apps/app-venny-api/cartridge/controllers/api/api.php?token=keys_qABC40UKdvWZN0DVt&amp;domain=apps" TargetMode="External"/><Relationship Id="rId48" Type="http://schemas.openxmlformats.org/officeDocument/2006/relationships/hyperlink" Target="http://localhost/www.venny.io/apps/app-venny-api/cartridge/controllers/api/api.php?token=keys_qABC40UKdvWZN0DVt&amp;domain=apps" TargetMode="External"/><Relationship Id="rId56" Type="http://schemas.openxmlformats.org/officeDocument/2006/relationships/hyperlink" Target="http://localhost/www.venny.io/apps/app-venny-api/cartridge/controllers/api/api.php?token=keys_qABC40UKdvWZN0DVt&amp;domain=apps" TargetMode="External"/><Relationship Id="rId8" Type="http://schemas.openxmlformats.org/officeDocument/2006/relationships/hyperlink" Target="http://localhost/www.venny.io/apps/app-venny-api/cartridge/controllers/api/api.php?token=keys_qABC40UKdvWZN0DVt&amp;domain=apps" TargetMode="External"/><Relationship Id="rId51" Type="http://schemas.openxmlformats.org/officeDocument/2006/relationships/hyperlink" Target="http://localhost/www.venny.io/apps/app-venny-api/cartridge/controllers/api/api.php?token=keys_qABC40UKdvWZN0DVt&amp;domain=apps" TargetMode="External"/><Relationship Id="rId3" Type="http://schemas.openxmlformats.org/officeDocument/2006/relationships/hyperlink" Target="http://localhost/www.venny.io/apps/app-venny-api/cartridge/controllers/api/api.php?token=keys_qABC40UKdvWZN0DVt&amp;domain=apps" TargetMode="External"/><Relationship Id="rId12" Type="http://schemas.openxmlformats.org/officeDocument/2006/relationships/hyperlink" Target="http://localhost/www.venny.io/apps/app-venny-api/cartridge/controllers/api/api.php?token=keys_qABC40UKdvWZN0DVt&amp;domain=apps" TargetMode="External"/><Relationship Id="rId17" Type="http://schemas.openxmlformats.org/officeDocument/2006/relationships/hyperlink" Target="http://localhost/www.venny.io/apps/app-venny-api/cartridge/controllers/api/api.php?token=keys_qABC40UKdvWZN0DVt&amp;domain=apps" TargetMode="External"/><Relationship Id="rId25" Type="http://schemas.openxmlformats.org/officeDocument/2006/relationships/hyperlink" Target="http://localhost/www.venny.io/apps/app-venny-api/cartridge/controllers/api/api.php?token=keys_qABC40UKdvWZN0DVt&amp;domain=apps" TargetMode="External"/><Relationship Id="rId33" Type="http://schemas.openxmlformats.org/officeDocument/2006/relationships/hyperlink" Target="http://localhost/www.venny.io/apps/app-venny-api/cartridge/controllers/api/api.php?token=keys_qABC40UKdvWZN0DVt&amp;domain=apps" TargetMode="External"/><Relationship Id="rId38" Type="http://schemas.openxmlformats.org/officeDocument/2006/relationships/hyperlink" Target="http://localhost/www.venny.io/apps/app-venny-api/cartridge/controllers/api/api.php?token=keys_qABC40UKdvWZN0DVt&amp;domain=apps" TargetMode="External"/><Relationship Id="rId46" Type="http://schemas.openxmlformats.org/officeDocument/2006/relationships/hyperlink" Target="http://localhost/www.venny.io/apps/app-venny-api/cartridge/controllers/api/api.php?token=keys_qABC40UKdvWZN0DVt&amp;domain=apps" TargetMode="External"/><Relationship Id="rId20" Type="http://schemas.openxmlformats.org/officeDocument/2006/relationships/hyperlink" Target="http://localhost/www.venny.io/apps/app-venny-api/cartridge/controllers/api/api.php?token=keys_qABC40UKdvWZN0DVt&amp;domain=apps" TargetMode="External"/><Relationship Id="rId41" Type="http://schemas.openxmlformats.org/officeDocument/2006/relationships/hyperlink" Target="http://localhost/www.venny.io/apps/app-venny-api/cartridge/controllers/api/api.php?token=keys_qABC40UKdvWZN0DVt&amp;domain=apps" TargetMode="External"/><Relationship Id="rId54" Type="http://schemas.openxmlformats.org/officeDocument/2006/relationships/hyperlink" Target="http://localhost/www.venny.io/apps/app-venny-api/cartridge/controllers/api/api.php?token=keys_qABC40UKdvWZN0DVt&amp;domain=apps" TargetMode="External"/><Relationship Id="rId1" Type="http://schemas.openxmlformats.org/officeDocument/2006/relationships/hyperlink" Target="http://localhost/www.venny.io/apps/app-venny-api/cartridge/controllers/api/api.php?token=keys_qABC40UKdvWZN0DVt&amp;domain=apps" TargetMode="External"/><Relationship Id="rId6" Type="http://schemas.openxmlformats.org/officeDocument/2006/relationships/hyperlink" Target="http://localhost/www.venny.io/apps/app-venny-api/cartridge/controllers/api/api.php?token=keys_qABC40UKdvWZN0DVt&amp;domain=apps" TargetMode="External"/><Relationship Id="rId15" Type="http://schemas.openxmlformats.org/officeDocument/2006/relationships/hyperlink" Target="http://localhost/www.venny.io/apps/app-venny-api/cartridge/controllers/api/api.php?token=keys_qABC40UKdvWZN0DVt&amp;domain=apps" TargetMode="External"/><Relationship Id="rId23" Type="http://schemas.openxmlformats.org/officeDocument/2006/relationships/hyperlink" Target="http://localhost/www.venny.io/apps/app-venny-api/cartridge/controllers/api/api.php?token=keys_qABC40UKdvWZN0DVt&amp;domain=apps" TargetMode="External"/><Relationship Id="rId28" Type="http://schemas.openxmlformats.org/officeDocument/2006/relationships/hyperlink" Target="http://localhost/www.venny.io/apps/app-venny-api/cartridge/controllers/api/api.php?token=keys_qABC40UKdvWZN0DVt&amp;domain=apps" TargetMode="External"/><Relationship Id="rId36" Type="http://schemas.openxmlformats.org/officeDocument/2006/relationships/hyperlink" Target="http://localhost/www.venny.io/apps/app-venny-api/cartridge/controllers/api/api.php?token=keys_qABC40UKdvWZN0DVt&amp;domain=apps" TargetMode="External"/><Relationship Id="rId49" Type="http://schemas.openxmlformats.org/officeDocument/2006/relationships/hyperlink" Target="http://localhost/www.venny.io/apps/app-venny-api/cartridge/controllers/api/api.php?token=keys_qABC40UKdvWZN0DVt&amp;domain=apps" TargetMode="External"/><Relationship Id="rId57" Type="http://schemas.openxmlformats.org/officeDocument/2006/relationships/printerSettings" Target="../printerSettings/printerSettings1.bin"/><Relationship Id="rId10" Type="http://schemas.openxmlformats.org/officeDocument/2006/relationships/hyperlink" Target="http://localhost/www.venny.io/apps/app-venny-api/cartridge/controllers/api/api.php?token=keys_qABC40UKdvWZN0DVt&amp;domain=apps" TargetMode="External"/><Relationship Id="rId31" Type="http://schemas.openxmlformats.org/officeDocument/2006/relationships/hyperlink" Target="http://localhost/www.venny.io/apps/app-venny-api/cartridge/controllers/api/api.php?token=keys_qABC40UKdvWZN0DVt&amp;domain=apps" TargetMode="External"/><Relationship Id="rId44" Type="http://schemas.openxmlformats.org/officeDocument/2006/relationships/hyperlink" Target="http://localhost/www.venny.io/apps/app-venny-api/cartridge/controllers/api/api.php?token=keys_qABC40UKdvWZN0DVt&amp;domain=apps" TargetMode="External"/><Relationship Id="rId52" Type="http://schemas.openxmlformats.org/officeDocument/2006/relationships/hyperlink" Target="http://localhost/www.venny.io/apps/app-venny-api/cartridge/controllers/api/api.php?token=keys_qABC40UKdvWZN0DVt&amp;domain=ap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anker.com/list/famous-people-named-vince/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561"/>
  <sheetViews>
    <sheetView tabSelected="1" topLeftCell="K1" zoomScale="113" zoomScaleNormal="100" workbookViewId="0">
      <selection activeCell="T18" sqref="T18"/>
    </sheetView>
  </sheetViews>
  <sheetFormatPr baseColWidth="10" defaultColWidth="11" defaultRowHeight="16" x14ac:dyDescent="0.2"/>
  <cols>
    <col min="1" max="1" width="11" style="52"/>
    <col min="13" max="13" width="13.1640625" customWidth="1"/>
    <col min="16" max="16" width="11" customWidth="1"/>
    <col min="19" max="19" width="11" customWidth="1"/>
    <col min="37" max="37" width="14.6640625" customWidth="1"/>
    <col min="39" max="39" width="17" customWidth="1"/>
    <col min="76" max="76" width="11" customWidth="1"/>
  </cols>
  <sheetData>
    <row r="1" spans="1:86" x14ac:dyDescent="0.2">
      <c r="A1" s="79" t="s">
        <v>173</v>
      </c>
      <c r="AR1" s="4"/>
      <c r="AS1" s="4"/>
      <c r="AT1" s="4"/>
      <c r="AU1" s="4"/>
      <c r="AV1" s="4"/>
      <c r="AW1" s="4"/>
      <c r="AX1" s="4"/>
      <c r="AY1" s="4"/>
      <c r="AZ1" s="4"/>
      <c r="BJ1" s="4"/>
      <c r="BK1" s="4"/>
      <c r="BL1" s="4"/>
      <c r="BM1" s="4"/>
      <c r="BN1" s="4"/>
      <c r="BO1" s="4"/>
      <c r="CH1" t="s">
        <v>181</v>
      </c>
    </row>
    <row r="2" spans="1:86" ht="17" thickBot="1" x14ac:dyDescent="0.25">
      <c r="A2" s="63"/>
      <c r="B2" s="102" t="s">
        <v>230</v>
      </c>
      <c r="C2" s="102" t="s">
        <v>230</v>
      </c>
      <c r="D2" s="102" t="s">
        <v>230</v>
      </c>
      <c r="E2" s="102" t="s">
        <v>230</v>
      </c>
      <c r="F2" s="102" t="s">
        <v>230</v>
      </c>
      <c r="G2" s="102" t="s">
        <v>230</v>
      </c>
      <c r="H2" s="102" t="s">
        <v>230</v>
      </c>
      <c r="I2" s="102" t="s">
        <v>230</v>
      </c>
      <c r="J2" s="102" t="s">
        <v>230</v>
      </c>
      <c r="K2" s="102" t="s">
        <v>230</v>
      </c>
      <c r="L2" s="102" t="s">
        <v>230</v>
      </c>
      <c r="M2" s="102" t="s">
        <v>230</v>
      </c>
      <c r="N2" s="102" t="s">
        <v>230</v>
      </c>
      <c r="O2" s="102" t="s">
        <v>230</v>
      </c>
      <c r="P2" s="102" t="s">
        <v>230</v>
      </c>
      <c r="Q2" s="102" t="s">
        <v>229</v>
      </c>
      <c r="R2" s="102" t="s">
        <v>229</v>
      </c>
      <c r="S2" s="102" t="s">
        <v>229</v>
      </c>
      <c r="T2" s="102" t="s">
        <v>229</v>
      </c>
      <c r="U2" s="102" t="s">
        <v>229</v>
      </c>
      <c r="V2" s="102" t="s">
        <v>229</v>
      </c>
      <c r="W2" s="102" t="s">
        <v>229</v>
      </c>
      <c r="X2" s="102" t="s">
        <v>229</v>
      </c>
      <c r="Y2" s="102" t="s">
        <v>229</v>
      </c>
      <c r="Z2" s="102" t="s">
        <v>229</v>
      </c>
      <c r="AA2" s="102" t="s">
        <v>229</v>
      </c>
      <c r="AB2" s="102" t="s">
        <v>229</v>
      </c>
      <c r="AC2" s="102" t="s">
        <v>231</v>
      </c>
      <c r="AD2" s="102" t="s">
        <v>231</v>
      </c>
      <c r="AE2" s="102" t="s">
        <v>231</v>
      </c>
      <c r="AF2" s="102" t="s">
        <v>231</v>
      </c>
      <c r="AG2" s="102" t="s">
        <v>231</v>
      </c>
      <c r="AH2" s="102" t="s">
        <v>231</v>
      </c>
      <c r="AI2" s="102" t="s">
        <v>232</v>
      </c>
      <c r="AJ2" s="102" t="s">
        <v>232</v>
      </c>
      <c r="AK2" s="102" t="s">
        <v>232</v>
      </c>
      <c r="AL2" s="102" t="s">
        <v>233</v>
      </c>
      <c r="AM2" s="102" t="s">
        <v>233</v>
      </c>
      <c r="AN2" s="102" t="s">
        <v>233</v>
      </c>
      <c r="AO2" s="102" t="s">
        <v>233</v>
      </c>
      <c r="AP2" s="102" t="s">
        <v>233</v>
      </c>
      <c r="AQ2" s="102" t="s">
        <v>233</v>
      </c>
      <c r="AR2" s="102" t="s">
        <v>234</v>
      </c>
      <c r="AS2" s="102" t="s">
        <v>234</v>
      </c>
      <c r="AT2" s="102" t="s">
        <v>234</v>
      </c>
      <c r="AU2" s="102" t="s">
        <v>234</v>
      </c>
      <c r="AV2" s="102" t="s">
        <v>234</v>
      </c>
      <c r="AW2" s="102" t="s">
        <v>234</v>
      </c>
      <c r="AX2" s="102" t="s">
        <v>235</v>
      </c>
      <c r="AY2" s="102" t="s">
        <v>235</v>
      </c>
      <c r="AZ2" s="102" t="s">
        <v>235</v>
      </c>
      <c r="BA2" s="102" t="s">
        <v>235</v>
      </c>
      <c r="BB2" s="102" t="s">
        <v>235</v>
      </c>
      <c r="BC2" s="102" t="s">
        <v>235</v>
      </c>
      <c r="BD2" s="102" t="s">
        <v>235</v>
      </c>
      <c r="BE2" s="102" t="s">
        <v>235</v>
      </c>
      <c r="BF2" s="102" t="s">
        <v>235</v>
      </c>
      <c r="BG2" s="102" t="s">
        <v>235</v>
      </c>
      <c r="BH2" s="102" t="s">
        <v>235</v>
      </c>
      <c r="BI2" s="102" t="s">
        <v>235</v>
      </c>
      <c r="BJ2" s="102" t="s">
        <v>236</v>
      </c>
      <c r="BK2" s="102" t="s">
        <v>236</v>
      </c>
      <c r="BL2" s="102" t="s">
        <v>236</v>
      </c>
      <c r="BM2" s="102" t="s">
        <v>236</v>
      </c>
      <c r="BN2" s="102" t="s">
        <v>236</v>
      </c>
      <c r="BO2" s="102" t="s">
        <v>236</v>
      </c>
      <c r="BP2" s="102" t="s">
        <v>239</v>
      </c>
      <c r="BQ2" s="102" t="s">
        <v>239</v>
      </c>
      <c r="BR2" s="102" t="s">
        <v>239</v>
      </c>
      <c r="CH2" t="s">
        <v>181</v>
      </c>
    </row>
    <row r="3" spans="1:86" x14ac:dyDescent="0.2">
      <c r="B3" s="16" t="s">
        <v>67</v>
      </c>
      <c r="C3" s="16" t="str">
        <f>LEFT(B3,6)</f>
        <v>unique</v>
      </c>
      <c r="D3" s="17" t="s">
        <v>66</v>
      </c>
      <c r="E3" s="15" t="s">
        <v>83</v>
      </c>
      <c r="F3" s="16" t="str">
        <f>LEFT(E3,7)</f>
        <v>process</v>
      </c>
      <c r="G3" s="17" t="s">
        <v>130</v>
      </c>
      <c r="H3" s="15" t="s">
        <v>1</v>
      </c>
      <c r="I3" s="16" t="str">
        <f>LEFT(H3,5)</f>
        <v>event</v>
      </c>
      <c r="J3" s="17" t="s">
        <v>24</v>
      </c>
      <c r="K3" s="15" t="s">
        <v>8</v>
      </c>
      <c r="L3" s="16" t="str">
        <f>LEFT(K3,3)</f>
        <v>app</v>
      </c>
      <c r="M3" s="51" t="s">
        <v>23</v>
      </c>
      <c r="N3" s="15" t="s">
        <v>5</v>
      </c>
      <c r="O3" s="16" t="str">
        <f>LEFT(N3,5)</f>
        <v>token</v>
      </c>
      <c r="P3" s="17" t="s">
        <v>28</v>
      </c>
      <c r="Q3" s="15" t="s">
        <v>10</v>
      </c>
      <c r="R3" s="16" t="str">
        <f>LEFT(Q3,6)</f>
        <v>person</v>
      </c>
      <c r="S3" s="17" t="s">
        <v>26</v>
      </c>
      <c r="T3" s="15" t="s">
        <v>7</v>
      </c>
      <c r="U3" s="16" t="str">
        <f>LEFT(T3,4)</f>
        <v>user</v>
      </c>
      <c r="V3" s="17" t="s">
        <v>68</v>
      </c>
      <c r="W3" s="15" t="s">
        <v>11</v>
      </c>
      <c r="X3" s="16" t="str">
        <f>LEFT(W3,7)</f>
        <v>profile</v>
      </c>
      <c r="Y3" s="17" t="s">
        <v>27</v>
      </c>
      <c r="Z3" s="15" t="s">
        <v>9</v>
      </c>
      <c r="AA3" s="16" t="str">
        <f>LEFT(Z3,7)</f>
        <v>partner</v>
      </c>
      <c r="AB3" s="17" t="s">
        <v>21</v>
      </c>
      <c r="AC3" s="15" t="s">
        <v>22</v>
      </c>
      <c r="AD3" s="16" t="str">
        <f>LEFT(AC3,4)</f>
        <v>view</v>
      </c>
      <c r="AE3" s="17" t="s">
        <v>69</v>
      </c>
      <c r="AF3" s="15" t="s">
        <v>53</v>
      </c>
      <c r="AG3" s="16" t="str">
        <f>LEFT(AF3,6)</f>
        <v>search</v>
      </c>
      <c r="AH3" s="17" t="s">
        <v>71</v>
      </c>
      <c r="AI3" s="15" t="s">
        <v>237</v>
      </c>
      <c r="AJ3" s="16" t="str">
        <f>LEFT(AI3,5)</f>
        <v>asset</v>
      </c>
      <c r="AK3" s="17" t="s">
        <v>25</v>
      </c>
      <c r="AL3" s="15" t="s">
        <v>238</v>
      </c>
      <c r="AM3" s="16" t="str">
        <f>LEFT(AL3,15)</f>
        <v>acknowledgement</v>
      </c>
      <c r="AN3" s="17" t="s">
        <v>72</v>
      </c>
      <c r="AO3" s="15" t="s">
        <v>0</v>
      </c>
      <c r="AP3" s="16" t="str">
        <f>LEFT(AO3,7)</f>
        <v>comment</v>
      </c>
      <c r="AQ3" s="17" t="s">
        <v>73</v>
      </c>
      <c r="AR3" s="15" t="s">
        <v>94</v>
      </c>
      <c r="AS3" s="16" t="str">
        <f>LEFT(AR3,10)</f>
        <v>followship</v>
      </c>
      <c r="AT3" s="17" t="s">
        <v>74</v>
      </c>
      <c r="AU3" s="15" t="s">
        <v>202</v>
      </c>
      <c r="AV3" s="16" t="str">
        <f>LEFT(AU3,5)</f>
        <v>group</v>
      </c>
      <c r="AW3" s="17" t="s">
        <v>137</v>
      </c>
      <c r="AX3" s="15" t="s">
        <v>4</v>
      </c>
      <c r="AY3" s="16" t="str">
        <f>LEFT(AX3,4)</f>
        <v>post</v>
      </c>
      <c r="AZ3" s="17" t="s">
        <v>75</v>
      </c>
      <c r="BA3" s="15" t="s">
        <v>12</v>
      </c>
      <c r="BB3" s="16" t="str">
        <f>LEFT(BA3,3)</f>
        <v>tag</v>
      </c>
      <c r="BC3" s="17" t="s">
        <v>104</v>
      </c>
      <c r="BD3" s="15" t="s">
        <v>82</v>
      </c>
      <c r="BE3" s="16" t="str">
        <f>LEFT(BD3,5)</f>
        <v>topic</v>
      </c>
      <c r="BF3" s="17" t="s">
        <v>129</v>
      </c>
      <c r="BG3" s="15" t="s">
        <v>6</v>
      </c>
      <c r="BH3" s="16" t="str">
        <f>LEFT(BG3,5)</f>
        <v>trend</v>
      </c>
      <c r="BI3" s="17" t="s">
        <v>105</v>
      </c>
      <c r="BJ3" s="15" t="s">
        <v>77</v>
      </c>
      <c r="BK3" s="16" t="str">
        <f>LEFT(BJ3,6)</f>
        <v>thread</v>
      </c>
      <c r="BL3" s="17" t="s">
        <v>103</v>
      </c>
      <c r="BM3" s="15" t="s">
        <v>3</v>
      </c>
      <c r="BN3" s="16" t="str">
        <f>LEFT(BM3,7)</f>
        <v>message</v>
      </c>
      <c r="BO3" s="17" t="s">
        <v>76</v>
      </c>
      <c r="BP3" s="15" t="s">
        <v>132</v>
      </c>
      <c r="BQ3" s="16" t="str">
        <f>LEFT(BP3,12)</f>
        <v>notification</v>
      </c>
      <c r="BR3" s="17" t="s">
        <v>133</v>
      </c>
      <c r="BS3" s="15" t="s">
        <v>78</v>
      </c>
      <c r="BT3" s="16" t="str">
        <f>LEFT(BS3,5)</f>
        <v>stage</v>
      </c>
      <c r="BU3" s="17" t="s">
        <v>106</v>
      </c>
      <c r="BV3" s="15" t="s">
        <v>79</v>
      </c>
      <c r="BW3" s="16" t="str">
        <f>LEFT(BV3,9)</f>
        <v>recording</v>
      </c>
      <c r="BX3" s="17" t="s">
        <v>107</v>
      </c>
      <c r="BY3" s="15" t="s">
        <v>80</v>
      </c>
      <c r="BZ3" s="16" t="str">
        <f>LEFT(BY3,10)</f>
        <v>attachment</v>
      </c>
      <c r="CA3" s="17" t="s">
        <v>113</v>
      </c>
      <c r="CB3" s="15" t="s">
        <v>81</v>
      </c>
      <c r="CC3" s="16" t="str">
        <f>LEFT(CB3,7)</f>
        <v>excerpt</v>
      </c>
      <c r="CD3" s="17" t="s">
        <v>124</v>
      </c>
      <c r="CE3" s="15" t="s">
        <v>156</v>
      </c>
      <c r="CF3" s="16" t="str">
        <f>LEFT(CE3,4)</f>
        <v>idea</v>
      </c>
      <c r="CG3" s="17" t="s">
        <v>126</v>
      </c>
      <c r="CH3" t="s">
        <v>181</v>
      </c>
    </row>
    <row r="4" spans="1:86" x14ac:dyDescent="0.2">
      <c r="B4" s="1" t="s">
        <v>30</v>
      </c>
      <c r="C4" s="1" t="s">
        <v>31</v>
      </c>
      <c r="D4" s="19" t="s">
        <v>32</v>
      </c>
      <c r="E4" s="18" t="s">
        <v>30</v>
      </c>
      <c r="F4" s="1" t="s">
        <v>31</v>
      </c>
      <c r="G4" s="19" t="s">
        <v>32</v>
      </c>
      <c r="H4" s="18" t="s">
        <v>30</v>
      </c>
      <c r="I4" s="1" t="s">
        <v>31</v>
      </c>
      <c r="J4" s="19" t="s">
        <v>32</v>
      </c>
      <c r="K4" s="18" t="s">
        <v>30</v>
      </c>
      <c r="L4" s="1" t="s">
        <v>31</v>
      </c>
      <c r="M4" s="1" t="s">
        <v>32</v>
      </c>
      <c r="N4" s="18" t="s">
        <v>30</v>
      </c>
      <c r="O4" s="1" t="s">
        <v>31</v>
      </c>
      <c r="P4" s="19" t="s">
        <v>32</v>
      </c>
      <c r="Q4" s="18" t="s">
        <v>30</v>
      </c>
      <c r="R4" s="1" t="s">
        <v>31</v>
      </c>
      <c r="S4" s="19" t="s">
        <v>32</v>
      </c>
      <c r="T4" s="18" t="s">
        <v>30</v>
      </c>
      <c r="U4" s="1" t="s">
        <v>31</v>
      </c>
      <c r="V4" s="19" t="s">
        <v>32</v>
      </c>
      <c r="W4" s="18" t="s">
        <v>30</v>
      </c>
      <c r="X4" s="1" t="s">
        <v>31</v>
      </c>
      <c r="Y4" s="19" t="s">
        <v>32</v>
      </c>
      <c r="Z4" s="18" t="s">
        <v>30</v>
      </c>
      <c r="AA4" s="1" t="s">
        <v>31</v>
      </c>
      <c r="AB4" s="19" t="s">
        <v>32</v>
      </c>
      <c r="AC4" s="18" t="s">
        <v>30</v>
      </c>
      <c r="AD4" s="1" t="s">
        <v>31</v>
      </c>
      <c r="AE4" s="19" t="s">
        <v>32</v>
      </c>
      <c r="AF4" s="18" t="s">
        <v>30</v>
      </c>
      <c r="AG4" s="1" t="s">
        <v>31</v>
      </c>
      <c r="AH4" s="19" t="s">
        <v>32</v>
      </c>
      <c r="AI4" s="18" t="s">
        <v>30</v>
      </c>
      <c r="AJ4" s="1" t="s">
        <v>31</v>
      </c>
      <c r="AK4" s="19" t="s">
        <v>32</v>
      </c>
      <c r="AL4" s="18" t="s">
        <v>30</v>
      </c>
      <c r="AM4" s="1" t="s">
        <v>31</v>
      </c>
      <c r="AN4" s="19" t="s">
        <v>32</v>
      </c>
      <c r="AO4" s="18" t="s">
        <v>30</v>
      </c>
      <c r="AP4" s="1" t="s">
        <v>31</v>
      </c>
      <c r="AQ4" s="19" t="s">
        <v>32</v>
      </c>
      <c r="AR4" s="18" t="s">
        <v>30</v>
      </c>
      <c r="AS4" s="1" t="s">
        <v>31</v>
      </c>
      <c r="AT4" s="19" t="s">
        <v>32</v>
      </c>
      <c r="AU4" s="18" t="s">
        <v>30</v>
      </c>
      <c r="AV4" s="1" t="s">
        <v>31</v>
      </c>
      <c r="AW4" s="19" t="s">
        <v>32</v>
      </c>
      <c r="AX4" s="18" t="s">
        <v>30</v>
      </c>
      <c r="AY4" s="1" t="s">
        <v>31</v>
      </c>
      <c r="AZ4" s="19" t="s">
        <v>32</v>
      </c>
      <c r="BA4" s="18" t="s">
        <v>30</v>
      </c>
      <c r="BB4" s="1" t="s">
        <v>31</v>
      </c>
      <c r="BC4" s="19" t="s">
        <v>32</v>
      </c>
      <c r="BD4" s="18" t="s">
        <v>30</v>
      </c>
      <c r="BE4" s="1" t="s">
        <v>31</v>
      </c>
      <c r="BF4" s="19" t="s">
        <v>32</v>
      </c>
      <c r="BG4" s="18" t="s">
        <v>30</v>
      </c>
      <c r="BH4" s="1" t="s">
        <v>31</v>
      </c>
      <c r="BI4" s="19" t="s">
        <v>32</v>
      </c>
      <c r="BJ4" s="18" t="s">
        <v>30</v>
      </c>
      <c r="BK4" s="1" t="s">
        <v>31</v>
      </c>
      <c r="BL4" s="19" t="s">
        <v>32</v>
      </c>
      <c r="BM4" s="18" t="s">
        <v>30</v>
      </c>
      <c r="BN4" s="1" t="s">
        <v>31</v>
      </c>
      <c r="BO4" s="19" t="s">
        <v>32</v>
      </c>
      <c r="BP4" s="18" t="s">
        <v>30</v>
      </c>
      <c r="BQ4" s="1" t="s">
        <v>31</v>
      </c>
      <c r="BR4" s="19" t="s">
        <v>32</v>
      </c>
      <c r="BS4" s="18" t="s">
        <v>30</v>
      </c>
      <c r="BT4" s="1" t="s">
        <v>31</v>
      </c>
      <c r="BU4" s="19" t="s">
        <v>32</v>
      </c>
      <c r="BV4" s="18" t="s">
        <v>30</v>
      </c>
      <c r="BW4" s="1" t="s">
        <v>31</v>
      </c>
      <c r="BX4" s="19" t="s">
        <v>32</v>
      </c>
      <c r="BY4" s="18" t="s">
        <v>30</v>
      </c>
      <c r="BZ4" s="1" t="s">
        <v>31</v>
      </c>
      <c r="CA4" s="19" t="s">
        <v>32</v>
      </c>
      <c r="CB4" s="18" t="s">
        <v>30</v>
      </c>
      <c r="CC4" s="1" t="s">
        <v>31</v>
      </c>
      <c r="CD4" s="19" t="s">
        <v>32</v>
      </c>
      <c r="CE4" s="18" t="s">
        <v>30</v>
      </c>
      <c r="CF4" s="1" t="s">
        <v>31</v>
      </c>
      <c r="CG4" s="19" t="s">
        <v>32</v>
      </c>
      <c r="CH4" t="s">
        <v>181</v>
      </c>
    </row>
    <row r="5" spans="1:86" x14ac:dyDescent="0.2">
      <c r="B5" s="27" t="s">
        <v>306</v>
      </c>
      <c r="C5" s="2" t="str">
        <f>CONCATENATE(PROPER(C$3)," identifier in database")</f>
        <v>Unique identifier in database</v>
      </c>
      <c r="D5" s="21" t="s">
        <v>306</v>
      </c>
      <c r="E5" s="20" t="s">
        <v>13</v>
      </c>
      <c r="F5" s="2" t="str">
        <f>CONCATENATE(PROPER(F$3)," identifier in database")</f>
        <v>Process identifier in database</v>
      </c>
      <c r="G5" s="21" t="s">
        <v>13</v>
      </c>
      <c r="H5" s="26" t="s">
        <v>13</v>
      </c>
      <c r="I5" s="27" t="str">
        <f>CONCATENATE(PROPER(I$3)," identifier in database")</f>
        <v>Event identifier in database</v>
      </c>
      <c r="J5" s="21" t="s">
        <v>13</v>
      </c>
      <c r="K5" s="26" t="s">
        <v>13</v>
      </c>
      <c r="L5" s="27" t="str">
        <f>CONCATENATE(PROPER(L$3)," identifier in database")</f>
        <v>App identifier in database</v>
      </c>
      <c r="M5" s="27" t="s">
        <v>13</v>
      </c>
      <c r="N5" s="20" t="s">
        <v>13</v>
      </c>
      <c r="O5" s="2" t="str">
        <f>CONCATENATE(PROPER(O$3)," identifier in database")</f>
        <v>Token identifier in database</v>
      </c>
      <c r="P5" s="21" t="s">
        <v>13</v>
      </c>
      <c r="Q5" s="20" t="s">
        <v>13</v>
      </c>
      <c r="R5" s="2" t="str">
        <f>CONCATENATE(PROPER(R$3)," identifier in database")</f>
        <v>Person identifier in database</v>
      </c>
      <c r="S5" s="21" t="s">
        <v>13</v>
      </c>
      <c r="T5" s="20" t="s">
        <v>13</v>
      </c>
      <c r="U5" s="2" t="str">
        <f>CONCATENATE(PROPER(U$3)," identifier in database")</f>
        <v>User identifier in database</v>
      </c>
      <c r="V5" s="21" t="s">
        <v>13</v>
      </c>
      <c r="W5" s="20" t="s">
        <v>13</v>
      </c>
      <c r="X5" s="2" t="str">
        <f>CONCATENATE(PROPER(X$3)," identifier in database")</f>
        <v>Profile identifier in database</v>
      </c>
      <c r="Y5" s="21" t="s">
        <v>13</v>
      </c>
      <c r="Z5" s="20" t="s">
        <v>13</v>
      </c>
      <c r="AA5" s="2" t="str">
        <f>CONCATENATE(PROPER(AA$3)," identifier in database")</f>
        <v>Partner identifier in database</v>
      </c>
      <c r="AB5" s="21" t="s">
        <v>13</v>
      </c>
      <c r="AC5" s="20" t="s">
        <v>13</v>
      </c>
      <c r="AD5" s="2" t="str">
        <f>CONCATENATE(PROPER(AD$3)," identifier in database")</f>
        <v>View identifier in database</v>
      </c>
      <c r="AE5" s="21" t="s">
        <v>13</v>
      </c>
      <c r="AF5" s="20" t="s">
        <v>13</v>
      </c>
      <c r="AG5" s="2" t="str">
        <f>CONCATENATE(PROPER(AG$3)," identifier in database")</f>
        <v>Search identifier in database</v>
      </c>
      <c r="AH5" s="21" t="s">
        <v>13</v>
      </c>
      <c r="AI5" s="20" t="s">
        <v>13</v>
      </c>
      <c r="AJ5" s="2" t="str">
        <f>CONCATENATE(PROPER(AJ$3)," identifier in database")</f>
        <v>Asset identifier in database</v>
      </c>
      <c r="AK5" s="21" t="s">
        <v>13</v>
      </c>
      <c r="AL5" s="20" t="s">
        <v>13</v>
      </c>
      <c r="AM5" s="2" t="str">
        <f>CONCATENATE(PROPER(AM$3)," identifier in database")</f>
        <v>Acknowledgement identifier in database</v>
      </c>
      <c r="AN5" s="21" t="s">
        <v>13</v>
      </c>
      <c r="AO5" s="20" t="s">
        <v>13</v>
      </c>
      <c r="AP5" s="2" t="str">
        <f>CONCATENATE(PROPER(AP$3)," identifier in database")</f>
        <v>Comment identifier in database</v>
      </c>
      <c r="AQ5" s="21" t="s">
        <v>13</v>
      </c>
      <c r="AR5" s="20" t="s">
        <v>13</v>
      </c>
      <c r="AS5" s="2" t="str">
        <f>CONCATENATE(PROPER(AS$3)," identifier in database")</f>
        <v>Followship identifier in database</v>
      </c>
      <c r="AT5" s="21" t="s">
        <v>13</v>
      </c>
      <c r="AU5" s="20" t="s">
        <v>13</v>
      </c>
      <c r="AV5" s="2" t="str">
        <f>CONCATENATE(PROPER(AV$3)," identifier in database")</f>
        <v>Group identifier in database</v>
      </c>
      <c r="AW5" s="21" t="s">
        <v>13</v>
      </c>
      <c r="AX5" s="20" t="s">
        <v>13</v>
      </c>
      <c r="AY5" s="2" t="str">
        <f>CONCATENATE(PROPER(AY$3)," identifier in database")</f>
        <v>Post identifier in database</v>
      </c>
      <c r="AZ5" s="21" t="s">
        <v>13</v>
      </c>
      <c r="BA5" s="20" t="s">
        <v>13</v>
      </c>
      <c r="BB5" s="2" t="str">
        <f>CONCATENATE(PROPER(BB$3)," identifier in database")</f>
        <v>Tag identifier in database</v>
      </c>
      <c r="BC5" s="21" t="s">
        <v>13</v>
      </c>
      <c r="BD5" s="20" t="s">
        <v>13</v>
      </c>
      <c r="BE5" s="2" t="str">
        <f>CONCATENATE(PROPER(BE$3)," identifier in database")</f>
        <v>Topic identifier in database</v>
      </c>
      <c r="BF5" s="21" t="s">
        <v>13</v>
      </c>
      <c r="BG5" s="20" t="s">
        <v>13</v>
      </c>
      <c r="BH5" s="2" t="str">
        <f>CONCATENATE(PROPER(BH$3)," identifier in database")</f>
        <v>Trend identifier in database</v>
      </c>
      <c r="BI5" s="21" t="s">
        <v>13</v>
      </c>
      <c r="BJ5" s="20" t="s">
        <v>13</v>
      </c>
      <c r="BK5" s="2" t="str">
        <f>CONCATENATE(PROPER(BK$3)," identifier in database")</f>
        <v>Thread identifier in database</v>
      </c>
      <c r="BL5" s="21" t="s">
        <v>13</v>
      </c>
      <c r="BM5" s="20" t="s">
        <v>13</v>
      </c>
      <c r="BN5" s="2" t="str">
        <f>CONCATENATE(PROPER(BN$3)," identifier in database")</f>
        <v>Message identifier in database</v>
      </c>
      <c r="BO5" s="21" t="s">
        <v>13</v>
      </c>
      <c r="BP5" s="26" t="s">
        <v>13</v>
      </c>
      <c r="BQ5" s="27" t="str">
        <f>CONCATENATE(PROPER(BQ$3)," identifier in database")</f>
        <v>Notification identifier in database</v>
      </c>
      <c r="BR5" s="21" t="s">
        <v>13</v>
      </c>
      <c r="BS5" s="20" t="s">
        <v>13</v>
      </c>
      <c r="BT5" s="2" t="str">
        <f>CONCATENATE(PROPER(BT$3)," identifier in database")</f>
        <v>Stage identifier in database</v>
      </c>
      <c r="BU5" s="21" t="s">
        <v>13</v>
      </c>
      <c r="BV5" s="20" t="s">
        <v>13</v>
      </c>
      <c r="BW5" s="2" t="str">
        <f>CONCATENATE(PROPER(BW$3)," identifier in database")</f>
        <v>Recording identifier in database</v>
      </c>
      <c r="BX5" s="21" t="s">
        <v>13</v>
      </c>
      <c r="BY5" s="20" t="s">
        <v>13</v>
      </c>
      <c r="BZ5" s="2" t="str">
        <f>CONCATENATE(PROPER(BZ$3)," identifier in database")</f>
        <v>Attachment identifier in database</v>
      </c>
      <c r="CA5" s="21" t="s">
        <v>13</v>
      </c>
      <c r="CB5" s="20" t="s">
        <v>13</v>
      </c>
      <c r="CC5" s="2" t="str">
        <f>CONCATENATE(PROPER(CC$3)," identifier in database")</f>
        <v>Excerpt identifier in database</v>
      </c>
      <c r="CD5" s="21" t="s">
        <v>13</v>
      </c>
      <c r="CE5" s="20" t="s">
        <v>13</v>
      </c>
      <c r="CF5" s="2" t="str">
        <f>CONCATENATE(PROPER(CF$3)," identifier in database")</f>
        <v>Idea identifier in database</v>
      </c>
      <c r="CG5" s="21" t="s">
        <v>13</v>
      </c>
      <c r="CH5" t="s">
        <v>181</v>
      </c>
    </row>
    <row r="6" spans="1:86" x14ac:dyDescent="0.2">
      <c r="B6" s="27" t="s">
        <v>306</v>
      </c>
      <c r="C6" s="2" t="str">
        <f>CONCATENATE(PROPER(C$3)," identifier in app")</f>
        <v>Unique identifier in app</v>
      </c>
      <c r="D6" s="21" t="str">
        <f>CONCATENATE(C$3,"_",B6)</f>
        <v>unique_id</v>
      </c>
      <c r="E6" s="20" t="s">
        <v>13</v>
      </c>
      <c r="F6" s="2" t="str">
        <f>CONCATENATE(PROPER(F$3)," identifier in app")</f>
        <v>Process identifier in app</v>
      </c>
      <c r="G6" s="21" t="str">
        <f>CONCATENATE(F$3,"_",E6)</f>
        <v>process_ID</v>
      </c>
      <c r="H6" s="26" t="s">
        <v>13</v>
      </c>
      <c r="I6" s="27" t="str">
        <f>CONCATENATE(PROPER(I$3)," identifier in app")</f>
        <v>Event identifier in app</v>
      </c>
      <c r="J6" s="21" t="str">
        <f>CONCATENATE(I$3,"_",H6)</f>
        <v>event_ID</v>
      </c>
      <c r="K6" s="26" t="s">
        <v>13</v>
      </c>
      <c r="L6" s="27" t="str">
        <f>CONCATENATE(PROPER(L$3)," identifier in app (8 charcters)")</f>
        <v>App identifier in app (8 charcters)</v>
      </c>
      <c r="M6" s="27" t="str">
        <f>CONCATENATE(L$3,"_",K6)</f>
        <v>app_ID</v>
      </c>
      <c r="N6" s="20" t="s">
        <v>13</v>
      </c>
      <c r="O6" s="2" t="str">
        <f>CONCATENATE(PROPER(O$3)," identifier in app (8 charcters)")</f>
        <v>Token identifier in app (8 charcters)</v>
      </c>
      <c r="P6" s="21" t="str">
        <f t="shared" ref="P6:P13" si="0">CONCATENATE(O$3,"_",N6)</f>
        <v>token_ID</v>
      </c>
      <c r="Q6" s="20" t="s">
        <v>13</v>
      </c>
      <c r="R6" s="2" t="str">
        <f>CONCATENATE(PROPER(R$3)," identifier in app")</f>
        <v>Person identifier in app</v>
      </c>
      <c r="S6" s="21" t="str">
        <f t="shared" ref="S6:S9" si="1">CONCATENATE(R$3,"_",Q6)</f>
        <v>person_ID</v>
      </c>
      <c r="T6" s="20" t="s">
        <v>13</v>
      </c>
      <c r="U6" s="2" t="str">
        <f>CONCATENATE(PROPER(U$3)," identifier in app")</f>
        <v>User identifier in app</v>
      </c>
      <c r="V6" s="21" t="str">
        <f t="shared" ref="V6:V12" si="2">CONCATENATE(U$3,"_",T6)</f>
        <v>user_ID</v>
      </c>
      <c r="W6" s="20" t="s">
        <v>13</v>
      </c>
      <c r="X6" s="2" t="str">
        <f>CONCATENATE(PROPER(X$3)," identifier in app")</f>
        <v>Profile identifier in app</v>
      </c>
      <c r="Y6" s="21" t="str">
        <f t="shared" ref="Y6:Y12" si="3">CONCATENATE(X$3,"_",W6)</f>
        <v>profile_ID</v>
      </c>
      <c r="Z6" s="20" t="s">
        <v>13</v>
      </c>
      <c r="AA6" s="2" t="str">
        <f>CONCATENATE(PROPER(AA$3)," identifier in app")</f>
        <v>Partner identifier in app</v>
      </c>
      <c r="AB6" s="21" t="str">
        <f>CONCATENATE(AA$3,"_",Z6)</f>
        <v>partner_ID</v>
      </c>
      <c r="AC6" s="20" t="s">
        <v>13</v>
      </c>
      <c r="AD6" s="2" t="str">
        <f>CONCATENATE(PROPER(AD$3)," identifier in app")</f>
        <v>View identifier in app</v>
      </c>
      <c r="AE6" s="21" t="str">
        <f>CONCATENATE(AD$3,"_",AC6)</f>
        <v>view_ID</v>
      </c>
      <c r="AF6" s="20" t="s">
        <v>13</v>
      </c>
      <c r="AG6" s="2" t="str">
        <f>CONCATENATE(PROPER(AG$3)," identifier in app")</f>
        <v>Search identifier in app</v>
      </c>
      <c r="AH6" s="21" t="str">
        <f>CONCATENATE(AG$3,"_",AF6)</f>
        <v>search_ID</v>
      </c>
      <c r="AI6" s="20" t="s">
        <v>13</v>
      </c>
      <c r="AJ6" s="2" t="str">
        <f>CONCATENATE(PROPER(AJ$3)," identifier in app")</f>
        <v>Asset identifier in app</v>
      </c>
      <c r="AK6" s="21" t="str">
        <f t="shared" ref="AK6:AK13" si="4">CONCATENATE(AJ$3,"_",AI6)</f>
        <v>asset_ID</v>
      </c>
      <c r="AL6" s="20" t="s">
        <v>13</v>
      </c>
      <c r="AM6" s="2" t="str">
        <f>CONCATENATE(PROPER(AM$3)," identifier in app")</f>
        <v>Acknowledgement identifier in app</v>
      </c>
      <c r="AN6" s="21" t="str">
        <f>CONCATENATE(AM$3,"_",AL6)</f>
        <v>acknowledgement_ID</v>
      </c>
      <c r="AO6" s="20" t="s">
        <v>13</v>
      </c>
      <c r="AP6" s="2" t="str">
        <f>CONCATENATE(PROPER(AP$3)," identifier in app")</f>
        <v>Comment identifier in app</v>
      </c>
      <c r="AQ6" s="21" t="str">
        <f>CONCATENATE(AP$3,"_",AO6)</f>
        <v>comment_ID</v>
      </c>
      <c r="AR6" s="20" t="s">
        <v>13</v>
      </c>
      <c r="AS6" s="2" t="str">
        <f>CONCATENATE(PROPER(AS$3)," identifier in app")</f>
        <v>Followship identifier in app</v>
      </c>
      <c r="AT6" s="21" t="str">
        <f>CONCATENATE(AS$3,"_",AR6)</f>
        <v>followship_ID</v>
      </c>
      <c r="AU6" s="20" t="s">
        <v>13</v>
      </c>
      <c r="AV6" s="2" t="str">
        <f>CONCATENATE(PROPER(AV$3)," identifier in app")</f>
        <v>Group identifier in app</v>
      </c>
      <c r="AW6" s="21" t="str">
        <f t="shared" ref="AW6:AW13" si="5">CONCATENATE(AV$3,"_",AU6)</f>
        <v>group_ID</v>
      </c>
      <c r="AX6" s="20" t="s">
        <v>13</v>
      </c>
      <c r="AY6" s="2" t="str">
        <f>CONCATENATE(PROPER(AY$3)," identifier in app")</f>
        <v>Post identifier in app</v>
      </c>
      <c r="AZ6" s="21" t="str">
        <f t="shared" ref="AZ6:AZ13" si="6">CONCATENATE(AY$3,"_",AX6)</f>
        <v>post_ID</v>
      </c>
      <c r="BA6" s="20" t="s">
        <v>13</v>
      </c>
      <c r="BB6" s="2" t="str">
        <f>CONCATENATE(PROPER(BB$3)," identifier in app")</f>
        <v>Tag identifier in app</v>
      </c>
      <c r="BC6" s="21" t="str">
        <f>CONCATENATE(BB$3,"_",BA6)</f>
        <v>tag_ID</v>
      </c>
      <c r="BD6" s="20" t="s">
        <v>13</v>
      </c>
      <c r="BE6" s="2" t="str">
        <f>CONCATENATE(PROPER(BE$3)," identifier in app")</f>
        <v>Topic identifier in app</v>
      </c>
      <c r="BF6" s="21" t="str">
        <f>CONCATENATE(BE$3,"_",BD6)</f>
        <v>topic_ID</v>
      </c>
      <c r="BG6" s="20" t="s">
        <v>13</v>
      </c>
      <c r="BH6" s="2" t="str">
        <f>CONCATENATE(PROPER(BH$3)," identifier in app")</f>
        <v>Trend identifier in app</v>
      </c>
      <c r="BI6" s="21" t="str">
        <f>CONCATENATE(BH$3,"_",BG6)</f>
        <v>trend_ID</v>
      </c>
      <c r="BJ6" s="20" t="s">
        <v>13</v>
      </c>
      <c r="BK6" s="2" t="str">
        <f>CONCATENATE(PROPER(BK$3)," identifier in app")</f>
        <v>Thread identifier in app</v>
      </c>
      <c r="BL6" s="21" t="str">
        <f>CONCATENATE(BK$3,"_",BJ6)</f>
        <v>thread_ID</v>
      </c>
      <c r="BM6" s="20" t="s">
        <v>13</v>
      </c>
      <c r="BN6" s="2" t="str">
        <f>CONCATENATE(PROPER(BN$3)," identifier in app")</f>
        <v>Message identifier in app</v>
      </c>
      <c r="BO6" s="21" t="str">
        <f>CONCATENATE(BN$3,"_",BM6)</f>
        <v>message_ID</v>
      </c>
      <c r="BP6" s="26" t="s">
        <v>13</v>
      </c>
      <c r="BQ6" s="27" t="str">
        <f>CONCATENATE(PROPER(BQ$3)," identifier in app")</f>
        <v>Notification identifier in app</v>
      </c>
      <c r="BR6" s="21" t="str">
        <f t="shared" ref="BR6:BR15" si="7">CONCATENATE(BQ$3,"_",BP6)</f>
        <v>notification_ID</v>
      </c>
      <c r="BS6" s="20" t="s">
        <v>13</v>
      </c>
      <c r="BT6" s="2" t="str">
        <f>CONCATENATE(PROPER(BT$3)," identifier in app")</f>
        <v>Stage identifier in app</v>
      </c>
      <c r="BU6" s="21" t="str">
        <f>CONCATENATE(BT$3,"_",BS6)</f>
        <v>stage_ID</v>
      </c>
      <c r="BV6" s="20" t="s">
        <v>13</v>
      </c>
      <c r="BW6" s="2" t="str">
        <f>CONCATENATE(PROPER(BW$3)," identifier in app")</f>
        <v>Recording identifier in app</v>
      </c>
      <c r="BX6" s="21" t="str">
        <f t="shared" ref="BX6:BX13" si="8">CONCATENATE(BW$3,"_",BV6)</f>
        <v>recording_ID</v>
      </c>
      <c r="BY6" s="20" t="s">
        <v>13</v>
      </c>
      <c r="BZ6" s="2" t="str">
        <f>CONCATENATE(PROPER(BZ$3)," identifier in app")</f>
        <v>Attachment identifier in app</v>
      </c>
      <c r="CA6" s="21" t="str">
        <f>CONCATENATE(BZ$3,"_",BY6)</f>
        <v>attachment_ID</v>
      </c>
      <c r="CB6" s="20" t="s">
        <v>13</v>
      </c>
      <c r="CC6" s="2" t="str">
        <f>CONCATENATE(PROPER(CC$3)," identifier in app")</f>
        <v>Excerpt identifier in app</v>
      </c>
      <c r="CD6" s="21" t="str">
        <f>CONCATENATE(CC$3,"_",CB6)</f>
        <v>excerpt_ID</v>
      </c>
      <c r="CE6" s="20" t="s">
        <v>13</v>
      </c>
      <c r="CF6" s="2" t="str">
        <f>CONCATENATE(PROPER(CF$3)," identifier in app")</f>
        <v>Idea identifier in app</v>
      </c>
      <c r="CG6" s="21" t="str">
        <f t="shared" ref="CG6:CG13" si="9">CONCATENATE(CF$3,"_",CE6)</f>
        <v>idea_ID</v>
      </c>
      <c r="CH6" t="s">
        <v>181</v>
      </c>
    </row>
    <row r="7" spans="1:86" x14ac:dyDescent="0.2">
      <c r="B7" s="26" t="s">
        <v>201</v>
      </c>
      <c r="C7" s="27" t="str">
        <f>CONCATENATE(PROPER(C$3)," attributes for the purpose of extension.")</f>
        <v>Unique attributes for the purpose of extension.</v>
      </c>
      <c r="D7" s="27" t="str">
        <f>CONCATENATE(C$3,"_",B7)</f>
        <v>unique_attributes</v>
      </c>
      <c r="E7" s="26" t="s">
        <v>201</v>
      </c>
      <c r="F7" s="27" t="str">
        <f>CONCATENATE(PROPER(F$3)," attributes for the purpose of extension.")</f>
        <v>Process attributes for the purpose of extension.</v>
      </c>
      <c r="G7" s="27" t="str">
        <f>CONCATENATE(F$3,"_",E7)</f>
        <v>process_attributes</v>
      </c>
      <c r="H7" s="26" t="s">
        <v>201</v>
      </c>
      <c r="I7" s="27" t="str">
        <f>CONCATENATE(PROPER(I$3)," attributes for the purpose of extension.")</f>
        <v>Event attributes for the purpose of extension.</v>
      </c>
      <c r="J7" s="27" t="str">
        <f>CONCATENATE(I$3,"_",H7)</f>
        <v>event_attributes</v>
      </c>
      <c r="K7" s="26" t="s">
        <v>201</v>
      </c>
      <c r="L7" s="27" t="str">
        <f>CONCATENATE(PROPER(L$3)," attributes for the purpose of extension.")</f>
        <v>App attributes for the purpose of extension.</v>
      </c>
      <c r="M7" s="27" t="str">
        <f t="shared" ref="M7:M13" si="10">CONCATENATE(L$3,"_",K7)</f>
        <v>app_attributes</v>
      </c>
      <c r="N7" s="26" t="s">
        <v>201</v>
      </c>
      <c r="O7" s="27" t="str">
        <f>CONCATENATE(PROPER(O$3)," attributes for the purpose of extension.")</f>
        <v>Token attributes for the purpose of extension.</v>
      </c>
      <c r="P7" s="27" t="str">
        <f t="shared" si="0"/>
        <v>token_attributes</v>
      </c>
      <c r="Q7" s="26" t="s">
        <v>201</v>
      </c>
      <c r="R7" s="27" t="str">
        <f>CONCATENATE(PROPER(R$3)," attributes for the purpose of extension.")</f>
        <v>Person attributes for the purpose of extension.</v>
      </c>
      <c r="S7" s="27" t="str">
        <f t="shared" si="1"/>
        <v>person_attributes</v>
      </c>
      <c r="T7" s="26" t="s">
        <v>201</v>
      </c>
      <c r="U7" s="27" t="str">
        <f>CONCATENATE(PROPER(U$3)," attributes for the purpose of extension.")</f>
        <v>User attributes for the purpose of extension.</v>
      </c>
      <c r="V7" s="27" t="str">
        <f t="shared" si="2"/>
        <v>user_attributes</v>
      </c>
      <c r="W7" s="26" t="s">
        <v>201</v>
      </c>
      <c r="X7" s="27" t="str">
        <f>CONCATENATE(PROPER(X$3)," attributes for the purpose of extension.")</f>
        <v>Profile attributes for the purpose of extension.</v>
      </c>
      <c r="Y7" s="27" t="str">
        <f t="shared" si="3"/>
        <v>profile_attributes</v>
      </c>
      <c r="Z7" s="26" t="s">
        <v>201</v>
      </c>
      <c r="AA7" s="27" t="str">
        <f>CONCATENATE(PROPER(AA$3)," attributes for the purpose of extension.")</f>
        <v>Partner attributes for the purpose of extension.</v>
      </c>
      <c r="AB7" s="27" t="str">
        <f>CONCATENATE(AA$3,"_",Z7)</f>
        <v>partner_attributes</v>
      </c>
      <c r="AC7" s="26" t="s">
        <v>201</v>
      </c>
      <c r="AD7" s="27" t="str">
        <f>CONCATENATE(PROPER(AD$3)," attributes for the purpose of extension.")</f>
        <v>View attributes for the purpose of extension.</v>
      </c>
      <c r="AE7" s="27" t="str">
        <f>CONCATENATE(AD$3,"_",AC7)</f>
        <v>view_attributes</v>
      </c>
      <c r="AF7" s="26" t="s">
        <v>201</v>
      </c>
      <c r="AG7" s="27" t="str">
        <f>CONCATENATE(PROPER(AG$3)," attributes for the purpose of extension.")</f>
        <v>Search attributes for the purpose of extension.</v>
      </c>
      <c r="AH7" s="27" t="str">
        <f>CONCATENATE(AG$3,"_",AF7)</f>
        <v>search_attributes</v>
      </c>
      <c r="AI7" s="26" t="s">
        <v>201</v>
      </c>
      <c r="AJ7" s="27" t="str">
        <f>CONCATENATE(PROPER(AJ$3)," attributes for the purpose of extension.")</f>
        <v>Asset attributes for the purpose of extension.</v>
      </c>
      <c r="AK7" s="27" t="str">
        <f t="shared" si="4"/>
        <v>asset_attributes</v>
      </c>
      <c r="AL7" s="26" t="s">
        <v>201</v>
      </c>
      <c r="AM7" s="27" t="str">
        <f>CONCATENATE(PROPER(AM$3)," attributes for the purpose of extension.")</f>
        <v>Acknowledgement attributes for the purpose of extension.</v>
      </c>
      <c r="AN7" s="27" t="str">
        <f>CONCATENATE(AM$3,"_",AL7)</f>
        <v>acknowledgement_attributes</v>
      </c>
      <c r="AO7" s="26" t="s">
        <v>201</v>
      </c>
      <c r="AP7" s="27" t="str">
        <f>CONCATENATE(PROPER(AP$3)," attributes for the purpose of extension.")</f>
        <v>Comment attributes for the purpose of extension.</v>
      </c>
      <c r="AQ7" s="27" t="str">
        <f>CONCATENATE(AP$3,"_",AO7)</f>
        <v>comment_attributes</v>
      </c>
      <c r="AR7" s="26" t="s">
        <v>201</v>
      </c>
      <c r="AS7" s="27" t="str">
        <f>CONCATENATE(PROPER(AS$3)," attributes for the purpose of extension.")</f>
        <v>Followship attributes for the purpose of extension.</v>
      </c>
      <c r="AT7" s="27" t="str">
        <f>CONCATENATE(AS$3,"_",AR7)</f>
        <v>followship_attributes</v>
      </c>
      <c r="AU7" s="26" t="s">
        <v>201</v>
      </c>
      <c r="AV7" s="27" t="str">
        <f>CONCATENATE(PROPER(AV$3)," attributes for the purpose of extension.")</f>
        <v>Group attributes for the purpose of extension.</v>
      </c>
      <c r="AW7" s="27" t="str">
        <f t="shared" si="5"/>
        <v>group_attributes</v>
      </c>
      <c r="AX7" s="26" t="s">
        <v>201</v>
      </c>
      <c r="AY7" s="27" t="str">
        <f>CONCATENATE(PROPER(AY$3)," attributes for the purpose of extension.")</f>
        <v>Post attributes for the purpose of extension.</v>
      </c>
      <c r="AZ7" s="27" t="str">
        <f t="shared" si="6"/>
        <v>post_attributes</v>
      </c>
      <c r="BA7" s="26" t="s">
        <v>201</v>
      </c>
      <c r="BB7" s="27" t="str">
        <f>CONCATENATE(PROPER(BB$3)," attributes for the purpose of extension.")</f>
        <v>Tag attributes for the purpose of extension.</v>
      </c>
      <c r="BC7" s="27" t="str">
        <f>CONCATENATE(BB$3,"_",BA7)</f>
        <v>tag_attributes</v>
      </c>
      <c r="BD7" s="26" t="s">
        <v>201</v>
      </c>
      <c r="BE7" s="27" t="str">
        <f>CONCATENATE(PROPER(BE$3)," attributes for the purpose of extension.")</f>
        <v>Topic attributes for the purpose of extension.</v>
      </c>
      <c r="BF7" s="27" t="str">
        <f>CONCATENATE(BE$3,"_",BD7)</f>
        <v>topic_attributes</v>
      </c>
      <c r="BG7" s="26" t="s">
        <v>201</v>
      </c>
      <c r="BH7" s="27" t="str">
        <f>CONCATENATE(PROPER(BH$3)," attributes for the purpose of extension.")</f>
        <v>Trend attributes for the purpose of extension.</v>
      </c>
      <c r="BI7" s="27" t="str">
        <f>CONCATENATE(BH$3,"_",BG7)</f>
        <v>trend_attributes</v>
      </c>
      <c r="BJ7" s="26" t="s">
        <v>201</v>
      </c>
      <c r="BK7" s="27" t="str">
        <f>CONCATENATE(PROPER(BK$3)," attributes for the purpose of extension.")</f>
        <v>Thread attributes for the purpose of extension.</v>
      </c>
      <c r="BL7" s="27" t="str">
        <f>CONCATENATE(BK$3,"_",BJ7)</f>
        <v>thread_attributes</v>
      </c>
      <c r="BM7" s="26" t="s">
        <v>201</v>
      </c>
      <c r="BN7" s="27" t="str">
        <f>CONCATENATE(PROPER(BN$3)," attributes for the purpose of extension.")</f>
        <v>Message attributes for the purpose of extension.</v>
      </c>
      <c r="BO7" s="27" t="str">
        <f>CONCATENATE(BN$3,"_",BM7)</f>
        <v>message_attributes</v>
      </c>
      <c r="BP7" s="26" t="s">
        <v>201</v>
      </c>
      <c r="BQ7" s="27" t="str">
        <f>CONCATENATE(PROPER(BQ$3)," attributes for the purpose of extension.")</f>
        <v>Notification attributes for the purpose of extension.</v>
      </c>
      <c r="BR7" s="21" t="str">
        <f t="shared" si="7"/>
        <v>notification_attributes</v>
      </c>
      <c r="BS7" s="26" t="s">
        <v>201</v>
      </c>
      <c r="BT7" s="27" t="str">
        <f>CONCATENATE(PROPER(BT$3)," attributes for the purpose of extension.")</f>
        <v>Stage attributes for the purpose of extension.</v>
      </c>
      <c r="BU7" s="27" t="str">
        <f>CONCATENATE(BT$3,"_",BS7)</f>
        <v>stage_attributes</v>
      </c>
      <c r="BV7" s="26" t="s">
        <v>201</v>
      </c>
      <c r="BW7" s="27" t="str">
        <f>CONCATENATE(PROPER(BW$3)," attributes for the purpose of extension.")</f>
        <v>Recording attributes for the purpose of extension.</v>
      </c>
      <c r="BX7" s="27" t="str">
        <f t="shared" si="8"/>
        <v>recording_attributes</v>
      </c>
      <c r="BY7" s="26" t="s">
        <v>201</v>
      </c>
      <c r="BZ7" s="27" t="str">
        <f>CONCATENATE(PROPER(BZ$3)," attributes for the purpose of extension.")</f>
        <v>Attachment attributes for the purpose of extension.</v>
      </c>
      <c r="CA7" s="27" t="str">
        <f>CONCATENATE(BZ$3,"_",BY7)</f>
        <v>attachment_attributes</v>
      </c>
      <c r="CB7" s="26" t="s">
        <v>201</v>
      </c>
      <c r="CC7" s="27" t="str">
        <f>CONCATENATE(PROPER(CC$3)," attributes for the purpose of extension.")</f>
        <v>Excerpt attributes for the purpose of extension.</v>
      </c>
      <c r="CD7" s="27" t="str">
        <f>CONCATENATE(CC$3,"_",CB7)</f>
        <v>excerpt_attributes</v>
      </c>
      <c r="CE7" s="26" t="s">
        <v>201</v>
      </c>
      <c r="CF7" s="27" t="str">
        <f>CONCATENATE(PROPER(CF$3)," attributes for the purpose of extension.")</f>
        <v>Idea attributes for the purpose of extension.</v>
      </c>
      <c r="CG7" s="27" t="str">
        <f t="shared" si="9"/>
        <v>idea_attributes</v>
      </c>
      <c r="CH7" t="s">
        <v>181</v>
      </c>
    </row>
    <row r="8" spans="1:86" x14ac:dyDescent="0.2">
      <c r="B8" s="27" t="s">
        <v>20</v>
      </c>
      <c r="C8" s="2" t="str">
        <f>CONCATENATE(PROPER(C$3)," object is the item being liked (location_ID, product_ID, image_ID, etc.)")</f>
        <v>Unique object is the item being liked (location_ID, product_ID, image_ID, etc.)</v>
      </c>
      <c r="D8" s="21" t="str">
        <f>CONCATENATE(C$3,"_",B8)</f>
        <v>unique_type</v>
      </c>
      <c r="E8" s="20" t="s">
        <v>131</v>
      </c>
      <c r="F8" s="2" t="str">
        <f>CONCATENATE(PROPER(F$3)," action refers to the function being initiated")</f>
        <v>Process action refers to the function being initiated</v>
      </c>
      <c r="G8" s="21" t="str">
        <f>CONCATENATE(F$3,"_",E8)</f>
        <v>process_action</v>
      </c>
      <c r="H8" s="26" t="s">
        <v>20</v>
      </c>
      <c r="I8" s="27" t="str">
        <f>CONCATENATE(PROPER(I$3)," function used in the call")</f>
        <v>Event function used in the call</v>
      </c>
      <c r="J8" s="21" t="str">
        <f>CONCATENATE(I$3,"_",H8)</f>
        <v>event_type</v>
      </c>
      <c r="K8" s="26" t="s">
        <v>42</v>
      </c>
      <c r="L8" s="27" t="str">
        <f>CONCATENATE(PROPER(L$3)," name of app.")</f>
        <v>App name of app.</v>
      </c>
      <c r="M8" s="27" t="str">
        <f t="shared" si="10"/>
        <v>app_name</v>
      </c>
      <c r="N8" s="20" t="s">
        <v>35</v>
      </c>
      <c r="O8" s="2" t="str">
        <f>CONCATENATE(PROPER(O$3)," key to be used in the header of all API calls. (30 characters)")</f>
        <v>Token key to be used in the header of all API calls. (30 characters)</v>
      </c>
      <c r="P8" s="21" t="str">
        <f t="shared" si="0"/>
        <v>token_key</v>
      </c>
      <c r="Q8" s="20" t="s">
        <v>314</v>
      </c>
      <c r="R8" s="2" t="str">
        <f>CONCATENATE(PROPER(R$3)," first name")</f>
        <v>Person first name</v>
      </c>
      <c r="S8" s="21" t="str">
        <f t="shared" si="1"/>
        <v>person_name_first</v>
      </c>
      <c r="T8" s="20" t="s">
        <v>54</v>
      </c>
      <c r="U8" s="2" t="str">
        <f>CONCATENATE(PROPER(U$3)," alias or username")</f>
        <v>User alias or username</v>
      </c>
      <c r="V8" s="21" t="str">
        <f t="shared" si="2"/>
        <v>user_alias</v>
      </c>
      <c r="W8" s="20" t="s">
        <v>2</v>
      </c>
      <c r="X8" s="2" t="str">
        <f>CONCATENATE(PROPER(X$3)," images represent all images associated with the profile. JSON")</f>
        <v>Profile images represent all images associated with the profile. JSON</v>
      </c>
      <c r="Y8" s="21" t="str">
        <f t="shared" si="3"/>
        <v>profile_images</v>
      </c>
      <c r="Z8" s="20" t="s">
        <v>20</v>
      </c>
      <c r="AA8" s="2" t="str">
        <f>CONCATENATE(PROPER(AA$3)," tier of partnership")</f>
        <v>Partner tier of partnership</v>
      </c>
      <c r="AB8" s="21" t="str">
        <f>CONCATENATE(AA$3,"_",Z8)</f>
        <v>partner_type</v>
      </c>
      <c r="AC8" s="20" t="s">
        <v>49</v>
      </c>
      <c r="AD8" s="2" t="str">
        <f>CONCATENATE(PROPER(AD$3)," identifier in app")</f>
        <v>View identifier in app</v>
      </c>
      <c r="AE8" s="21" t="str">
        <f>CONCATENATE(AD$3,"_",AC8)</f>
        <v>view_object</v>
      </c>
      <c r="AF8" s="20" t="s">
        <v>55</v>
      </c>
      <c r="AG8" s="2" t="str">
        <f>CONCATENATE(PROPER(AG$3)," query string")</f>
        <v>Search query string</v>
      </c>
      <c r="AH8" s="21" t="str">
        <f>CONCATENATE(AG$3,"_",AF8)</f>
        <v>search_query</v>
      </c>
      <c r="AI8" s="20" t="s">
        <v>20</v>
      </c>
      <c r="AJ8" s="2" t="str">
        <f>CONCATENATE(PROPER(AJ$3)," type to be used as the directory")</f>
        <v>Asset type to be used as the directory</v>
      </c>
      <c r="AK8" s="21" t="str">
        <f t="shared" si="4"/>
        <v>asset_type</v>
      </c>
      <c r="AL8" s="20" t="s">
        <v>20</v>
      </c>
      <c r="AM8" s="2" t="str">
        <f>CONCATENATE(PROPER(AM$3)," type to represent some form of acknowledgment or approval")</f>
        <v>Acknowledgement type to represent some form of acknowledgment or approval</v>
      </c>
      <c r="AN8" s="21" t="str">
        <f>CONCATENATE(AM$3,"_",AL8)</f>
        <v>acknowledgement_type</v>
      </c>
      <c r="AO8" s="20" t="s">
        <v>19</v>
      </c>
      <c r="AP8" s="2" t="str">
        <f>CONCATENATE(PROPER(AP$3)," text")</f>
        <v>Comment text</v>
      </c>
      <c r="AQ8" s="21" t="str">
        <f>CONCATENATE(AP$3,"_",AO8)</f>
        <v>comment_text</v>
      </c>
      <c r="AR8" s="20" t="s">
        <v>93</v>
      </c>
      <c r="AS8" s="2" t="str">
        <f>CONCATENATE(PROPER(AS$3)," recipient (group or profile) receiving the follow request")</f>
        <v>Followship recipient (group or profile) receiving the follow request</v>
      </c>
      <c r="AT8" s="21" t="str">
        <f>CONCATENATE(AS$3,"_",AR8)</f>
        <v>followship_recipient</v>
      </c>
      <c r="AU8" s="20" t="s">
        <v>97</v>
      </c>
      <c r="AV8" s="2" t="str">
        <f>CONCATENATE(PROPER(AV$3)," title to be used as group label")</f>
        <v>Group title to be used as group label</v>
      </c>
      <c r="AW8" s="21" t="str">
        <f t="shared" si="5"/>
        <v>group_title</v>
      </c>
      <c r="AX8" s="20" t="s">
        <v>99</v>
      </c>
      <c r="AY8" s="2" t="str">
        <f>CONCATENATE(PROPER(AY$3)," body")</f>
        <v>Post body</v>
      </c>
      <c r="AZ8" s="21" t="str">
        <f t="shared" si="6"/>
        <v>post_body</v>
      </c>
      <c r="BA8" s="20" t="s">
        <v>96</v>
      </c>
      <c r="BB8" s="2" t="str">
        <f>CONCATENATE(PROPER(BB$3)," label")</f>
        <v>Tag label</v>
      </c>
      <c r="BC8" s="21" t="str">
        <f>CONCATENATE(BB$3,"_",BA8)</f>
        <v>tag_label</v>
      </c>
      <c r="BD8" s="20" t="s">
        <v>96</v>
      </c>
      <c r="BE8" s="2" t="str">
        <f>CONCATENATE(PROPER(BE$3)," label")</f>
        <v>Topic label</v>
      </c>
      <c r="BF8" s="21" t="str">
        <f>CONCATENATE(BE$3,"_",BD8)</f>
        <v>topic_label</v>
      </c>
      <c r="BG8" s="20" t="s">
        <v>96</v>
      </c>
      <c r="BH8" s="2" t="str">
        <f>CONCATENATE(PROPER(BH$3)," label")</f>
        <v>Trend label</v>
      </c>
      <c r="BI8" s="21" t="str">
        <f>CONCATENATE(BH$3,"_",BG8)</f>
        <v>trend_label</v>
      </c>
      <c r="BJ8" s="26" t="s">
        <v>97</v>
      </c>
      <c r="BK8" s="27" t="str">
        <f>CONCATENATE(PROPER(BK$3)," title used as a nickname for the message thread")</f>
        <v>Thread title used as a nickname for the message thread</v>
      </c>
      <c r="BL8" s="21" t="str">
        <f>CONCATENATE(BK$3,"_",BJ8)</f>
        <v>thread_title</v>
      </c>
      <c r="BM8" s="20" t="s">
        <v>99</v>
      </c>
      <c r="BN8" s="2" t="str">
        <f>CONCATENATE(PROPER(BN$3)," list")</f>
        <v>Message list</v>
      </c>
      <c r="BO8" s="21" t="str">
        <f>CONCATENATE(BN$3,"_",BM8)</f>
        <v>message_body</v>
      </c>
      <c r="BP8" s="26" t="s">
        <v>134</v>
      </c>
      <c r="BQ8" s="27" t="str">
        <f>CONCATENATE(PROPER(BQ$3)," message is the exact text to be sent to the user as the notification.")</f>
        <v>Notification message is the exact text to be sent to the user as the notification.</v>
      </c>
      <c r="BR8" s="21" t="str">
        <f t="shared" si="7"/>
        <v>notification_message</v>
      </c>
      <c r="BS8" s="20" t="s">
        <v>81</v>
      </c>
      <c r="BT8" s="2" t="str">
        <f>CONCATENATE(PROPER(BT$3)," excerpts contain text and coordinates where this text can be found on a stage (JSON).")</f>
        <v>Stage excerpts contain text and coordinates where this text can be found on a stage (JSON).</v>
      </c>
      <c r="BU8" s="21" t="str">
        <f>CONCATENATE(BT$3,"_",BS8)</f>
        <v>stage_excerpts</v>
      </c>
      <c r="BV8" s="20" t="s">
        <v>20</v>
      </c>
      <c r="BW8" s="2" t="str">
        <f>CONCATENATE(PROPER(BW$3)," type is either a audio file or video file.")</f>
        <v>Recording type is either a audio file or video file.</v>
      </c>
      <c r="BX8" s="21" t="str">
        <f t="shared" si="8"/>
        <v>recording_type</v>
      </c>
      <c r="BY8" s="20" t="s">
        <v>118</v>
      </c>
      <c r="BZ8" s="2" t="str">
        <f>CONCATENATE(PROPER(BZ$3)," assets holds all image asset references (JSON).")</f>
        <v>Attachment assets holds all image asset references (JSON).</v>
      </c>
      <c r="CA8" s="21" t="str">
        <f>CONCATENATE(BZ$3,"_",BY8)</f>
        <v>attachment_drawings</v>
      </c>
      <c r="CB8" s="20" t="s">
        <v>125</v>
      </c>
      <c r="CC8" s="2" t="str">
        <f>CONCATENATE(PROPER(CC$3)," lines represent an individual line of text (JSON).")</f>
        <v>Excerpt lines represent an individual line of text (JSON).</v>
      </c>
      <c r="CD8" s="21" t="str">
        <f>CONCATENATE(CC$3,"_",CB8)</f>
        <v>excerpt_lines</v>
      </c>
      <c r="CE8" s="20" t="s">
        <v>19</v>
      </c>
      <c r="CF8" s="2" t="str">
        <f>CONCATENATE(PROPER(CF$3)," assets holds all image asset references (JSON).")</f>
        <v>Idea assets holds all image asset references (JSON).</v>
      </c>
      <c r="CG8" s="21" t="str">
        <f t="shared" si="9"/>
        <v>idea_text</v>
      </c>
      <c r="CH8" t="s">
        <v>181</v>
      </c>
    </row>
    <row r="9" spans="1:86" x14ac:dyDescent="0.2">
      <c r="B9" s="27"/>
      <c r="C9" s="2"/>
      <c r="D9" s="21"/>
      <c r="E9" s="20"/>
      <c r="F9" s="2"/>
      <c r="G9" s="21"/>
      <c r="H9" s="26" t="s">
        <v>47</v>
      </c>
      <c r="I9" s="27" t="str">
        <f>CONCATENATE(PROPER(I$3)," token used to make the call")</f>
        <v>Event token used to make the call</v>
      </c>
      <c r="J9" s="21" t="str">
        <f>CONCATENATE(I$3,"_",H9)</f>
        <v>event_token</v>
      </c>
      <c r="K9" s="26" t="s">
        <v>43</v>
      </c>
      <c r="L9" s="27" t="str">
        <f>CONCATENATE(PROPER(L$3)," details can be found at this website or URL. (255 characters)")</f>
        <v>App details can be found at this website or URL. (255 characters)</v>
      </c>
      <c r="M9" s="27" t="str">
        <f t="shared" si="10"/>
        <v>app_website</v>
      </c>
      <c r="N9" s="20" t="s">
        <v>36</v>
      </c>
      <c r="O9" s="2" t="str">
        <f>CONCATENATE(PROPER(O$3)," secret is the equivalent of a system generated password for API usage. This secret paired with the token_ID will produce a token_key to be used for all API calls. (20 characters)")</f>
        <v>Token secret is the equivalent of a system generated password for API usage. This secret paired with the token_ID will produce a token_key to be used for all API calls. (20 characters)</v>
      </c>
      <c r="P9" s="21" t="str">
        <f t="shared" si="0"/>
        <v>token_secret</v>
      </c>
      <c r="Q9" s="26" t="s">
        <v>316</v>
      </c>
      <c r="R9" s="2" t="str">
        <f>CONCATENATE(PROPER(R$3)," middle name")</f>
        <v>Person middle name</v>
      </c>
      <c r="S9" s="21" t="str">
        <f t="shared" si="1"/>
        <v>person_name_middle</v>
      </c>
      <c r="T9" s="20" t="s">
        <v>322</v>
      </c>
      <c r="U9" s="2" t="str">
        <f>CONCATENATE(PROPER(U$3)," identifier in app")</f>
        <v>User identifier in app</v>
      </c>
      <c r="V9" s="21" t="str">
        <f t="shared" si="2"/>
        <v>user_authorize</v>
      </c>
      <c r="W9" s="20" t="s">
        <v>56</v>
      </c>
      <c r="X9" s="2" t="str">
        <f>CONCATENATE(PROPER(X$3)," quick tweet about you")</f>
        <v>Profile quick tweet about you</v>
      </c>
      <c r="Y9" s="21" t="str">
        <f t="shared" si="3"/>
        <v>profile_bio</v>
      </c>
      <c r="Z9" s="20" t="s">
        <v>40</v>
      </c>
      <c r="AA9" s="2" t="str">
        <f>CONCATENATE(PROPER(AA$3)," status as approved (0) and unapproved (1)")</f>
        <v>Partner status as approved (0) and unapproved (1)</v>
      </c>
      <c r="AB9" s="21" t="str">
        <f>CONCATENATE(AA$3,"_",Z9)</f>
        <v>partner_status</v>
      </c>
      <c r="AC9" s="20"/>
      <c r="AD9" s="2"/>
      <c r="AE9" s="21"/>
      <c r="AF9" s="20" t="s">
        <v>59</v>
      </c>
      <c r="AG9" s="2" t="str">
        <f>CONCATENATE(PROPER(AG$3)," conversion keeps a list of clicked objects from the search (JSON)")</f>
        <v>Search conversion keeps a list of clicked objects from the search (JSON)</v>
      </c>
      <c r="AH9" s="21" t="str">
        <f>CONCATENATE(AG$3,"_",AF9)</f>
        <v>search_conversion</v>
      </c>
      <c r="AI9" s="20" t="s">
        <v>40</v>
      </c>
      <c r="AJ9" s="2" t="str">
        <f>CONCATENATE(PROPER(AJ$3)," status as active or inactive for public use")</f>
        <v>Asset status as active or inactive for public use</v>
      </c>
      <c r="AK9" s="21" t="str">
        <f t="shared" si="4"/>
        <v>asset_status</v>
      </c>
      <c r="AL9" s="20" t="s">
        <v>195</v>
      </c>
      <c r="AM9" s="2" t="str">
        <f>CONCATENATE(PROPER(AM$3)," parent targeted for this reaction")</f>
        <v>Acknowledgement parent targeted for this reaction</v>
      </c>
      <c r="AN9" s="21" t="str">
        <f>CONCATENATE(AM$3,"_",AL9)</f>
        <v>acknowledgement_parent</v>
      </c>
      <c r="AO9" s="20" t="s">
        <v>92</v>
      </c>
      <c r="AP9" s="2" t="str">
        <f>CONCATENATE(PROPER(AP$3)," thread or parent comment this item is attached to")</f>
        <v>Comment thread or parent comment this item is attached to</v>
      </c>
      <c r="AQ9" s="21" t="str">
        <f>CONCATENATE(AP$3,"_",AO9)</f>
        <v>comment_thread</v>
      </c>
      <c r="AR9" s="20" t="s">
        <v>135</v>
      </c>
      <c r="AS9" s="2" t="str">
        <f>CONCATENATE(PROPER(AS$3)," initiator sending the follow request")</f>
        <v>Followship initiator sending the follow request</v>
      </c>
      <c r="AT9" s="21" t="str">
        <f>CONCATENATE(AS$3,"_",AR9)</f>
        <v>followship_sender</v>
      </c>
      <c r="AU9" s="20" t="s">
        <v>58</v>
      </c>
      <c r="AV9" s="2" t="str">
        <f>CONCATENATE(PROPER(AV$3)," headline demonstrates this groups goals.")</f>
        <v>Group headline demonstrates this groups goals.</v>
      </c>
      <c r="AW9" s="21" t="str">
        <f t="shared" si="5"/>
        <v>group_headline</v>
      </c>
      <c r="AX9" s="20" t="s">
        <v>2</v>
      </c>
      <c r="AY9" s="2" t="str">
        <f>CONCATENATE(PROPER(AY$3)," images represent all images associated (JSON)")</f>
        <v>Post images represent all images associated (JSON)</v>
      </c>
      <c r="AZ9" s="21" t="str">
        <f t="shared" si="6"/>
        <v>post_images</v>
      </c>
      <c r="BA9" s="20" t="s">
        <v>49</v>
      </c>
      <c r="BB9" s="27" t="str">
        <f>CONCATENATE(PROPER(BB$3)," object")</f>
        <v>Tag object</v>
      </c>
      <c r="BC9" s="21" t="str">
        <f>CONCATENATE(BB$3,"_",BA9)</f>
        <v>tag_object</v>
      </c>
      <c r="BD9" s="20"/>
      <c r="BE9" s="2"/>
      <c r="BF9" s="21"/>
      <c r="BG9" s="26" t="s">
        <v>49</v>
      </c>
      <c r="BH9" s="27" t="str">
        <f>CONCATENATE(PROPER(BH$3)," object")</f>
        <v>Trend object</v>
      </c>
      <c r="BI9" s="21" t="str">
        <f>CONCATENATE(BH$3,"_",BG9)</f>
        <v>trend_object</v>
      </c>
      <c r="BJ9" s="26" t="s">
        <v>102</v>
      </c>
      <c r="BK9" s="27" t="str">
        <f>CONCATENATE(PROPER(BK$3)," participants is a list of users having access to the thread (JSON).")</f>
        <v>Thread participants is a list of users having access to the thread (JSON).</v>
      </c>
      <c r="BL9" s="21" t="str">
        <f>CONCATENATE(BK$3,"_",BJ9)</f>
        <v>thread_participants</v>
      </c>
      <c r="BM9" s="20" t="s">
        <v>2</v>
      </c>
      <c r="BN9" s="2" t="str">
        <f>CONCATENATE(PROPER(BN$3)," images represent all images associated (JSON)")</f>
        <v>Message images represent all images associated (JSON)</v>
      </c>
      <c r="BO9" s="21" t="str">
        <f>CONCATENATE(BN$3,"_",BM9)</f>
        <v>message_images</v>
      </c>
      <c r="BP9" s="26" t="s">
        <v>20</v>
      </c>
      <c r="BQ9" s="27" t="str">
        <f>CONCATENATE(PROPER(BQ$3)," type indicates the kind of function that initiated this notification.")</f>
        <v>Notification type indicates the kind of function that initiated this notification.</v>
      </c>
      <c r="BR9" s="21" t="str">
        <f t="shared" si="7"/>
        <v>notification_type</v>
      </c>
      <c r="BS9" s="20" t="s">
        <v>80</v>
      </c>
      <c r="BT9" s="2" t="str">
        <f>CONCATENATE(PROPER(BT$3)," attachment which contains either drawing paths, post images or audio recordings (JSON).")</f>
        <v>Stage attachment which contains either drawing paths, post images or audio recordings (JSON).</v>
      </c>
      <c r="BU9" s="21" t="str">
        <f>CONCATENATE(BT$3,"_",BS9)</f>
        <v>stage_attachments</v>
      </c>
      <c r="BV9" s="20" t="s">
        <v>108</v>
      </c>
      <c r="BW9" s="2" t="str">
        <f>CONCATENATE(PROPER(BW$3)," source is the media file itself.")</f>
        <v>Recording source is the media file itself.</v>
      </c>
      <c r="BX9" s="21" t="str">
        <f t="shared" si="8"/>
        <v>recording_source</v>
      </c>
      <c r="BY9" s="20" t="s">
        <v>2</v>
      </c>
      <c r="BZ9" s="2" t="str">
        <f>CONCATENATE(PROPER(BZ$3)," assets holds all drawing path references and corrdinates (JSON).")</f>
        <v>Attachment assets holds all drawing path references and corrdinates (JSON).</v>
      </c>
      <c r="CA9" s="21" t="str">
        <f>CONCATENATE(BZ$3,"_",BY9)</f>
        <v>attachment_images</v>
      </c>
      <c r="CB9" s="20"/>
      <c r="CC9" s="2"/>
      <c r="CD9" s="21"/>
      <c r="CE9" s="20" t="s">
        <v>119</v>
      </c>
      <c r="CF9" s="2" t="str">
        <f>CONCATENATE(PROPER(CF$3)," x coordinate starting point.")</f>
        <v>Idea x coordinate starting point.</v>
      </c>
      <c r="CG9" s="21" t="str">
        <f t="shared" si="9"/>
        <v>idea_x</v>
      </c>
      <c r="CH9" t="s">
        <v>181</v>
      </c>
    </row>
    <row r="10" spans="1:86" x14ac:dyDescent="0.2">
      <c r="B10" s="27"/>
      <c r="C10" s="2"/>
      <c r="D10" s="21"/>
      <c r="E10" s="20"/>
      <c r="F10" s="2"/>
      <c r="G10" s="21"/>
      <c r="H10" s="26" t="s">
        <v>49</v>
      </c>
      <c r="I10" s="27" t="str">
        <f>CONCATENATE(PROPER(I$3)," object used in the call")</f>
        <v>Event object used in the call</v>
      </c>
      <c r="J10" s="21" t="str">
        <f>CONCATENATE(I$3,"_",H10)</f>
        <v>event_object</v>
      </c>
      <c r="K10" s="26" t="s">
        <v>44</v>
      </c>
      <c r="L10" s="27" t="str">
        <f>CONCATENATE(PROPER(L$3)," primarily used in the this industry. (255 characters)")</f>
        <v>App primarily used in the this industry. (255 characters)</v>
      </c>
      <c r="M10" s="27" t="str">
        <f t="shared" si="10"/>
        <v>app_industry</v>
      </c>
      <c r="N10" s="20" t="s">
        <v>37</v>
      </c>
      <c r="O10" s="2" t="str">
        <f>CONCATENATE(PROPER(O$3)," expires on this date.")</f>
        <v>Token expires on this date.</v>
      </c>
      <c r="P10" s="21" t="str">
        <f t="shared" si="0"/>
        <v>token_expires</v>
      </c>
      <c r="Q10" s="26" t="s">
        <v>315</v>
      </c>
      <c r="R10" s="27" t="str">
        <f>CONCATENATE(PROPER(R$3)," last name")</f>
        <v>Person last name</v>
      </c>
      <c r="S10" s="21" t="str">
        <f t="shared" ref="S10" si="11">CONCATENATE(R$3,"_",Q10)</f>
        <v>person_name_last</v>
      </c>
      <c r="T10" s="20" t="s">
        <v>57</v>
      </c>
      <c r="U10" s="2" t="str">
        <f>CONCATENATE(PROPER(U$3)," last successful login")</f>
        <v>User last successful login</v>
      </c>
      <c r="V10" s="21" t="str">
        <f t="shared" si="2"/>
        <v>user_lastlogin</v>
      </c>
      <c r="W10" s="20" t="s">
        <v>58</v>
      </c>
      <c r="X10" s="2" t="str">
        <f>CONCATENATE(PROPER(X$3)," tell us a bit more about you")</f>
        <v>Profile tell us a bit more about you</v>
      </c>
      <c r="Y10" s="21" t="str">
        <f t="shared" si="3"/>
        <v>profile_headline</v>
      </c>
      <c r="Z10" s="20" t="s">
        <v>136</v>
      </c>
      <c r="AA10" s="2" t="str">
        <f>CONCATENATE(PROPER(AA$3)," organization is the company or entity that can create an app.")</f>
        <v>Partner organization is the company or entity that can create an app.</v>
      </c>
      <c r="AB10" s="21" t="str">
        <f>CONCATENATE(AA$3,"_",Z10)</f>
        <v>partner_organization</v>
      </c>
      <c r="AC10" s="20"/>
      <c r="AD10" s="2"/>
      <c r="AE10" s="21"/>
      <c r="AF10" s="20"/>
      <c r="AG10" s="2"/>
      <c r="AH10" s="21"/>
      <c r="AI10" s="20" t="s">
        <v>48</v>
      </c>
      <c r="AJ10" s="2" t="str">
        <f>CONCATENATE(PROPER(AJ$3)," primary of a series of others")</f>
        <v>Asset primary of a series of others</v>
      </c>
      <c r="AK10" s="21" t="str">
        <f t="shared" si="4"/>
        <v>asset_primary</v>
      </c>
      <c r="AL10" s="26" t="s">
        <v>49</v>
      </c>
      <c r="AM10" s="27" t="str">
        <f>CONCATENATE(PROPER(AM$3)," object being reacted to")</f>
        <v>Acknowledgement object being reacted to</v>
      </c>
      <c r="AN10" s="21" t="str">
        <f>CONCATENATE(AM$3,"_",AL10)</f>
        <v>acknowledgement_object</v>
      </c>
      <c r="AO10" s="26" t="s">
        <v>49</v>
      </c>
      <c r="AP10" s="27" t="str">
        <f>CONCATENATE(PROPER(AP$3)," object being reacted to")</f>
        <v>Comment object being reacted to</v>
      </c>
      <c r="AQ10" s="21" t="str">
        <f>CONCATENATE(AP$3,"_",AO10)</f>
        <v>comment_object</v>
      </c>
      <c r="AR10" s="20" t="s">
        <v>40</v>
      </c>
      <c r="AS10" s="2" t="str">
        <f>CONCATENATE(PROPER(AS$3)," status indicates whether request has been accepted or is pending (pending, accepted, declined, blocked)")</f>
        <v>Followship status indicates whether request has been accepted or is pending (pending, accepted, declined, blocked)</v>
      </c>
      <c r="AT10" s="21" t="str">
        <f>CONCATENATE(AS$3,"_",AR10)</f>
        <v>followship_status</v>
      </c>
      <c r="AU10" s="20" t="s">
        <v>95</v>
      </c>
      <c r="AV10" s="2" t="str">
        <f>CONCATENATE(PROPER(AV$3)," access indicates whether the group is public, private or protected")</f>
        <v>Group access indicates whether the group is public, private or protected</v>
      </c>
      <c r="AW10" s="21" t="str">
        <f t="shared" si="5"/>
        <v>group_access</v>
      </c>
      <c r="AX10" s="26" t="s">
        <v>207</v>
      </c>
      <c r="AY10" s="27" t="str">
        <f>CONCATENATE(PROPER(AY$3)," author account closed or inactve")</f>
        <v>Post author account closed or inactve</v>
      </c>
      <c r="AZ10" s="21" t="str">
        <f t="shared" si="6"/>
        <v>post_closed</v>
      </c>
      <c r="BA10" s="20"/>
      <c r="BB10" s="2"/>
      <c r="BC10" s="21"/>
      <c r="BD10" s="20"/>
      <c r="BE10" s="2"/>
      <c r="BF10" s="21"/>
      <c r="BG10" s="20"/>
      <c r="BH10" s="2"/>
      <c r="BI10" s="21"/>
      <c r="BJ10" s="26" t="s">
        <v>198</v>
      </c>
      <c r="BK10" s="27" t="str">
        <f>CONCATENATE(PROPER(BK$3)," preview of the latest message in the thread.")</f>
        <v>Thread preview of the latest message in the thread.</v>
      </c>
      <c r="BL10" s="21" t="str">
        <f>CONCATENATE(BK$3,"_",BJ10)</f>
        <v>thread_preview</v>
      </c>
      <c r="BM10" s="26" t="s">
        <v>18</v>
      </c>
      <c r="BN10" s="27" t="str">
        <f>CONCATENATE(PROPER(BN$3)," deleted indicates the message has been deleted.")</f>
        <v>Message deleted indicates the message has been deleted.</v>
      </c>
      <c r="BO10" s="21" t="str">
        <f>CONCATENATE(BN$3,"_",BM10)</f>
        <v>message_deleted</v>
      </c>
      <c r="BP10" s="26" t="s">
        <v>100</v>
      </c>
      <c r="BQ10" s="27" t="str">
        <f>CONCATENATE(PROPER(BQ$3)," open indicates the recipients explicit action against a notification.")</f>
        <v>Notification open indicates the recipients explicit action against a notification.</v>
      </c>
      <c r="BR10" s="21" t="str">
        <f t="shared" si="7"/>
        <v>notification_opened</v>
      </c>
      <c r="BS10" s="20"/>
      <c r="BT10" s="2"/>
      <c r="BU10" s="21"/>
      <c r="BV10" s="20" t="s">
        <v>109</v>
      </c>
      <c r="BW10" s="2" t="str">
        <f>CONCATENATE(PROPER(BW$3)," length represents the total duration of the media file.")</f>
        <v>Recording length represents the total duration of the media file.</v>
      </c>
      <c r="BX10" s="21" t="str">
        <f t="shared" si="8"/>
        <v>recording_length</v>
      </c>
      <c r="BY10" s="20" t="s">
        <v>79</v>
      </c>
      <c r="BZ10" s="2" t="str">
        <f>CONCATENATE(PROPER(BZ$3)," assets holds all media recording references (JSON).")</f>
        <v>Attachment assets holds all media recording references (JSON).</v>
      </c>
      <c r="CA10" s="21" t="str">
        <f>CONCATENATE(BZ$3,"_",BY10)</f>
        <v>attachment_recordings</v>
      </c>
      <c r="CB10" s="20"/>
      <c r="CC10" s="2"/>
      <c r="CD10" s="21"/>
      <c r="CE10" s="20" t="s">
        <v>120</v>
      </c>
      <c r="CF10" s="2" t="str">
        <f>CONCATENATE(PROPER(CF$3)," y coordinate starting point.")</f>
        <v>Idea y coordinate starting point.</v>
      </c>
      <c r="CG10" s="21" t="str">
        <f t="shared" si="9"/>
        <v>idea_y</v>
      </c>
      <c r="CH10" t="s">
        <v>181</v>
      </c>
    </row>
    <row r="11" spans="1:86" x14ac:dyDescent="0.2">
      <c r="B11" s="27"/>
      <c r="C11" s="2"/>
      <c r="D11" s="21"/>
      <c r="E11" s="20"/>
      <c r="F11" s="2"/>
      <c r="G11" s="21"/>
      <c r="H11" s="26"/>
      <c r="I11" s="27"/>
      <c r="J11" s="21"/>
      <c r="K11" s="26" t="s">
        <v>34</v>
      </c>
      <c r="L11" s="27" t="str">
        <f>CONCATENATE(PROPER(L$3)," contact email in the event a user wants to reach out to the app creator. (255 characters)")</f>
        <v>App contact email in the event a user wants to reach out to the app creator. (255 characters)</v>
      </c>
      <c r="M11" s="27" t="str">
        <f t="shared" si="10"/>
        <v>app_email</v>
      </c>
      <c r="N11" s="20" t="s">
        <v>38</v>
      </c>
      <c r="O11" s="2" t="str">
        <f>CONCATENATE(PROPER(O$3)," daily request limit will either be NULL or a set amount.")</f>
        <v>Token daily request limit will either be NULL or a set amount.</v>
      </c>
      <c r="P11" s="21" t="str">
        <f t="shared" si="0"/>
        <v>token_limit</v>
      </c>
      <c r="Q11" s="26" t="s">
        <v>34</v>
      </c>
      <c r="R11" s="27" t="str">
        <f>CONCATENATE(PROPER(R$3)," primary email address")</f>
        <v>Person primary email address</v>
      </c>
      <c r="S11" s="21" t="str">
        <f t="shared" ref="S11:S12" si="12">CONCATENATE(R$3,"_",Q11)</f>
        <v>person_email</v>
      </c>
      <c r="T11" s="20" t="s">
        <v>40</v>
      </c>
      <c r="U11" s="2" t="str">
        <f>CONCATENATE(PROPER(U$3)," status")</f>
        <v>User status</v>
      </c>
      <c r="V11" s="21" t="str">
        <f t="shared" si="2"/>
        <v>user_status</v>
      </c>
      <c r="W11" s="20" t="s">
        <v>95</v>
      </c>
      <c r="X11" s="2" t="str">
        <f>CONCATENATE(PROPER(X$3)," access determines whether the profile itself is private or public.")</f>
        <v>Profile access determines whether the profile itself is private or public.</v>
      </c>
      <c r="Y11" s="21" t="str">
        <f t="shared" si="3"/>
        <v>profile_access</v>
      </c>
      <c r="Z11" s="20"/>
      <c r="AA11" s="2"/>
      <c r="AB11" s="21"/>
      <c r="AC11" s="20"/>
      <c r="AD11" s="2"/>
      <c r="AE11" s="21"/>
      <c r="AF11" s="20"/>
      <c r="AG11" s="2"/>
      <c r="AH11" s="21"/>
      <c r="AI11" s="20" t="s">
        <v>49</v>
      </c>
      <c r="AJ11" s="2" t="str">
        <f>CONCATENATE(PROPER(AJ$3)," object to which the image is assigned")</f>
        <v>Asset object to which the image is assigned</v>
      </c>
      <c r="AK11" s="21" t="str">
        <f t="shared" si="4"/>
        <v>asset_object</v>
      </c>
      <c r="AL11" s="20"/>
      <c r="AM11" s="2"/>
      <c r="AN11" s="21"/>
      <c r="AO11" s="20"/>
      <c r="AP11" s="2"/>
      <c r="AQ11" s="21"/>
      <c r="AR11" s="20"/>
      <c r="AS11" s="2"/>
      <c r="AT11" s="21"/>
      <c r="AU11" s="20" t="s">
        <v>102</v>
      </c>
      <c r="AV11" s="2" t="str">
        <f>CONCATENATE(PROPER(AV$3)," administrators, contributors or other list holds all admins in JSON")</f>
        <v>Group administrators, contributors or other list holds all admins in JSON</v>
      </c>
      <c r="AW11" s="21" t="str">
        <f t="shared" si="5"/>
        <v>group_participants</v>
      </c>
      <c r="AX11" s="26" t="s">
        <v>18</v>
      </c>
      <c r="AY11" s="27" t="str">
        <f>CONCATENATE(PROPER(AY$3)," removed")</f>
        <v>Post removed</v>
      </c>
      <c r="AZ11" s="21" t="str">
        <f t="shared" si="6"/>
        <v>post_deleted</v>
      </c>
      <c r="BA11" s="20"/>
      <c r="BB11" s="2"/>
      <c r="BC11" s="21"/>
      <c r="BD11" s="20"/>
      <c r="BE11" s="2"/>
      <c r="BF11" s="21"/>
      <c r="BG11" s="20"/>
      <c r="BH11" s="2"/>
      <c r="BI11" s="21"/>
      <c r="BJ11" s="20"/>
      <c r="BK11" s="27"/>
      <c r="BL11" s="21"/>
      <c r="BM11" s="26"/>
      <c r="BN11" s="23"/>
      <c r="BO11" s="21"/>
      <c r="BP11" s="26" t="s">
        <v>101</v>
      </c>
      <c r="BQ11" s="27" t="str">
        <f>CONCATENATE(PROPER(BQ$3)," open indicates the recipients having simply viewed.")</f>
        <v>Notification open indicates the recipients having simply viewed.</v>
      </c>
      <c r="BR11" s="21" t="str">
        <f t="shared" si="7"/>
        <v>notification_viewed</v>
      </c>
      <c r="BS11" s="20"/>
      <c r="BT11" s="2"/>
      <c r="BU11" s="21"/>
      <c r="BV11" s="20" t="s">
        <v>112</v>
      </c>
      <c r="BW11" s="2" t="str">
        <f>CONCATENATE(PROPER(BW$3)," cues are time-specific points during a recording where an object was created.")</f>
        <v>Recording cues are time-specific points during a recording where an object was created.</v>
      </c>
      <c r="BX11" s="21" t="str">
        <f t="shared" si="8"/>
        <v>recording_cues</v>
      </c>
      <c r="BY11" s="20"/>
      <c r="BZ11" s="2"/>
      <c r="CA11" s="21"/>
      <c r="CB11" s="20"/>
      <c r="CC11" s="2"/>
      <c r="CD11" s="21"/>
      <c r="CE11" s="20" t="s">
        <v>121</v>
      </c>
      <c r="CF11" s="2" t="str">
        <f>CONCATENATE(PROPER(CF$3)," z coordinate layer.")</f>
        <v>Idea z coordinate layer.</v>
      </c>
      <c r="CG11" s="21" t="str">
        <f t="shared" si="9"/>
        <v>idea_z</v>
      </c>
      <c r="CH11" t="s">
        <v>181</v>
      </c>
    </row>
    <row r="12" spans="1:86" x14ac:dyDescent="0.2">
      <c r="B12" s="27"/>
      <c r="C12" s="2"/>
      <c r="D12" s="21"/>
      <c r="E12" s="20"/>
      <c r="F12" s="2"/>
      <c r="G12" s="21"/>
      <c r="H12" s="26"/>
      <c r="I12" s="27"/>
      <c r="J12" s="21"/>
      <c r="K12" s="26" t="s">
        <v>45</v>
      </c>
      <c r="L12" s="27" t="str">
        <f>CONCATENATE(PROPER(L$3)," description seen when details are show about the app. (255 characters)")</f>
        <v>App description seen when details are show about the app. (255 characters)</v>
      </c>
      <c r="M12" s="27" t="str">
        <f t="shared" si="10"/>
        <v>app_description</v>
      </c>
      <c r="N12" s="20" t="s">
        <v>39</v>
      </c>
      <c r="O12" s="2" t="str">
        <f>CONCATENATE(PROPER(O$3)," balance is the difference between limit and usage.")</f>
        <v>Token balance is the difference between limit and usage.</v>
      </c>
      <c r="P12" s="21" t="str">
        <f t="shared" si="0"/>
        <v>token_balance</v>
      </c>
      <c r="Q12" s="26" t="s">
        <v>317</v>
      </c>
      <c r="R12" s="27" t="str">
        <f>CONCATENATE(PROPER(R$3)," primary phone number")</f>
        <v>Person primary phone number</v>
      </c>
      <c r="S12" s="21" t="str">
        <f t="shared" si="12"/>
        <v>person_phone_primary</v>
      </c>
      <c r="T12" s="20" t="s">
        <v>60</v>
      </c>
      <c r="U12" s="2" t="str">
        <f>CONCATENATE(PROPER(U$3)," validation code")</f>
        <v>User validation code</v>
      </c>
      <c r="V12" s="21" t="str">
        <f t="shared" si="2"/>
        <v>user_validation</v>
      </c>
      <c r="W12" s="20" t="s">
        <v>40</v>
      </c>
      <c r="X12" s="2" t="str">
        <f>CONCATENATE(PROPER(X$3)," status indicates whether profile is active or inactive.")</f>
        <v>Profile status indicates whether profile is active or inactive.</v>
      </c>
      <c r="Y12" s="21" t="str">
        <f t="shared" si="3"/>
        <v>profile_status</v>
      </c>
      <c r="Z12" s="20"/>
      <c r="AA12" s="2"/>
      <c r="AB12" s="21"/>
      <c r="AC12" s="20"/>
      <c r="AD12" s="2"/>
      <c r="AE12" s="21"/>
      <c r="AF12" s="20"/>
      <c r="AG12" s="2"/>
      <c r="AH12" s="21"/>
      <c r="AI12" s="20" t="s">
        <v>50</v>
      </c>
      <c r="AJ12" s="2" t="str">
        <f>CONCATENATE(PROPER(AJ$3)," caption is a text blurb describing each video")</f>
        <v>Asset caption is a text blurb describing each video</v>
      </c>
      <c r="AK12" s="21" t="str">
        <f t="shared" si="4"/>
        <v>asset_caption</v>
      </c>
      <c r="AL12" s="20"/>
      <c r="AM12" s="2"/>
      <c r="AN12" s="21"/>
      <c r="AO12" s="20"/>
      <c r="AP12" s="2"/>
      <c r="AQ12" s="21"/>
      <c r="AR12" s="20"/>
      <c r="AS12" s="2"/>
      <c r="AT12" s="21"/>
      <c r="AU12" s="26" t="s">
        <v>2</v>
      </c>
      <c r="AV12" s="27" t="str">
        <f>CONCATENATE(PROPER(AV$3)," images will hold all images representing the group")</f>
        <v>Group images will hold all images representing the group</v>
      </c>
      <c r="AW12" s="21" t="str">
        <f t="shared" si="5"/>
        <v>group_images</v>
      </c>
      <c r="AX12" s="26" t="s">
        <v>95</v>
      </c>
      <c r="AY12" s="27" t="str">
        <f>CONCATENATE(PROPER(AY$3)," object is either (0) private, (1) protected, (2) public.")</f>
        <v>Post object is either (0) private, (1) protected, (2) public.</v>
      </c>
      <c r="AZ12" s="21" t="str">
        <f t="shared" si="6"/>
        <v>post_access</v>
      </c>
      <c r="BA12" s="20"/>
      <c r="BB12" s="2"/>
      <c r="BC12" s="21"/>
      <c r="BD12" s="20"/>
      <c r="BE12" s="2"/>
      <c r="BF12" s="21"/>
      <c r="BG12" s="20"/>
      <c r="BH12" s="2"/>
      <c r="BI12" s="21"/>
      <c r="BJ12" s="20"/>
      <c r="BK12" s="2"/>
      <c r="BL12" s="21"/>
      <c r="BM12" s="26"/>
      <c r="BN12" s="23"/>
      <c r="BO12" s="21"/>
      <c r="BP12" s="26" t="s">
        <v>93</v>
      </c>
      <c r="BQ12" s="27" t="str">
        <f>CONCATENATE(PROPER(BQ$3)," user_to is the recipient of the notification.")</f>
        <v>Notification user_to is the recipient of the notification.</v>
      </c>
      <c r="BR12" s="21" t="str">
        <f t="shared" si="7"/>
        <v>notification_recipient</v>
      </c>
      <c r="BS12" s="20"/>
      <c r="BT12" s="2"/>
      <c r="BU12" s="21"/>
      <c r="BV12" s="20" t="s">
        <v>193</v>
      </c>
      <c r="BW12" s="2" t="str">
        <f>CONCATENATE(PROPER(BW$3)," start time with UTC.")</f>
        <v>Recording start time with UTC.</v>
      </c>
      <c r="BX12" s="21" t="str">
        <f t="shared" si="8"/>
        <v>recording_start_time</v>
      </c>
      <c r="BY12" s="20"/>
      <c r="BZ12" s="2"/>
      <c r="CA12" s="21"/>
      <c r="CB12" s="20"/>
      <c r="CC12" s="2"/>
      <c r="CD12" s="21"/>
      <c r="CE12" s="20" t="s">
        <v>122</v>
      </c>
      <c r="CF12" s="2" t="str">
        <f>CONCATENATE(PROPER(CF$3)," width of visual representation.")</f>
        <v>Idea width of visual representation.</v>
      </c>
      <c r="CG12" s="21" t="str">
        <f t="shared" si="9"/>
        <v>idea_width</v>
      </c>
      <c r="CH12" t="s">
        <v>181</v>
      </c>
    </row>
    <row r="13" spans="1:86" x14ac:dyDescent="0.2">
      <c r="B13" s="27"/>
      <c r="C13" s="2"/>
      <c r="D13" s="21"/>
      <c r="E13" s="20"/>
      <c r="F13" s="2"/>
      <c r="G13" s="21"/>
      <c r="H13" s="26"/>
      <c r="I13" s="27"/>
      <c r="J13" s="21"/>
      <c r="K13" s="26" t="s">
        <v>20</v>
      </c>
      <c r="L13" s="27" t="str">
        <f>CONCATENATE(PROPER(L$3)," is considered a premium offering.")</f>
        <v>App is considered a premium offering.</v>
      </c>
      <c r="M13" s="27" t="str">
        <f t="shared" si="10"/>
        <v>app_type</v>
      </c>
      <c r="N13" s="20" t="s">
        <v>40</v>
      </c>
      <c r="O13" s="2" t="str">
        <f>CONCATENATE(PROPER(O$3)," available to the general public.")</f>
        <v>Token available to the general public.</v>
      </c>
      <c r="P13" s="21" t="str">
        <f t="shared" si="0"/>
        <v>token_status</v>
      </c>
      <c r="Q13" s="26" t="s">
        <v>318</v>
      </c>
      <c r="R13" s="27" t="str">
        <f>CONCATENATE(PROPER(R$3)," secondary phone number")</f>
        <v>Person secondary phone number</v>
      </c>
      <c r="S13" s="21" t="str">
        <f t="shared" ref="S13:S14" si="13">CONCATENATE(R$3,"_",Q13)</f>
        <v>person_phone_secondary</v>
      </c>
      <c r="T13" s="26" t="s">
        <v>90</v>
      </c>
      <c r="U13" s="27" t="str">
        <f>CONCATENATE(PROPER(U$3)," welcome message array")</f>
        <v>User welcome message array</v>
      </c>
      <c r="V13" s="21" t="str">
        <f t="shared" ref="V13" si="14">CONCATENATE(U$3,"_",T13)</f>
        <v>user_welcome</v>
      </c>
      <c r="W13" s="20"/>
      <c r="X13" s="2"/>
      <c r="Y13" s="21"/>
      <c r="Z13" s="20"/>
      <c r="AA13" s="2"/>
      <c r="AB13" s="21"/>
      <c r="AC13" s="20"/>
      <c r="AD13" s="2"/>
      <c r="AE13" s="21"/>
      <c r="AF13" s="20"/>
      <c r="AG13" s="2"/>
      <c r="AH13" s="21"/>
      <c r="AI13" s="20" t="s">
        <v>51</v>
      </c>
      <c r="AJ13" s="2" t="str">
        <f>CONCATENATE(PROPER(AJ$3)," file name")</f>
        <v>Asset file name</v>
      </c>
      <c r="AK13" s="21" t="str">
        <f t="shared" si="4"/>
        <v>asset_filename</v>
      </c>
      <c r="AL13" s="20"/>
      <c r="AM13" s="2"/>
      <c r="AN13" s="21"/>
      <c r="AO13" s="20"/>
      <c r="AP13" s="2"/>
      <c r="AQ13" s="21"/>
      <c r="AR13" s="20"/>
      <c r="AS13" s="2"/>
      <c r="AT13" s="21"/>
      <c r="AU13" s="26" t="s">
        <v>98</v>
      </c>
      <c r="AV13" s="27" t="str">
        <f>CONCATENATE(PROPER(AV$3)," is the creator of the group")</f>
        <v>Group is the creator of the group</v>
      </c>
      <c r="AW13" s="21" t="str">
        <f t="shared" si="5"/>
        <v>group_author</v>
      </c>
      <c r="AX13" s="26" t="s">
        <v>208</v>
      </c>
      <c r="AY13" s="27" t="str">
        <f>CONCATENATE(PROPER(AY$3)," host is where the post is located either group or profile.")</f>
        <v>Post host is where the post is located either group or profile.</v>
      </c>
      <c r="AZ13" s="21" t="str">
        <f t="shared" si="6"/>
        <v>post_host</v>
      </c>
      <c r="BA13" s="20"/>
      <c r="BB13" s="2"/>
      <c r="BC13" s="21"/>
      <c r="BD13" s="20"/>
      <c r="BE13" s="2"/>
      <c r="BF13" s="21"/>
      <c r="BG13" s="20"/>
      <c r="BH13" s="2"/>
      <c r="BI13" s="21"/>
      <c r="BJ13" s="20"/>
      <c r="BK13" s="2"/>
      <c r="BL13" s="21"/>
      <c r="BM13" s="20"/>
      <c r="BN13" s="23"/>
      <c r="BO13" s="21"/>
      <c r="BP13" s="26" t="s">
        <v>135</v>
      </c>
      <c r="BQ13" s="27" t="str">
        <f>CONCATENATE(PROPER(BQ$3)," user_from is the user whose action initiated the notification.")</f>
        <v>Notification user_from is the user whose action initiated the notification.</v>
      </c>
      <c r="BR13" s="21" t="str">
        <f t="shared" si="7"/>
        <v>notification_sender</v>
      </c>
      <c r="BS13" s="20"/>
      <c r="BT13" s="2"/>
      <c r="BU13" s="21"/>
      <c r="BV13" s="26" t="s">
        <v>194</v>
      </c>
      <c r="BW13" s="2" t="str">
        <f>CONCATENATE(PROPER(BW$3)," end time with UTC.")</f>
        <v>Recording end time with UTC.</v>
      </c>
      <c r="BX13" s="21" t="str">
        <f t="shared" si="8"/>
        <v>recording_end_time</v>
      </c>
      <c r="BY13" s="20"/>
      <c r="BZ13" s="2"/>
      <c r="CA13" s="21"/>
      <c r="CB13" s="20"/>
      <c r="CC13" s="2"/>
      <c r="CD13" s="21"/>
      <c r="CE13" s="20" t="s">
        <v>123</v>
      </c>
      <c r="CF13" s="2" t="str">
        <f>CONCATENATE(PROPER(CF$3)," height of visual representation.")</f>
        <v>Idea height of visual representation.</v>
      </c>
      <c r="CG13" s="21" t="str">
        <f t="shared" si="9"/>
        <v>idea_height</v>
      </c>
      <c r="CH13" t="s">
        <v>181</v>
      </c>
    </row>
    <row r="14" spans="1:86" x14ac:dyDescent="0.2">
      <c r="B14" s="27"/>
      <c r="C14" s="2"/>
      <c r="D14" s="21"/>
      <c r="E14" s="20"/>
      <c r="F14" s="2"/>
      <c r="G14" s="21"/>
      <c r="H14" s="26"/>
      <c r="I14" s="27"/>
      <c r="J14" s="21"/>
      <c r="K14" s="26"/>
      <c r="L14" s="27"/>
      <c r="M14" s="27"/>
      <c r="N14" s="20"/>
      <c r="O14" s="2"/>
      <c r="P14" s="21"/>
      <c r="Q14" s="26" t="s">
        <v>88</v>
      </c>
      <c r="R14" s="27" t="str">
        <f>CONCATENATE(PROPER(R$3)," entitlements in JSON data format (guest,user,profile,partner)")</f>
        <v>Person entitlements in JSON data format (guest,user,profile,partner)</v>
      </c>
      <c r="S14" s="21" t="str">
        <f t="shared" si="13"/>
        <v>person_entitlements</v>
      </c>
      <c r="T14" s="20"/>
      <c r="U14" s="2"/>
      <c r="V14" s="21"/>
      <c r="W14" s="20"/>
      <c r="X14" s="2"/>
      <c r="Y14" s="21"/>
      <c r="Z14" s="20"/>
      <c r="AA14" s="2"/>
      <c r="AB14" s="21"/>
      <c r="AC14" s="20"/>
      <c r="AD14" s="2"/>
      <c r="AE14" s="21"/>
      <c r="AF14" s="20"/>
      <c r="AG14" s="2"/>
      <c r="AH14" s="21"/>
      <c r="AI14" s="20" t="s">
        <v>91</v>
      </c>
      <c r="AJ14" s="2" t="str">
        <f>CONCATENATE(PROPER(AJ$3)," metadata in the form of JSON (original filename, latitude, longitude, location, etc.)")</f>
        <v>Asset metadata in the form of JSON (original filename, latitude, longitude, location, etc.)</v>
      </c>
      <c r="AK14" s="21" t="str">
        <f>CONCATENATE(AJ$3,"_",AI14)</f>
        <v>asset_metadata</v>
      </c>
      <c r="AL14" s="20"/>
      <c r="AM14" s="2"/>
      <c r="AN14" s="21"/>
      <c r="AO14" s="20"/>
      <c r="AP14" s="2"/>
      <c r="AQ14" s="21"/>
      <c r="AR14" s="20"/>
      <c r="AS14" s="2"/>
      <c r="AT14" s="21"/>
      <c r="AU14" s="20"/>
      <c r="AV14" s="2"/>
      <c r="AW14" s="21"/>
      <c r="AX14" s="20"/>
      <c r="AY14" s="27"/>
      <c r="AZ14" s="21"/>
      <c r="BA14" s="20"/>
      <c r="BB14" s="2"/>
      <c r="BC14" s="21"/>
      <c r="BD14" s="20"/>
      <c r="BE14" s="2"/>
      <c r="BF14" s="21"/>
      <c r="BG14" s="20"/>
      <c r="BH14" s="2"/>
      <c r="BI14" s="21"/>
      <c r="BJ14" s="20"/>
      <c r="BK14" s="2"/>
      <c r="BL14" s="21"/>
      <c r="BM14" s="20"/>
      <c r="BN14" s="23"/>
      <c r="BO14" s="21"/>
      <c r="BP14" s="26" t="s">
        <v>200</v>
      </c>
      <c r="BQ14" s="27" t="str">
        <f>CONCATENATE(PROPER(BQ$3)," appears as subject line nd used for both emails and push notifications.")</f>
        <v>Notification appears as subject line nd used for both emails and push notifications.</v>
      </c>
      <c r="BR14" s="21" t="str">
        <f t="shared" si="7"/>
        <v>notification_subject</v>
      </c>
      <c r="BS14" s="20"/>
      <c r="BT14" s="2"/>
      <c r="BU14" s="21"/>
      <c r="BV14" s="20"/>
      <c r="BW14" s="2"/>
      <c r="BX14" s="21"/>
      <c r="BY14" s="20"/>
      <c r="BZ14" s="2"/>
      <c r="CA14" s="21"/>
      <c r="CB14" s="20"/>
      <c r="CC14" s="2"/>
      <c r="CD14" s="21"/>
      <c r="CE14" s="20"/>
      <c r="CF14" s="2"/>
      <c r="CG14" s="21"/>
      <c r="CH14" t="s">
        <v>181</v>
      </c>
    </row>
    <row r="15" spans="1:86" x14ac:dyDescent="0.2">
      <c r="B15" s="27"/>
      <c r="C15" s="2"/>
      <c r="D15" s="21"/>
      <c r="E15" s="20"/>
      <c r="F15" s="2"/>
      <c r="G15" s="21"/>
      <c r="H15" s="26"/>
      <c r="I15" s="27"/>
      <c r="J15" s="21"/>
      <c r="K15" s="26"/>
      <c r="L15" s="27"/>
      <c r="M15" s="27"/>
      <c r="N15" s="20"/>
      <c r="O15" s="2"/>
      <c r="P15" s="21"/>
      <c r="Q15" s="20"/>
      <c r="R15" s="2"/>
      <c r="S15" s="21"/>
      <c r="T15" s="20"/>
      <c r="U15" s="2"/>
      <c r="V15" s="21"/>
      <c r="W15" s="20"/>
      <c r="X15" s="2"/>
      <c r="Y15" s="21"/>
      <c r="Z15" s="20"/>
      <c r="AA15" s="2"/>
      <c r="AB15" s="21"/>
      <c r="AC15" s="20"/>
      <c r="AD15" s="2"/>
      <c r="AE15" s="21"/>
      <c r="AF15" s="20"/>
      <c r="AG15" s="2"/>
      <c r="AH15" s="21"/>
      <c r="AI15" s="20"/>
      <c r="AJ15" s="2"/>
      <c r="AK15" s="21"/>
      <c r="AL15" s="20"/>
      <c r="AM15" s="2"/>
      <c r="AN15" s="21"/>
      <c r="AO15" s="20"/>
      <c r="AP15" s="2"/>
      <c r="AQ15" s="21"/>
      <c r="AR15" s="20"/>
      <c r="AS15" s="2"/>
      <c r="AT15" s="21"/>
      <c r="AU15" s="20"/>
      <c r="AV15" s="2"/>
      <c r="AW15" s="21"/>
      <c r="AX15" s="20"/>
      <c r="AY15" s="27"/>
      <c r="AZ15" s="21"/>
      <c r="BA15" s="20"/>
      <c r="BB15" s="2"/>
      <c r="BC15" s="21"/>
      <c r="BD15" s="20"/>
      <c r="BE15" s="2"/>
      <c r="BF15" s="21"/>
      <c r="BG15" s="20"/>
      <c r="BH15" s="2"/>
      <c r="BI15" s="21"/>
      <c r="BJ15" s="20"/>
      <c r="BK15" s="2"/>
      <c r="BL15" s="21"/>
      <c r="BM15" s="20"/>
      <c r="BN15" s="2"/>
      <c r="BO15" s="21"/>
      <c r="BP15" s="26" t="s">
        <v>49</v>
      </c>
      <c r="BQ15" s="27" t="str">
        <f>CONCATENATE(PROPER(BQ$3)," object denotes the item the notification was created against.")</f>
        <v>Notification object denotes the item the notification was created against.</v>
      </c>
      <c r="BR15" s="21" t="str">
        <f t="shared" si="7"/>
        <v>notification_object</v>
      </c>
      <c r="BS15" s="20"/>
      <c r="BT15" s="2"/>
      <c r="BU15" s="21"/>
      <c r="BV15" s="20"/>
      <c r="BW15" s="2"/>
      <c r="BX15" s="21"/>
      <c r="BY15" s="20"/>
      <c r="BZ15" s="2"/>
      <c r="CA15" s="21"/>
      <c r="CB15" s="20"/>
      <c r="CC15" s="2"/>
      <c r="CD15" s="21"/>
      <c r="CE15" s="20"/>
      <c r="CF15" s="2"/>
      <c r="CG15" s="21"/>
      <c r="CH15" t="s">
        <v>181</v>
      </c>
    </row>
    <row r="16" spans="1:86" x14ac:dyDescent="0.2">
      <c r="B16" s="87"/>
      <c r="C16" s="87"/>
      <c r="D16" s="88"/>
      <c r="E16" s="86"/>
      <c r="F16" s="87"/>
      <c r="G16" s="88"/>
      <c r="H16" s="86"/>
      <c r="I16" s="87"/>
      <c r="J16" s="88"/>
      <c r="K16" s="86"/>
      <c r="L16" s="87"/>
      <c r="M16" s="87"/>
      <c r="N16" s="86"/>
      <c r="O16" s="87"/>
      <c r="P16" s="88"/>
      <c r="Q16" s="86"/>
      <c r="R16" s="87"/>
      <c r="S16" s="88"/>
      <c r="T16" s="86"/>
      <c r="U16" s="87"/>
      <c r="V16" s="88"/>
      <c r="W16" s="86"/>
      <c r="X16" s="87"/>
      <c r="Y16" s="88"/>
      <c r="Z16" s="86"/>
      <c r="AA16" s="87"/>
      <c r="AB16" s="88"/>
      <c r="AC16" s="86"/>
      <c r="AD16" s="87"/>
      <c r="AE16" s="88"/>
      <c r="AF16" s="86"/>
      <c r="AG16" s="87"/>
      <c r="AH16" s="88"/>
      <c r="AI16" s="86"/>
      <c r="AJ16" s="87"/>
      <c r="AK16" s="88"/>
      <c r="AL16" s="86"/>
      <c r="AM16" s="87"/>
      <c r="AN16" s="88"/>
      <c r="AO16" s="86"/>
      <c r="AP16" s="87"/>
      <c r="AQ16" s="88"/>
      <c r="AR16" s="86"/>
      <c r="AS16" s="87"/>
      <c r="AT16" s="88"/>
      <c r="AU16" s="86"/>
      <c r="AV16" s="87"/>
      <c r="AW16" s="88"/>
      <c r="AX16" s="86"/>
      <c r="AY16" s="87"/>
      <c r="AZ16" s="88"/>
      <c r="BA16" s="86"/>
      <c r="BB16" s="87"/>
      <c r="BC16" s="88"/>
      <c r="BD16" s="86"/>
      <c r="BE16" s="87"/>
      <c r="BF16" s="88"/>
      <c r="BG16" s="86"/>
      <c r="BH16" s="87"/>
      <c r="BI16" s="88"/>
      <c r="BJ16" s="86"/>
      <c r="BK16" s="87"/>
      <c r="BL16" s="88"/>
      <c r="BM16" s="86"/>
      <c r="BN16" s="87"/>
      <c r="BO16" s="88"/>
      <c r="BP16" s="86"/>
      <c r="BQ16" s="87"/>
      <c r="BR16" s="88"/>
      <c r="BS16" s="86"/>
      <c r="BT16" s="87"/>
      <c r="BU16" s="88"/>
      <c r="BV16" s="86"/>
      <c r="BW16" s="87"/>
      <c r="BX16" s="88"/>
      <c r="BY16" s="86"/>
      <c r="BZ16" s="87"/>
      <c r="CA16" s="88"/>
      <c r="CB16" s="86"/>
      <c r="CC16" s="87"/>
      <c r="CD16" s="88"/>
      <c r="CE16" s="86"/>
      <c r="CF16" s="87"/>
      <c r="CG16" s="88"/>
      <c r="CH16" t="s">
        <v>181</v>
      </c>
    </row>
    <row r="17" spans="1:86" x14ac:dyDescent="0.2">
      <c r="B17" s="27"/>
      <c r="C17" s="2"/>
      <c r="D17" s="21"/>
      <c r="E17" s="20"/>
      <c r="F17" s="2"/>
      <c r="G17" s="21"/>
      <c r="H17" s="26"/>
      <c r="I17" s="27"/>
      <c r="J17" s="21"/>
      <c r="K17" s="26"/>
      <c r="L17" s="27"/>
      <c r="M17" s="27"/>
      <c r="N17" s="20"/>
      <c r="O17" s="2"/>
      <c r="P17" s="21"/>
      <c r="Q17" s="20"/>
      <c r="R17" s="2"/>
      <c r="S17" s="21"/>
      <c r="T17" s="20"/>
      <c r="U17" s="2"/>
      <c r="V17" s="21"/>
      <c r="W17" s="20"/>
      <c r="X17" s="2"/>
      <c r="Y17" s="21"/>
      <c r="Z17" s="20"/>
      <c r="AA17" s="2"/>
      <c r="AB17" s="21"/>
      <c r="AC17" s="20"/>
      <c r="AD17" s="2"/>
      <c r="AE17" s="21"/>
      <c r="AF17" s="20"/>
      <c r="AG17" s="2"/>
      <c r="AH17" s="21"/>
      <c r="AI17" s="20"/>
      <c r="AJ17" s="2"/>
      <c r="AK17" s="21"/>
      <c r="AL17" s="20"/>
      <c r="AM17" s="2"/>
      <c r="AN17" s="21"/>
      <c r="AO17" s="20"/>
      <c r="AP17" s="2"/>
      <c r="AQ17" s="21"/>
      <c r="AR17" s="20"/>
      <c r="AS17" s="2"/>
      <c r="AT17" s="21"/>
      <c r="AU17" s="20"/>
      <c r="AV17" s="2"/>
      <c r="AW17" s="21"/>
      <c r="AX17" s="20"/>
      <c r="AY17" s="27"/>
      <c r="AZ17" s="21"/>
      <c r="BA17" s="20"/>
      <c r="BB17" s="2"/>
      <c r="BC17" s="21"/>
      <c r="BD17" s="20"/>
      <c r="BE17" s="2"/>
      <c r="BF17" s="21"/>
      <c r="BG17" s="20"/>
      <c r="BH17" s="2"/>
      <c r="BI17" s="21"/>
      <c r="BJ17" s="20"/>
      <c r="BK17" s="2"/>
      <c r="BL17" s="21"/>
      <c r="BM17" s="20"/>
      <c r="BN17" s="2"/>
      <c r="BO17" s="21"/>
      <c r="BP17" s="26"/>
      <c r="BQ17" s="27"/>
      <c r="BR17" s="21"/>
      <c r="BS17" s="20"/>
      <c r="BT17" s="2"/>
      <c r="BU17" s="21"/>
      <c r="BV17" s="20"/>
      <c r="BW17" s="2"/>
      <c r="BX17" s="21"/>
      <c r="BY17" s="20"/>
      <c r="BZ17" s="2"/>
      <c r="CA17" s="21"/>
      <c r="CB17" s="20"/>
      <c r="CC17" s="2"/>
      <c r="CD17" s="21"/>
      <c r="CE17" s="80" t="s">
        <v>127</v>
      </c>
      <c r="CF17" s="81" t="s">
        <v>128</v>
      </c>
      <c r="CG17" s="82" t="s">
        <v>127</v>
      </c>
      <c r="CH17" t="s">
        <v>181</v>
      </c>
    </row>
    <row r="18" spans="1:86" x14ac:dyDescent="0.2">
      <c r="B18" s="27"/>
      <c r="C18" s="2"/>
      <c r="D18" s="21"/>
      <c r="E18" s="20"/>
      <c r="F18" s="2"/>
      <c r="G18" s="21"/>
      <c r="H18" s="26"/>
      <c r="I18" s="27"/>
      <c r="J18" s="21"/>
      <c r="K18" s="26"/>
      <c r="L18" s="27"/>
      <c r="M18" s="27"/>
      <c r="N18" s="20"/>
      <c r="O18" s="2"/>
      <c r="P18" s="21"/>
      <c r="Q18" s="20"/>
      <c r="R18" s="2"/>
      <c r="S18" s="21"/>
      <c r="T18" s="20"/>
      <c r="U18" s="2"/>
      <c r="V18" s="21"/>
      <c r="W18" s="20"/>
      <c r="X18" s="2"/>
      <c r="Y18" s="21"/>
      <c r="Z18" s="20"/>
      <c r="AA18" s="2"/>
      <c r="AB18" s="21"/>
      <c r="AC18" s="20"/>
      <c r="AD18" s="2"/>
      <c r="AE18" s="21"/>
      <c r="AF18" s="20"/>
      <c r="AG18" s="2"/>
      <c r="AH18" s="21"/>
      <c r="AI18" s="20"/>
      <c r="AJ18" s="2"/>
      <c r="AK18" s="21"/>
      <c r="AL18" s="20"/>
      <c r="AM18" s="2"/>
      <c r="AN18" s="21"/>
      <c r="AO18" s="20"/>
      <c r="AP18" s="2"/>
      <c r="AQ18" s="21"/>
      <c r="AR18" s="20"/>
      <c r="AS18" s="2"/>
      <c r="AT18" s="21"/>
      <c r="AU18" s="20"/>
      <c r="AV18" s="2"/>
      <c r="AW18" s="21"/>
      <c r="AX18" s="20"/>
      <c r="AY18" s="27"/>
      <c r="AZ18" s="21"/>
      <c r="BA18" s="20"/>
      <c r="BB18" s="2"/>
      <c r="BC18" s="21"/>
      <c r="BD18" s="20"/>
      <c r="BE18" s="2"/>
      <c r="BF18" s="21"/>
      <c r="BG18" s="20"/>
      <c r="BH18" s="2"/>
      <c r="BI18" s="21"/>
      <c r="BJ18" s="20"/>
      <c r="BK18" s="2"/>
      <c r="BL18" s="21"/>
      <c r="BM18" s="20"/>
      <c r="BN18" s="2"/>
      <c r="BO18" s="21"/>
      <c r="BP18" s="26"/>
      <c r="BQ18" s="27"/>
      <c r="BR18" s="21"/>
      <c r="BS18" s="20"/>
      <c r="BT18" s="2"/>
      <c r="BU18" s="21"/>
      <c r="BV18" s="20" t="s">
        <v>114</v>
      </c>
      <c r="BW18" s="23" t="s">
        <v>117</v>
      </c>
      <c r="BX18" s="24" t="s">
        <v>114</v>
      </c>
      <c r="BY18" s="20" t="s">
        <v>114</v>
      </c>
      <c r="BZ18" s="23" t="s">
        <v>117</v>
      </c>
      <c r="CA18" s="24" t="s">
        <v>114</v>
      </c>
      <c r="CB18" s="20" t="s">
        <v>114</v>
      </c>
      <c r="CC18" s="23" t="s">
        <v>117</v>
      </c>
      <c r="CD18" s="24" t="s">
        <v>114</v>
      </c>
      <c r="CE18" s="20" t="s">
        <v>114</v>
      </c>
      <c r="CF18" s="23" t="s">
        <v>117</v>
      </c>
      <c r="CG18" s="24" t="s">
        <v>114</v>
      </c>
      <c r="CH18" t="s">
        <v>181</v>
      </c>
    </row>
    <row r="19" spans="1:86" x14ac:dyDescent="0.2">
      <c r="B19" s="27"/>
      <c r="C19" s="2"/>
      <c r="D19" s="21"/>
      <c r="E19" s="20"/>
      <c r="F19" s="2"/>
      <c r="G19" s="21"/>
      <c r="H19" s="26"/>
      <c r="I19" s="27"/>
      <c r="J19" s="21"/>
      <c r="K19" s="26"/>
      <c r="L19" s="27"/>
      <c r="M19" s="27"/>
      <c r="N19" s="20"/>
      <c r="O19" s="2"/>
      <c r="P19" s="21"/>
      <c r="Q19" s="20"/>
      <c r="R19" s="2"/>
      <c r="S19" s="21"/>
      <c r="T19" s="20"/>
      <c r="U19" s="2"/>
      <c r="V19" s="21"/>
      <c r="W19" s="20"/>
      <c r="X19" s="2"/>
      <c r="Y19" s="21"/>
      <c r="Z19" s="20"/>
      <c r="AA19" s="2"/>
      <c r="AB19" s="21"/>
      <c r="AC19" s="20"/>
      <c r="AD19" s="2"/>
      <c r="AE19" s="21"/>
      <c r="AF19" s="20"/>
      <c r="AG19" s="2"/>
      <c r="AH19" s="21"/>
      <c r="AI19" s="20"/>
      <c r="AJ19" s="2"/>
      <c r="AK19" s="21"/>
      <c r="AL19" s="20"/>
      <c r="AM19" s="2"/>
      <c r="AN19" s="21"/>
      <c r="AO19" s="20"/>
      <c r="AP19" s="2"/>
      <c r="AQ19" s="21"/>
      <c r="AR19" s="20"/>
      <c r="AS19" s="2"/>
      <c r="AT19" s="21"/>
      <c r="AU19" s="20"/>
      <c r="AV19" s="2"/>
      <c r="AW19" s="21"/>
      <c r="AX19" s="20"/>
      <c r="AY19" s="27"/>
      <c r="AZ19" s="21"/>
      <c r="BA19" s="20"/>
      <c r="BB19" s="2"/>
      <c r="BC19" s="21"/>
      <c r="BD19" s="20"/>
      <c r="BE19" s="2"/>
      <c r="BF19" s="21"/>
      <c r="BG19" s="20"/>
      <c r="BH19" s="2"/>
      <c r="BI19" s="21"/>
      <c r="BJ19" s="20"/>
      <c r="BK19" s="2"/>
      <c r="BL19" s="21"/>
      <c r="BM19" s="20"/>
      <c r="BN19" s="2"/>
      <c r="BO19" s="21"/>
      <c r="BP19" s="26"/>
      <c r="BQ19" s="27"/>
      <c r="BR19" s="21"/>
      <c r="BS19" s="20"/>
      <c r="BT19" s="2"/>
      <c r="BU19" s="21"/>
      <c r="BV19" s="20" t="s">
        <v>110</v>
      </c>
      <c r="BW19" s="23" t="s">
        <v>111</v>
      </c>
      <c r="BX19" s="24" t="s">
        <v>110</v>
      </c>
      <c r="BY19" s="20"/>
      <c r="BZ19" s="2"/>
      <c r="CA19" s="21"/>
      <c r="CB19" s="20"/>
      <c r="CC19" s="2"/>
      <c r="CD19" s="21"/>
      <c r="CE19" s="20"/>
      <c r="CF19" s="2"/>
      <c r="CG19" s="21"/>
      <c r="CH19" t="s">
        <v>181</v>
      </c>
    </row>
    <row r="20" spans="1:86" x14ac:dyDescent="0.2">
      <c r="B20" s="27"/>
      <c r="C20" s="2"/>
      <c r="D20" s="21"/>
      <c r="E20" s="20"/>
      <c r="F20" s="2"/>
      <c r="G20" s="21"/>
      <c r="H20" s="26"/>
      <c r="I20" s="27"/>
      <c r="J20" s="21"/>
      <c r="K20" s="26"/>
      <c r="L20" s="27"/>
      <c r="M20" s="27"/>
      <c r="N20" s="20"/>
      <c r="O20" s="2"/>
      <c r="P20" s="21"/>
      <c r="Q20" s="20"/>
      <c r="R20" s="2"/>
      <c r="S20" s="21"/>
      <c r="T20" s="20"/>
      <c r="U20" s="2"/>
      <c r="V20" s="21"/>
      <c r="W20" s="20"/>
      <c r="X20" s="2"/>
      <c r="Y20" s="21"/>
      <c r="Z20" s="20"/>
      <c r="AA20" s="2"/>
      <c r="AB20" s="21"/>
      <c r="AC20" s="20"/>
      <c r="AD20" s="2"/>
      <c r="AE20" s="21"/>
      <c r="AF20" s="20"/>
      <c r="AG20" s="2"/>
      <c r="AH20" s="21"/>
      <c r="AI20" s="20"/>
      <c r="AJ20" s="2"/>
      <c r="AK20" s="21"/>
      <c r="AL20" s="20"/>
      <c r="AM20" s="2"/>
      <c r="AN20" s="21"/>
      <c r="AO20" s="20"/>
      <c r="AP20" s="2"/>
      <c r="AQ20" s="21"/>
      <c r="AR20" s="20"/>
      <c r="AS20" s="2"/>
      <c r="AT20" s="21"/>
      <c r="AU20" s="20"/>
      <c r="AV20" s="2"/>
      <c r="AW20" s="21"/>
      <c r="AX20" s="20"/>
      <c r="AY20" s="2"/>
      <c r="AZ20" s="21"/>
      <c r="BA20" s="20"/>
      <c r="BB20" s="2"/>
      <c r="BC20" s="21"/>
      <c r="BD20" s="20" t="s">
        <v>115</v>
      </c>
      <c r="BE20" s="23" t="s">
        <v>116</v>
      </c>
      <c r="BF20" s="24" t="s">
        <v>115</v>
      </c>
      <c r="BG20" s="20"/>
      <c r="BH20" s="2"/>
      <c r="BI20" s="21"/>
      <c r="BJ20" s="26"/>
      <c r="BK20" s="2"/>
      <c r="BL20" s="27"/>
      <c r="BM20" s="26"/>
      <c r="BN20" s="2"/>
      <c r="BO20" s="27"/>
      <c r="BP20" s="26"/>
      <c r="BQ20" s="27"/>
      <c r="BR20" s="21"/>
      <c r="BS20" s="20"/>
      <c r="BT20" s="2"/>
      <c r="BU20" s="21"/>
      <c r="BV20" s="20" t="s">
        <v>115</v>
      </c>
      <c r="BW20" s="23" t="s">
        <v>116</v>
      </c>
      <c r="BX20" s="24" t="s">
        <v>115</v>
      </c>
      <c r="BY20" s="26" t="s">
        <v>115</v>
      </c>
      <c r="BZ20" s="23" t="s">
        <v>116</v>
      </c>
      <c r="CA20" s="27" t="s">
        <v>115</v>
      </c>
      <c r="CB20" s="26" t="s">
        <v>115</v>
      </c>
      <c r="CC20" s="23" t="s">
        <v>116</v>
      </c>
      <c r="CD20" s="27" t="s">
        <v>115</v>
      </c>
      <c r="CE20" s="26" t="s">
        <v>115</v>
      </c>
      <c r="CF20" s="23" t="s">
        <v>116</v>
      </c>
      <c r="CG20" s="27" t="s">
        <v>115</v>
      </c>
      <c r="CH20" t="s">
        <v>181</v>
      </c>
    </row>
    <row r="21" spans="1:86" x14ac:dyDescent="0.2">
      <c r="B21" s="27"/>
      <c r="C21" s="2"/>
      <c r="D21" s="21"/>
      <c r="E21" s="20"/>
      <c r="F21" s="2"/>
      <c r="G21" s="21"/>
      <c r="H21" s="26"/>
      <c r="I21" s="27"/>
      <c r="J21" s="21"/>
      <c r="K21" s="26"/>
      <c r="L21" s="27"/>
      <c r="M21" s="27"/>
      <c r="N21" s="20"/>
      <c r="O21" s="2"/>
      <c r="P21" s="21"/>
      <c r="Q21" s="20"/>
      <c r="R21" s="2"/>
      <c r="S21" s="21"/>
      <c r="T21" s="20"/>
      <c r="U21" s="2"/>
      <c r="V21" s="21"/>
      <c r="W21" s="20"/>
      <c r="X21" s="2"/>
      <c r="Y21" s="21"/>
      <c r="Z21" s="20"/>
      <c r="AA21" s="2"/>
      <c r="AB21" s="21"/>
      <c r="AC21" s="20"/>
      <c r="AD21" s="2"/>
      <c r="AE21" s="21"/>
      <c r="AF21" s="20"/>
      <c r="AG21" s="2"/>
      <c r="AH21" s="21"/>
      <c r="AI21" s="20"/>
      <c r="AJ21" s="2"/>
      <c r="AK21" s="21"/>
      <c r="AL21" s="20"/>
      <c r="AM21" s="2"/>
      <c r="AN21" s="21"/>
      <c r="AO21" s="20"/>
      <c r="AP21" s="2"/>
      <c r="AQ21" s="21"/>
      <c r="AR21" s="20"/>
      <c r="AS21" s="2"/>
      <c r="AT21" s="21"/>
      <c r="AU21" s="20"/>
      <c r="AV21" s="2"/>
      <c r="AW21" s="21"/>
      <c r="AX21" s="20"/>
      <c r="AY21" s="2"/>
      <c r="AZ21" s="21"/>
      <c r="BA21" s="20"/>
      <c r="BB21" s="2"/>
      <c r="BC21" s="21"/>
      <c r="BD21" s="20"/>
      <c r="BE21" s="2"/>
      <c r="BF21" s="21"/>
      <c r="BG21" s="20"/>
      <c r="BH21" s="2"/>
      <c r="BI21" s="21"/>
      <c r="BJ21" s="26"/>
      <c r="BK21" s="2"/>
      <c r="BL21" s="27"/>
      <c r="BM21" s="26"/>
      <c r="BN21" s="2"/>
      <c r="BO21" s="27"/>
      <c r="BP21" s="26"/>
      <c r="BQ21" s="27"/>
      <c r="BR21" s="21"/>
      <c r="BS21" s="20"/>
      <c r="BT21" s="2"/>
      <c r="BU21" s="21"/>
      <c r="BV21" s="20"/>
      <c r="BW21" s="2"/>
      <c r="BX21" s="21"/>
      <c r="CH21" t="s">
        <v>181</v>
      </c>
    </row>
    <row r="22" spans="1:86" x14ac:dyDescent="0.2">
      <c r="B22" s="27"/>
      <c r="C22" s="2"/>
      <c r="D22" s="21"/>
      <c r="E22" s="20"/>
      <c r="F22" s="2"/>
      <c r="G22" s="21"/>
      <c r="H22" s="26"/>
      <c r="I22" s="27"/>
      <c r="J22" s="21"/>
      <c r="K22" s="26" t="s">
        <v>311</v>
      </c>
      <c r="L22" s="27" t="s">
        <v>46</v>
      </c>
      <c r="M22" s="27" t="s">
        <v>311</v>
      </c>
      <c r="N22" s="20"/>
      <c r="O22" s="2"/>
      <c r="P22" s="21"/>
      <c r="Q22" s="20"/>
      <c r="R22" s="2"/>
      <c r="S22" s="21"/>
      <c r="T22" s="20"/>
      <c r="U22" s="2"/>
      <c r="V22" s="21"/>
      <c r="W22" s="20"/>
      <c r="X22" s="2"/>
      <c r="Y22" s="21"/>
      <c r="Z22" s="20"/>
      <c r="AA22" s="2"/>
      <c r="AB22" s="21"/>
      <c r="AC22" s="20"/>
      <c r="AD22" s="2"/>
      <c r="AE22" s="21"/>
      <c r="AF22" s="20"/>
      <c r="AG22" s="2"/>
      <c r="AH22" s="21"/>
      <c r="AI22" s="20"/>
      <c r="AJ22" s="2"/>
      <c r="AK22" s="21"/>
      <c r="AL22" s="20"/>
      <c r="AM22" s="2"/>
      <c r="AN22" s="21"/>
      <c r="AO22" s="20"/>
      <c r="AP22" s="2"/>
      <c r="AQ22" s="21"/>
      <c r="AR22" s="20"/>
      <c r="AS22" s="2"/>
      <c r="AT22" s="21"/>
      <c r="AU22" s="20"/>
      <c r="AV22" s="2"/>
      <c r="AW22" s="21"/>
      <c r="AX22" s="20"/>
      <c r="AY22" s="2"/>
      <c r="AZ22" s="21"/>
      <c r="BA22" s="20"/>
      <c r="BB22" s="2"/>
      <c r="BC22" s="21"/>
      <c r="BD22" s="20"/>
      <c r="BE22" s="2"/>
      <c r="BF22" s="21"/>
      <c r="BG22" s="20"/>
      <c r="BH22" s="2"/>
      <c r="BI22" s="21"/>
      <c r="BJ22" s="26"/>
      <c r="BK22" s="2"/>
      <c r="BL22" s="27"/>
      <c r="BM22" s="26" t="s">
        <v>196</v>
      </c>
      <c r="BN22" s="23" t="s">
        <v>197</v>
      </c>
      <c r="BO22" s="21" t="s">
        <v>196</v>
      </c>
      <c r="BP22" s="26"/>
      <c r="BQ22" s="27"/>
      <c r="BR22" s="21"/>
      <c r="BS22" s="20"/>
      <c r="BT22" s="2"/>
      <c r="BU22" s="21"/>
      <c r="BV22" s="20"/>
      <c r="BW22" s="2"/>
      <c r="BX22" s="21"/>
      <c r="BY22" s="20"/>
      <c r="BZ22" s="2"/>
      <c r="CA22" s="21"/>
      <c r="CB22" s="20"/>
      <c r="CC22" s="2"/>
      <c r="CD22" s="21"/>
      <c r="CH22" t="s">
        <v>181</v>
      </c>
    </row>
    <row r="23" spans="1:86" x14ac:dyDescent="0.2">
      <c r="B23" s="27"/>
      <c r="C23" s="2"/>
      <c r="D23" s="21"/>
      <c r="E23" s="26" t="s">
        <v>310</v>
      </c>
      <c r="F23" s="23" t="s">
        <v>139</v>
      </c>
      <c r="G23" s="21" t="s">
        <v>310</v>
      </c>
      <c r="H23" s="26"/>
      <c r="I23" s="27"/>
      <c r="J23" s="21"/>
      <c r="K23" s="26"/>
      <c r="L23" s="27"/>
      <c r="M23" s="27"/>
      <c r="N23" s="20"/>
      <c r="O23" s="2"/>
      <c r="P23" s="21"/>
      <c r="Q23" s="20"/>
      <c r="R23" s="2"/>
      <c r="S23" s="21"/>
      <c r="T23" s="20"/>
      <c r="U23" s="2"/>
      <c r="V23" s="21"/>
      <c r="W23" s="20"/>
      <c r="X23" s="2"/>
      <c r="Y23" s="21"/>
      <c r="Z23" s="20"/>
      <c r="AA23" s="2"/>
      <c r="AB23" s="21"/>
      <c r="AC23" s="26" t="s">
        <v>310</v>
      </c>
      <c r="AD23" s="27" t="s">
        <v>139</v>
      </c>
      <c r="AE23" s="21" t="s">
        <v>310</v>
      </c>
      <c r="AF23" s="26" t="s">
        <v>310</v>
      </c>
      <c r="AG23" s="27" t="s">
        <v>139</v>
      </c>
      <c r="AH23" s="21" t="s">
        <v>310</v>
      </c>
      <c r="AI23" s="20" t="s">
        <v>138</v>
      </c>
      <c r="AJ23" s="2" t="s">
        <v>139</v>
      </c>
      <c r="AK23" s="21" t="s">
        <v>138</v>
      </c>
      <c r="AL23" s="20" t="s">
        <v>138</v>
      </c>
      <c r="AM23" s="2" t="s">
        <v>139</v>
      </c>
      <c r="AN23" s="21" t="s">
        <v>138</v>
      </c>
      <c r="AO23" s="26" t="s">
        <v>138</v>
      </c>
      <c r="AP23" s="27" t="s">
        <v>139</v>
      </c>
      <c r="AQ23" s="21" t="s">
        <v>138</v>
      </c>
      <c r="AR23" s="26" t="s">
        <v>138</v>
      </c>
      <c r="AS23" s="27" t="s">
        <v>139</v>
      </c>
      <c r="AT23" s="21" t="s">
        <v>138</v>
      </c>
      <c r="AU23" s="26" t="s">
        <v>138</v>
      </c>
      <c r="AV23" s="27" t="s">
        <v>139</v>
      </c>
      <c r="AW23" s="21" t="s">
        <v>138</v>
      </c>
      <c r="AX23" s="26" t="s">
        <v>138</v>
      </c>
      <c r="AY23" s="27" t="s">
        <v>139</v>
      </c>
      <c r="AZ23" s="21" t="s">
        <v>138</v>
      </c>
      <c r="BA23" s="26" t="s">
        <v>138</v>
      </c>
      <c r="BB23" s="23" t="s">
        <v>139</v>
      </c>
      <c r="BC23" s="21" t="s">
        <v>138</v>
      </c>
      <c r="BD23" s="20"/>
      <c r="BE23" s="2"/>
      <c r="BF23" s="21"/>
      <c r="BG23" s="26" t="s">
        <v>138</v>
      </c>
      <c r="BH23" s="23" t="s">
        <v>139</v>
      </c>
      <c r="BI23" s="21" t="s">
        <v>138</v>
      </c>
      <c r="BJ23" s="26" t="s">
        <v>138</v>
      </c>
      <c r="BK23" s="23" t="s">
        <v>139</v>
      </c>
      <c r="BL23" s="21" t="s">
        <v>138</v>
      </c>
      <c r="BM23" s="26" t="s">
        <v>138</v>
      </c>
      <c r="BN23" s="23" t="s">
        <v>139</v>
      </c>
      <c r="BO23" s="21" t="s">
        <v>138</v>
      </c>
      <c r="BP23" s="26" t="s">
        <v>138</v>
      </c>
      <c r="BQ23" s="23" t="s">
        <v>139</v>
      </c>
      <c r="BR23" s="21" t="s">
        <v>138</v>
      </c>
      <c r="BS23" s="20"/>
      <c r="BT23" s="2"/>
      <c r="BU23" s="21"/>
      <c r="BY23" s="20"/>
      <c r="BZ23" s="2"/>
      <c r="CA23" s="21"/>
      <c r="CB23" s="20"/>
      <c r="CC23" s="2"/>
      <c r="CD23" s="21"/>
      <c r="CH23" t="s">
        <v>181</v>
      </c>
    </row>
    <row r="24" spans="1:86" x14ac:dyDescent="0.2">
      <c r="B24" s="27"/>
      <c r="C24" s="2"/>
      <c r="D24" s="21"/>
      <c r="H24" s="26"/>
      <c r="I24" s="27"/>
      <c r="J24" s="21"/>
      <c r="K24" s="26"/>
      <c r="L24" s="27"/>
      <c r="M24" s="27"/>
      <c r="N24" s="20"/>
      <c r="O24" s="2"/>
      <c r="P24" s="21"/>
      <c r="Q24" s="20"/>
      <c r="R24" s="2"/>
      <c r="S24" s="21"/>
      <c r="T24" s="20"/>
      <c r="U24" s="2"/>
      <c r="V24" s="21"/>
      <c r="W24" s="20" t="s">
        <v>313</v>
      </c>
      <c r="X24" s="2" t="s">
        <v>52</v>
      </c>
      <c r="Y24" s="21" t="s">
        <v>313</v>
      </c>
      <c r="Z24" s="26" t="s">
        <v>313</v>
      </c>
      <c r="AA24" s="27" t="s">
        <v>52</v>
      </c>
      <c r="AB24" s="21" t="s">
        <v>313</v>
      </c>
      <c r="AC24" s="26"/>
      <c r="AD24" s="27"/>
      <c r="AE24" s="21"/>
      <c r="AF24" s="26"/>
      <c r="AG24" s="27"/>
      <c r="AH24" s="21"/>
      <c r="AR24" s="26"/>
      <c r="AS24" s="27"/>
      <c r="AT24" s="21"/>
      <c r="BD24" s="20"/>
      <c r="BE24" s="2"/>
      <c r="BF24" s="21"/>
      <c r="BP24" s="26"/>
      <c r="BQ24" s="23"/>
      <c r="BR24" s="24"/>
      <c r="BS24" s="20"/>
      <c r="BT24" s="2"/>
      <c r="BU24" s="21"/>
      <c r="CH24" t="s">
        <v>181</v>
      </c>
    </row>
    <row r="25" spans="1:86" x14ac:dyDescent="0.2">
      <c r="B25" s="27"/>
      <c r="C25" s="2"/>
      <c r="D25" s="21"/>
      <c r="E25" s="26"/>
      <c r="F25" s="23"/>
      <c r="G25" s="24"/>
      <c r="H25" s="26"/>
      <c r="I25" s="27"/>
      <c r="J25" s="21"/>
      <c r="K25" s="26"/>
      <c r="L25" s="27"/>
      <c r="M25" s="27"/>
      <c r="N25" s="20"/>
      <c r="O25" s="2"/>
      <c r="P25" s="21"/>
      <c r="Q25" s="20"/>
      <c r="R25" s="2"/>
      <c r="S25" s="21"/>
      <c r="T25" s="20" t="s">
        <v>312</v>
      </c>
      <c r="U25" s="2" t="s">
        <v>61</v>
      </c>
      <c r="V25" s="21" t="s">
        <v>312</v>
      </c>
      <c r="W25" s="20"/>
      <c r="X25" s="2"/>
      <c r="Y25" s="21"/>
      <c r="Z25" s="26"/>
      <c r="AA25" s="27"/>
      <c r="AB25" s="21"/>
      <c r="AC25" s="26"/>
      <c r="AD25" s="27"/>
      <c r="AE25" s="21"/>
      <c r="AF25" s="26"/>
      <c r="AG25" s="27"/>
      <c r="AH25" s="21"/>
      <c r="AI25" s="20"/>
      <c r="AJ25" s="2"/>
      <c r="AK25" s="21"/>
      <c r="AL25" s="26"/>
      <c r="AM25" s="27"/>
      <c r="AN25" s="21"/>
      <c r="AO25" s="20"/>
      <c r="AP25" s="2"/>
      <c r="AQ25" s="21"/>
      <c r="AR25" s="20"/>
      <c r="AS25" s="2"/>
      <c r="AT25" s="21"/>
      <c r="AU25" s="20"/>
      <c r="AV25" s="2"/>
      <c r="AW25" s="21"/>
      <c r="AX25" s="20"/>
      <c r="AY25" s="2"/>
      <c r="AZ25" s="21"/>
      <c r="BA25" s="20"/>
      <c r="BB25" s="23"/>
      <c r="BC25" s="24"/>
      <c r="BG25" s="20"/>
      <c r="BH25" s="23"/>
      <c r="BI25" s="24"/>
      <c r="BJ25" s="22"/>
      <c r="BK25" s="23"/>
      <c r="BL25" s="24"/>
      <c r="BM25" s="22"/>
      <c r="BN25" s="23"/>
      <c r="BO25" s="24"/>
      <c r="BP25" s="26"/>
      <c r="BQ25" s="23"/>
      <c r="BR25" s="24"/>
      <c r="BS25" s="20"/>
      <c r="BT25" s="23"/>
      <c r="BU25" s="24"/>
      <c r="CE25" s="20"/>
      <c r="CF25" s="23"/>
      <c r="CG25" s="24"/>
      <c r="CH25" t="s">
        <v>181</v>
      </c>
    </row>
    <row r="26" spans="1:86" s="25" customFormat="1" x14ac:dyDescent="0.2">
      <c r="A26" s="53"/>
      <c r="B26" s="50" t="s">
        <v>307</v>
      </c>
      <c r="C26" s="23" t="s">
        <v>41</v>
      </c>
      <c r="D26" s="24" t="s">
        <v>307</v>
      </c>
      <c r="E26" s="50" t="s">
        <v>307</v>
      </c>
      <c r="F26" s="23" t="s">
        <v>41</v>
      </c>
      <c r="G26" s="24" t="s">
        <v>307</v>
      </c>
      <c r="H26" s="50" t="s">
        <v>307</v>
      </c>
      <c r="I26" s="23" t="s">
        <v>41</v>
      </c>
      <c r="J26" s="24" t="s">
        <v>307</v>
      </c>
      <c r="K26" s="50" t="s">
        <v>307</v>
      </c>
      <c r="L26" s="23" t="s">
        <v>41</v>
      </c>
      <c r="M26" s="24" t="s">
        <v>307</v>
      </c>
      <c r="N26" s="50" t="s">
        <v>307</v>
      </c>
      <c r="O26" s="23" t="s">
        <v>41</v>
      </c>
      <c r="P26" s="24" t="s">
        <v>307</v>
      </c>
      <c r="Q26" s="50" t="s">
        <v>307</v>
      </c>
      <c r="R26" s="23" t="s">
        <v>41</v>
      </c>
      <c r="S26" s="24" t="s">
        <v>307</v>
      </c>
      <c r="T26" s="50" t="s">
        <v>307</v>
      </c>
      <c r="U26" s="23" t="s">
        <v>41</v>
      </c>
      <c r="V26" s="24" t="s">
        <v>307</v>
      </c>
      <c r="W26" s="50" t="s">
        <v>307</v>
      </c>
      <c r="X26" s="23" t="s">
        <v>41</v>
      </c>
      <c r="Y26" s="24" t="s">
        <v>307</v>
      </c>
      <c r="Z26" s="50" t="s">
        <v>307</v>
      </c>
      <c r="AA26" s="23" t="s">
        <v>41</v>
      </c>
      <c r="AB26" s="24" t="s">
        <v>307</v>
      </c>
      <c r="AC26" s="50" t="s">
        <v>307</v>
      </c>
      <c r="AD26" s="23" t="s">
        <v>41</v>
      </c>
      <c r="AE26" s="24" t="s">
        <v>307</v>
      </c>
      <c r="AF26" s="50" t="s">
        <v>307</v>
      </c>
      <c r="AG26" s="23" t="s">
        <v>41</v>
      </c>
      <c r="AH26" s="24" t="s">
        <v>307</v>
      </c>
      <c r="AI26" s="22" t="s">
        <v>29</v>
      </c>
      <c r="AJ26" s="23" t="s">
        <v>41</v>
      </c>
      <c r="AK26" s="24" t="s">
        <v>29</v>
      </c>
      <c r="AL26" s="22" t="s">
        <v>29</v>
      </c>
      <c r="AM26" s="23" t="s">
        <v>41</v>
      </c>
      <c r="AN26" s="24" t="s">
        <v>29</v>
      </c>
      <c r="AO26" s="22" t="s">
        <v>29</v>
      </c>
      <c r="AP26" s="23" t="s">
        <v>41</v>
      </c>
      <c r="AQ26" s="24" t="s">
        <v>29</v>
      </c>
      <c r="AR26" s="22" t="s">
        <v>29</v>
      </c>
      <c r="AS26" s="23" t="s">
        <v>41</v>
      </c>
      <c r="AT26" s="24" t="s">
        <v>29</v>
      </c>
      <c r="AU26" s="22" t="s">
        <v>29</v>
      </c>
      <c r="AV26" s="23" t="s">
        <v>41</v>
      </c>
      <c r="AW26" s="24" t="s">
        <v>29</v>
      </c>
      <c r="AX26" s="22" t="s">
        <v>29</v>
      </c>
      <c r="AY26" s="23" t="s">
        <v>41</v>
      </c>
      <c r="AZ26" s="24" t="s">
        <v>29</v>
      </c>
      <c r="BA26" s="22" t="s">
        <v>29</v>
      </c>
      <c r="BB26" s="23" t="s">
        <v>41</v>
      </c>
      <c r="BC26" s="24" t="s">
        <v>29</v>
      </c>
      <c r="BD26" s="22" t="s">
        <v>29</v>
      </c>
      <c r="BE26" s="23" t="s">
        <v>41</v>
      </c>
      <c r="BF26" s="24" t="s">
        <v>29</v>
      </c>
      <c r="BG26" s="22" t="s">
        <v>29</v>
      </c>
      <c r="BH26" s="23" t="s">
        <v>41</v>
      </c>
      <c r="BI26" s="24" t="s">
        <v>29</v>
      </c>
      <c r="BJ26" s="22" t="s">
        <v>29</v>
      </c>
      <c r="BK26" s="23" t="s">
        <v>41</v>
      </c>
      <c r="BL26" s="24" t="s">
        <v>29</v>
      </c>
      <c r="BM26" s="22" t="s">
        <v>29</v>
      </c>
      <c r="BN26" s="23" t="s">
        <v>41</v>
      </c>
      <c r="BO26" s="24" t="s">
        <v>29</v>
      </c>
      <c r="BP26" s="22" t="s">
        <v>29</v>
      </c>
      <c r="BQ26" s="23" t="s">
        <v>41</v>
      </c>
      <c r="BR26" s="24" t="s">
        <v>29</v>
      </c>
      <c r="BS26" s="22" t="s">
        <v>29</v>
      </c>
      <c r="BT26" s="23" t="s">
        <v>41</v>
      </c>
      <c r="BU26" s="24" t="s">
        <v>29</v>
      </c>
      <c r="BV26" s="22" t="s">
        <v>29</v>
      </c>
      <c r="BW26" s="23" t="s">
        <v>41</v>
      </c>
      <c r="BX26" s="24" t="s">
        <v>29</v>
      </c>
      <c r="BY26" s="22" t="s">
        <v>29</v>
      </c>
      <c r="BZ26" s="23" t="s">
        <v>41</v>
      </c>
      <c r="CA26" s="24" t="s">
        <v>29</v>
      </c>
      <c r="CB26" s="22" t="s">
        <v>29</v>
      </c>
      <c r="CC26" s="23" t="s">
        <v>41</v>
      </c>
      <c r="CD26" s="24" t="s">
        <v>29</v>
      </c>
      <c r="CE26" s="22" t="s">
        <v>29</v>
      </c>
      <c r="CF26" s="23" t="s">
        <v>41</v>
      </c>
      <c r="CG26" s="24" t="s">
        <v>29</v>
      </c>
      <c r="CH26" t="s">
        <v>181</v>
      </c>
    </row>
    <row r="27" spans="1:86" x14ac:dyDescent="0.2">
      <c r="B27" s="27"/>
      <c r="C27" s="2"/>
      <c r="D27" s="21"/>
      <c r="E27" s="27"/>
      <c r="F27" s="27"/>
      <c r="G27" s="21"/>
      <c r="H27" s="27"/>
      <c r="I27" s="27"/>
      <c r="J27" s="21"/>
      <c r="K27" s="27"/>
      <c r="L27" s="27"/>
      <c r="M27" s="21"/>
      <c r="N27" s="27"/>
      <c r="O27" s="27"/>
      <c r="P27" s="21"/>
      <c r="Q27" s="27"/>
      <c r="R27" s="27"/>
      <c r="S27" s="21"/>
      <c r="T27" s="27"/>
      <c r="U27" s="27"/>
      <c r="V27" s="21"/>
      <c r="W27" s="27"/>
      <c r="X27" s="27"/>
      <c r="Y27" s="21"/>
      <c r="Z27" s="27"/>
      <c r="AA27" s="27"/>
      <c r="AB27" s="21"/>
      <c r="AC27" s="27"/>
      <c r="AD27" s="27"/>
      <c r="AE27" s="21"/>
      <c r="AF27" s="27"/>
      <c r="AG27" s="27"/>
      <c r="AH27" s="21"/>
      <c r="AI27" s="20"/>
      <c r="AJ27" s="2"/>
      <c r="AK27" s="21"/>
      <c r="AL27" s="20"/>
      <c r="AM27" s="2"/>
      <c r="AN27" s="21"/>
      <c r="AO27" s="20"/>
      <c r="AP27" s="2"/>
      <c r="AQ27" s="21"/>
      <c r="AR27" s="20"/>
      <c r="AS27" s="2"/>
      <c r="AT27" s="21"/>
      <c r="AU27" s="20"/>
      <c r="AV27" s="2"/>
      <c r="AW27" s="21"/>
      <c r="AX27" s="20"/>
      <c r="AY27" s="2"/>
      <c r="AZ27" s="21"/>
      <c r="BA27" s="20"/>
      <c r="BB27" s="2"/>
      <c r="BC27" s="21"/>
      <c r="BD27" s="20"/>
      <c r="BE27" s="2"/>
      <c r="BF27" s="21"/>
      <c r="BG27" s="20"/>
      <c r="BH27" s="2"/>
      <c r="BI27" s="21"/>
      <c r="BJ27" s="20"/>
      <c r="BK27" s="2"/>
      <c r="BL27" s="21"/>
      <c r="BM27" s="20"/>
      <c r="BN27" s="2"/>
      <c r="BO27" s="21"/>
      <c r="BP27" s="26"/>
      <c r="BQ27" s="27"/>
      <c r="BR27" s="21"/>
      <c r="BS27" s="20"/>
      <c r="BT27" s="2"/>
      <c r="BU27" s="21"/>
      <c r="BV27" s="20"/>
      <c r="BW27" s="2"/>
      <c r="BX27" s="21"/>
      <c r="BY27" s="20"/>
      <c r="BZ27" s="2"/>
      <c r="CA27" s="21"/>
      <c r="CB27" s="20"/>
      <c r="CC27" s="2"/>
      <c r="CD27" s="21"/>
      <c r="CE27" s="20"/>
      <c r="CF27" s="2"/>
      <c r="CG27" s="21"/>
      <c r="CH27" t="s">
        <v>181</v>
      </c>
    </row>
    <row r="28" spans="1:86" x14ac:dyDescent="0.2">
      <c r="B28" s="26" t="s">
        <v>308</v>
      </c>
      <c r="C28" s="27" t="s">
        <v>85</v>
      </c>
      <c r="D28" s="27" t="s">
        <v>308</v>
      </c>
      <c r="E28" s="26" t="s">
        <v>308</v>
      </c>
      <c r="F28" s="27" t="s">
        <v>85</v>
      </c>
      <c r="G28" s="27" t="s">
        <v>308</v>
      </c>
      <c r="H28" s="26" t="s">
        <v>308</v>
      </c>
      <c r="I28" s="27" t="s">
        <v>85</v>
      </c>
      <c r="J28" s="27" t="s">
        <v>308</v>
      </c>
      <c r="K28" s="26" t="s">
        <v>308</v>
      </c>
      <c r="L28" s="27" t="s">
        <v>85</v>
      </c>
      <c r="M28" s="27" t="s">
        <v>308</v>
      </c>
      <c r="N28" s="26" t="s">
        <v>308</v>
      </c>
      <c r="O28" s="27" t="s">
        <v>85</v>
      </c>
      <c r="P28" s="27" t="s">
        <v>308</v>
      </c>
      <c r="Q28" s="26" t="s">
        <v>308</v>
      </c>
      <c r="R28" s="27" t="s">
        <v>85</v>
      </c>
      <c r="S28" s="27" t="s">
        <v>308</v>
      </c>
      <c r="T28" s="26" t="s">
        <v>308</v>
      </c>
      <c r="U28" s="27" t="s">
        <v>85</v>
      </c>
      <c r="V28" s="27" t="s">
        <v>308</v>
      </c>
      <c r="W28" s="26" t="s">
        <v>308</v>
      </c>
      <c r="X28" s="27" t="s">
        <v>85</v>
      </c>
      <c r="Y28" s="27" t="s">
        <v>308</v>
      </c>
      <c r="Z28" s="26" t="s">
        <v>308</v>
      </c>
      <c r="AA28" s="27" t="s">
        <v>85</v>
      </c>
      <c r="AB28" s="27" t="s">
        <v>308</v>
      </c>
      <c r="AC28" s="26" t="s">
        <v>308</v>
      </c>
      <c r="AD28" s="27" t="s">
        <v>85</v>
      </c>
      <c r="AE28" s="27" t="s">
        <v>308</v>
      </c>
      <c r="AF28" s="26" t="s">
        <v>308</v>
      </c>
      <c r="AG28" s="27" t="s">
        <v>85</v>
      </c>
      <c r="AH28" s="27" t="s">
        <v>308</v>
      </c>
      <c r="AI28" s="26" t="s">
        <v>84</v>
      </c>
      <c r="AJ28" s="27" t="s">
        <v>85</v>
      </c>
      <c r="AK28" s="27" t="s">
        <v>84</v>
      </c>
      <c r="AL28" s="26" t="s">
        <v>84</v>
      </c>
      <c r="AM28" s="27" t="s">
        <v>85</v>
      </c>
      <c r="AN28" s="27" t="s">
        <v>84</v>
      </c>
      <c r="AO28" s="26" t="s">
        <v>84</v>
      </c>
      <c r="AP28" s="27" t="s">
        <v>85</v>
      </c>
      <c r="AQ28" s="27" t="s">
        <v>84</v>
      </c>
      <c r="AR28" s="26" t="s">
        <v>84</v>
      </c>
      <c r="AS28" s="27" t="s">
        <v>85</v>
      </c>
      <c r="AT28" s="27" t="s">
        <v>84</v>
      </c>
      <c r="AU28" s="26" t="s">
        <v>84</v>
      </c>
      <c r="AV28" s="27" t="s">
        <v>85</v>
      </c>
      <c r="AW28" s="27" t="s">
        <v>84</v>
      </c>
      <c r="AX28" s="26" t="s">
        <v>84</v>
      </c>
      <c r="AY28" s="27" t="s">
        <v>85</v>
      </c>
      <c r="AZ28" s="27" t="s">
        <v>84</v>
      </c>
      <c r="BA28" s="26" t="s">
        <v>84</v>
      </c>
      <c r="BB28" s="27" t="s">
        <v>85</v>
      </c>
      <c r="BC28" s="27" t="s">
        <v>84</v>
      </c>
      <c r="BD28" s="26" t="s">
        <v>84</v>
      </c>
      <c r="BE28" s="27" t="s">
        <v>85</v>
      </c>
      <c r="BF28" s="27" t="s">
        <v>84</v>
      </c>
      <c r="BG28" s="26" t="s">
        <v>84</v>
      </c>
      <c r="BH28" s="27" t="s">
        <v>85</v>
      </c>
      <c r="BI28" s="27" t="s">
        <v>84</v>
      </c>
      <c r="BJ28" s="26" t="s">
        <v>84</v>
      </c>
      <c r="BK28" s="27" t="s">
        <v>85</v>
      </c>
      <c r="BL28" s="27" t="s">
        <v>84</v>
      </c>
      <c r="BM28" s="26" t="s">
        <v>84</v>
      </c>
      <c r="BN28" s="27" t="s">
        <v>85</v>
      </c>
      <c r="BO28" s="27" t="s">
        <v>84</v>
      </c>
      <c r="BP28" s="26" t="s">
        <v>84</v>
      </c>
      <c r="BQ28" s="27" t="s">
        <v>85</v>
      </c>
      <c r="BR28" s="21" t="s">
        <v>84</v>
      </c>
      <c r="BS28" s="26" t="s">
        <v>84</v>
      </c>
      <c r="BT28" s="27" t="s">
        <v>85</v>
      </c>
      <c r="BU28" s="27" t="s">
        <v>84</v>
      </c>
      <c r="BV28" s="26" t="s">
        <v>84</v>
      </c>
      <c r="BW28" s="27" t="s">
        <v>85</v>
      </c>
      <c r="BX28" s="27" t="s">
        <v>84</v>
      </c>
      <c r="BY28" s="26" t="s">
        <v>84</v>
      </c>
      <c r="BZ28" s="27" t="s">
        <v>85</v>
      </c>
      <c r="CA28" s="27" t="s">
        <v>84</v>
      </c>
      <c r="CB28" s="26" t="s">
        <v>84</v>
      </c>
      <c r="CC28" s="27" t="s">
        <v>85</v>
      </c>
      <c r="CD28" s="27" t="s">
        <v>84</v>
      </c>
      <c r="CE28" s="26" t="s">
        <v>84</v>
      </c>
      <c r="CF28" s="27" t="s">
        <v>85</v>
      </c>
      <c r="CG28" s="27" t="s">
        <v>84</v>
      </c>
      <c r="CH28" t="s">
        <v>181</v>
      </c>
    </row>
    <row r="29" spans="1:86" x14ac:dyDescent="0.2">
      <c r="B29" s="26" t="s">
        <v>309</v>
      </c>
      <c r="C29" s="27" t="s">
        <v>87</v>
      </c>
      <c r="D29" s="27" t="s">
        <v>309</v>
      </c>
      <c r="E29" s="26" t="s">
        <v>309</v>
      </c>
      <c r="F29" s="27" t="s">
        <v>87</v>
      </c>
      <c r="G29" s="27" t="s">
        <v>309</v>
      </c>
      <c r="H29" s="26" t="s">
        <v>309</v>
      </c>
      <c r="I29" s="27" t="s">
        <v>87</v>
      </c>
      <c r="J29" s="27" t="s">
        <v>309</v>
      </c>
      <c r="K29" s="26" t="s">
        <v>309</v>
      </c>
      <c r="L29" s="27" t="s">
        <v>87</v>
      </c>
      <c r="M29" s="27" t="s">
        <v>309</v>
      </c>
      <c r="N29" s="26" t="s">
        <v>309</v>
      </c>
      <c r="O29" s="27" t="s">
        <v>87</v>
      </c>
      <c r="P29" s="27" t="s">
        <v>309</v>
      </c>
      <c r="Q29" s="26" t="s">
        <v>309</v>
      </c>
      <c r="R29" s="27" t="s">
        <v>87</v>
      </c>
      <c r="S29" s="27" t="s">
        <v>309</v>
      </c>
      <c r="T29" s="26" t="s">
        <v>309</v>
      </c>
      <c r="U29" s="27" t="s">
        <v>87</v>
      </c>
      <c r="V29" s="27" t="s">
        <v>309</v>
      </c>
      <c r="W29" s="26" t="s">
        <v>309</v>
      </c>
      <c r="X29" s="27" t="s">
        <v>87</v>
      </c>
      <c r="Y29" s="27" t="s">
        <v>309</v>
      </c>
      <c r="Z29" s="26" t="s">
        <v>309</v>
      </c>
      <c r="AA29" s="27" t="s">
        <v>87</v>
      </c>
      <c r="AB29" s="27" t="s">
        <v>309</v>
      </c>
      <c r="AC29" s="26" t="s">
        <v>309</v>
      </c>
      <c r="AD29" s="27" t="s">
        <v>87</v>
      </c>
      <c r="AE29" s="27" t="s">
        <v>309</v>
      </c>
      <c r="AF29" s="26" t="s">
        <v>309</v>
      </c>
      <c r="AG29" s="27" t="s">
        <v>87</v>
      </c>
      <c r="AH29" s="27" t="s">
        <v>309</v>
      </c>
      <c r="AI29" s="26" t="s">
        <v>86</v>
      </c>
      <c r="AJ29" s="27" t="s">
        <v>87</v>
      </c>
      <c r="AK29" s="27" t="s">
        <v>86</v>
      </c>
      <c r="AL29" s="26" t="s">
        <v>86</v>
      </c>
      <c r="AM29" s="27" t="s">
        <v>87</v>
      </c>
      <c r="AN29" s="27" t="s">
        <v>86</v>
      </c>
      <c r="AO29" s="26" t="s">
        <v>86</v>
      </c>
      <c r="AP29" s="27" t="s">
        <v>87</v>
      </c>
      <c r="AQ29" s="27" t="s">
        <v>86</v>
      </c>
      <c r="AR29" s="26" t="s">
        <v>86</v>
      </c>
      <c r="AS29" s="27" t="s">
        <v>87</v>
      </c>
      <c r="AT29" s="27" t="s">
        <v>86</v>
      </c>
      <c r="AU29" s="26" t="s">
        <v>86</v>
      </c>
      <c r="AV29" s="27" t="s">
        <v>87</v>
      </c>
      <c r="AW29" s="27" t="s">
        <v>86</v>
      </c>
      <c r="AX29" s="26" t="s">
        <v>86</v>
      </c>
      <c r="AY29" s="27" t="s">
        <v>87</v>
      </c>
      <c r="AZ29" s="27" t="s">
        <v>86</v>
      </c>
      <c r="BA29" s="26" t="s">
        <v>86</v>
      </c>
      <c r="BB29" s="27" t="s">
        <v>87</v>
      </c>
      <c r="BC29" s="27" t="s">
        <v>86</v>
      </c>
      <c r="BD29" s="26" t="s">
        <v>86</v>
      </c>
      <c r="BE29" s="27" t="s">
        <v>87</v>
      </c>
      <c r="BF29" s="27" t="s">
        <v>86</v>
      </c>
      <c r="BG29" s="26" t="s">
        <v>86</v>
      </c>
      <c r="BH29" s="27" t="s">
        <v>87</v>
      </c>
      <c r="BI29" s="27" t="s">
        <v>86</v>
      </c>
      <c r="BJ29" s="26" t="s">
        <v>86</v>
      </c>
      <c r="BK29" s="27" t="s">
        <v>87</v>
      </c>
      <c r="BL29" s="27" t="s">
        <v>86</v>
      </c>
      <c r="BM29" s="26" t="s">
        <v>86</v>
      </c>
      <c r="BN29" s="27" t="s">
        <v>87</v>
      </c>
      <c r="BO29" s="27" t="s">
        <v>86</v>
      </c>
      <c r="BP29" s="26" t="s">
        <v>86</v>
      </c>
      <c r="BQ29" s="27" t="s">
        <v>87</v>
      </c>
      <c r="BR29" s="21" t="s">
        <v>86</v>
      </c>
      <c r="BS29" s="26" t="s">
        <v>86</v>
      </c>
      <c r="BT29" s="27" t="s">
        <v>87</v>
      </c>
      <c r="BU29" s="27" t="s">
        <v>86</v>
      </c>
      <c r="BV29" s="26" t="s">
        <v>86</v>
      </c>
      <c r="BW29" s="27" t="s">
        <v>87</v>
      </c>
      <c r="BX29" s="27" t="s">
        <v>86</v>
      </c>
      <c r="BY29" s="26" t="s">
        <v>86</v>
      </c>
      <c r="BZ29" s="27" t="s">
        <v>87</v>
      </c>
      <c r="CA29" s="27" t="s">
        <v>86</v>
      </c>
      <c r="CB29" s="26" t="s">
        <v>86</v>
      </c>
      <c r="CC29" s="27" t="s">
        <v>87</v>
      </c>
      <c r="CD29" s="27" t="s">
        <v>86</v>
      </c>
      <c r="CE29" s="26" t="s">
        <v>86</v>
      </c>
      <c r="CF29" s="27" t="s">
        <v>87</v>
      </c>
      <c r="CG29" s="27" t="s">
        <v>86</v>
      </c>
      <c r="CH29" t="s">
        <v>181</v>
      </c>
    </row>
    <row r="30" spans="1:86" x14ac:dyDescent="0.2">
      <c r="B30" s="26" t="s">
        <v>14</v>
      </c>
      <c r="C30" s="27" t="str">
        <f>CONCATENATE(PROPER(C$3)," action initiated")</f>
        <v>Unique action initiated</v>
      </c>
      <c r="D30" s="27" t="str">
        <f>CONCATENATE(C$3,"_",B30)</f>
        <v>unique_time_started</v>
      </c>
      <c r="E30" s="26" t="s">
        <v>14</v>
      </c>
      <c r="F30" s="27" t="str">
        <f>CONCATENATE(PROPER(F$3)," action initiated")</f>
        <v>Process action initiated</v>
      </c>
      <c r="G30" s="27" t="str">
        <f>CONCATENATE(F$3,"_",E30)</f>
        <v>process_time_started</v>
      </c>
      <c r="H30" s="26" t="s">
        <v>14</v>
      </c>
      <c r="I30" s="27" t="str">
        <f>CONCATENATE(PROPER(I$3)," action initiated")</f>
        <v>Event action initiated</v>
      </c>
      <c r="J30" s="27" t="str">
        <f>CONCATENATE(I$3,"_",H30)</f>
        <v>event_time_started</v>
      </c>
      <c r="K30" s="26" t="s">
        <v>14</v>
      </c>
      <c r="L30" s="27" t="str">
        <f>CONCATENATE(PROPER(L$3)," action initiated")</f>
        <v>App action initiated</v>
      </c>
      <c r="M30" s="27" t="str">
        <f>CONCATENATE(L$3,"_",K30)</f>
        <v>app_time_started</v>
      </c>
      <c r="N30" s="26" t="s">
        <v>14</v>
      </c>
      <c r="O30" s="27" t="str">
        <f>CONCATENATE(PROPER(O$3)," action initiated")</f>
        <v>Token action initiated</v>
      </c>
      <c r="P30" s="27" t="str">
        <f>CONCATENATE(O$3,"_",N30)</f>
        <v>token_time_started</v>
      </c>
      <c r="Q30" s="26" t="s">
        <v>14</v>
      </c>
      <c r="R30" s="27" t="str">
        <f>CONCATENATE(PROPER(R$3)," action initiated")</f>
        <v>Person action initiated</v>
      </c>
      <c r="S30" s="27" t="str">
        <f>CONCATENATE(R$3,"_",Q30)</f>
        <v>person_time_started</v>
      </c>
      <c r="T30" s="26" t="s">
        <v>14</v>
      </c>
      <c r="U30" s="27" t="str">
        <f>CONCATENATE(PROPER(U$3)," action initiated")</f>
        <v>User action initiated</v>
      </c>
      <c r="V30" s="27" t="str">
        <f>CONCATENATE(U$3,"_",T30)</f>
        <v>user_time_started</v>
      </c>
      <c r="W30" s="26" t="s">
        <v>14</v>
      </c>
      <c r="X30" s="27" t="str">
        <f>CONCATENATE(PROPER(X$3)," action initiated")</f>
        <v>Profile action initiated</v>
      </c>
      <c r="Y30" s="27" t="str">
        <f>CONCATENATE(X$3,"_",W30)</f>
        <v>profile_time_started</v>
      </c>
      <c r="Z30" s="26" t="s">
        <v>14</v>
      </c>
      <c r="AA30" s="27" t="str">
        <f>CONCATENATE(PROPER(AA$3)," action initiated")</f>
        <v>Partner action initiated</v>
      </c>
      <c r="AB30" s="27" t="str">
        <f>CONCATENATE(AA$3,"_",Z30)</f>
        <v>partner_time_started</v>
      </c>
      <c r="AC30" s="26" t="s">
        <v>14</v>
      </c>
      <c r="AD30" s="27" t="str">
        <f>CONCATENATE(PROPER(AD$3)," action initiated")</f>
        <v>View action initiated</v>
      </c>
      <c r="AE30" s="27" t="str">
        <f>CONCATENATE(AD$3,"_",AC30)</f>
        <v>view_time_started</v>
      </c>
      <c r="AF30" s="26" t="s">
        <v>14</v>
      </c>
      <c r="AG30" s="27" t="str">
        <f>CONCATENATE(PROPER(AG$3)," action initiated")</f>
        <v>Search action initiated</v>
      </c>
      <c r="AH30" s="27" t="str">
        <f>CONCATENATE(AG$3,"_",AF30)</f>
        <v>search_time_started</v>
      </c>
      <c r="AI30" s="26" t="s">
        <v>14</v>
      </c>
      <c r="AJ30" s="27" t="str">
        <f>CONCATENATE(PROPER(AJ$3)," action initiated")</f>
        <v>Asset action initiated</v>
      </c>
      <c r="AK30" s="27" t="str">
        <f>CONCATENATE(AJ$3,"_",AI30)</f>
        <v>asset_time_started</v>
      </c>
      <c r="AL30" s="26" t="s">
        <v>14</v>
      </c>
      <c r="AM30" s="27" t="str">
        <f>CONCATENATE(PROPER(AM$3)," action initiated")</f>
        <v>Acknowledgement action initiated</v>
      </c>
      <c r="AN30" s="27" t="str">
        <f>CONCATENATE(AM$3,"_",AL30)</f>
        <v>acknowledgement_time_started</v>
      </c>
      <c r="AO30" s="26" t="s">
        <v>14</v>
      </c>
      <c r="AP30" s="27" t="str">
        <f>CONCATENATE(PROPER(AP$3)," action initiated")</f>
        <v>Comment action initiated</v>
      </c>
      <c r="AQ30" s="27" t="str">
        <f>CONCATENATE(AP$3,"_",AO30)</f>
        <v>comment_time_started</v>
      </c>
      <c r="AR30" s="26" t="s">
        <v>14</v>
      </c>
      <c r="AS30" s="27" t="str">
        <f>CONCATENATE(PROPER(AS$3)," action initiated")</f>
        <v>Followship action initiated</v>
      </c>
      <c r="AT30" s="27" t="str">
        <f>CONCATENATE(AS$3,"_",AR30)</f>
        <v>followship_time_started</v>
      </c>
      <c r="AU30" s="26" t="s">
        <v>14</v>
      </c>
      <c r="AV30" s="27" t="str">
        <f>CONCATENATE(PROPER(AV$3)," action initiated")</f>
        <v>Group action initiated</v>
      </c>
      <c r="AW30" s="27" t="str">
        <f>CONCATENATE(AV$3,"_",AU30)</f>
        <v>group_time_started</v>
      </c>
      <c r="AX30" s="26" t="s">
        <v>14</v>
      </c>
      <c r="AY30" s="27" t="str">
        <f>CONCATENATE(PROPER(AY$3)," action initiated")</f>
        <v>Post action initiated</v>
      </c>
      <c r="AZ30" s="27" t="str">
        <f>CONCATENATE(AY$3,"_",AX30)</f>
        <v>post_time_started</v>
      </c>
      <c r="BA30" s="26" t="s">
        <v>14</v>
      </c>
      <c r="BB30" s="27" t="str">
        <f>CONCATENATE(PROPER(BB$3)," action initiated")</f>
        <v>Tag action initiated</v>
      </c>
      <c r="BC30" s="27" t="str">
        <f>CONCATENATE(BB$3,"_",BA30)</f>
        <v>tag_time_started</v>
      </c>
      <c r="BD30" s="26" t="s">
        <v>14</v>
      </c>
      <c r="BE30" s="27" t="str">
        <f>CONCATENATE(PROPER(BE$3)," action initiated")</f>
        <v>Topic action initiated</v>
      </c>
      <c r="BF30" s="27" t="str">
        <f>CONCATENATE(BE$3,"_",BD30)</f>
        <v>topic_time_started</v>
      </c>
      <c r="BG30" s="26" t="s">
        <v>14</v>
      </c>
      <c r="BH30" s="27" t="str">
        <f>CONCATENATE(PROPER(BH$3)," action initiated")</f>
        <v>Trend action initiated</v>
      </c>
      <c r="BI30" s="27" t="str">
        <f>CONCATENATE(BH$3,"_",BG30)</f>
        <v>trend_time_started</v>
      </c>
      <c r="BJ30" s="26" t="s">
        <v>14</v>
      </c>
      <c r="BK30" s="27" t="str">
        <f>CONCATENATE(PROPER(BK$3)," action initiated")</f>
        <v>Thread action initiated</v>
      </c>
      <c r="BL30" s="27" t="str">
        <f>CONCATENATE(BK$3,"_",BJ30)</f>
        <v>thread_time_started</v>
      </c>
      <c r="BM30" s="26" t="s">
        <v>14</v>
      </c>
      <c r="BN30" s="27" t="str">
        <f>CONCATENATE(PROPER(BN$3)," action initiated")</f>
        <v>Message action initiated</v>
      </c>
      <c r="BO30" s="27" t="str">
        <f>CONCATENATE(BN$3,"_",BM30)</f>
        <v>message_time_started</v>
      </c>
      <c r="BP30" s="26" t="s">
        <v>14</v>
      </c>
      <c r="BQ30" s="27" t="str">
        <f>CONCATENATE(PROPER(BQ$3)," action initiated")</f>
        <v>Notification action initiated</v>
      </c>
      <c r="BR30" s="21" t="str">
        <f>CONCATENATE(BQ$3,"_",BP30)</f>
        <v>notification_time_started</v>
      </c>
      <c r="BS30" s="26" t="s">
        <v>14</v>
      </c>
      <c r="BT30" s="27" t="str">
        <f>CONCATENATE(PROPER(BT$3)," action initiated")</f>
        <v>Stage action initiated</v>
      </c>
      <c r="BU30" s="27" t="str">
        <f>CONCATENATE(BT$3,"_",BS30)</f>
        <v>stage_time_started</v>
      </c>
      <c r="BV30" s="26" t="s">
        <v>14</v>
      </c>
      <c r="BW30" s="27" t="str">
        <f>CONCATENATE(PROPER(BW$3)," action initiated")</f>
        <v>Recording action initiated</v>
      </c>
      <c r="BX30" s="27" t="str">
        <f>CONCATENATE(BW$3,"_",BV30)</f>
        <v>recording_time_started</v>
      </c>
      <c r="BY30" s="26" t="s">
        <v>14</v>
      </c>
      <c r="BZ30" s="27" t="str">
        <f>CONCATENATE(PROPER(BZ$3)," action initiated")</f>
        <v>Attachment action initiated</v>
      </c>
      <c r="CA30" s="27" t="str">
        <f>CONCATENATE(BZ$3,"_",BY30)</f>
        <v>attachment_time_started</v>
      </c>
      <c r="CB30" s="26" t="s">
        <v>14</v>
      </c>
      <c r="CC30" s="27" t="str">
        <f>CONCATENATE(PROPER(CC$3)," action initiated")</f>
        <v>Excerpt action initiated</v>
      </c>
      <c r="CD30" s="27" t="str">
        <f>CONCATENATE(CC$3,"_",CB30)</f>
        <v>excerpt_time_started</v>
      </c>
      <c r="CE30" s="26" t="s">
        <v>14</v>
      </c>
      <c r="CF30" s="27" t="str">
        <f>CONCATENATE(PROPER(CF$3)," action initiated")</f>
        <v>Idea action initiated</v>
      </c>
      <c r="CG30" s="27" t="str">
        <f>CONCATENATE(CF$3,"_",CE30)</f>
        <v>idea_time_started</v>
      </c>
      <c r="CH30" t="s">
        <v>181</v>
      </c>
    </row>
    <row r="31" spans="1:86" x14ac:dyDescent="0.2">
      <c r="B31" s="26" t="s">
        <v>15</v>
      </c>
      <c r="C31" s="27" t="str">
        <f>CONCATENATE(PROPER(C$3)," action updated")</f>
        <v>Unique action updated</v>
      </c>
      <c r="D31" s="27" t="str">
        <f>CONCATENATE(C$3,"_",B31)</f>
        <v>unique_time_updated</v>
      </c>
      <c r="E31" s="26" t="s">
        <v>15</v>
      </c>
      <c r="F31" s="27" t="str">
        <f>CONCATENATE(PROPER(F$3)," action updated")</f>
        <v>Process action updated</v>
      </c>
      <c r="G31" s="27" t="str">
        <f>CONCATENATE(F$3,"_",E31)</f>
        <v>process_time_updated</v>
      </c>
      <c r="H31" s="26" t="s">
        <v>15</v>
      </c>
      <c r="I31" s="27" t="str">
        <f>CONCATENATE(PROPER(I$3)," action updated")</f>
        <v>Event action updated</v>
      </c>
      <c r="J31" s="27" t="str">
        <f>CONCATENATE(I$3,"_",H31)</f>
        <v>event_time_updated</v>
      </c>
      <c r="K31" s="26" t="s">
        <v>15</v>
      </c>
      <c r="L31" s="27" t="str">
        <f>CONCATENATE(PROPER(L$3)," action updated")</f>
        <v>App action updated</v>
      </c>
      <c r="M31" s="27" t="str">
        <f>CONCATENATE(L$3,"_",K31)</f>
        <v>app_time_updated</v>
      </c>
      <c r="N31" s="26" t="s">
        <v>15</v>
      </c>
      <c r="O31" s="27" t="str">
        <f>CONCATENATE(PROPER(O$3)," action updated")</f>
        <v>Token action updated</v>
      </c>
      <c r="P31" s="27" t="str">
        <f>CONCATENATE(O$3,"_",N31)</f>
        <v>token_time_updated</v>
      </c>
      <c r="Q31" s="26" t="s">
        <v>15</v>
      </c>
      <c r="R31" s="27" t="str">
        <f>CONCATENATE(PROPER(R$3)," action updated")</f>
        <v>Person action updated</v>
      </c>
      <c r="S31" s="27" t="str">
        <f>CONCATENATE(R$3,"_",Q31)</f>
        <v>person_time_updated</v>
      </c>
      <c r="T31" s="26" t="s">
        <v>15</v>
      </c>
      <c r="U31" s="27" t="str">
        <f>CONCATENATE(PROPER(U$3)," action updated")</f>
        <v>User action updated</v>
      </c>
      <c r="V31" s="27" t="str">
        <f>CONCATENATE(U$3,"_",T31)</f>
        <v>user_time_updated</v>
      </c>
      <c r="W31" s="26" t="s">
        <v>15</v>
      </c>
      <c r="X31" s="27" t="str">
        <f>CONCATENATE(PROPER(X$3)," action updated")</f>
        <v>Profile action updated</v>
      </c>
      <c r="Y31" s="27" t="str">
        <f>CONCATENATE(X$3,"_",W31)</f>
        <v>profile_time_updated</v>
      </c>
      <c r="Z31" s="26" t="s">
        <v>15</v>
      </c>
      <c r="AA31" s="27" t="str">
        <f>CONCATENATE(PROPER(AA$3)," action updated")</f>
        <v>Partner action updated</v>
      </c>
      <c r="AB31" s="27" t="str">
        <f>CONCATENATE(AA$3,"_",Z31)</f>
        <v>partner_time_updated</v>
      </c>
      <c r="AC31" s="26" t="s">
        <v>15</v>
      </c>
      <c r="AD31" s="27" t="str">
        <f>CONCATENATE(PROPER(AD$3)," action updated")</f>
        <v>View action updated</v>
      </c>
      <c r="AE31" s="27" t="str">
        <f>CONCATENATE(AD$3,"_",AC31)</f>
        <v>view_time_updated</v>
      </c>
      <c r="AF31" s="26" t="s">
        <v>15</v>
      </c>
      <c r="AG31" s="27" t="str">
        <f>CONCATENATE(PROPER(AG$3)," action updated")</f>
        <v>Search action updated</v>
      </c>
      <c r="AH31" s="27" t="str">
        <f>CONCATENATE(AG$3,"_",AF31)</f>
        <v>search_time_updated</v>
      </c>
      <c r="AI31" s="26" t="s">
        <v>15</v>
      </c>
      <c r="AJ31" s="27" t="str">
        <f>CONCATENATE(PROPER(AJ$3)," action updated")</f>
        <v>Asset action updated</v>
      </c>
      <c r="AK31" s="27" t="str">
        <f>CONCATENATE(AJ$3,"_",AI31)</f>
        <v>asset_time_updated</v>
      </c>
      <c r="AL31" s="26" t="s">
        <v>15</v>
      </c>
      <c r="AM31" s="27" t="str">
        <f>CONCATENATE(PROPER(AM$3)," action updated")</f>
        <v>Acknowledgement action updated</v>
      </c>
      <c r="AN31" s="27" t="str">
        <f>CONCATENATE(AM$3,"_",AL31)</f>
        <v>acknowledgement_time_updated</v>
      </c>
      <c r="AO31" s="26" t="s">
        <v>15</v>
      </c>
      <c r="AP31" s="27" t="str">
        <f>CONCATENATE(PROPER(AP$3)," action updated")</f>
        <v>Comment action updated</v>
      </c>
      <c r="AQ31" s="27" t="str">
        <f>CONCATENATE(AP$3,"_",AO31)</f>
        <v>comment_time_updated</v>
      </c>
      <c r="AR31" s="26" t="s">
        <v>15</v>
      </c>
      <c r="AS31" s="27" t="str">
        <f>CONCATENATE(PROPER(AS$3)," action updated")</f>
        <v>Followship action updated</v>
      </c>
      <c r="AT31" s="27" t="str">
        <f>CONCATENATE(AS$3,"_",AR31)</f>
        <v>followship_time_updated</v>
      </c>
      <c r="AU31" s="26" t="s">
        <v>15</v>
      </c>
      <c r="AV31" s="27" t="str">
        <f>CONCATENATE(PROPER(AV$3)," action updated")</f>
        <v>Group action updated</v>
      </c>
      <c r="AW31" s="27" t="str">
        <f>CONCATENATE(AV$3,"_",AU31)</f>
        <v>group_time_updated</v>
      </c>
      <c r="AX31" s="26" t="s">
        <v>15</v>
      </c>
      <c r="AY31" s="27" t="str">
        <f>CONCATENATE(PROPER(AY$3)," action updated")</f>
        <v>Post action updated</v>
      </c>
      <c r="AZ31" s="27" t="str">
        <f>CONCATENATE(AY$3,"_",AX31)</f>
        <v>post_time_updated</v>
      </c>
      <c r="BA31" s="26" t="s">
        <v>15</v>
      </c>
      <c r="BB31" s="27" t="str">
        <f>CONCATENATE(PROPER(BB$3)," action updated")</f>
        <v>Tag action updated</v>
      </c>
      <c r="BC31" s="27" t="str">
        <f>CONCATENATE(BB$3,"_",BA31)</f>
        <v>tag_time_updated</v>
      </c>
      <c r="BD31" s="26" t="s">
        <v>15</v>
      </c>
      <c r="BE31" s="27" t="str">
        <f>CONCATENATE(PROPER(BE$3)," action updated")</f>
        <v>Topic action updated</v>
      </c>
      <c r="BF31" s="27" t="str">
        <f>CONCATENATE(BE$3,"_",BD31)</f>
        <v>topic_time_updated</v>
      </c>
      <c r="BG31" s="26" t="s">
        <v>15</v>
      </c>
      <c r="BH31" s="27" t="str">
        <f>CONCATENATE(PROPER(BH$3)," action updated")</f>
        <v>Trend action updated</v>
      </c>
      <c r="BI31" s="27" t="str">
        <f>CONCATENATE(BH$3,"_",BG31)</f>
        <v>trend_time_updated</v>
      </c>
      <c r="BJ31" s="26" t="s">
        <v>15</v>
      </c>
      <c r="BK31" s="27" t="str">
        <f>CONCATENATE(PROPER(BK$3)," action updated")</f>
        <v>Thread action updated</v>
      </c>
      <c r="BL31" s="27" t="str">
        <f>CONCATENATE(BK$3,"_",BJ31)</f>
        <v>thread_time_updated</v>
      </c>
      <c r="BM31" s="26" t="s">
        <v>15</v>
      </c>
      <c r="BN31" s="27" t="str">
        <f>CONCATENATE(PROPER(BN$3)," action updated")</f>
        <v>Message action updated</v>
      </c>
      <c r="BO31" s="27" t="str">
        <f>CONCATENATE(BN$3,"_",BM31)</f>
        <v>message_time_updated</v>
      </c>
      <c r="BP31" s="26" t="s">
        <v>15</v>
      </c>
      <c r="BQ31" s="27" t="str">
        <f>CONCATENATE(PROPER(BQ$3)," action updated")</f>
        <v>Notification action updated</v>
      </c>
      <c r="BR31" s="21" t="str">
        <f>CONCATENATE(BQ$3,"_",BP31)</f>
        <v>notification_time_updated</v>
      </c>
      <c r="BS31" s="26" t="s">
        <v>15</v>
      </c>
      <c r="BT31" s="27" t="str">
        <f>CONCATENATE(PROPER(BT$3)," action updated")</f>
        <v>Stage action updated</v>
      </c>
      <c r="BU31" s="27" t="str">
        <f>CONCATENATE(BT$3,"_",BS31)</f>
        <v>stage_time_updated</v>
      </c>
      <c r="BV31" s="26" t="s">
        <v>15</v>
      </c>
      <c r="BW31" s="27" t="str">
        <f>CONCATENATE(PROPER(BW$3)," action updated")</f>
        <v>Recording action updated</v>
      </c>
      <c r="BX31" s="27" t="str">
        <f>CONCATENATE(BW$3,"_",BV31)</f>
        <v>recording_time_updated</v>
      </c>
      <c r="BY31" s="26" t="s">
        <v>15</v>
      </c>
      <c r="BZ31" s="27" t="str">
        <f>CONCATENATE(PROPER(BZ$3)," action updated")</f>
        <v>Attachment action updated</v>
      </c>
      <c r="CA31" s="27" t="str">
        <f>CONCATENATE(BZ$3,"_",BY31)</f>
        <v>attachment_time_updated</v>
      </c>
      <c r="CB31" s="26" t="s">
        <v>15</v>
      </c>
      <c r="CC31" s="27" t="str">
        <f>CONCATENATE(PROPER(CC$3)," action updated")</f>
        <v>Excerpt action updated</v>
      </c>
      <c r="CD31" s="27" t="str">
        <f>CONCATENATE(CC$3,"_",CB31)</f>
        <v>excerpt_time_updated</v>
      </c>
      <c r="CE31" s="26" t="s">
        <v>15</v>
      </c>
      <c r="CF31" s="27" t="str">
        <f>CONCATENATE(PROPER(CF$3)," action updated")</f>
        <v>Idea action updated</v>
      </c>
      <c r="CG31" s="27" t="str">
        <f>CONCATENATE(CF$3,"_",CE31)</f>
        <v>idea_time_updated</v>
      </c>
      <c r="CH31" t="s">
        <v>181</v>
      </c>
    </row>
    <row r="32" spans="1:86" x14ac:dyDescent="0.2">
      <c r="B32" s="26" t="s">
        <v>16</v>
      </c>
      <c r="C32" s="27" t="str">
        <f>CONCATENATE(PROPER(C$3)," action concluded")</f>
        <v>Unique action concluded</v>
      </c>
      <c r="D32" s="27" t="str">
        <f>CONCATENATE(C$3,"_",B32)</f>
        <v>unique_time_finished</v>
      </c>
      <c r="E32" s="26" t="s">
        <v>16</v>
      </c>
      <c r="F32" s="27" t="str">
        <f>CONCATENATE(PROPER(F$3)," action concluded")</f>
        <v>Process action concluded</v>
      </c>
      <c r="G32" s="27" t="str">
        <f>CONCATENATE(F$3,"_",E32)</f>
        <v>process_time_finished</v>
      </c>
      <c r="H32" s="26" t="s">
        <v>16</v>
      </c>
      <c r="I32" s="27" t="str">
        <f>CONCATENATE(PROPER(I$3)," action concluded")</f>
        <v>Event action concluded</v>
      </c>
      <c r="J32" s="27" t="str">
        <f>CONCATENATE(I$3,"_",H32)</f>
        <v>event_time_finished</v>
      </c>
      <c r="K32" s="26" t="s">
        <v>16</v>
      </c>
      <c r="L32" s="27" t="str">
        <f>CONCATENATE(PROPER(L$3)," action concluded")</f>
        <v>App action concluded</v>
      </c>
      <c r="M32" s="27" t="str">
        <f>CONCATENATE(L$3,"_",K32)</f>
        <v>app_time_finished</v>
      </c>
      <c r="N32" s="26" t="s">
        <v>16</v>
      </c>
      <c r="O32" s="27" t="str">
        <f>CONCATENATE(PROPER(O$3)," action concluded")</f>
        <v>Token action concluded</v>
      </c>
      <c r="P32" s="27" t="str">
        <f>CONCATENATE(O$3,"_",N32)</f>
        <v>token_time_finished</v>
      </c>
      <c r="Q32" s="26" t="s">
        <v>16</v>
      </c>
      <c r="R32" s="27" t="str">
        <f>CONCATENATE(PROPER(R$3)," action concluded")</f>
        <v>Person action concluded</v>
      </c>
      <c r="S32" s="27" t="str">
        <f>CONCATENATE(R$3,"_",Q32)</f>
        <v>person_time_finished</v>
      </c>
      <c r="T32" s="26" t="s">
        <v>16</v>
      </c>
      <c r="U32" s="27" t="str">
        <f>CONCATENATE(PROPER(U$3)," action concluded")</f>
        <v>User action concluded</v>
      </c>
      <c r="V32" s="27" t="str">
        <f>CONCATENATE(U$3,"_",T32)</f>
        <v>user_time_finished</v>
      </c>
      <c r="W32" s="26" t="s">
        <v>16</v>
      </c>
      <c r="X32" s="27" t="str">
        <f>CONCATENATE(PROPER(X$3)," action concluded")</f>
        <v>Profile action concluded</v>
      </c>
      <c r="Y32" s="27" t="str">
        <f>CONCATENATE(X$3,"_",W32)</f>
        <v>profile_time_finished</v>
      </c>
      <c r="Z32" s="26" t="s">
        <v>16</v>
      </c>
      <c r="AA32" s="27" t="str">
        <f>CONCATENATE(PROPER(AA$3)," action concluded")</f>
        <v>Partner action concluded</v>
      </c>
      <c r="AB32" s="27" t="str">
        <f>CONCATENATE(AA$3,"_",Z32)</f>
        <v>partner_time_finished</v>
      </c>
      <c r="AC32" s="26" t="s">
        <v>16</v>
      </c>
      <c r="AD32" s="27" t="str">
        <f>CONCATENATE(PROPER(AD$3)," action concluded")</f>
        <v>View action concluded</v>
      </c>
      <c r="AE32" s="27" t="str">
        <f>CONCATENATE(AD$3,"_",AC32)</f>
        <v>view_time_finished</v>
      </c>
      <c r="AF32" s="26" t="s">
        <v>16</v>
      </c>
      <c r="AG32" s="27" t="str">
        <f>CONCATENATE(PROPER(AG$3)," action concluded")</f>
        <v>Search action concluded</v>
      </c>
      <c r="AH32" s="27" t="str">
        <f>CONCATENATE(AG$3,"_",AF32)</f>
        <v>search_time_finished</v>
      </c>
      <c r="AI32" s="26" t="s">
        <v>16</v>
      </c>
      <c r="AJ32" s="27" t="str">
        <f>CONCATENATE(PROPER(AJ$3)," action concluded")</f>
        <v>Asset action concluded</v>
      </c>
      <c r="AK32" s="27" t="str">
        <f>CONCATENATE(AJ$3,"_",AI32)</f>
        <v>asset_time_finished</v>
      </c>
      <c r="AL32" s="26" t="s">
        <v>16</v>
      </c>
      <c r="AM32" s="27" t="str">
        <f>CONCATENATE(PROPER(AM$3)," action concluded")</f>
        <v>Acknowledgement action concluded</v>
      </c>
      <c r="AN32" s="27" t="str">
        <f>CONCATENATE(AM$3,"_",AL32)</f>
        <v>acknowledgement_time_finished</v>
      </c>
      <c r="AO32" s="26" t="s">
        <v>16</v>
      </c>
      <c r="AP32" s="27" t="str">
        <f>CONCATENATE(PROPER(AP$3)," action concluded")</f>
        <v>Comment action concluded</v>
      </c>
      <c r="AQ32" s="27" t="str">
        <f>CONCATENATE(AP$3,"_",AO32)</f>
        <v>comment_time_finished</v>
      </c>
      <c r="AR32" s="26" t="s">
        <v>16</v>
      </c>
      <c r="AS32" s="27" t="str">
        <f>CONCATENATE(PROPER(AS$3)," action concluded")</f>
        <v>Followship action concluded</v>
      </c>
      <c r="AT32" s="27" t="str">
        <f>CONCATENATE(AS$3,"_",AR32)</f>
        <v>followship_time_finished</v>
      </c>
      <c r="AU32" s="26" t="s">
        <v>16</v>
      </c>
      <c r="AV32" s="27" t="str">
        <f>CONCATENATE(PROPER(AV$3)," action concluded")</f>
        <v>Group action concluded</v>
      </c>
      <c r="AW32" s="27" t="str">
        <f>CONCATENATE(AV$3,"_",AU32)</f>
        <v>group_time_finished</v>
      </c>
      <c r="AX32" s="26" t="s">
        <v>16</v>
      </c>
      <c r="AY32" s="27" t="str">
        <f>CONCATENATE(PROPER(AY$3)," action concluded")</f>
        <v>Post action concluded</v>
      </c>
      <c r="AZ32" s="27" t="str">
        <f>CONCATENATE(AY$3,"_",AX32)</f>
        <v>post_time_finished</v>
      </c>
      <c r="BA32" s="26" t="s">
        <v>16</v>
      </c>
      <c r="BB32" s="27" t="str">
        <f>CONCATENATE(PROPER(BB$3)," action concluded")</f>
        <v>Tag action concluded</v>
      </c>
      <c r="BC32" s="27" t="str">
        <f>CONCATENATE(BB$3,"_",BA32)</f>
        <v>tag_time_finished</v>
      </c>
      <c r="BD32" s="26" t="s">
        <v>16</v>
      </c>
      <c r="BE32" s="27" t="str">
        <f>CONCATENATE(PROPER(BE$3)," action concluded")</f>
        <v>Topic action concluded</v>
      </c>
      <c r="BF32" s="27" t="str">
        <f>CONCATENATE(BE$3,"_",BD32)</f>
        <v>topic_time_finished</v>
      </c>
      <c r="BG32" s="26" t="s">
        <v>16</v>
      </c>
      <c r="BH32" s="27" t="str">
        <f>CONCATENATE(PROPER(BH$3)," action concluded")</f>
        <v>Trend action concluded</v>
      </c>
      <c r="BI32" s="27" t="str">
        <f>CONCATENATE(BH$3,"_",BG32)</f>
        <v>trend_time_finished</v>
      </c>
      <c r="BJ32" s="26" t="s">
        <v>16</v>
      </c>
      <c r="BK32" s="27" t="str">
        <f>CONCATENATE(PROPER(BK$3)," action concluded")</f>
        <v>Thread action concluded</v>
      </c>
      <c r="BL32" s="27" t="str">
        <f>CONCATENATE(BK$3,"_",BJ32)</f>
        <v>thread_time_finished</v>
      </c>
      <c r="BM32" s="26" t="s">
        <v>16</v>
      </c>
      <c r="BN32" s="27" t="str">
        <f>CONCATENATE(PROPER(BN$3)," action concluded")</f>
        <v>Message action concluded</v>
      </c>
      <c r="BO32" s="27" t="str">
        <f>CONCATENATE(BN$3,"_",BM32)</f>
        <v>message_time_finished</v>
      </c>
      <c r="BP32" s="26" t="s">
        <v>16</v>
      </c>
      <c r="BQ32" s="27" t="str">
        <f>CONCATENATE(PROPER(BQ$3)," action concluded")</f>
        <v>Notification action concluded</v>
      </c>
      <c r="BR32" s="21" t="str">
        <f>CONCATENATE(BQ$3,"_",BP32)</f>
        <v>notification_time_finished</v>
      </c>
      <c r="BS32" s="26" t="s">
        <v>16</v>
      </c>
      <c r="BT32" s="27" t="str">
        <f>CONCATENATE(PROPER(BT$3)," action concluded")</f>
        <v>Stage action concluded</v>
      </c>
      <c r="BU32" s="27" t="str">
        <f>CONCATENATE(BT$3,"_",BS32)</f>
        <v>stage_time_finished</v>
      </c>
      <c r="BV32" s="26" t="s">
        <v>16</v>
      </c>
      <c r="BW32" s="27" t="str">
        <f>CONCATENATE(PROPER(BW$3)," action concluded")</f>
        <v>Recording action concluded</v>
      </c>
      <c r="BX32" s="27" t="str">
        <f>CONCATENATE(BW$3,"_",BV32)</f>
        <v>recording_time_finished</v>
      </c>
      <c r="BY32" s="26" t="s">
        <v>16</v>
      </c>
      <c r="BZ32" s="27" t="str">
        <f>CONCATENATE(PROPER(BZ$3)," action concluded")</f>
        <v>Attachment action concluded</v>
      </c>
      <c r="CA32" s="27" t="str">
        <f>CONCATENATE(BZ$3,"_",BY32)</f>
        <v>attachment_time_finished</v>
      </c>
      <c r="CB32" s="26" t="s">
        <v>16</v>
      </c>
      <c r="CC32" s="27" t="str">
        <f>CONCATENATE(PROPER(CC$3)," action concluded")</f>
        <v>Excerpt action concluded</v>
      </c>
      <c r="CD32" s="27" t="str">
        <f>CONCATENATE(CC$3,"_",CB32)</f>
        <v>excerpt_time_finished</v>
      </c>
      <c r="CE32" s="26" t="s">
        <v>16</v>
      </c>
      <c r="CF32" s="27" t="str">
        <f>CONCATENATE(PROPER(CF$3)," action concluded")</f>
        <v>Idea action concluded</v>
      </c>
      <c r="CG32" s="27" t="str">
        <f>CONCATENATE(CF$3,"_",CE32)</f>
        <v>idea_time_finished</v>
      </c>
      <c r="CH32" t="s">
        <v>181</v>
      </c>
    </row>
    <row r="33" spans="2:86" ht="17" thickBot="1" x14ac:dyDescent="0.25">
      <c r="B33" s="13" t="s">
        <v>17</v>
      </c>
      <c r="C33" s="14" t="str">
        <f>CONCATENATE(PROPER(C$3)," active in app… (0) inactive (1) active")</f>
        <v>Unique active in app… (0) inactive (1) active</v>
      </c>
      <c r="D33" s="14" t="str">
        <f>CONCATENATE(C$3,"_",B33)</f>
        <v>unique_active</v>
      </c>
      <c r="E33" s="13" t="s">
        <v>17</v>
      </c>
      <c r="F33" s="14" t="str">
        <f>CONCATENATE(PROPER(F$3)," active in app… (0) inactive (1) active")</f>
        <v>Process active in app… (0) inactive (1) active</v>
      </c>
      <c r="G33" s="14" t="str">
        <f>CONCATENATE(F$3,"_",E33)</f>
        <v>process_active</v>
      </c>
      <c r="H33" s="13" t="s">
        <v>17</v>
      </c>
      <c r="I33" s="14" t="str">
        <f>CONCATENATE(PROPER(I$3)," active in app… (0) inactive (1) active")</f>
        <v>Event active in app… (0) inactive (1) active</v>
      </c>
      <c r="J33" s="14" t="str">
        <f>CONCATENATE(I$3,"_",H33)</f>
        <v>event_active</v>
      </c>
      <c r="K33" s="13" t="s">
        <v>17</v>
      </c>
      <c r="L33" s="14" t="str">
        <f>CONCATENATE(PROPER(L$3)," active in app… (0) inactive (1) active")</f>
        <v>App active in app… (0) inactive (1) active</v>
      </c>
      <c r="M33" s="14" t="str">
        <f>CONCATENATE(L$3,"_",K33)</f>
        <v>app_active</v>
      </c>
      <c r="N33" s="13" t="s">
        <v>17</v>
      </c>
      <c r="O33" s="14" t="str">
        <f>CONCATENATE(PROPER(O$3)," active in app… (0) inactive (1) active")</f>
        <v>Token active in app… (0) inactive (1) active</v>
      </c>
      <c r="P33" s="14" t="str">
        <f>CONCATENATE(O$3,"_",N33)</f>
        <v>token_active</v>
      </c>
      <c r="Q33" s="13" t="s">
        <v>17</v>
      </c>
      <c r="R33" s="14" t="str">
        <f>CONCATENATE(PROPER(R$3)," active in app… (0) inactive (1) active")</f>
        <v>Person active in app… (0) inactive (1) active</v>
      </c>
      <c r="S33" s="14" t="str">
        <f>CONCATENATE(R$3,"_",Q33)</f>
        <v>person_active</v>
      </c>
      <c r="T33" s="13" t="s">
        <v>17</v>
      </c>
      <c r="U33" s="14" t="str">
        <f>CONCATENATE(PROPER(U$3)," active in app… (0) inactive (1) active")</f>
        <v>User active in app… (0) inactive (1) active</v>
      </c>
      <c r="V33" s="14" t="str">
        <f>CONCATENATE(U$3,"_",T33)</f>
        <v>user_active</v>
      </c>
      <c r="W33" s="13" t="s">
        <v>17</v>
      </c>
      <c r="X33" s="14" t="str">
        <f>CONCATENATE(PROPER(X$3)," active in app… (0) inactive (1) active")</f>
        <v>Profile active in app… (0) inactive (1) active</v>
      </c>
      <c r="Y33" s="14" t="str">
        <f>CONCATENATE(X$3,"_",W33)</f>
        <v>profile_active</v>
      </c>
      <c r="Z33" s="13" t="s">
        <v>17</v>
      </c>
      <c r="AA33" s="14" t="str">
        <f>CONCATENATE(PROPER(AA$3)," active in app… (0) inactive (1) active")</f>
        <v>Partner active in app… (0) inactive (1) active</v>
      </c>
      <c r="AB33" s="14" t="str">
        <f>CONCATENATE(AA$3,"_",Z33)</f>
        <v>partner_active</v>
      </c>
      <c r="AC33" s="13" t="s">
        <v>17</v>
      </c>
      <c r="AD33" s="14" t="str">
        <f>CONCATENATE(PROPER(AD$3)," active in app… (0) inactive (1) active")</f>
        <v>View active in app… (0) inactive (1) active</v>
      </c>
      <c r="AE33" s="14" t="str">
        <f>CONCATENATE(AD$3,"_",AC33)</f>
        <v>view_active</v>
      </c>
      <c r="AF33" s="13" t="s">
        <v>17</v>
      </c>
      <c r="AG33" s="14" t="str">
        <f>CONCATENATE(PROPER(AG$3)," active in app… (0) inactive (1) active")</f>
        <v>Search active in app… (0) inactive (1) active</v>
      </c>
      <c r="AH33" s="14" t="str">
        <f>CONCATENATE(AG$3,"_",AF33)</f>
        <v>search_active</v>
      </c>
      <c r="AI33" s="13" t="s">
        <v>17</v>
      </c>
      <c r="AJ33" s="14" t="str">
        <f>CONCATENATE(PROPER(AJ$3)," active in app… (0) inactive (1) active")</f>
        <v>Asset active in app… (0) inactive (1) active</v>
      </c>
      <c r="AK33" s="14" t="str">
        <f>CONCATENATE(AJ$3,"_",AI33)</f>
        <v>asset_active</v>
      </c>
      <c r="AL33" s="13" t="s">
        <v>17</v>
      </c>
      <c r="AM33" s="14" t="str">
        <f>CONCATENATE(PROPER(AM$3)," active in app… (0) inactive (1) active")</f>
        <v>Acknowledgement active in app… (0) inactive (1) active</v>
      </c>
      <c r="AN33" s="14" t="str">
        <f>CONCATENATE(AM$3,"_",AL33)</f>
        <v>acknowledgement_active</v>
      </c>
      <c r="AO33" s="13" t="s">
        <v>17</v>
      </c>
      <c r="AP33" s="14" t="str">
        <f>CONCATENATE(PROPER(AP$3)," active in app… (0) inactive (1) active")</f>
        <v>Comment active in app… (0) inactive (1) active</v>
      </c>
      <c r="AQ33" s="14" t="str">
        <f>CONCATENATE(AP$3,"_",AO33)</f>
        <v>comment_active</v>
      </c>
      <c r="AR33" s="13" t="s">
        <v>17</v>
      </c>
      <c r="AS33" s="14" t="str">
        <f>CONCATENATE(PROPER(AS$3)," active in app… (0) inactive (1) active")</f>
        <v>Followship active in app… (0) inactive (1) active</v>
      </c>
      <c r="AT33" s="14" t="str">
        <f>CONCATENATE(AS$3,"_",AR33)</f>
        <v>followship_active</v>
      </c>
      <c r="AU33" s="13" t="s">
        <v>17</v>
      </c>
      <c r="AV33" s="14" t="str">
        <f>CONCATENATE(PROPER(AV$3)," active in app… (0) inactive (1) active")</f>
        <v>Group active in app… (0) inactive (1) active</v>
      </c>
      <c r="AW33" s="14" t="str">
        <f>CONCATENATE(AV$3,"_",AU33)</f>
        <v>group_active</v>
      </c>
      <c r="AX33" s="13" t="s">
        <v>17</v>
      </c>
      <c r="AY33" s="14" t="str">
        <f>CONCATENATE(PROPER(AY$3)," active in app… (0) inactive (1) active")</f>
        <v>Post active in app… (0) inactive (1) active</v>
      </c>
      <c r="AZ33" s="14" t="str">
        <f>CONCATENATE(AY$3,"_",AX33)</f>
        <v>post_active</v>
      </c>
      <c r="BA33" s="13" t="s">
        <v>17</v>
      </c>
      <c r="BB33" s="14" t="str">
        <f>CONCATENATE(PROPER(BB$3)," active in app… (0) inactive (1) active")</f>
        <v>Tag active in app… (0) inactive (1) active</v>
      </c>
      <c r="BC33" s="14" t="str">
        <f>CONCATENATE(BB$3,"_",BA33)</f>
        <v>tag_active</v>
      </c>
      <c r="BD33" s="13" t="s">
        <v>17</v>
      </c>
      <c r="BE33" s="14" t="str">
        <f>CONCATENATE(PROPER(BE$3)," active in app… (0) inactive (1) active")</f>
        <v>Topic active in app… (0) inactive (1) active</v>
      </c>
      <c r="BF33" s="14" t="str">
        <f>CONCATENATE(BE$3,"_",BD33)</f>
        <v>topic_active</v>
      </c>
      <c r="BG33" s="13" t="s">
        <v>17</v>
      </c>
      <c r="BH33" s="14" t="str">
        <f>CONCATENATE(PROPER(BH$3)," active in app… (0) inactive (1) active")</f>
        <v>Trend active in app… (0) inactive (1) active</v>
      </c>
      <c r="BI33" s="14" t="str">
        <f>CONCATENATE(BH$3,"_",BG33)</f>
        <v>trend_active</v>
      </c>
      <c r="BJ33" s="13" t="s">
        <v>17</v>
      </c>
      <c r="BK33" s="14" t="str">
        <f>CONCATENATE(PROPER(BK$3)," active in app… (0) inactive (1) active")</f>
        <v>Thread active in app… (0) inactive (1) active</v>
      </c>
      <c r="BL33" s="14" t="str">
        <f>CONCATENATE(BK$3,"_",BJ33)</f>
        <v>thread_active</v>
      </c>
      <c r="BM33" s="13" t="s">
        <v>17</v>
      </c>
      <c r="BN33" s="14" t="str">
        <f>CONCATENATE(PROPER(BN$3)," active in app… (0) inactive (1) active")</f>
        <v>Message active in app… (0) inactive (1) active</v>
      </c>
      <c r="BO33" s="14" t="str">
        <f>CONCATENATE(BN$3,"_",BM33)</f>
        <v>message_active</v>
      </c>
      <c r="BP33" s="13" t="s">
        <v>17</v>
      </c>
      <c r="BQ33" s="14" t="str">
        <f>CONCATENATE(PROPER(BQ$3)," active in app… (0) inactive (1) active")</f>
        <v>Notification active in app… (0) inactive (1) active</v>
      </c>
      <c r="BR33" s="65" t="str">
        <f>CONCATENATE(BQ$3,"_",BP33)</f>
        <v>notification_active</v>
      </c>
      <c r="BS33" s="13" t="s">
        <v>17</v>
      </c>
      <c r="BT33" s="14" t="str">
        <f>CONCATENATE(PROPER(BT$3)," active in app… (0) inactive (1) active")</f>
        <v>Stage active in app… (0) inactive (1) active</v>
      </c>
      <c r="BU33" s="14" t="str">
        <f>CONCATENATE(BT$3,"_",BS33)</f>
        <v>stage_active</v>
      </c>
      <c r="BV33" s="13" t="s">
        <v>17</v>
      </c>
      <c r="BW33" s="14" t="str">
        <f>CONCATENATE(PROPER(BW$3)," active in app… (0) inactive (1) active")</f>
        <v>Recording active in app… (0) inactive (1) active</v>
      </c>
      <c r="BX33" s="14" t="str">
        <f>CONCATENATE(BW$3,"_",BV33)</f>
        <v>recording_active</v>
      </c>
      <c r="BY33" s="13" t="s">
        <v>17</v>
      </c>
      <c r="BZ33" s="14" t="str">
        <f>CONCATENATE(PROPER(BZ$3)," active in app… (0) inactive (1) active")</f>
        <v>Attachment active in app… (0) inactive (1) active</v>
      </c>
      <c r="CA33" s="14" t="str">
        <f>CONCATENATE(BZ$3,"_",BY33)</f>
        <v>attachment_active</v>
      </c>
      <c r="CB33" s="13" t="s">
        <v>17</v>
      </c>
      <c r="CC33" s="14" t="str">
        <f>CONCATENATE(PROPER(CC$3)," active in app… (0) inactive (1) active")</f>
        <v>Excerpt active in app… (0) inactive (1) active</v>
      </c>
      <c r="CD33" s="14" t="str">
        <f>CONCATENATE(CC$3,"_",CB33)</f>
        <v>excerpt_active</v>
      </c>
      <c r="CE33" s="13" t="s">
        <v>17</v>
      </c>
      <c r="CF33" s="14" t="str">
        <f>CONCATENATE(PROPER(CF$3)," active in app… (0) inactive (1) active")</f>
        <v>Idea active in app… (0) inactive (1) active</v>
      </c>
      <c r="CG33" s="14" t="str">
        <f>CONCATENATE(CF$3,"_",CE33)</f>
        <v>idea_active</v>
      </c>
      <c r="CH33" t="s">
        <v>181</v>
      </c>
    </row>
    <row r="34" spans="2:86" x14ac:dyDescent="0.2">
      <c r="B34" s="5" t="s">
        <v>62</v>
      </c>
      <c r="C34" s="6" t="str">
        <f>B3</f>
        <v>uniques</v>
      </c>
      <c r="D34" s="7" t="s">
        <v>63</v>
      </c>
      <c r="E34" s="5" t="s">
        <v>62</v>
      </c>
      <c r="F34" s="6" t="str">
        <f>E3</f>
        <v>processes</v>
      </c>
      <c r="G34" s="7" t="s">
        <v>63</v>
      </c>
      <c r="H34" s="3" t="s">
        <v>62</v>
      </c>
      <c r="I34" s="3" t="str">
        <f>H3</f>
        <v>events</v>
      </c>
      <c r="J34" s="9" t="s">
        <v>63</v>
      </c>
      <c r="K34" s="5" t="s">
        <v>62</v>
      </c>
      <c r="L34" s="6" t="str">
        <f>K3</f>
        <v>apps</v>
      </c>
      <c r="M34" s="7" t="s">
        <v>63</v>
      </c>
      <c r="N34" s="5" t="s">
        <v>62</v>
      </c>
      <c r="O34" s="6" t="str">
        <f>N3</f>
        <v>tokens</v>
      </c>
      <c r="P34" s="7" t="s">
        <v>63</v>
      </c>
      <c r="Q34" s="5" t="s">
        <v>62</v>
      </c>
      <c r="R34" s="6" t="str">
        <f>Q3</f>
        <v>persons</v>
      </c>
      <c r="S34" s="7" t="s">
        <v>63</v>
      </c>
      <c r="T34" s="5" t="s">
        <v>62</v>
      </c>
      <c r="U34" s="6" t="str">
        <f>T3</f>
        <v>users</v>
      </c>
      <c r="V34" s="7" t="s">
        <v>63</v>
      </c>
      <c r="W34" s="5" t="s">
        <v>62</v>
      </c>
      <c r="X34" s="6" t="str">
        <f>W3</f>
        <v>profiles</v>
      </c>
      <c r="Y34" s="7" t="s">
        <v>63</v>
      </c>
      <c r="Z34" s="5" t="s">
        <v>62</v>
      </c>
      <c r="AA34" s="6" t="str">
        <f>Z3</f>
        <v>partners</v>
      </c>
      <c r="AB34" s="7" t="s">
        <v>63</v>
      </c>
      <c r="AC34" s="5" t="s">
        <v>62</v>
      </c>
      <c r="AD34" s="6" t="str">
        <f>AC3</f>
        <v>views</v>
      </c>
      <c r="AE34" s="7" t="s">
        <v>63</v>
      </c>
      <c r="AF34" s="5" t="s">
        <v>62</v>
      </c>
      <c r="AG34" s="6" t="str">
        <f>AF3</f>
        <v>searches</v>
      </c>
      <c r="AH34" s="7" t="s">
        <v>63</v>
      </c>
      <c r="AI34" s="5" t="s">
        <v>62</v>
      </c>
      <c r="AJ34" s="6" t="str">
        <f>AI3</f>
        <v>assets</v>
      </c>
      <c r="AK34" s="7" t="s">
        <v>63</v>
      </c>
      <c r="AL34" s="5" t="s">
        <v>62</v>
      </c>
      <c r="AM34" s="6" t="str">
        <f>AL3</f>
        <v>acknowledgements</v>
      </c>
      <c r="AN34" s="7" t="s">
        <v>63</v>
      </c>
      <c r="AO34" s="5" t="s">
        <v>62</v>
      </c>
      <c r="AP34" s="6" t="str">
        <f>AO3</f>
        <v>comments</v>
      </c>
      <c r="AQ34" s="7" t="s">
        <v>63</v>
      </c>
      <c r="AR34" s="5" t="s">
        <v>62</v>
      </c>
      <c r="AS34" s="6" t="str">
        <f>AR3</f>
        <v>followships</v>
      </c>
      <c r="AT34" s="7" t="s">
        <v>63</v>
      </c>
      <c r="AU34" s="5" t="s">
        <v>62</v>
      </c>
      <c r="AV34" s="6" t="str">
        <f>AU3</f>
        <v>groups</v>
      </c>
      <c r="AW34" s="7" t="s">
        <v>63</v>
      </c>
      <c r="AX34" s="5" t="s">
        <v>62</v>
      </c>
      <c r="AY34" s="6" t="str">
        <f>AX3</f>
        <v>posts</v>
      </c>
      <c r="AZ34" s="7" t="s">
        <v>63</v>
      </c>
      <c r="BA34" s="5" t="s">
        <v>62</v>
      </c>
      <c r="BB34" s="6" t="str">
        <f>BA3</f>
        <v>tags</v>
      </c>
      <c r="BC34" s="7" t="s">
        <v>63</v>
      </c>
      <c r="BD34" s="5" t="s">
        <v>62</v>
      </c>
      <c r="BE34" s="6" t="str">
        <f>BD3</f>
        <v>topics</v>
      </c>
      <c r="BF34" s="7" t="s">
        <v>63</v>
      </c>
      <c r="BG34" s="5" t="s">
        <v>62</v>
      </c>
      <c r="BH34" s="6" t="str">
        <f>BG3</f>
        <v>trends</v>
      </c>
      <c r="BI34" s="7" t="s">
        <v>63</v>
      </c>
      <c r="BJ34" s="5" t="s">
        <v>62</v>
      </c>
      <c r="BK34" s="6" t="str">
        <f>BJ3</f>
        <v>threads</v>
      </c>
      <c r="BL34" s="7" t="s">
        <v>63</v>
      </c>
      <c r="BM34" s="5" t="s">
        <v>62</v>
      </c>
      <c r="BN34" s="6" t="str">
        <f>BM3</f>
        <v>messages</v>
      </c>
      <c r="BO34" s="7" t="s">
        <v>63</v>
      </c>
      <c r="BP34" s="5" t="s">
        <v>62</v>
      </c>
      <c r="BQ34" s="6" t="str">
        <f>BP3</f>
        <v>notifications</v>
      </c>
      <c r="BR34" s="7" t="s">
        <v>63</v>
      </c>
      <c r="BS34" s="5" t="s">
        <v>62</v>
      </c>
      <c r="BT34" s="6" t="str">
        <f>BS3</f>
        <v>stages</v>
      </c>
      <c r="BU34" s="7" t="s">
        <v>63</v>
      </c>
      <c r="BV34" s="5" t="s">
        <v>62</v>
      </c>
      <c r="BW34" s="6" t="str">
        <f>BV3</f>
        <v>recordings</v>
      </c>
      <c r="BX34" s="7" t="s">
        <v>63</v>
      </c>
      <c r="BY34" s="5" t="s">
        <v>62</v>
      </c>
      <c r="BZ34" s="6" t="str">
        <f>BY3</f>
        <v>attachments</v>
      </c>
      <c r="CA34" s="7" t="s">
        <v>63</v>
      </c>
      <c r="CB34" s="5" t="s">
        <v>62</v>
      </c>
      <c r="CC34" s="6" t="str">
        <f>CB3</f>
        <v>excerpts</v>
      </c>
      <c r="CD34" s="7" t="s">
        <v>63</v>
      </c>
      <c r="CE34" s="5" t="s">
        <v>62</v>
      </c>
      <c r="CF34" s="6" t="str">
        <f>CE3</f>
        <v>ideas</v>
      </c>
      <c r="CG34" s="7" t="s">
        <v>63</v>
      </c>
      <c r="CH34" t="s">
        <v>181</v>
      </c>
    </row>
    <row r="35" spans="2:86" x14ac:dyDescent="0.2">
      <c r="B35" s="8" t="str">
        <f>D5</f>
        <v>id</v>
      </c>
      <c r="C35" s="3" t="s">
        <v>203</v>
      </c>
      <c r="D35" s="9" t="str">
        <f>CONCATENATE(",")</f>
        <v>,</v>
      </c>
      <c r="E35" s="8" t="str">
        <f>G5</f>
        <v>ID</v>
      </c>
      <c r="F35" s="3" t="s">
        <v>203</v>
      </c>
      <c r="G35" s="9" t="str">
        <f>CONCATENATE(",")</f>
        <v>,</v>
      </c>
      <c r="H35" s="8" t="str">
        <f t="shared" ref="H35:H40" si="15">J5</f>
        <v>ID</v>
      </c>
      <c r="I35" s="3" t="s">
        <v>203</v>
      </c>
      <c r="J35" s="9" t="str">
        <f>CONCATENATE(",")</f>
        <v>,</v>
      </c>
      <c r="K35" s="8" t="str">
        <f t="shared" ref="K35:K43" si="16">M5</f>
        <v>ID</v>
      </c>
      <c r="L35" s="3" t="s">
        <v>203</v>
      </c>
      <c r="M35" s="9" t="str">
        <f>CONCATENATE(",")</f>
        <v>,</v>
      </c>
      <c r="N35" s="8" t="str">
        <f t="shared" ref="N35:N43" si="17">P5</f>
        <v>ID</v>
      </c>
      <c r="O35" s="3" t="s">
        <v>203</v>
      </c>
      <c r="P35" s="9" t="str">
        <f>CONCATENATE(",")</f>
        <v>,</v>
      </c>
      <c r="Q35" s="8" t="str">
        <f t="shared" ref="Q35:Q42" si="18">S5</f>
        <v>ID</v>
      </c>
      <c r="R35" s="3" t="s">
        <v>203</v>
      </c>
      <c r="S35" s="9" t="str">
        <f>CONCATENATE(",")</f>
        <v>,</v>
      </c>
      <c r="T35" s="8" t="str">
        <f t="shared" ref="T35:T42" si="19">V5</f>
        <v>ID</v>
      </c>
      <c r="U35" s="3" t="s">
        <v>203</v>
      </c>
      <c r="V35" s="9" t="str">
        <f>CONCATENATE(",")</f>
        <v>,</v>
      </c>
      <c r="W35" s="8" t="str">
        <f t="shared" ref="W35:W41" si="20">Y5</f>
        <v>ID</v>
      </c>
      <c r="X35" s="3" t="s">
        <v>203</v>
      </c>
      <c r="Y35" s="9" t="str">
        <f>CONCATENATE(",")</f>
        <v>,</v>
      </c>
      <c r="Z35" s="8" t="str">
        <f>AB5</f>
        <v>ID</v>
      </c>
      <c r="AA35" s="3" t="s">
        <v>203</v>
      </c>
      <c r="AB35" s="9" t="str">
        <f>CONCATENATE(",")</f>
        <v>,</v>
      </c>
      <c r="AC35" s="8" t="str">
        <f>AE5</f>
        <v>ID</v>
      </c>
      <c r="AD35" s="3" t="s">
        <v>203</v>
      </c>
      <c r="AE35" s="9" t="str">
        <f>CONCATENATE(",")</f>
        <v>,</v>
      </c>
      <c r="AF35" s="8" t="str">
        <f>AH5</f>
        <v>ID</v>
      </c>
      <c r="AG35" s="3" t="s">
        <v>203</v>
      </c>
      <c r="AH35" s="9" t="str">
        <f>CONCATENATE(",")</f>
        <v>,</v>
      </c>
      <c r="AI35" s="8" t="str">
        <f t="shared" ref="AI35:AI44" si="21">AK5</f>
        <v>ID</v>
      </c>
      <c r="AJ35" s="3" t="s">
        <v>203</v>
      </c>
      <c r="AK35" s="9" t="str">
        <f>CONCATENATE(",")</f>
        <v>,</v>
      </c>
      <c r="AL35" s="8" t="str">
        <f t="shared" ref="AL35:AL40" si="22">AN5</f>
        <v>ID</v>
      </c>
      <c r="AM35" s="3" t="s">
        <v>203</v>
      </c>
      <c r="AN35" s="9" t="str">
        <f>CONCATENATE(",")</f>
        <v>,</v>
      </c>
      <c r="AO35" s="8" t="str">
        <f t="shared" ref="AO35:AO40" si="23">AQ5</f>
        <v>ID</v>
      </c>
      <c r="AP35" s="3" t="s">
        <v>203</v>
      </c>
      <c r="AQ35" s="9" t="str">
        <f>CONCATENATE(",")</f>
        <v>,</v>
      </c>
      <c r="AR35" s="8" t="str">
        <f t="shared" ref="AR35:AR40" si="24">AT5</f>
        <v>ID</v>
      </c>
      <c r="AS35" s="3" t="s">
        <v>203</v>
      </c>
      <c r="AT35" s="9" t="str">
        <f>CONCATENATE(",")</f>
        <v>,</v>
      </c>
      <c r="AU35" s="8" t="str">
        <f t="shared" ref="AU35:AU42" si="25">AW5</f>
        <v>ID</v>
      </c>
      <c r="AV35" s="3" t="s">
        <v>203</v>
      </c>
      <c r="AW35" s="9" t="str">
        <f>CONCATENATE(",")</f>
        <v>,</v>
      </c>
      <c r="AX35" s="8" t="str">
        <f t="shared" ref="AX35:AX43" si="26">AZ5</f>
        <v>ID</v>
      </c>
      <c r="AY35" s="3" t="s">
        <v>203</v>
      </c>
      <c r="AZ35" s="9" t="str">
        <f>CONCATENATE(",")</f>
        <v>,</v>
      </c>
      <c r="BA35" s="8" t="str">
        <f>BC5</f>
        <v>ID</v>
      </c>
      <c r="BB35" s="3" t="s">
        <v>203</v>
      </c>
      <c r="BC35" s="9" t="str">
        <f>CONCATENATE(",")</f>
        <v>,</v>
      </c>
      <c r="BD35" s="8" t="str">
        <f>BF5</f>
        <v>ID</v>
      </c>
      <c r="BE35" s="3" t="s">
        <v>203</v>
      </c>
      <c r="BF35" s="9" t="str">
        <f>CONCATENATE(",")</f>
        <v>,</v>
      </c>
      <c r="BG35" s="8" t="str">
        <f>BI5</f>
        <v>ID</v>
      </c>
      <c r="BH35" s="3" t="s">
        <v>203</v>
      </c>
      <c r="BI35" s="9" t="str">
        <f>CONCATENATE(",")</f>
        <v>,</v>
      </c>
      <c r="BJ35" s="8" t="str">
        <f t="shared" ref="BJ35:BJ40" si="27">BL5</f>
        <v>ID</v>
      </c>
      <c r="BK35" s="3" t="s">
        <v>203</v>
      </c>
      <c r="BL35" s="9" t="str">
        <f>CONCATENATE(",")</f>
        <v>,</v>
      </c>
      <c r="BM35" s="8" t="str">
        <f>BO5</f>
        <v>ID</v>
      </c>
      <c r="BN35" s="3" t="s">
        <v>203</v>
      </c>
      <c r="BO35" s="9" t="str">
        <f>CONCATENATE(",")</f>
        <v>,</v>
      </c>
      <c r="BP35" s="8" t="str">
        <f t="shared" ref="BP35:BP45" si="28">BR5</f>
        <v>ID</v>
      </c>
      <c r="BQ35" s="3" t="s">
        <v>203</v>
      </c>
      <c r="BR35" s="9" t="str">
        <f>CONCATENATE(",")</f>
        <v>,</v>
      </c>
      <c r="BS35" s="8" t="str">
        <f>BU5</f>
        <v>ID</v>
      </c>
      <c r="BT35" s="3" t="s">
        <v>203</v>
      </c>
      <c r="BU35" s="9" t="str">
        <f>CONCATENATE(",")</f>
        <v>,</v>
      </c>
      <c r="BV35" s="8" t="str">
        <f t="shared" ref="BV35:BV43" si="29">BX5</f>
        <v>ID</v>
      </c>
      <c r="BW35" s="3" t="s">
        <v>203</v>
      </c>
      <c r="BX35" s="9" t="str">
        <f>CONCATENATE(",")</f>
        <v>,</v>
      </c>
      <c r="BY35" s="8" t="str">
        <f t="shared" ref="BY35:BY40" si="30">CA5</f>
        <v>ID</v>
      </c>
      <c r="BZ35" s="3" t="s">
        <v>203</v>
      </c>
      <c r="CA35" s="9" t="str">
        <f>CONCATENATE(",")</f>
        <v>,</v>
      </c>
      <c r="CB35" s="8" t="str">
        <f>CD5</f>
        <v>ID</v>
      </c>
      <c r="CC35" s="3" t="s">
        <v>203</v>
      </c>
      <c r="CD35" s="9" t="str">
        <f>CONCATENATE(",")</f>
        <v>,</v>
      </c>
      <c r="CE35" s="8" t="str">
        <f t="shared" ref="CE35:CE43" si="31">CG5</f>
        <v>ID</v>
      </c>
      <c r="CF35" s="3" t="s">
        <v>203</v>
      </c>
      <c r="CG35" s="9" t="str">
        <f>CONCATENATE(",")</f>
        <v>,</v>
      </c>
      <c r="CH35" t="s">
        <v>181</v>
      </c>
    </row>
    <row r="36" spans="2:86" x14ac:dyDescent="0.2">
      <c r="B36" s="8" t="str">
        <f>D6</f>
        <v>unique_id</v>
      </c>
      <c r="C36" s="3" t="s">
        <v>65</v>
      </c>
      <c r="D36" s="9" t="str">
        <f>CONCATENATE("NOT NULL"," ","UNIQUE",",")</f>
        <v>NOT NULL UNIQUE,</v>
      </c>
      <c r="E36" s="8" t="str">
        <f>G6</f>
        <v>process_ID</v>
      </c>
      <c r="F36" s="3" t="s">
        <v>65</v>
      </c>
      <c r="G36" s="9" t="str">
        <f>CONCATENATE("NOT NULL"," ","UNIQUE",",")</f>
        <v>NOT NULL UNIQUE,</v>
      </c>
      <c r="H36" s="8" t="str">
        <f t="shared" si="15"/>
        <v>event_ID</v>
      </c>
      <c r="I36" s="3" t="s">
        <v>65</v>
      </c>
      <c r="J36" s="9" t="str">
        <f>CONCATENATE("NOT NULL"," ","UNIQUE",",")</f>
        <v>NOT NULL UNIQUE,</v>
      </c>
      <c r="K36" s="8" t="str">
        <f t="shared" si="16"/>
        <v>app_ID</v>
      </c>
      <c r="L36" s="3" t="s">
        <v>65</v>
      </c>
      <c r="M36" s="9" t="str">
        <f>CONCATENATE("NOT NULL"," ","UNIQUE",",")</f>
        <v>NOT NULL UNIQUE,</v>
      </c>
      <c r="N36" s="8" t="str">
        <f t="shared" si="17"/>
        <v>token_ID</v>
      </c>
      <c r="O36" s="3" t="s">
        <v>65</v>
      </c>
      <c r="P36" s="9" t="str">
        <f>CONCATENATE("NOT NULL"," ","UNIQUE",",")</f>
        <v>NOT NULL UNIQUE,</v>
      </c>
      <c r="Q36" s="8" t="str">
        <f t="shared" si="18"/>
        <v>person_ID</v>
      </c>
      <c r="R36" s="3" t="s">
        <v>65</v>
      </c>
      <c r="S36" s="9" t="str">
        <f>CONCATENATE("NOT NULL"," ","UNIQUE",",")</f>
        <v>NOT NULL UNIQUE,</v>
      </c>
      <c r="T36" s="8" t="str">
        <f t="shared" si="19"/>
        <v>user_ID</v>
      </c>
      <c r="U36" s="3" t="s">
        <v>65</v>
      </c>
      <c r="V36" s="9" t="str">
        <f>CONCATENATE("NOT NULL"," ","UNIQUE",",")</f>
        <v>NOT NULL UNIQUE,</v>
      </c>
      <c r="W36" s="8" t="str">
        <f t="shared" si="20"/>
        <v>profile_ID</v>
      </c>
      <c r="X36" s="3" t="s">
        <v>65</v>
      </c>
      <c r="Y36" s="9" t="str">
        <f>CONCATENATE("NOT NULL"," ","UNIQUE",",")</f>
        <v>NOT NULL UNIQUE,</v>
      </c>
      <c r="Z36" s="8" t="str">
        <f>AB6</f>
        <v>partner_ID</v>
      </c>
      <c r="AA36" s="3" t="s">
        <v>65</v>
      </c>
      <c r="AB36" s="9" t="str">
        <f>CONCATENATE("NOT NULL"," ","UNIQUE",",")</f>
        <v>NOT NULL UNIQUE,</v>
      </c>
      <c r="AC36" s="8" t="str">
        <f>AE6</f>
        <v>view_ID</v>
      </c>
      <c r="AD36" s="3" t="s">
        <v>65</v>
      </c>
      <c r="AE36" s="9" t="str">
        <f>CONCATENATE("NOT NULL"," ","UNIQUE",",")</f>
        <v>NOT NULL UNIQUE,</v>
      </c>
      <c r="AF36" s="8" t="str">
        <f>AH6</f>
        <v>search_ID</v>
      </c>
      <c r="AG36" s="3" t="s">
        <v>65</v>
      </c>
      <c r="AH36" s="9" t="str">
        <f>CONCATENATE("NOT NULL"," ","UNIQUE",",")</f>
        <v>NOT NULL UNIQUE,</v>
      </c>
      <c r="AI36" s="8" t="str">
        <f t="shared" si="21"/>
        <v>asset_ID</v>
      </c>
      <c r="AJ36" s="3" t="s">
        <v>65</v>
      </c>
      <c r="AK36" s="9" t="str">
        <f>CONCATENATE("NOT NULL"," ","UNIQUE",",")</f>
        <v>NOT NULL UNIQUE,</v>
      </c>
      <c r="AL36" s="8" t="str">
        <f t="shared" si="22"/>
        <v>acknowledgement_ID</v>
      </c>
      <c r="AM36" s="3" t="s">
        <v>65</v>
      </c>
      <c r="AN36" s="9" t="str">
        <f>CONCATENATE("NOT NULL"," ","UNIQUE",",")</f>
        <v>NOT NULL UNIQUE,</v>
      </c>
      <c r="AO36" s="8" t="str">
        <f t="shared" si="23"/>
        <v>comment_ID</v>
      </c>
      <c r="AP36" s="3" t="s">
        <v>65</v>
      </c>
      <c r="AQ36" s="9" t="str">
        <f>CONCATENATE("NOT NULL"," ","UNIQUE",",")</f>
        <v>NOT NULL UNIQUE,</v>
      </c>
      <c r="AR36" s="8" t="str">
        <f t="shared" si="24"/>
        <v>followship_ID</v>
      </c>
      <c r="AS36" s="3" t="s">
        <v>65</v>
      </c>
      <c r="AT36" s="9" t="str">
        <f>CONCATENATE("NOT NULL"," ","UNIQUE",",")</f>
        <v>NOT NULL UNIQUE,</v>
      </c>
      <c r="AU36" s="8" t="str">
        <f t="shared" si="25"/>
        <v>group_ID</v>
      </c>
      <c r="AV36" s="3" t="s">
        <v>65</v>
      </c>
      <c r="AW36" s="9" t="str">
        <f>CONCATENATE("NOT NULL"," ","UNIQUE",",")</f>
        <v>NOT NULL UNIQUE,</v>
      </c>
      <c r="AX36" s="8" t="str">
        <f t="shared" si="26"/>
        <v>post_ID</v>
      </c>
      <c r="AY36" s="3" t="s">
        <v>65</v>
      </c>
      <c r="AZ36" s="9" t="str">
        <f>CONCATENATE("NOT NULL"," ","UNIQUE",",")</f>
        <v>NOT NULL UNIQUE,</v>
      </c>
      <c r="BA36" s="8" t="str">
        <f>BC6</f>
        <v>tag_ID</v>
      </c>
      <c r="BB36" s="3" t="s">
        <v>65</v>
      </c>
      <c r="BC36" s="9" t="str">
        <f>CONCATENATE("NOT NULL"," ","UNIQUE",",")</f>
        <v>NOT NULL UNIQUE,</v>
      </c>
      <c r="BD36" s="8" t="str">
        <f>BF6</f>
        <v>topic_ID</v>
      </c>
      <c r="BE36" s="3" t="s">
        <v>65</v>
      </c>
      <c r="BF36" s="9" t="str">
        <f>CONCATENATE("NOT NULL"," ","UNIQUE",",")</f>
        <v>NOT NULL UNIQUE,</v>
      </c>
      <c r="BG36" s="8" t="str">
        <f>BI6</f>
        <v>trend_ID</v>
      </c>
      <c r="BH36" s="3" t="s">
        <v>65</v>
      </c>
      <c r="BI36" s="9" t="str">
        <f>CONCATENATE("NOT NULL"," ","UNIQUE",",")</f>
        <v>NOT NULL UNIQUE,</v>
      </c>
      <c r="BJ36" s="8" t="str">
        <f t="shared" si="27"/>
        <v>thread_ID</v>
      </c>
      <c r="BK36" s="3" t="s">
        <v>65</v>
      </c>
      <c r="BL36" s="9" t="str">
        <f>CONCATENATE("NOT NULL"," ","UNIQUE",",")</f>
        <v>NOT NULL UNIQUE,</v>
      </c>
      <c r="BM36" s="8" t="str">
        <f>BO6</f>
        <v>message_ID</v>
      </c>
      <c r="BN36" s="3" t="s">
        <v>65</v>
      </c>
      <c r="BO36" s="9" t="str">
        <f>CONCATENATE("NOT NULL"," ","UNIQUE",",")</f>
        <v>NOT NULL UNIQUE,</v>
      </c>
      <c r="BP36" s="8" t="str">
        <f t="shared" si="28"/>
        <v>notification_ID</v>
      </c>
      <c r="BQ36" s="3" t="s">
        <v>65</v>
      </c>
      <c r="BR36" s="9" t="str">
        <f>CONCATENATE("NOT NULL"," ","UNIQUE",",")</f>
        <v>NOT NULL UNIQUE,</v>
      </c>
      <c r="BS36" s="8" t="str">
        <f>BU6</f>
        <v>stage_ID</v>
      </c>
      <c r="BT36" s="3" t="s">
        <v>65</v>
      </c>
      <c r="BU36" s="9" t="str">
        <f>CONCATENATE("NOT NULL"," ","UNIQUE",",")</f>
        <v>NOT NULL UNIQUE,</v>
      </c>
      <c r="BV36" s="8" t="str">
        <f t="shared" si="29"/>
        <v>recording_ID</v>
      </c>
      <c r="BW36" s="3" t="s">
        <v>65</v>
      </c>
      <c r="BX36" s="9" t="str">
        <f>CONCATENATE("NOT NULL"," ","UNIQUE",",")</f>
        <v>NOT NULL UNIQUE,</v>
      </c>
      <c r="BY36" s="8" t="str">
        <f t="shared" si="30"/>
        <v>attachment_ID</v>
      </c>
      <c r="BZ36" s="3" t="s">
        <v>65</v>
      </c>
      <c r="CA36" s="9" t="str">
        <f>CONCATENATE("NOT NULL"," ","UNIQUE",",")</f>
        <v>NOT NULL UNIQUE,</v>
      </c>
      <c r="CB36" s="8" t="str">
        <f>CD6</f>
        <v>excerpt_ID</v>
      </c>
      <c r="CC36" s="3" t="s">
        <v>65</v>
      </c>
      <c r="CD36" s="9" t="str">
        <f>CONCATENATE("NOT NULL"," ","UNIQUE",",")</f>
        <v>NOT NULL UNIQUE,</v>
      </c>
      <c r="CE36" s="8" t="str">
        <f t="shared" si="31"/>
        <v>idea_ID</v>
      </c>
      <c r="CF36" s="3" t="s">
        <v>65</v>
      </c>
      <c r="CG36" s="9" t="str">
        <f>CONCATENATE("NOT NULL"," ","UNIQUE",",")</f>
        <v>NOT NULL UNIQUE,</v>
      </c>
      <c r="CH36" t="s">
        <v>181</v>
      </c>
    </row>
    <row r="37" spans="2:86" x14ac:dyDescent="0.2">
      <c r="B37" s="8" t="str">
        <f>D7</f>
        <v>unique_attributes</v>
      </c>
      <c r="C37" s="3" t="s">
        <v>89</v>
      </c>
      <c r="D37" s="9" t="str">
        <f>CONCATENATE("NULL",",")</f>
        <v>NULL,</v>
      </c>
      <c r="E37" s="8" t="str">
        <f>G7</f>
        <v>process_attributes</v>
      </c>
      <c r="F37" s="3" t="s">
        <v>89</v>
      </c>
      <c r="G37" s="9" t="str">
        <f>CONCATENATE("NULL",",")</f>
        <v>NULL,</v>
      </c>
      <c r="H37" s="8" t="str">
        <f t="shared" si="15"/>
        <v>event_attributes</v>
      </c>
      <c r="I37" s="3" t="s">
        <v>89</v>
      </c>
      <c r="J37" s="9" t="str">
        <f>CONCATENATE("NULL",",")</f>
        <v>NULL,</v>
      </c>
      <c r="K37" s="8" t="str">
        <f t="shared" si="16"/>
        <v>app_attributes</v>
      </c>
      <c r="L37" s="3" t="s">
        <v>89</v>
      </c>
      <c r="M37" s="9" t="str">
        <f>CONCATENATE("NULL",",")</f>
        <v>NULL,</v>
      </c>
      <c r="N37" s="8" t="str">
        <f t="shared" si="17"/>
        <v>token_attributes</v>
      </c>
      <c r="O37" s="3" t="s">
        <v>89</v>
      </c>
      <c r="P37" s="9" t="str">
        <f>CONCATENATE("NULL",",")</f>
        <v>NULL,</v>
      </c>
      <c r="Q37" s="8" t="str">
        <f t="shared" si="18"/>
        <v>person_attributes</v>
      </c>
      <c r="R37" s="3" t="s">
        <v>89</v>
      </c>
      <c r="S37" s="9" t="str">
        <f>CONCATENATE("NULL",",")</f>
        <v>NULL,</v>
      </c>
      <c r="T37" s="8" t="str">
        <f t="shared" si="19"/>
        <v>user_attributes</v>
      </c>
      <c r="U37" s="3" t="s">
        <v>89</v>
      </c>
      <c r="V37" s="9" t="str">
        <f>CONCATENATE("NULL",",")</f>
        <v>NULL,</v>
      </c>
      <c r="W37" s="8" t="str">
        <f t="shared" si="20"/>
        <v>profile_attributes</v>
      </c>
      <c r="X37" s="3" t="s">
        <v>89</v>
      </c>
      <c r="Y37" s="9" t="str">
        <f>CONCATENATE("NULL",",")</f>
        <v>NULL,</v>
      </c>
      <c r="Z37" s="8" t="str">
        <f>AB7</f>
        <v>partner_attributes</v>
      </c>
      <c r="AA37" s="3" t="s">
        <v>89</v>
      </c>
      <c r="AB37" s="9" t="str">
        <f>CONCATENATE("NULL",",")</f>
        <v>NULL,</v>
      </c>
      <c r="AC37" s="8" t="str">
        <f>AE7</f>
        <v>view_attributes</v>
      </c>
      <c r="AD37" s="3" t="s">
        <v>89</v>
      </c>
      <c r="AE37" s="9" t="str">
        <f>CONCATENATE("NULL",",")</f>
        <v>NULL,</v>
      </c>
      <c r="AF37" s="8" t="str">
        <f>AH7</f>
        <v>search_attributes</v>
      </c>
      <c r="AG37" s="3" t="s">
        <v>89</v>
      </c>
      <c r="AH37" s="9" t="str">
        <f>CONCATENATE("NULL",",")</f>
        <v>NULL,</v>
      </c>
      <c r="AI37" s="8" t="str">
        <f t="shared" si="21"/>
        <v>asset_attributes</v>
      </c>
      <c r="AJ37" s="3" t="s">
        <v>89</v>
      </c>
      <c r="AK37" s="9" t="str">
        <f>CONCATENATE("NULL",",")</f>
        <v>NULL,</v>
      </c>
      <c r="AL37" s="8" t="str">
        <f t="shared" si="22"/>
        <v>acknowledgement_attributes</v>
      </c>
      <c r="AM37" s="3" t="s">
        <v>89</v>
      </c>
      <c r="AN37" s="9" t="str">
        <f>CONCATENATE("NULL",",")</f>
        <v>NULL,</v>
      </c>
      <c r="AO37" s="8" t="str">
        <f t="shared" si="23"/>
        <v>comment_attributes</v>
      </c>
      <c r="AP37" s="3" t="s">
        <v>89</v>
      </c>
      <c r="AQ37" s="9" t="str">
        <f>CONCATENATE("NULL",",")</f>
        <v>NULL,</v>
      </c>
      <c r="AR37" s="8" t="str">
        <f t="shared" si="24"/>
        <v>followship_attributes</v>
      </c>
      <c r="AS37" s="3" t="s">
        <v>89</v>
      </c>
      <c r="AT37" s="9" t="str">
        <f>CONCATENATE("NULL",",")</f>
        <v>NULL,</v>
      </c>
      <c r="AU37" s="8" t="str">
        <f t="shared" si="25"/>
        <v>group_attributes</v>
      </c>
      <c r="AV37" s="3" t="s">
        <v>89</v>
      </c>
      <c r="AW37" s="9" t="str">
        <f>CONCATENATE("NULL",",")</f>
        <v>NULL,</v>
      </c>
      <c r="AX37" s="8" t="str">
        <f t="shared" si="26"/>
        <v>post_attributes</v>
      </c>
      <c r="AY37" s="3" t="s">
        <v>89</v>
      </c>
      <c r="AZ37" s="9" t="str">
        <f>CONCATENATE("NULL",",")</f>
        <v>NULL,</v>
      </c>
      <c r="BA37" s="8" t="str">
        <f>BC7</f>
        <v>tag_attributes</v>
      </c>
      <c r="BB37" s="3" t="s">
        <v>89</v>
      </c>
      <c r="BC37" s="9" t="str">
        <f>CONCATENATE("NULL",",")</f>
        <v>NULL,</v>
      </c>
      <c r="BD37" s="8" t="str">
        <f>BF7</f>
        <v>topic_attributes</v>
      </c>
      <c r="BE37" s="3" t="s">
        <v>89</v>
      </c>
      <c r="BF37" s="9" t="str">
        <f>CONCATENATE("NULL",",")</f>
        <v>NULL,</v>
      </c>
      <c r="BG37" s="8" t="str">
        <f>BI7</f>
        <v>trend_attributes</v>
      </c>
      <c r="BH37" s="3" t="s">
        <v>89</v>
      </c>
      <c r="BI37" s="9" t="str">
        <f>CONCATENATE("NULL",",")</f>
        <v>NULL,</v>
      </c>
      <c r="BJ37" s="8" t="str">
        <f t="shared" si="27"/>
        <v>thread_attributes</v>
      </c>
      <c r="BK37" s="3" t="s">
        <v>89</v>
      </c>
      <c r="BL37" s="9" t="str">
        <f>CONCATENATE("NULL",",")</f>
        <v>NULL,</v>
      </c>
      <c r="BM37" s="8" t="str">
        <f>BO7</f>
        <v>message_attributes</v>
      </c>
      <c r="BN37" s="3" t="s">
        <v>89</v>
      </c>
      <c r="BO37" s="9" t="str">
        <f>CONCATENATE("NULL",",")</f>
        <v>NULL,</v>
      </c>
      <c r="BP37" s="8" t="str">
        <f t="shared" si="28"/>
        <v>notification_attributes</v>
      </c>
      <c r="BQ37" s="3" t="s">
        <v>89</v>
      </c>
      <c r="BR37" s="9" t="str">
        <f>CONCATENATE("NULL",",")</f>
        <v>NULL,</v>
      </c>
      <c r="BS37" s="8" t="str">
        <f>BU7</f>
        <v>stage_attributes</v>
      </c>
      <c r="BT37" s="3" t="s">
        <v>89</v>
      </c>
      <c r="BU37" s="9" t="str">
        <f>CONCATENATE("NULL",",")</f>
        <v>NULL,</v>
      </c>
      <c r="BV37" s="8" t="str">
        <f t="shared" si="29"/>
        <v>recording_attributes</v>
      </c>
      <c r="BW37" s="3" t="s">
        <v>89</v>
      </c>
      <c r="BX37" s="9" t="str">
        <f>CONCATENATE("NULL",",")</f>
        <v>NULL,</v>
      </c>
      <c r="BY37" s="8" t="str">
        <f t="shared" si="30"/>
        <v>attachment_attributes</v>
      </c>
      <c r="BZ37" s="3" t="s">
        <v>89</v>
      </c>
      <c r="CA37" s="9" t="str">
        <f>CONCATENATE("NULL",",")</f>
        <v>NULL,</v>
      </c>
      <c r="CB37" s="8" t="str">
        <f>CD7</f>
        <v>excerpt_attributes</v>
      </c>
      <c r="CC37" s="3" t="s">
        <v>89</v>
      </c>
      <c r="CD37" s="9" t="str">
        <f>CONCATENATE("NULL",",")</f>
        <v>NULL,</v>
      </c>
      <c r="CE37" s="8" t="str">
        <f t="shared" si="31"/>
        <v>idea_attributes</v>
      </c>
      <c r="CF37" s="3" t="s">
        <v>89</v>
      </c>
      <c r="CG37" s="9" t="str">
        <f>CONCATENATE("NULL",",")</f>
        <v>NULL,</v>
      </c>
    </row>
    <row r="38" spans="2:86" x14ac:dyDescent="0.2">
      <c r="B38" s="8" t="str">
        <f>D8</f>
        <v>unique_type</v>
      </c>
      <c r="C38" s="3" t="s">
        <v>65</v>
      </c>
      <c r="D38" s="9" t="str">
        <f>CONCATENATE("NOT NULL",",")</f>
        <v>NOT NULL,</v>
      </c>
      <c r="E38" s="8" t="str">
        <f>G8</f>
        <v>process_action</v>
      </c>
      <c r="F38" s="3" t="s">
        <v>64</v>
      </c>
      <c r="G38" s="9" t="str">
        <f>CONCATENATE("NOT NULL",",")</f>
        <v>NOT NULL,</v>
      </c>
      <c r="H38" s="3" t="str">
        <f t="shared" si="15"/>
        <v>event_type</v>
      </c>
      <c r="I38" s="3" t="s">
        <v>64</v>
      </c>
      <c r="J38" s="9" t="str">
        <f>CONCATENATE("NOT NULL",",")</f>
        <v>NOT NULL,</v>
      </c>
      <c r="K38" s="8" t="str">
        <f t="shared" si="16"/>
        <v>app_name</v>
      </c>
      <c r="L38" s="3" t="s">
        <v>64</v>
      </c>
      <c r="M38" s="9" t="str">
        <f t="shared" ref="M38:M43" si="32">CONCATENATE("NOT NULL",",")</f>
        <v>NOT NULL,</v>
      </c>
      <c r="N38" s="8" t="str">
        <f t="shared" si="17"/>
        <v>token_key</v>
      </c>
      <c r="O38" s="3" t="s">
        <v>64</v>
      </c>
      <c r="P38" s="9" t="str">
        <f>CONCATENATE("NOT NULL"," ","UNIQUE",",")</f>
        <v>NOT NULL UNIQUE,</v>
      </c>
      <c r="Q38" s="8" t="str">
        <f t="shared" si="18"/>
        <v>person_name_first</v>
      </c>
      <c r="R38" s="3" t="s">
        <v>64</v>
      </c>
      <c r="S38" s="9" t="str">
        <f>CONCATENATE("NOT NULL",",")</f>
        <v>NOT NULL,</v>
      </c>
      <c r="T38" s="8" t="str">
        <f t="shared" si="19"/>
        <v>user_alias</v>
      </c>
      <c r="U38" s="3" t="s">
        <v>64</v>
      </c>
      <c r="V38" s="9" t="str">
        <f>CONCATENATE("NULL"," ","UNIQUE",",")</f>
        <v>NULL UNIQUE,</v>
      </c>
      <c r="W38" s="8" t="str">
        <f t="shared" si="20"/>
        <v>profile_images</v>
      </c>
      <c r="X38" s="3" t="s">
        <v>89</v>
      </c>
      <c r="Y38" s="9" t="str">
        <f>CONCATENATE("NULL",",")</f>
        <v>NULL,</v>
      </c>
      <c r="Z38" s="8" t="str">
        <f>AB8</f>
        <v>partner_type</v>
      </c>
      <c r="AA38" s="3" t="s">
        <v>65</v>
      </c>
      <c r="AB38" s="9" t="str">
        <f>CONCATENATE("NOT NULL",",")</f>
        <v>NOT NULL,</v>
      </c>
      <c r="AC38" s="8" t="str">
        <f>AE8</f>
        <v>view_object</v>
      </c>
      <c r="AD38" s="3" t="s">
        <v>65</v>
      </c>
      <c r="AE38" s="9" t="str">
        <f>CONCATENATE("NOT NULL",",")</f>
        <v>NOT NULL,</v>
      </c>
      <c r="AF38" s="8" t="str">
        <f>AH8</f>
        <v>search_query</v>
      </c>
      <c r="AG38" s="3" t="s">
        <v>64</v>
      </c>
      <c r="AH38" s="9" t="str">
        <f>CONCATENATE("NOT NULL",",")</f>
        <v>NOT NULL,</v>
      </c>
      <c r="AI38" s="8" t="str">
        <f t="shared" si="21"/>
        <v>asset_type</v>
      </c>
      <c r="AJ38" s="3" t="s">
        <v>65</v>
      </c>
      <c r="AK38" s="9" t="str">
        <f>CONCATENATE("NOT NULL",",")</f>
        <v>NOT NULL,</v>
      </c>
      <c r="AL38" s="8" t="str">
        <f t="shared" si="22"/>
        <v>acknowledgement_type</v>
      </c>
      <c r="AM38" s="3" t="s">
        <v>65</v>
      </c>
      <c r="AN38" s="9" t="str">
        <f>CONCATENATE("NOT NULL",",")</f>
        <v>NOT NULL,</v>
      </c>
      <c r="AO38" s="8" t="str">
        <f t="shared" si="23"/>
        <v>comment_text</v>
      </c>
      <c r="AP38" s="3" t="s">
        <v>70</v>
      </c>
      <c r="AQ38" s="9" t="str">
        <f>CONCATENATE("NOT NULL",",")</f>
        <v>NOT NULL,</v>
      </c>
      <c r="AR38" s="8" t="str">
        <f t="shared" si="24"/>
        <v>followship_recipient</v>
      </c>
      <c r="AS38" s="3" t="s">
        <v>65</v>
      </c>
      <c r="AT38" s="9" t="str">
        <f>CONCATENATE("NOT NULL",",")</f>
        <v>NOT NULL,</v>
      </c>
      <c r="AU38" s="8" t="str">
        <f t="shared" si="25"/>
        <v>group_title</v>
      </c>
      <c r="AV38" s="3" t="s">
        <v>64</v>
      </c>
      <c r="AW38" s="9" t="str">
        <f>CONCATENATE("NOT NULL",",")</f>
        <v>NOT NULL,</v>
      </c>
      <c r="AX38" s="8" t="str">
        <f t="shared" si="26"/>
        <v>post_body</v>
      </c>
      <c r="AY38" s="3" t="s">
        <v>64</v>
      </c>
      <c r="AZ38" s="9" t="str">
        <f>CONCATENATE("NOT NULL",",")</f>
        <v>NOT NULL,</v>
      </c>
      <c r="BA38" s="8" t="str">
        <f>BC8</f>
        <v>tag_label</v>
      </c>
      <c r="BB38" s="3" t="s">
        <v>64</v>
      </c>
      <c r="BC38" s="9" t="str">
        <f>CONCATENATE("NOT NULL",",")</f>
        <v>NOT NULL,</v>
      </c>
      <c r="BD38" s="8" t="str">
        <f>BF8</f>
        <v>topic_label</v>
      </c>
      <c r="BE38" s="3" t="s">
        <v>70</v>
      </c>
      <c r="BF38" s="9" t="str">
        <f>CONCATENATE("NOT NULL"," ")</f>
        <v xml:space="preserve">NOT NULL </v>
      </c>
      <c r="BG38" s="8" t="str">
        <f>BI8</f>
        <v>trend_label</v>
      </c>
      <c r="BH38" s="3" t="s">
        <v>64</v>
      </c>
      <c r="BI38" s="9" t="str">
        <f>CONCATENATE("NOT NULL",",")</f>
        <v>NOT NULL,</v>
      </c>
      <c r="BJ38" s="8" t="str">
        <f t="shared" si="27"/>
        <v>thread_title</v>
      </c>
      <c r="BK38" s="3" t="s">
        <v>64</v>
      </c>
      <c r="BL38" s="9" t="str">
        <f>CONCATENATE("NOT NULL",",")</f>
        <v>NOT NULL,</v>
      </c>
      <c r="BM38" s="8" t="str">
        <f>BO8</f>
        <v>message_body</v>
      </c>
      <c r="BN38" s="3" t="s">
        <v>70</v>
      </c>
      <c r="BO38" s="9" t="str">
        <f>CONCATENATE("NULL",",")</f>
        <v>NULL,</v>
      </c>
      <c r="BP38" s="8" t="str">
        <f t="shared" si="28"/>
        <v>notification_message</v>
      </c>
      <c r="BQ38" s="3" t="s">
        <v>70</v>
      </c>
      <c r="BR38" s="9" t="str">
        <f>CONCATENATE("NOT NULL",",")</f>
        <v>NOT NULL,</v>
      </c>
      <c r="BS38" s="8" t="str">
        <f>BU8</f>
        <v>stage_excerpts</v>
      </c>
      <c r="BT38" s="3" t="s">
        <v>89</v>
      </c>
      <c r="BU38" s="9" t="str">
        <f>CONCATENATE("NOT NULL"," ","COMMENT"," '",BT8,"',")</f>
        <v>NOT NULL COMMENT 'Stage excerpts contain text and coordinates where this text can be found on a stage (JSON).',</v>
      </c>
      <c r="BV38" s="8" t="str">
        <f t="shared" si="29"/>
        <v>recording_type</v>
      </c>
      <c r="BW38" s="3" t="s">
        <v>65</v>
      </c>
      <c r="BX38" s="9" t="str">
        <f>CONCATENATE("NOT NULL"," ","COMMENT"," '",BW8,"',")</f>
        <v>NOT NULL COMMENT 'Recording type is either a audio file or video file.',</v>
      </c>
      <c r="BY38" s="8" t="str">
        <f t="shared" si="30"/>
        <v>attachment_drawings</v>
      </c>
      <c r="BZ38" s="3" t="s">
        <v>89</v>
      </c>
      <c r="CA38" s="9" t="str">
        <f>CONCATENATE("NULL"," ","COMMENT"," '",BZ8,"',")</f>
        <v>NULL COMMENT 'Attachment assets holds all image asset references (JSON).',</v>
      </c>
      <c r="CB38" s="8" t="str">
        <f>CD8</f>
        <v>excerpt_lines</v>
      </c>
      <c r="CC38" s="3" t="s">
        <v>89</v>
      </c>
      <c r="CD38" s="9" t="str">
        <f>CONCATENATE("NOT NULL"," ","COMMENT"," '",CC8,"',")</f>
        <v>NOT NULL COMMENT 'Excerpt lines represent an individual line of text (JSON).',</v>
      </c>
      <c r="CE38" s="8" t="str">
        <f t="shared" si="31"/>
        <v>idea_text</v>
      </c>
      <c r="CF38" s="3" t="s">
        <v>70</v>
      </c>
      <c r="CG38" s="9" t="str">
        <f>CONCATENATE("NOT NULL"," ","COMMENT"," '",CF8,"',")</f>
        <v>NOT NULL COMMENT 'Idea assets holds all image asset references (JSON).',</v>
      </c>
      <c r="CH38" t="s">
        <v>181</v>
      </c>
    </row>
    <row r="39" spans="2:86" x14ac:dyDescent="0.2">
      <c r="B39" s="8"/>
      <c r="C39" s="3"/>
      <c r="D39" s="9"/>
      <c r="E39" s="8"/>
      <c r="F39" s="3"/>
      <c r="G39" s="9"/>
      <c r="H39" s="3" t="str">
        <f t="shared" si="15"/>
        <v>event_token</v>
      </c>
      <c r="I39" s="3" t="s">
        <v>64</v>
      </c>
      <c r="J39" s="9" t="str">
        <f>CONCATENATE("NOT NULL",",")</f>
        <v>NOT NULL,</v>
      </c>
      <c r="K39" s="8" t="str">
        <f t="shared" si="16"/>
        <v>app_website</v>
      </c>
      <c r="L39" s="3" t="s">
        <v>70</v>
      </c>
      <c r="M39" s="9" t="str">
        <f t="shared" si="32"/>
        <v>NOT NULL,</v>
      </c>
      <c r="N39" s="8" t="str">
        <f t="shared" si="17"/>
        <v>token_secret</v>
      </c>
      <c r="O39" s="3" t="s">
        <v>64</v>
      </c>
      <c r="P39" s="9" t="str">
        <f>CONCATENATE("NOT NULL"," ","UNIQUE",",")</f>
        <v>NOT NULL UNIQUE,</v>
      </c>
      <c r="Q39" s="8" t="str">
        <f t="shared" si="18"/>
        <v>person_name_middle</v>
      </c>
      <c r="R39" s="3" t="s">
        <v>64</v>
      </c>
      <c r="S39" s="9" t="str">
        <f>CONCATENATE("NULL",",")</f>
        <v>NULL,</v>
      </c>
      <c r="T39" s="8" t="str">
        <f>V9</f>
        <v>user_authorize</v>
      </c>
      <c r="U39" s="3" t="s">
        <v>70</v>
      </c>
      <c r="V39" s="9" t="str">
        <f>CONCATENATE("NOT NULL",",")</f>
        <v>NOT NULL,</v>
      </c>
      <c r="W39" s="8" t="str">
        <f t="shared" si="20"/>
        <v>profile_bio</v>
      </c>
      <c r="X39" s="3" t="s">
        <v>64</v>
      </c>
      <c r="Y39" s="9" t="str">
        <f>CONCATENATE("NULL",",")</f>
        <v>NULL,</v>
      </c>
      <c r="Z39" s="8" t="str">
        <f t="shared" ref="Z39:Z40" si="33">AB9</f>
        <v>partner_status</v>
      </c>
      <c r="AA39" s="3" t="s">
        <v>65</v>
      </c>
      <c r="AB39" s="9" t="str">
        <f t="shared" ref="AB39:AB40" si="34">CONCATENATE("NOT NULL",",")</f>
        <v>NOT NULL,</v>
      </c>
      <c r="AC39" s="8"/>
      <c r="AD39" s="3"/>
      <c r="AE39" s="9"/>
      <c r="AF39" s="8" t="str">
        <f>AH9</f>
        <v>search_conversion</v>
      </c>
      <c r="AG39" s="3" t="s">
        <v>89</v>
      </c>
      <c r="AH39" s="9" t="str">
        <f>CONCATENATE("NULL",",")</f>
        <v>NULL,</v>
      </c>
      <c r="AI39" s="8" t="str">
        <f t="shared" si="21"/>
        <v>asset_status</v>
      </c>
      <c r="AJ39" s="3" t="s">
        <v>65</v>
      </c>
      <c r="AK39" s="9" t="str">
        <f>CONCATENATE("NOT NULL",",")</f>
        <v>NOT NULL,</v>
      </c>
      <c r="AL39" s="8" t="str">
        <f t="shared" si="22"/>
        <v>acknowledgement_parent</v>
      </c>
      <c r="AM39" s="3" t="s">
        <v>65</v>
      </c>
      <c r="AN39" s="9" t="str">
        <f>CONCATENATE("NULL",",")</f>
        <v>NULL,</v>
      </c>
      <c r="AO39" s="8" t="str">
        <f t="shared" si="23"/>
        <v>comment_thread</v>
      </c>
      <c r="AP39" s="3" t="s">
        <v>65</v>
      </c>
      <c r="AQ39" s="9" t="str">
        <f>CONCATENATE("NULL",",")</f>
        <v>NULL,</v>
      </c>
      <c r="AR39" s="8" t="str">
        <f t="shared" si="24"/>
        <v>followship_sender</v>
      </c>
      <c r="AS39" s="3" t="s">
        <v>65</v>
      </c>
      <c r="AT39" s="9" t="str">
        <f>CONCATENATE("NOT NULL",",")</f>
        <v>NOT NULL,</v>
      </c>
      <c r="AU39" s="8" t="str">
        <f t="shared" si="25"/>
        <v>group_headline</v>
      </c>
      <c r="AV39" s="3" t="s">
        <v>70</v>
      </c>
      <c r="AW39" s="9" t="str">
        <f>CONCATENATE("NULL",",")</f>
        <v>NULL,</v>
      </c>
      <c r="AX39" s="8" t="str">
        <f t="shared" si="26"/>
        <v>post_images</v>
      </c>
      <c r="AY39" s="3" t="s">
        <v>89</v>
      </c>
      <c r="AZ39" s="9" t="str">
        <f>CONCATENATE("NULL",",")</f>
        <v>NULL,</v>
      </c>
      <c r="BA39" s="8" t="str">
        <f>BC9</f>
        <v>tag_object</v>
      </c>
      <c r="BB39" s="3" t="s">
        <v>65</v>
      </c>
      <c r="BC39" s="9" t="str">
        <f>CONCATENATE("NOT NULL",",")</f>
        <v>NOT NULL,</v>
      </c>
      <c r="BD39" s="8"/>
      <c r="BE39" s="3"/>
      <c r="BF39" s="9"/>
      <c r="BG39" s="8" t="str">
        <f>BI9</f>
        <v>trend_object</v>
      </c>
      <c r="BH39" s="3" t="s">
        <v>65</v>
      </c>
      <c r="BI39" s="9" t="str">
        <f>CONCATENATE("NOT NULL",",")</f>
        <v>NOT NULL,</v>
      </c>
      <c r="BJ39" s="8" t="str">
        <f t="shared" si="27"/>
        <v>thread_participants</v>
      </c>
      <c r="BK39" s="3" t="s">
        <v>89</v>
      </c>
      <c r="BL39" s="9" t="str">
        <f>CONCATENATE("NOT NULL",",")</f>
        <v>NOT NULL,</v>
      </c>
      <c r="BM39" s="8" t="str">
        <f>BO9</f>
        <v>message_images</v>
      </c>
      <c r="BN39" s="3" t="s">
        <v>89</v>
      </c>
      <c r="BO39" s="9" t="str">
        <f>CONCATENATE("NULL",",")</f>
        <v>NULL,</v>
      </c>
      <c r="BP39" s="8" t="str">
        <f t="shared" si="28"/>
        <v>notification_type</v>
      </c>
      <c r="BQ39" s="3" t="s">
        <v>65</v>
      </c>
      <c r="BR39" s="9" t="str">
        <f t="shared" ref="BR39:BR45" si="35">CONCATENATE("NOT NULL",",")</f>
        <v>NOT NULL,</v>
      </c>
      <c r="BS39" s="8" t="str">
        <f>BU9</f>
        <v>stage_attachments</v>
      </c>
      <c r="BT39" s="3" t="s">
        <v>89</v>
      </c>
      <c r="BU39" s="9" t="str">
        <f>CONCATENATE("NOT NULL"," ","COMMENT"," '",BT9,"',")</f>
        <v>NOT NULL COMMENT 'Stage attachment which contains either drawing paths, post images or audio recordings (JSON).',</v>
      </c>
      <c r="BV39" s="8" t="str">
        <f t="shared" si="29"/>
        <v>recording_source</v>
      </c>
      <c r="BW39" s="3" t="s">
        <v>64</v>
      </c>
      <c r="BX39" s="9" t="str">
        <f>CONCATENATE("NOT NULL"," ","COMMENT"," '",BW9,"',")</f>
        <v>NOT NULL COMMENT 'Recording source is the media file itself.',</v>
      </c>
      <c r="BY39" s="8" t="str">
        <f t="shared" si="30"/>
        <v>attachment_images</v>
      </c>
      <c r="BZ39" s="3" t="s">
        <v>89</v>
      </c>
      <c r="CA39" s="9" t="str">
        <f>CONCATENATE("NULL"," ","COMMENT"," '",BZ9,"',")</f>
        <v>NULL COMMENT 'Attachment assets holds all drawing path references and corrdinates (JSON).',</v>
      </c>
      <c r="CB39" s="8"/>
      <c r="CC39" s="3"/>
      <c r="CD39" s="9"/>
      <c r="CE39" s="8" t="str">
        <f t="shared" si="31"/>
        <v>idea_x</v>
      </c>
      <c r="CF39" s="3" t="s">
        <v>141</v>
      </c>
      <c r="CG39" s="9" t="str">
        <f>CONCATENATE("NULL"," ","COMMENT"," '",CF9,"',")</f>
        <v>NULL COMMENT 'Idea x coordinate starting point.',</v>
      </c>
      <c r="CH39" t="s">
        <v>181</v>
      </c>
    </row>
    <row r="40" spans="2:86" x14ac:dyDescent="0.2">
      <c r="B40" s="8"/>
      <c r="C40" s="3"/>
      <c r="D40" s="9"/>
      <c r="E40" s="8"/>
      <c r="F40" s="3"/>
      <c r="G40" s="9"/>
      <c r="H40" s="3" t="str">
        <f t="shared" si="15"/>
        <v>event_object</v>
      </c>
      <c r="I40" s="3" t="s">
        <v>65</v>
      </c>
      <c r="J40" s="9" t="str">
        <f>CONCATENATE("NOT NULL",",")</f>
        <v>NOT NULL,</v>
      </c>
      <c r="K40" s="8" t="str">
        <f t="shared" si="16"/>
        <v>app_industry</v>
      </c>
      <c r="L40" s="3" t="s">
        <v>64</v>
      </c>
      <c r="M40" s="9" t="str">
        <f t="shared" si="32"/>
        <v>NOT NULL,</v>
      </c>
      <c r="N40" s="8" t="str">
        <f t="shared" si="17"/>
        <v>token_expires</v>
      </c>
      <c r="O40" s="3" t="s">
        <v>199</v>
      </c>
      <c r="P40" s="9" t="str">
        <f>CONCATENATE("NULL",",")</f>
        <v>NULL,</v>
      </c>
      <c r="Q40" s="8" t="str">
        <f t="shared" si="18"/>
        <v>person_name_last</v>
      </c>
      <c r="R40" s="3" t="s">
        <v>64</v>
      </c>
      <c r="S40" s="9" t="str">
        <f>CONCATENATE("NULL",",")</f>
        <v>NULL,</v>
      </c>
      <c r="T40" s="8" t="str">
        <f t="shared" si="19"/>
        <v>user_lastlogin</v>
      </c>
      <c r="U40" s="3" t="s">
        <v>199</v>
      </c>
      <c r="V40" s="9" t="str">
        <f>CONCATENATE("NULL",",")</f>
        <v>NULL,</v>
      </c>
      <c r="W40" s="8" t="str">
        <f t="shared" si="20"/>
        <v>profile_headline</v>
      </c>
      <c r="X40" s="3" t="s">
        <v>64</v>
      </c>
      <c r="Y40" s="9" t="str">
        <f>CONCATENATE("NULL",",")</f>
        <v>NULL,</v>
      </c>
      <c r="Z40" s="8" t="str">
        <f t="shared" si="33"/>
        <v>partner_organization</v>
      </c>
      <c r="AA40" s="3" t="s">
        <v>65</v>
      </c>
      <c r="AB40" s="9" t="str">
        <f t="shared" si="34"/>
        <v>NOT NULL,</v>
      </c>
      <c r="AC40" s="8"/>
      <c r="AD40" s="3"/>
      <c r="AE40" s="9"/>
      <c r="AF40" s="8"/>
      <c r="AG40" s="3"/>
      <c r="AH40" s="9"/>
      <c r="AI40" s="8" t="str">
        <f t="shared" si="21"/>
        <v>asset_primary</v>
      </c>
      <c r="AJ40" s="3" t="s">
        <v>204</v>
      </c>
      <c r="AK40" s="9" t="str">
        <f>CONCATENATE("NOT NULL",",")</f>
        <v>NOT NULL,</v>
      </c>
      <c r="AL40" s="8" t="str">
        <f t="shared" si="22"/>
        <v>acknowledgement_object</v>
      </c>
      <c r="AM40" s="3" t="s">
        <v>65</v>
      </c>
      <c r="AN40" s="9" t="str">
        <f>CONCATENATE("NOT NULL",",")</f>
        <v>NOT NULL,</v>
      </c>
      <c r="AO40" s="8" t="str">
        <f t="shared" si="23"/>
        <v>comment_object</v>
      </c>
      <c r="AP40" s="3" t="s">
        <v>65</v>
      </c>
      <c r="AQ40" s="9" t="str">
        <f>CONCATENATE("NOT NULL",",")</f>
        <v>NOT NULL,</v>
      </c>
      <c r="AR40" s="8" t="str">
        <f t="shared" si="24"/>
        <v>followship_status</v>
      </c>
      <c r="AS40" s="3" t="s">
        <v>65</v>
      </c>
      <c r="AT40" s="9" t="str">
        <f>CONCATENATE("NOT NULL"," ","DEFAULT 'pending'",",")</f>
        <v>NOT NULL DEFAULT 'pending',</v>
      </c>
      <c r="AU40" s="8" t="str">
        <f t="shared" si="25"/>
        <v>group_access</v>
      </c>
      <c r="AV40" s="3" t="s">
        <v>204</v>
      </c>
      <c r="AW40" s="9" t="str">
        <f>CONCATENATE("NOT NULL",",")</f>
        <v>NOT NULL,</v>
      </c>
      <c r="AX40" s="8" t="str">
        <f t="shared" si="26"/>
        <v>post_closed</v>
      </c>
      <c r="AY40" s="3" t="s">
        <v>204</v>
      </c>
      <c r="AZ40" s="9" t="str">
        <f>CONCATENATE("NOT NULL"," ","DEFAULT 0",",")</f>
        <v>NOT NULL DEFAULT 0,</v>
      </c>
      <c r="BA40" s="8"/>
      <c r="BB40" s="3"/>
      <c r="BC40" s="9"/>
      <c r="BD40" s="8"/>
      <c r="BE40" s="3"/>
      <c r="BF40" s="9"/>
      <c r="BG40" s="8"/>
      <c r="BH40" s="3"/>
      <c r="BI40" s="9"/>
      <c r="BJ40" s="8" t="str">
        <f t="shared" si="27"/>
        <v>thread_preview</v>
      </c>
      <c r="BK40" s="3" t="s">
        <v>64</v>
      </c>
      <c r="BL40" s="9" t="str">
        <f>CONCATENATE("NULL",",")</f>
        <v>NULL,</v>
      </c>
      <c r="BM40" s="8"/>
      <c r="BN40" s="3"/>
      <c r="BO40" s="9"/>
      <c r="BP40" s="8" t="str">
        <f t="shared" si="28"/>
        <v>notification_opened</v>
      </c>
      <c r="BQ40" s="3" t="s">
        <v>204</v>
      </c>
      <c r="BR40" s="9" t="str">
        <f t="shared" si="35"/>
        <v>NOT NULL,</v>
      </c>
      <c r="BS40" s="8"/>
      <c r="BT40" s="3"/>
      <c r="BU40" s="9"/>
      <c r="BV40" s="8" t="str">
        <f t="shared" si="29"/>
        <v>recording_length</v>
      </c>
      <c r="BW40" s="3" t="s">
        <v>140</v>
      </c>
      <c r="BX40" s="9" t="str">
        <f>CONCATENATE("NULL"," ","COMMENT"," '",BW10,"',")</f>
        <v>NULL COMMENT 'Recording length represents the total duration of the media file.',</v>
      </c>
      <c r="BY40" s="8" t="str">
        <f t="shared" si="30"/>
        <v>attachment_recordings</v>
      </c>
      <c r="BZ40" s="3" t="s">
        <v>89</v>
      </c>
      <c r="CA40" s="9" t="str">
        <f>CONCATENATE("NULL"," ","COMMENT"," '",BZ10,"',")</f>
        <v>NULL COMMENT 'Attachment assets holds all media recording references (JSON).',</v>
      </c>
      <c r="CB40" s="8"/>
      <c r="CC40" s="3"/>
      <c r="CD40" s="9"/>
      <c r="CE40" s="8" t="str">
        <f t="shared" si="31"/>
        <v>idea_y</v>
      </c>
      <c r="CF40" s="3" t="s">
        <v>141</v>
      </c>
      <c r="CG40" s="9" t="str">
        <f>CONCATENATE("NULL"," ","COMMENT"," '",CF10,"',")</f>
        <v>NULL COMMENT 'Idea y coordinate starting point.',</v>
      </c>
      <c r="CH40" t="s">
        <v>181</v>
      </c>
    </row>
    <row r="41" spans="2:86" x14ac:dyDescent="0.2">
      <c r="B41" s="8"/>
      <c r="C41" s="3"/>
      <c r="D41" s="9"/>
      <c r="E41" s="8"/>
      <c r="F41" s="3"/>
      <c r="G41" s="9"/>
      <c r="H41" s="3"/>
      <c r="I41" s="3"/>
      <c r="J41" s="9"/>
      <c r="K41" s="8" t="str">
        <f t="shared" si="16"/>
        <v>app_email</v>
      </c>
      <c r="L41" s="3" t="s">
        <v>64</v>
      </c>
      <c r="M41" s="9" t="str">
        <f t="shared" si="32"/>
        <v>NOT NULL,</v>
      </c>
      <c r="N41" s="8" t="str">
        <f t="shared" si="17"/>
        <v>token_limit</v>
      </c>
      <c r="O41" s="3" t="s">
        <v>204</v>
      </c>
      <c r="P41" s="9" t="str">
        <f>CONCATENATE("NULL",",")</f>
        <v>NULL,</v>
      </c>
      <c r="Q41" s="8" t="str">
        <f t="shared" si="18"/>
        <v>person_email</v>
      </c>
      <c r="R41" s="3" t="s">
        <v>64</v>
      </c>
      <c r="S41" s="9" t="str">
        <f>CONCATENATE("NOT NULL",",")</f>
        <v>NOT NULL,</v>
      </c>
      <c r="T41" s="8" t="str">
        <f t="shared" si="19"/>
        <v>user_status</v>
      </c>
      <c r="U41" s="3" t="s">
        <v>65</v>
      </c>
      <c r="V41" s="9" t="str">
        <f>CONCATENATE("NULL",",")</f>
        <v>NULL,</v>
      </c>
      <c r="W41" s="8" t="str">
        <f t="shared" si="20"/>
        <v>profile_access</v>
      </c>
      <c r="X41" s="3" t="s">
        <v>321</v>
      </c>
      <c r="Y41" s="9" t="str">
        <f>CONCATENATE("NOT NULL",",")</f>
        <v>NOT NULL,</v>
      </c>
      <c r="Z41" s="8"/>
      <c r="AA41" s="3"/>
      <c r="AB41" s="9"/>
      <c r="AC41" s="8"/>
      <c r="AD41" s="3"/>
      <c r="AE41" s="9"/>
      <c r="AF41" s="8"/>
      <c r="AG41" s="3"/>
      <c r="AH41" s="9"/>
      <c r="AI41" s="8" t="str">
        <f t="shared" si="21"/>
        <v>asset_object</v>
      </c>
      <c r="AJ41" s="3" t="s">
        <v>65</v>
      </c>
      <c r="AK41" s="9" t="str">
        <f>CONCATENATE("NULL",",")</f>
        <v>NULL,</v>
      </c>
      <c r="AL41" s="8"/>
      <c r="AM41" s="3"/>
      <c r="AN41" s="9"/>
      <c r="AO41" s="8"/>
      <c r="AP41" s="3"/>
      <c r="AQ41" s="9"/>
      <c r="AR41" s="8"/>
      <c r="AS41" s="3"/>
      <c r="AT41" s="9"/>
      <c r="AU41" s="8" t="str">
        <f t="shared" si="25"/>
        <v>group_participants</v>
      </c>
      <c r="AV41" s="3" t="s">
        <v>89</v>
      </c>
      <c r="AW41" s="9" t="str">
        <f>CONCATENATE("NULL",",")</f>
        <v>NULL,</v>
      </c>
      <c r="AX41" s="8" t="str">
        <f t="shared" si="26"/>
        <v>post_deleted</v>
      </c>
      <c r="AY41" s="3" t="s">
        <v>204</v>
      </c>
      <c r="AZ41" s="9" t="str">
        <f>CONCATENATE("NOT NULL"," ","DEFAULT 0",",")</f>
        <v>NOT NULL DEFAULT 0,</v>
      </c>
      <c r="BA41" s="8"/>
      <c r="BB41" s="3"/>
      <c r="BC41" s="9"/>
      <c r="BD41" s="8"/>
      <c r="BE41" s="3"/>
      <c r="BF41" s="9"/>
      <c r="BG41" s="8"/>
      <c r="BH41" s="3"/>
      <c r="BI41" s="9"/>
      <c r="BJ41" s="8"/>
      <c r="BK41" s="3"/>
      <c r="BL41" s="9"/>
      <c r="BM41" s="8"/>
      <c r="BN41" s="3"/>
      <c r="BO41" s="9"/>
      <c r="BP41" s="8" t="str">
        <f t="shared" si="28"/>
        <v>notification_viewed</v>
      </c>
      <c r="BQ41" s="3" t="s">
        <v>204</v>
      </c>
      <c r="BR41" s="9" t="str">
        <f t="shared" si="35"/>
        <v>NOT NULL,</v>
      </c>
      <c r="BS41" s="8"/>
      <c r="BT41" s="3"/>
      <c r="BU41" s="9"/>
      <c r="BV41" s="8" t="str">
        <f t="shared" si="29"/>
        <v>recording_cues</v>
      </c>
      <c r="BW41" s="3" t="s">
        <v>89</v>
      </c>
      <c r="BX41" s="9" t="str">
        <f>CONCATENATE("NULL"," ","COMMENT"," '",BW11,"',")</f>
        <v>NULL COMMENT 'Recording cues are time-specific points during a recording where an object was created.',</v>
      </c>
      <c r="BY41" s="8"/>
      <c r="BZ41" s="3"/>
      <c r="CA41" s="9"/>
      <c r="CB41" s="8"/>
      <c r="CC41" s="3"/>
      <c r="CD41" s="9"/>
      <c r="CE41" s="8" t="str">
        <f t="shared" si="31"/>
        <v>idea_z</v>
      </c>
      <c r="CF41" s="3" t="s">
        <v>141</v>
      </c>
      <c r="CG41" s="9" t="str">
        <f>CONCATENATE("NULL"," ","COMMENT"," '",CF11,"',")</f>
        <v>NULL COMMENT 'Idea z coordinate layer.',</v>
      </c>
      <c r="CH41" t="s">
        <v>181</v>
      </c>
    </row>
    <row r="42" spans="2:86" x14ac:dyDescent="0.2">
      <c r="B42" s="8"/>
      <c r="C42" s="3"/>
      <c r="D42" s="9"/>
      <c r="E42" s="8"/>
      <c r="F42" s="3"/>
      <c r="G42" s="9"/>
      <c r="H42" s="3"/>
      <c r="I42" s="3"/>
      <c r="J42" s="9"/>
      <c r="K42" s="8" t="str">
        <f t="shared" si="16"/>
        <v>app_description</v>
      </c>
      <c r="L42" s="3" t="s">
        <v>70</v>
      </c>
      <c r="M42" s="9" t="str">
        <f t="shared" si="32"/>
        <v>NOT NULL,</v>
      </c>
      <c r="N42" s="8" t="str">
        <f t="shared" si="17"/>
        <v>token_balance</v>
      </c>
      <c r="O42" s="3" t="s">
        <v>204</v>
      </c>
      <c r="P42" s="9" t="str">
        <f>CONCATENATE("NULL",",")</f>
        <v>NULL,</v>
      </c>
      <c r="Q42" s="8" t="str">
        <f t="shared" si="18"/>
        <v>person_phone_primary</v>
      </c>
      <c r="R42" s="3" t="s">
        <v>64</v>
      </c>
      <c r="S42" s="9" t="str">
        <f>CONCATENATE("NULL",",")</f>
        <v>NULL,</v>
      </c>
      <c r="T42" s="8" t="str">
        <f t="shared" si="19"/>
        <v>user_validation</v>
      </c>
      <c r="U42" s="3" t="s">
        <v>64</v>
      </c>
      <c r="V42" s="9" t="str">
        <f>CONCATENATE("NULL",",")</f>
        <v>NULL,</v>
      </c>
      <c r="W42" s="8" t="str">
        <f t="shared" ref="W42" si="36">Y12</f>
        <v>profile_status</v>
      </c>
      <c r="X42" s="3" t="s">
        <v>321</v>
      </c>
      <c r="Y42" s="9" t="str">
        <f>CONCATENATE("NOT NULL",",")</f>
        <v>NOT NULL,</v>
      </c>
      <c r="Z42" s="8"/>
      <c r="AA42" s="3"/>
      <c r="AB42" s="9"/>
      <c r="AC42" s="8"/>
      <c r="AD42" s="3"/>
      <c r="AE42" s="9"/>
      <c r="AF42" s="8"/>
      <c r="AG42" s="3"/>
      <c r="AH42" s="9"/>
      <c r="AI42" s="8" t="str">
        <f t="shared" si="21"/>
        <v>asset_caption</v>
      </c>
      <c r="AJ42" s="3" t="s">
        <v>64</v>
      </c>
      <c r="AK42" s="9" t="str">
        <f>CONCATENATE("NULL",",")</f>
        <v>NULL,</v>
      </c>
      <c r="AL42" s="8"/>
      <c r="AM42" s="3"/>
      <c r="AN42" s="9"/>
      <c r="AO42" s="8"/>
      <c r="AP42" s="3"/>
      <c r="AQ42" s="9"/>
      <c r="AR42" s="8"/>
      <c r="AS42" s="3"/>
      <c r="AT42" s="9"/>
      <c r="AU42" s="8" t="str">
        <f t="shared" si="25"/>
        <v>group_images</v>
      </c>
      <c r="AV42" s="3" t="s">
        <v>89</v>
      </c>
      <c r="AW42" s="9" t="str">
        <f>CONCATENATE("NULL",",")</f>
        <v>NULL,</v>
      </c>
      <c r="AX42" s="8" t="str">
        <f t="shared" si="26"/>
        <v>post_access</v>
      </c>
      <c r="AY42" s="3" t="s">
        <v>204</v>
      </c>
      <c r="AZ42" s="9" t="str">
        <f>CONCATENATE("NOT NULL"," ","DEFAULT 1",",")</f>
        <v>NOT NULL DEFAULT 1,</v>
      </c>
      <c r="BA42" s="8"/>
      <c r="BB42" s="3"/>
      <c r="BC42" s="9"/>
      <c r="BD42" s="8"/>
      <c r="BE42" s="3"/>
      <c r="BF42" s="9"/>
      <c r="BG42" s="8"/>
      <c r="BH42" s="3"/>
      <c r="BI42" s="9"/>
      <c r="BJ42" s="8"/>
      <c r="BK42" s="3"/>
      <c r="BL42" s="9"/>
      <c r="BM42" s="8"/>
      <c r="BN42" s="3"/>
      <c r="BO42" s="9"/>
      <c r="BP42" s="8" t="str">
        <f t="shared" si="28"/>
        <v>notification_recipient</v>
      </c>
      <c r="BQ42" s="3" t="s">
        <v>65</v>
      </c>
      <c r="BR42" s="9" t="str">
        <f t="shared" si="35"/>
        <v>NOT NULL,</v>
      </c>
      <c r="BS42" s="8"/>
      <c r="BT42" s="3"/>
      <c r="BU42" s="9"/>
      <c r="BV42" s="8" t="str">
        <f t="shared" si="29"/>
        <v>recording_start_time</v>
      </c>
      <c r="BW42" s="3" t="s">
        <v>199</v>
      </c>
      <c r="BX42" s="9" t="str">
        <f>CONCATENATE("NULL"," ","COMMENT"," '",BW12,"',")</f>
        <v>NULL COMMENT 'Recording start time with UTC.',</v>
      </c>
      <c r="BY42" s="8"/>
      <c r="BZ42" s="3"/>
      <c r="CA42" s="9"/>
      <c r="CB42" s="8"/>
      <c r="CC42" s="3"/>
      <c r="CD42" s="9"/>
      <c r="CE42" s="8" t="str">
        <f t="shared" si="31"/>
        <v>idea_width</v>
      </c>
      <c r="CF42" s="3" t="s">
        <v>141</v>
      </c>
      <c r="CG42" s="9" t="str">
        <f>CONCATENATE("NULL"," ","COMMENT"," '",CF12,"',")</f>
        <v>NULL COMMENT 'Idea width of visual representation.',</v>
      </c>
      <c r="CH42" t="s">
        <v>181</v>
      </c>
    </row>
    <row r="43" spans="2:86" x14ac:dyDescent="0.2">
      <c r="B43" s="8"/>
      <c r="C43" s="3"/>
      <c r="D43" s="9"/>
      <c r="E43" s="8"/>
      <c r="F43" s="3"/>
      <c r="G43" s="9"/>
      <c r="H43" s="3"/>
      <c r="I43" s="3"/>
      <c r="J43" s="9"/>
      <c r="K43" s="8" t="str">
        <f t="shared" si="16"/>
        <v>app_type</v>
      </c>
      <c r="L43" s="3" t="s">
        <v>64</v>
      </c>
      <c r="M43" s="9" t="str">
        <f t="shared" si="32"/>
        <v>NOT NULL,</v>
      </c>
      <c r="N43" s="8" t="str">
        <f t="shared" si="17"/>
        <v>token_status</v>
      </c>
      <c r="O43" s="3" t="s">
        <v>64</v>
      </c>
      <c r="P43" s="9" t="str">
        <f>CONCATENATE("NULL",",")</f>
        <v>NULL,</v>
      </c>
      <c r="Q43" s="8" t="str">
        <f t="shared" ref="Q43:Q44" si="37">S13</f>
        <v>person_phone_secondary</v>
      </c>
      <c r="R43" s="3" t="s">
        <v>64</v>
      </c>
      <c r="S43" s="9" t="str">
        <f t="shared" ref="S43:S44" si="38">CONCATENATE("NULL",",")</f>
        <v>NULL,</v>
      </c>
      <c r="T43" s="8" t="str">
        <f t="shared" ref="T43" si="39">V13</f>
        <v>user_welcome</v>
      </c>
      <c r="U43" s="3" t="s">
        <v>89</v>
      </c>
      <c r="V43" s="9" t="str">
        <f>CONCATENATE("NULL",",")</f>
        <v>NULL,</v>
      </c>
      <c r="W43" s="8"/>
      <c r="X43" s="3"/>
      <c r="Y43" s="9"/>
      <c r="Z43" s="8"/>
      <c r="AA43" s="3"/>
      <c r="AB43" s="9"/>
      <c r="AC43" s="8"/>
      <c r="AD43" s="3"/>
      <c r="AE43" s="9"/>
      <c r="AF43" s="8"/>
      <c r="AG43" s="3"/>
      <c r="AH43" s="9"/>
      <c r="AI43" s="8" t="str">
        <f t="shared" si="21"/>
        <v>asset_filename</v>
      </c>
      <c r="AJ43" s="3" t="s">
        <v>64</v>
      </c>
      <c r="AK43" s="9" t="str">
        <f>CONCATENATE("NOT NULL",",")</f>
        <v>NOT NULL,</v>
      </c>
      <c r="AL43" s="8"/>
      <c r="AM43" s="3"/>
      <c r="AN43" s="9"/>
      <c r="AO43" s="8"/>
      <c r="AP43" s="3"/>
      <c r="AQ43" s="9"/>
      <c r="AR43" s="8"/>
      <c r="AS43" s="3"/>
      <c r="AT43" s="9"/>
      <c r="AU43" s="8"/>
      <c r="AV43" s="3"/>
      <c r="AW43" s="9"/>
      <c r="AX43" s="8" t="str">
        <f t="shared" si="26"/>
        <v>post_host</v>
      </c>
      <c r="AY43" s="3" t="s">
        <v>65</v>
      </c>
      <c r="AZ43" s="9" t="str">
        <f>CONCATENATE("NOT NULL",",")</f>
        <v>NOT NULL,</v>
      </c>
      <c r="BA43" s="8"/>
      <c r="BB43" s="3"/>
      <c r="BC43" s="9"/>
      <c r="BD43" s="8"/>
      <c r="BE43" s="3"/>
      <c r="BF43" s="9"/>
      <c r="BG43" s="8"/>
      <c r="BH43" s="3"/>
      <c r="BI43" s="9"/>
      <c r="BJ43" s="8"/>
      <c r="BK43" s="3"/>
      <c r="BL43" s="9"/>
      <c r="BM43" s="8"/>
      <c r="BN43" s="3"/>
      <c r="BO43" s="9"/>
      <c r="BP43" s="8" t="str">
        <f t="shared" si="28"/>
        <v>notification_sender</v>
      </c>
      <c r="BQ43" s="3" t="s">
        <v>65</v>
      </c>
      <c r="BR43" s="9" t="str">
        <f t="shared" si="35"/>
        <v>NOT NULL,</v>
      </c>
      <c r="BS43" s="8"/>
      <c r="BT43" s="3"/>
      <c r="BU43" s="9"/>
      <c r="BV43" s="8" t="str">
        <f t="shared" si="29"/>
        <v>recording_end_time</v>
      </c>
      <c r="BW43" s="3" t="s">
        <v>199</v>
      </c>
      <c r="BX43" s="9" t="str">
        <f>CONCATENATE("NULL"," ","COMMENT"," '",BW13,"',")</f>
        <v>NULL COMMENT 'Recording end time with UTC.',</v>
      </c>
      <c r="BY43" s="8"/>
      <c r="BZ43" s="3"/>
      <c r="CA43" s="9"/>
      <c r="CB43" s="8"/>
      <c r="CC43" s="3"/>
      <c r="CD43" s="9"/>
      <c r="CE43" s="8" t="str">
        <f t="shared" si="31"/>
        <v>idea_height</v>
      </c>
      <c r="CF43" s="3" t="s">
        <v>141</v>
      </c>
      <c r="CG43" s="9" t="str">
        <f>CONCATENATE("NULL"," ","COMMENT"," '",CF13,"',")</f>
        <v>NULL COMMENT 'Idea height of visual representation.',</v>
      </c>
      <c r="CH43" t="s">
        <v>181</v>
      </c>
    </row>
    <row r="44" spans="2:86" x14ac:dyDescent="0.2">
      <c r="B44" s="8"/>
      <c r="C44" s="3"/>
      <c r="D44" s="9"/>
      <c r="E44" s="8"/>
      <c r="F44" s="3"/>
      <c r="G44" s="9"/>
      <c r="H44" s="3"/>
      <c r="I44" s="3"/>
      <c r="J44" s="9"/>
      <c r="K44" s="8"/>
      <c r="L44" s="3"/>
      <c r="M44" s="9"/>
      <c r="N44" s="8"/>
      <c r="O44" s="3"/>
      <c r="P44" s="9"/>
      <c r="Q44" s="8" t="str">
        <f t="shared" si="37"/>
        <v>person_entitlements</v>
      </c>
      <c r="R44" s="3" t="s">
        <v>89</v>
      </c>
      <c r="S44" s="9" t="str">
        <f t="shared" si="38"/>
        <v>NULL,</v>
      </c>
      <c r="T44" s="8"/>
      <c r="U44" s="3"/>
      <c r="V44" s="9"/>
      <c r="W44" s="8"/>
      <c r="X44" s="3"/>
      <c r="Y44" s="9"/>
      <c r="Z44" s="8"/>
      <c r="AA44" s="3"/>
      <c r="AB44" s="9"/>
      <c r="AC44" s="8"/>
      <c r="AD44" s="3"/>
      <c r="AE44" s="9"/>
      <c r="AF44" s="8"/>
      <c r="AG44" s="3"/>
      <c r="AH44" s="9"/>
      <c r="AI44" s="8" t="str">
        <f t="shared" si="21"/>
        <v>asset_metadata</v>
      </c>
      <c r="AJ44" s="3" t="s">
        <v>89</v>
      </c>
      <c r="AK44" s="9" t="str">
        <f>CONCATENATE("NULL",",")</f>
        <v>NULL,</v>
      </c>
      <c r="AL44" s="8"/>
      <c r="AM44" s="3"/>
      <c r="AN44" s="9"/>
      <c r="AO44" s="8"/>
      <c r="AP44" s="3"/>
      <c r="AQ44" s="9"/>
      <c r="AR44" s="8"/>
      <c r="AS44" s="3"/>
      <c r="AT44" s="9"/>
      <c r="AU44" s="8"/>
      <c r="AV44" s="3"/>
      <c r="AW44" s="9"/>
      <c r="AX44" s="8"/>
      <c r="AY44" s="3"/>
      <c r="AZ44" s="9"/>
      <c r="BA44" s="8"/>
      <c r="BB44" s="3"/>
      <c r="BC44" s="9"/>
      <c r="BD44" s="8"/>
      <c r="BE44" s="3"/>
      <c r="BF44" s="9"/>
      <c r="BG44" s="8"/>
      <c r="BH44" s="3"/>
      <c r="BI44" s="9"/>
      <c r="BJ44" s="8"/>
      <c r="BK44" s="3"/>
      <c r="BL44" s="9"/>
      <c r="BM44" s="8"/>
      <c r="BN44" s="3"/>
      <c r="BO44" s="9"/>
      <c r="BP44" s="8" t="str">
        <f t="shared" si="28"/>
        <v>notification_subject</v>
      </c>
      <c r="BQ44" s="3" t="s">
        <v>64</v>
      </c>
      <c r="BR44" s="9" t="str">
        <f t="shared" si="35"/>
        <v>NOT NULL,</v>
      </c>
      <c r="BS44" s="8"/>
      <c r="BT44" s="3"/>
      <c r="BU44" s="9"/>
      <c r="BV44" s="8"/>
      <c r="BW44" s="3"/>
      <c r="BX44" s="9"/>
      <c r="BY44" s="8"/>
      <c r="BZ44" s="3"/>
      <c r="CA44" s="9"/>
      <c r="CB44" s="8"/>
      <c r="CC44" s="3"/>
      <c r="CD44" s="9"/>
      <c r="CE44" s="8"/>
      <c r="CF44" s="3"/>
      <c r="CG44" s="9"/>
      <c r="CH44" t="s">
        <v>181</v>
      </c>
    </row>
    <row r="45" spans="2:86" x14ac:dyDescent="0.2">
      <c r="B45" s="8"/>
      <c r="C45" s="3"/>
      <c r="D45" s="9"/>
      <c r="E45" s="8"/>
      <c r="F45" s="3"/>
      <c r="G45" s="9"/>
      <c r="H45" s="3"/>
      <c r="I45" s="3"/>
      <c r="J45" s="9"/>
      <c r="K45" s="8"/>
      <c r="L45" s="3"/>
      <c r="M45" s="9"/>
      <c r="N45" s="8"/>
      <c r="O45" s="3"/>
      <c r="P45" s="9"/>
      <c r="Q45" s="8"/>
      <c r="R45" s="3"/>
      <c r="S45" s="9"/>
      <c r="T45" s="8"/>
      <c r="U45" s="3"/>
      <c r="V45" s="9"/>
      <c r="W45" s="8"/>
      <c r="X45" s="3"/>
      <c r="Y45" s="9"/>
      <c r="Z45" s="8"/>
      <c r="AA45" s="3"/>
      <c r="AB45" s="9"/>
      <c r="AC45" s="8"/>
      <c r="AD45" s="3"/>
      <c r="AE45" s="9"/>
      <c r="AF45" s="8"/>
      <c r="AG45" s="3"/>
      <c r="AH45" s="9"/>
      <c r="AI45" s="8"/>
      <c r="AJ45" s="3"/>
      <c r="AK45" s="9"/>
      <c r="AL45" s="8"/>
      <c r="AM45" s="3"/>
      <c r="AN45" s="9"/>
      <c r="AO45" s="8"/>
      <c r="AP45" s="3"/>
      <c r="AQ45" s="9"/>
      <c r="AR45" s="8"/>
      <c r="AS45" s="3"/>
      <c r="AT45" s="9"/>
      <c r="AU45" s="8"/>
      <c r="AV45" s="3"/>
      <c r="AW45" s="9"/>
      <c r="AX45" s="8"/>
      <c r="AY45" s="3"/>
      <c r="AZ45" s="9"/>
      <c r="BA45" s="8"/>
      <c r="BB45" s="3"/>
      <c r="BC45" s="9"/>
      <c r="BD45" s="8"/>
      <c r="BE45" s="3"/>
      <c r="BF45" s="9"/>
      <c r="BG45" s="8"/>
      <c r="BH45" s="3"/>
      <c r="BI45" s="9"/>
      <c r="BJ45" s="8"/>
      <c r="BK45" s="3"/>
      <c r="BL45" s="9"/>
      <c r="BM45" s="8"/>
      <c r="BN45" s="3"/>
      <c r="BO45" s="9"/>
      <c r="BP45" s="8" t="str">
        <f t="shared" si="28"/>
        <v>notification_object</v>
      </c>
      <c r="BQ45" s="3" t="s">
        <v>64</v>
      </c>
      <c r="BR45" s="9" t="str">
        <f t="shared" si="35"/>
        <v>NOT NULL,</v>
      </c>
      <c r="BS45" s="8"/>
      <c r="BT45" s="3"/>
      <c r="BU45" s="9"/>
      <c r="BV45" s="8"/>
      <c r="BW45" s="3"/>
      <c r="BX45" s="9"/>
      <c r="BY45" s="8"/>
      <c r="BZ45" s="3"/>
      <c r="CA45" s="9"/>
      <c r="CB45" s="8"/>
      <c r="CC45" s="3"/>
      <c r="CD45" s="9"/>
      <c r="CE45" s="8"/>
      <c r="CF45" s="3"/>
      <c r="CG45" s="9"/>
      <c r="CH45" t="s">
        <v>181</v>
      </c>
    </row>
    <row r="46" spans="2:86" x14ac:dyDescent="0.2">
      <c r="B46" s="83"/>
      <c r="C46" s="84"/>
      <c r="D46" s="85"/>
      <c r="E46" s="83"/>
      <c r="F46" s="84"/>
      <c r="G46" s="85"/>
      <c r="H46" s="84"/>
      <c r="I46" s="84"/>
      <c r="J46" s="85"/>
      <c r="K46" s="83"/>
      <c r="L46" s="84"/>
      <c r="M46" s="85"/>
      <c r="N46" s="83"/>
      <c r="O46" s="84"/>
      <c r="P46" s="85"/>
      <c r="Q46" s="83"/>
      <c r="R46" s="84"/>
      <c r="S46" s="85"/>
      <c r="T46" s="83"/>
      <c r="U46" s="84"/>
      <c r="V46" s="85"/>
      <c r="W46" s="83"/>
      <c r="X46" s="84"/>
      <c r="Y46" s="85"/>
      <c r="Z46" s="83"/>
      <c r="AA46" s="84"/>
      <c r="AB46" s="85"/>
      <c r="AC46" s="83"/>
      <c r="AD46" s="84"/>
      <c r="AE46" s="85"/>
      <c r="AF46" s="83"/>
      <c r="AG46" s="84"/>
      <c r="AH46" s="85"/>
      <c r="AI46" s="83"/>
      <c r="AJ46" s="84"/>
      <c r="AK46" s="85"/>
      <c r="AL46" s="83"/>
      <c r="AM46" s="84"/>
      <c r="AN46" s="85"/>
      <c r="AO46" s="83"/>
      <c r="AP46" s="84"/>
      <c r="AQ46" s="85"/>
      <c r="AR46" s="83"/>
      <c r="AS46" s="84"/>
      <c r="AT46" s="85"/>
      <c r="AU46" s="83"/>
      <c r="AV46" s="84"/>
      <c r="AW46" s="85"/>
      <c r="AX46" s="83"/>
      <c r="AY46" s="84"/>
      <c r="AZ46" s="85"/>
      <c r="BA46" s="83"/>
      <c r="BB46" s="84"/>
      <c r="BC46" s="85"/>
      <c r="BD46" s="83"/>
      <c r="BE46" s="84"/>
      <c r="BF46" s="85"/>
      <c r="BG46" s="83"/>
      <c r="BH46" s="84"/>
      <c r="BI46" s="85"/>
      <c r="BJ46" s="83"/>
      <c r="BK46" s="84"/>
      <c r="BL46" s="85"/>
      <c r="BM46" s="83"/>
      <c r="BN46" s="84"/>
      <c r="BO46" s="85"/>
      <c r="BP46" s="83"/>
      <c r="BQ46" s="84"/>
      <c r="BR46" s="85"/>
      <c r="BS46" s="83"/>
      <c r="BT46" s="84"/>
      <c r="BU46" s="85"/>
      <c r="BV46" s="83"/>
      <c r="BW46" s="84"/>
      <c r="BX46" s="85"/>
      <c r="BY46" s="83"/>
      <c r="BZ46" s="84"/>
      <c r="CA46" s="85"/>
      <c r="CB46" s="83"/>
      <c r="CC46" s="84"/>
      <c r="CD46" s="85"/>
      <c r="CE46" s="83"/>
      <c r="CF46" s="84"/>
      <c r="CG46" s="85"/>
      <c r="CH46" t="s">
        <v>181</v>
      </c>
    </row>
    <row r="47" spans="2:86" x14ac:dyDescent="0.2">
      <c r="B47" s="8"/>
      <c r="C47" s="3"/>
      <c r="D47" s="9"/>
      <c r="E47" s="8"/>
      <c r="F47" s="3"/>
      <c r="G47" s="9"/>
      <c r="H47" s="3"/>
      <c r="I47" s="3"/>
      <c r="J47" s="9"/>
      <c r="K47" s="8"/>
      <c r="L47" s="3"/>
      <c r="M47" s="9"/>
      <c r="N47" s="8"/>
      <c r="O47" s="3"/>
      <c r="P47" s="9"/>
      <c r="Q47" s="8"/>
      <c r="R47" s="3" t="s">
        <v>314</v>
      </c>
      <c r="S47" s="9"/>
      <c r="T47" s="8"/>
      <c r="U47" s="3"/>
      <c r="V47" s="9"/>
      <c r="W47" s="8"/>
      <c r="X47" s="3"/>
      <c r="Y47" s="9"/>
      <c r="Z47" s="8"/>
      <c r="AA47" s="3"/>
      <c r="AB47" s="9"/>
      <c r="AC47" s="8"/>
      <c r="AD47" s="3"/>
      <c r="AE47" s="9"/>
      <c r="AF47" s="8"/>
      <c r="AG47" s="3"/>
      <c r="AH47" s="9"/>
      <c r="AI47" s="8"/>
      <c r="AJ47" s="3"/>
      <c r="AK47" s="9"/>
      <c r="AL47" s="8"/>
      <c r="AM47" s="3"/>
      <c r="AN47" s="9"/>
      <c r="AO47" s="8"/>
      <c r="AP47" s="3"/>
      <c r="AQ47" s="9"/>
      <c r="AR47" s="8"/>
      <c r="AS47" s="3"/>
      <c r="AT47" s="9"/>
      <c r="AU47" s="8"/>
      <c r="AV47" s="3"/>
      <c r="AW47" s="9"/>
      <c r="AX47" s="8"/>
      <c r="AY47" s="3"/>
      <c r="AZ47" s="9"/>
      <c r="BA47" s="8"/>
      <c r="BB47" s="3"/>
      <c r="BC47" s="9"/>
      <c r="BD47" s="8"/>
      <c r="BE47" s="3"/>
      <c r="BF47" s="9"/>
      <c r="BG47" s="8"/>
      <c r="BH47" s="3"/>
      <c r="BI47" s="9"/>
      <c r="BJ47" s="8"/>
      <c r="BK47" s="3"/>
      <c r="BL47" s="9"/>
      <c r="BM47" s="8"/>
      <c r="BN47" s="3"/>
      <c r="BO47" s="9"/>
      <c r="BP47" s="8"/>
      <c r="BQ47" s="3"/>
      <c r="BR47" s="9"/>
      <c r="BS47" s="8"/>
      <c r="BT47" s="3"/>
      <c r="BU47" s="9"/>
      <c r="BV47" s="8"/>
      <c r="BW47" s="3"/>
      <c r="BX47" s="9"/>
      <c r="BY47" s="8"/>
      <c r="BZ47" s="3"/>
      <c r="CA47" s="9"/>
      <c r="CB47" s="8"/>
      <c r="CC47" s="3"/>
      <c r="CD47" s="9"/>
      <c r="CE47" s="8"/>
      <c r="CF47" s="3"/>
      <c r="CG47" s="9"/>
      <c r="CH47" t="s">
        <v>181</v>
      </c>
    </row>
    <row r="48" spans="2:86" x14ac:dyDescent="0.2">
      <c r="B48" s="8" t="str">
        <f t="shared" ref="B48:B56" si="40">IF(B18="","",B18)</f>
        <v/>
      </c>
      <c r="C48" s="3" t="str">
        <f t="shared" ref="C48:C56" si="41">IF(B48="","","VARCHAR(30)")</f>
        <v/>
      </c>
      <c r="D48" s="9" t="str">
        <f t="shared" ref="D48:D56" si="42">IF(B48="","","NOT NULL,")</f>
        <v/>
      </c>
      <c r="E48" s="8" t="str">
        <f>IF(E18="","",E18)</f>
        <v/>
      </c>
      <c r="F48" s="3" t="str">
        <f>IF(E48="","","VARCHAR(30)")</f>
        <v/>
      </c>
      <c r="G48" s="9" t="str">
        <f>IF(E48="","","NOT NULL,")</f>
        <v/>
      </c>
      <c r="H48" s="8" t="str">
        <f>IF(H18="","",H18)</f>
        <v/>
      </c>
      <c r="I48" s="3" t="str">
        <f>IF(H48="","","VARCHAR(30)")</f>
        <v/>
      </c>
      <c r="J48" s="9" t="str">
        <f>IF(H48="","","NOT NULL,")</f>
        <v/>
      </c>
      <c r="K48" s="8" t="str">
        <f>IF(K18="","",K18)</f>
        <v/>
      </c>
      <c r="L48" s="3" t="str">
        <f>IF(K48="","","VARCHAR(30)")</f>
        <v/>
      </c>
      <c r="M48" s="9" t="str">
        <f>IF(K48="","","NOT NULL,")</f>
        <v/>
      </c>
      <c r="N48" s="8" t="str">
        <f>IF(N18="","",N18)</f>
        <v/>
      </c>
      <c r="O48" s="3" t="str">
        <f>IF(N48="","","VARCHAR(30)")</f>
        <v/>
      </c>
      <c r="P48" s="9" t="str">
        <f>IF(N48="","","NOT NULL,")</f>
        <v/>
      </c>
      <c r="Q48" s="8" t="str">
        <f>IF(Q18="","",Q18)</f>
        <v/>
      </c>
      <c r="R48" s="3" t="s">
        <v>34</v>
      </c>
      <c r="S48" s="9" t="str">
        <f>IF(Q48="","","NOT NULL,")</f>
        <v/>
      </c>
      <c r="T48" s="8" t="str">
        <f>IF(T18="","",T18)</f>
        <v/>
      </c>
      <c r="U48" s="3" t="str">
        <f>IF(T48="","","VARCHAR(30)")</f>
        <v/>
      </c>
      <c r="V48" s="9" t="str">
        <f>IF(T48="","","NOT NULL,")</f>
        <v/>
      </c>
      <c r="W48" s="8" t="str">
        <f>IF(W18="","",W18)</f>
        <v/>
      </c>
      <c r="X48" s="3" t="str">
        <f>IF(W48="","","VARCHAR(30)")</f>
        <v/>
      </c>
      <c r="Y48" s="9" t="str">
        <f>IF(W48="","","NOT NULL,")</f>
        <v/>
      </c>
      <c r="Z48" s="8" t="str">
        <f>IF(Z18="","",Z18)</f>
        <v/>
      </c>
      <c r="AA48" s="3" t="str">
        <f>IF(Z48="","","VARCHAR(30)")</f>
        <v/>
      </c>
      <c r="AB48" s="9" t="str">
        <f>IF(Z48="","","NOT NULL,")</f>
        <v/>
      </c>
      <c r="AC48" s="8" t="str">
        <f>IF(AC18="","",AC18)</f>
        <v/>
      </c>
      <c r="AD48" s="3" t="str">
        <f>IF(AC48="","","VARCHAR(30)")</f>
        <v/>
      </c>
      <c r="AE48" s="9" t="str">
        <f>IF(AC48="","","NOT NULL,")</f>
        <v/>
      </c>
      <c r="AF48" s="8" t="str">
        <f>IF(AF18="","",AF18)</f>
        <v/>
      </c>
      <c r="AG48" s="3" t="str">
        <f>IF(AF48="","","VARCHAR(30)")</f>
        <v/>
      </c>
      <c r="AH48" s="9" t="str">
        <f>IF(AF48="","","NOT NULL,")</f>
        <v/>
      </c>
      <c r="AI48" s="8" t="str">
        <f>IF(AI18="","",AI18)</f>
        <v/>
      </c>
      <c r="AJ48" s="3" t="str">
        <f>IF(AI48="","","VARCHAR(30)")</f>
        <v/>
      </c>
      <c r="AK48" s="9" t="str">
        <f>IF(AI48="","","NOT NULL,")</f>
        <v/>
      </c>
      <c r="AL48" s="8" t="str">
        <f>IF(AL18="","",AL18)</f>
        <v/>
      </c>
      <c r="AM48" s="3" t="str">
        <f>IF(AL48="","","VARCHAR(30)")</f>
        <v/>
      </c>
      <c r="AN48" s="9" t="str">
        <f>IF(AL48="","","NOT NULL,")</f>
        <v/>
      </c>
      <c r="AO48" s="8" t="str">
        <f>IF(AO18="","",AO18)</f>
        <v/>
      </c>
      <c r="AP48" s="3" t="str">
        <f>IF(AO48="","","VARCHAR(30)")</f>
        <v/>
      </c>
      <c r="AQ48" s="9" t="str">
        <f>IF(AO48="","","NOT NULL,")</f>
        <v/>
      </c>
      <c r="AR48" s="8" t="str">
        <f>IF(AR18="","",AR18)</f>
        <v/>
      </c>
      <c r="AS48" s="3" t="str">
        <f>IF(AR48="","","VARCHAR(30)")</f>
        <v/>
      </c>
      <c r="AT48" s="9" t="str">
        <f>IF(AR48="","","NOT NULL,")</f>
        <v/>
      </c>
      <c r="AU48" s="8" t="str">
        <f>IF(AU18="","",AU18)</f>
        <v/>
      </c>
      <c r="AV48" s="3" t="str">
        <f>IF(AU48="","","VARCHAR(30)")</f>
        <v/>
      </c>
      <c r="AW48" s="9" t="str">
        <f>IF(AU48="","","NOT NULL,")</f>
        <v/>
      </c>
      <c r="AX48" s="8" t="str">
        <f>IF(AX18="","",AX18)</f>
        <v/>
      </c>
      <c r="AY48" s="3" t="str">
        <f>IF(AX48="","","VARCHAR(30)")</f>
        <v/>
      </c>
      <c r="AZ48" s="9" t="str">
        <f>IF(AX48="","","NOT NULL,")</f>
        <v/>
      </c>
      <c r="BA48" s="8" t="str">
        <f>IF(BA18="","",BA18)</f>
        <v/>
      </c>
      <c r="BB48" s="3" t="str">
        <f>IF(BA48="","","VARCHAR(30)")</f>
        <v/>
      </c>
      <c r="BC48" s="9" t="str">
        <f>IF(BA48="","","NOT NULL,")</f>
        <v/>
      </c>
      <c r="BD48" s="8" t="str">
        <f>IF(BD18="","",BD18)</f>
        <v/>
      </c>
      <c r="BE48" s="3" t="str">
        <f>IF(BD48="","","VARCHAR(30)")</f>
        <v/>
      </c>
      <c r="BF48" s="9" t="str">
        <f>IF(BD48="","","NOT NULL,")</f>
        <v/>
      </c>
      <c r="BG48" s="8" t="str">
        <f>IF(BG18="","",BG18)</f>
        <v/>
      </c>
      <c r="BH48" s="3" t="str">
        <f>IF(BG48="","","VARCHAR(30)")</f>
        <v/>
      </c>
      <c r="BI48" s="9" t="str">
        <f>IF(BG48="","","NOT NULL,")</f>
        <v/>
      </c>
      <c r="BJ48" s="8" t="str">
        <f>IF(BJ18="","",BJ18)</f>
        <v/>
      </c>
      <c r="BK48" s="3" t="str">
        <f>IF(BJ48="","","VARCHAR(30)")</f>
        <v/>
      </c>
      <c r="BL48" s="9" t="str">
        <f>IF(BJ48="","","NOT NULL,")</f>
        <v/>
      </c>
      <c r="BM48" s="8" t="str">
        <f>IF(BM18="","",BM18)</f>
        <v/>
      </c>
      <c r="BN48" s="3" t="str">
        <f>IF(BM48="","","VARCHAR(30)")</f>
        <v/>
      </c>
      <c r="BO48" s="9" t="str">
        <f>IF(BM48="","","NOT NULL,")</f>
        <v/>
      </c>
      <c r="BP48" s="8" t="str">
        <f t="shared" ref="BP48:BP56" si="43">IF(BP18="","",BP18)</f>
        <v/>
      </c>
      <c r="BQ48" s="3" t="str">
        <f t="shared" ref="BQ48:BQ56" si="44">IF(BP48="","","VARCHAR(30)")</f>
        <v/>
      </c>
      <c r="BR48" s="9" t="str">
        <f t="shared" ref="BR48:BR56" si="45">IF(BP48="","","NOT NULL,")</f>
        <v/>
      </c>
      <c r="BS48" s="8" t="str">
        <f>IF(BS18="","",BS18)</f>
        <v/>
      </c>
      <c r="BT48" s="3" t="str">
        <f>IF(BS48="","","VARCHAR(30)")</f>
        <v/>
      </c>
      <c r="BU48" s="9" t="str">
        <f>IF(BS48="","","NOT NULL,")</f>
        <v/>
      </c>
      <c r="BV48" s="8" t="str">
        <f>IF(BV18="","",BV18)</f>
        <v>stage_ID</v>
      </c>
      <c r="BW48" s="3" t="str">
        <f>IF(BV48="","","VARCHAR(30)")</f>
        <v>VARCHAR(30)</v>
      </c>
      <c r="BX48" s="9" t="str">
        <f>IF(BV48="","","NOT NULL,")</f>
        <v>NOT NULL,</v>
      </c>
      <c r="BY48" s="8" t="str">
        <f>IF(BY18="","",BY18)</f>
        <v>stage_ID</v>
      </c>
      <c r="BZ48" s="3" t="str">
        <f>IF(BY48="","","VARCHAR(30)")</f>
        <v>VARCHAR(30)</v>
      </c>
      <c r="CA48" s="9" t="str">
        <f>IF(BY48="","","NOT NULL,")</f>
        <v>NOT NULL,</v>
      </c>
      <c r="CB48" s="8" t="str">
        <f>IF(CB18="","",CB18)</f>
        <v>stage_ID</v>
      </c>
      <c r="CC48" s="3" t="str">
        <f>IF(CB48="","","VARCHAR(30)")</f>
        <v>VARCHAR(30)</v>
      </c>
      <c r="CD48" s="9" t="str">
        <f>IF(CB48="","","NOT NULL,")</f>
        <v>NOT NULL,</v>
      </c>
      <c r="CE48" s="8" t="str">
        <f>IF(CE18="","",CE18)</f>
        <v>stage_ID</v>
      </c>
      <c r="CF48" s="3" t="str">
        <f>IF(CE48="","","VARCHAR(30)")</f>
        <v>VARCHAR(30)</v>
      </c>
      <c r="CG48" s="9" t="str">
        <f>IF(CE48="","","NOT NULL,")</f>
        <v>NOT NULL,</v>
      </c>
      <c r="CH48" t="s">
        <v>181</v>
      </c>
    </row>
    <row r="49" spans="2:92" x14ac:dyDescent="0.2">
      <c r="B49" s="8" t="str">
        <f t="shared" si="40"/>
        <v/>
      </c>
      <c r="C49" s="3" t="str">
        <f t="shared" si="41"/>
        <v/>
      </c>
      <c r="D49" s="9" t="str">
        <f t="shared" si="42"/>
        <v/>
      </c>
      <c r="E49" s="8" t="str">
        <f t="shared" ref="E49:E56" si="46">IF(E19="","",E19)</f>
        <v/>
      </c>
      <c r="F49" s="3" t="str">
        <f t="shared" ref="F49:F56" si="47">IF(E49="","","VARCHAR(30)")</f>
        <v/>
      </c>
      <c r="G49" s="9" t="str">
        <f t="shared" ref="G49:G56" si="48">IF(E49="","","NOT NULL,")</f>
        <v/>
      </c>
      <c r="H49" s="8" t="str">
        <f t="shared" ref="H49:H56" si="49">IF(H19="","",H19)</f>
        <v/>
      </c>
      <c r="I49" s="3" t="str">
        <f t="shared" ref="I49:I56" si="50">IF(H49="","","VARCHAR(30)")</f>
        <v/>
      </c>
      <c r="J49" s="9" t="str">
        <f t="shared" ref="J49:J56" si="51">IF(H49="","","NOT NULL,")</f>
        <v/>
      </c>
      <c r="K49" s="8" t="str">
        <f t="shared" ref="K49:K56" si="52">IF(K19="","",K19)</f>
        <v/>
      </c>
      <c r="L49" s="3" t="str">
        <f t="shared" ref="L49:L56" si="53">IF(K49="","","VARCHAR(30)")</f>
        <v/>
      </c>
      <c r="M49" s="9" t="str">
        <f t="shared" ref="M49:M56" si="54">IF(K49="","","NOT NULL,")</f>
        <v/>
      </c>
      <c r="N49" s="8" t="str">
        <f t="shared" ref="N49:N56" si="55">IF(N19="","",N19)</f>
        <v/>
      </c>
      <c r="O49" s="3" t="str">
        <f t="shared" ref="O49:O56" si="56">IF(N49="","","VARCHAR(30)")</f>
        <v/>
      </c>
      <c r="P49" s="9" t="str">
        <f t="shared" ref="P49:P56" si="57">IF(N49="","","NOT NULL,")</f>
        <v/>
      </c>
      <c r="Q49" s="8" t="str">
        <f t="shared" ref="Q49:Q56" si="58">IF(Q19="","",Q19)</f>
        <v/>
      </c>
      <c r="R49" s="3" t="s">
        <v>95</v>
      </c>
      <c r="S49" s="9" t="str">
        <f t="shared" ref="S49:S56" si="59">IF(Q49="","","NOT NULL,")</f>
        <v/>
      </c>
      <c r="T49" s="8" t="str">
        <f t="shared" ref="T49:T56" si="60">IF(T19="","",T19)</f>
        <v/>
      </c>
      <c r="U49" s="3" t="str">
        <f t="shared" ref="U49:U56" si="61">IF(T49="","","VARCHAR(30)")</f>
        <v/>
      </c>
      <c r="V49" s="9" t="str">
        <f t="shared" ref="V49:V56" si="62">IF(T49="","","NOT NULL,")</f>
        <v/>
      </c>
      <c r="W49" s="8" t="str">
        <f t="shared" ref="W49:W56" si="63">IF(W19="","",W19)</f>
        <v/>
      </c>
      <c r="X49" s="3" t="str">
        <f t="shared" ref="X49:X56" si="64">IF(W49="","","VARCHAR(30)")</f>
        <v/>
      </c>
      <c r="Y49" s="9" t="str">
        <f t="shared" ref="Y49:Y56" si="65">IF(W49="","","NOT NULL,")</f>
        <v/>
      </c>
      <c r="Z49" s="8" t="str">
        <f t="shared" ref="Z49:Z56" si="66">IF(Z19="","",Z19)</f>
        <v/>
      </c>
      <c r="AA49" s="3" t="str">
        <f t="shared" ref="AA49:AA56" si="67">IF(Z49="","","VARCHAR(30)")</f>
        <v/>
      </c>
      <c r="AB49" s="9" t="str">
        <f t="shared" ref="AB49:AB56" si="68">IF(Z49="","","NOT NULL,")</f>
        <v/>
      </c>
      <c r="AC49" s="8" t="str">
        <f t="shared" ref="AC49:AC56" si="69">IF(AC19="","",AC19)</f>
        <v/>
      </c>
      <c r="AD49" s="3" t="str">
        <f t="shared" ref="AD49:AD56" si="70">IF(AC49="","","VARCHAR(30)")</f>
        <v/>
      </c>
      <c r="AE49" s="9" t="str">
        <f t="shared" ref="AE49:AE56" si="71">IF(AC49="","","NOT NULL,")</f>
        <v/>
      </c>
      <c r="AF49" s="8" t="str">
        <f t="shared" ref="AF49:AF56" si="72">IF(AF19="","",AF19)</f>
        <v/>
      </c>
      <c r="AG49" s="3" t="str">
        <f t="shared" ref="AG49:AG56" si="73">IF(AF49="","","VARCHAR(30)")</f>
        <v/>
      </c>
      <c r="AH49" s="9" t="str">
        <f t="shared" ref="AH49:AH56" si="74">IF(AF49="","","NOT NULL,")</f>
        <v/>
      </c>
      <c r="AI49" s="8" t="str">
        <f t="shared" ref="AI49:AI56" si="75">IF(AI19="","",AI19)</f>
        <v/>
      </c>
      <c r="AJ49" s="3" t="str">
        <f t="shared" ref="AJ49:AJ56" si="76">IF(AI49="","","VARCHAR(30)")</f>
        <v/>
      </c>
      <c r="AK49" s="9" t="str">
        <f t="shared" ref="AK49:AK56" si="77">IF(AI49="","","NOT NULL,")</f>
        <v/>
      </c>
      <c r="AL49" s="8" t="str">
        <f t="shared" ref="AL49:AL56" si="78">IF(AL19="","",AL19)</f>
        <v/>
      </c>
      <c r="AM49" s="3" t="str">
        <f t="shared" ref="AM49:AM56" si="79">IF(AL49="","","VARCHAR(30)")</f>
        <v/>
      </c>
      <c r="AN49" s="9" t="str">
        <f t="shared" ref="AN49:AN56" si="80">IF(AL49="","","NOT NULL,")</f>
        <v/>
      </c>
      <c r="AO49" s="8" t="str">
        <f t="shared" ref="AO49:AO56" si="81">IF(AO19="","",AO19)</f>
        <v/>
      </c>
      <c r="AP49" s="3" t="str">
        <f t="shared" ref="AP49:AP56" si="82">IF(AO49="","","VARCHAR(30)")</f>
        <v/>
      </c>
      <c r="AQ49" s="9" t="str">
        <f t="shared" ref="AQ49:AQ56" si="83">IF(AO49="","","NOT NULL,")</f>
        <v/>
      </c>
      <c r="AR49" s="8" t="str">
        <f t="shared" ref="AR49:AR56" si="84">IF(AR19="","",AR19)</f>
        <v/>
      </c>
      <c r="AS49" s="3" t="str">
        <f t="shared" ref="AS49:AS56" si="85">IF(AR49="","","VARCHAR(30)")</f>
        <v/>
      </c>
      <c r="AT49" s="9" t="str">
        <f t="shared" ref="AT49:AT56" si="86">IF(AR49="","","NOT NULL,")</f>
        <v/>
      </c>
      <c r="AU49" s="8" t="str">
        <f t="shared" ref="AU49:AU56" si="87">IF(AU19="","",AU19)</f>
        <v/>
      </c>
      <c r="AV49" s="3" t="str">
        <f t="shared" ref="AV49:AV56" si="88">IF(AU49="","","VARCHAR(30)")</f>
        <v/>
      </c>
      <c r="AW49" s="9" t="str">
        <f t="shared" ref="AW49:AW56" si="89">IF(AU49="","","NOT NULL,")</f>
        <v/>
      </c>
      <c r="AX49" s="8" t="str">
        <f t="shared" ref="AX49:AX56" si="90">IF(AX19="","",AX19)</f>
        <v/>
      </c>
      <c r="AY49" s="3" t="str">
        <f t="shared" ref="AY49:AY56" si="91">IF(AX49="","","VARCHAR(30)")</f>
        <v/>
      </c>
      <c r="AZ49" s="9" t="str">
        <f t="shared" ref="AZ49:AZ56" si="92">IF(AX49="","","NOT NULL,")</f>
        <v/>
      </c>
      <c r="BA49" s="8" t="str">
        <f t="shared" ref="BA49:BA56" si="93">IF(BA19="","",BA19)</f>
        <v/>
      </c>
      <c r="BB49" s="3" t="str">
        <f t="shared" ref="BB49:BB56" si="94">IF(BA49="","","VARCHAR(30)")</f>
        <v/>
      </c>
      <c r="BC49" s="9" t="str">
        <f t="shared" ref="BC49:BC56" si="95">IF(BA49="","","NOT NULL,")</f>
        <v/>
      </c>
      <c r="BD49" s="8" t="str">
        <f t="shared" ref="BD49:BD56" si="96">IF(BD19="","",BD19)</f>
        <v/>
      </c>
      <c r="BE49" s="3" t="str">
        <f t="shared" ref="BE49:BE56" si="97">IF(BD49="","","VARCHAR(30)")</f>
        <v/>
      </c>
      <c r="BF49" s="9" t="str">
        <f t="shared" ref="BF49:BF56" si="98">IF(BD49="","","NOT NULL,")</f>
        <v/>
      </c>
      <c r="BG49" s="8" t="str">
        <f t="shared" ref="BG49:BG56" si="99">IF(BG19="","",BG19)</f>
        <v/>
      </c>
      <c r="BH49" s="3" t="str">
        <f t="shared" ref="BH49:BH56" si="100">IF(BG49="","","VARCHAR(30)")</f>
        <v/>
      </c>
      <c r="BI49" s="9" t="str">
        <f t="shared" ref="BI49:BI56" si="101">IF(BG49="","","NOT NULL,")</f>
        <v/>
      </c>
      <c r="BJ49" s="8" t="str">
        <f t="shared" ref="BJ49:BJ56" si="102">IF(BJ19="","",BJ19)</f>
        <v/>
      </c>
      <c r="BK49" s="3" t="str">
        <f t="shared" ref="BK49:BK56" si="103">IF(BJ49="","","VARCHAR(30)")</f>
        <v/>
      </c>
      <c r="BL49" s="9" t="str">
        <f t="shared" ref="BL49:BL56" si="104">IF(BJ49="","","NOT NULL,")</f>
        <v/>
      </c>
      <c r="BM49" s="8" t="str">
        <f t="shared" ref="BM49:BM56" si="105">IF(BM19="","",BM19)</f>
        <v/>
      </c>
      <c r="BN49" s="3" t="str">
        <f t="shared" ref="BN49:BN56" si="106">IF(BM49="","","VARCHAR(30)")</f>
        <v/>
      </c>
      <c r="BO49" s="9" t="str">
        <f t="shared" ref="BO49:BO56" si="107">IF(BM49="","","NOT NULL,")</f>
        <v/>
      </c>
      <c r="BP49" s="8" t="str">
        <f t="shared" si="43"/>
        <v/>
      </c>
      <c r="BQ49" s="3" t="str">
        <f t="shared" si="44"/>
        <v/>
      </c>
      <c r="BR49" s="9" t="str">
        <f t="shared" si="45"/>
        <v/>
      </c>
      <c r="BS49" s="8" t="str">
        <f t="shared" ref="BS49:BS56" si="108">IF(BS19="","",BS19)</f>
        <v/>
      </c>
      <c r="BT49" s="3" t="str">
        <f t="shared" ref="BT49:BT56" si="109">IF(BS49="","","VARCHAR(30)")</f>
        <v/>
      </c>
      <c r="BU49" s="9" t="str">
        <f t="shared" ref="BU49:BU56" si="110">IF(BS49="","","NOT NULL,")</f>
        <v/>
      </c>
      <c r="BV49" s="8" t="str">
        <f t="shared" ref="BV49:BV56" si="111">IF(BV19="","",BV19)</f>
        <v>attachment_ID</v>
      </c>
      <c r="BW49" s="3" t="str">
        <f t="shared" ref="BW49:BW56" si="112">IF(BV49="","","VARCHAR(30)")</f>
        <v>VARCHAR(30)</v>
      </c>
      <c r="BX49" s="9" t="str">
        <f t="shared" ref="BX49:BX56" si="113">IF(BV49="","","NOT NULL,")</f>
        <v>NOT NULL,</v>
      </c>
      <c r="BY49" s="8" t="str">
        <f t="shared" ref="BY49:BY56" si="114">IF(BY19="","",BY19)</f>
        <v/>
      </c>
      <c r="BZ49" s="3" t="str">
        <f t="shared" ref="BZ49:BZ56" si="115">IF(BY49="","","VARCHAR(30)")</f>
        <v/>
      </c>
      <c r="CA49" s="9" t="str">
        <f t="shared" ref="CA49:CA56" si="116">IF(BY49="","","NOT NULL,")</f>
        <v/>
      </c>
      <c r="CB49" s="8" t="str">
        <f t="shared" ref="CB49:CB56" si="117">IF(CB19="","",CB19)</f>
        <v/>
      </c>
      <c r="CC49" s="3" t="str">
        <f t="shared" ref="CC49:CC56" si="118">IF(CB49="","","VARCHAR(30)")</f>
        <v/>
      </c>
      <c r="CD49" s="9" t="str">
        <f t="shared" ref="CD49:CD56" si="119">IF(CB49="","","NOT NULL,")</f>
        <v/>
      </c>
      <c r="CE49" s="8" t="str">
        <f t="shared" ref="CE49:CE56" si="120">IF(CE19="","",CE19)</f>
        <v/>
      </c>
      <c r="CF49" s="3" t="str">
        <f t="shared" ref="CF49:CF56" si="121">IF(CE49="","","VARCHAR(30)")</f>
        <v/>
      </c>
      <c r="CG49" s="9" t="str">
        <f t="shared" ref="CG49:CG56" si="122">IF(CE49="","","NOT NULL,")</f>
        <v/>
      </c>
      <c r="CH49" t="s">
        <v>181</v>
      </c>
    </row>
    <row r="50" spans="2:92" x14ac:dyDescent="0.2">
      <c r="B50" s="8" t="str">
        <f t="shared" si="40"/>
        <v/>
      </c>
      <c r="C50" s="3" t="str">
        <f t="shared" si="41"/>
        <v/>
      </c>
      <c r="D50" s="9" t="str">
        <f t="shared" si="42"/>
        <v/>
      </c>
      <c r="E50" s="8" t="str">
        <f t="shared" si="46"/>
        <v/>
      </c>
      <c r="F50" s="3" t="str">
        <f t="shared" si="47"/>
        <v/>
      </c>
      <c r="G50" s="9" t="str">
        <f t="shared" si="48"/>
        <v/>
      </c>
      <c r="H50" s="8" t="str">
        <f t="shared" si="49"/>
        <v/>
      </c>
      <c r="I50" s="3" t="str">
        <f t="shared" si="50"/>
        <v/>
      </c>
      <c r="J50" s="9" t="str">
        <f t="shared" si="51"/>
        <v/>
      </c>
      <c r="K50" s="8" t="str">
        <f t="shared" si="52"/>
        <v/>
      </c>
      <c r="L50" s="3" t="str">
        <f t="shared" si="53"/>
        <v/>
      </c>
      <c r="M50" s="9" t="str">
        <f t="shared" si="54"/>
        <v/>
      </c>
      <c r="N50" s="8" t="str">
        <f t="shared" si="55"/>
        <v/>
      </c>
      <c r="O50" s="3" t="str">
        <f t="shared" si="56"/>
        <v/>
      </c>
      <c r="P50" s="9" t="str">
        <f t="shared" si="57"/>
        <v/>
      </c>
      <c r="Q50" s="8" t="str">
        <f t="shared" si="58"/>
        <v/>
      </c>
      <c r="R50" s="3" t="str">
        <f t="shared" ref="R49:R56" si="123">IF(Q50="","","VARCHAR(30)")</f>
        <v/>
      </c>
      <c r="S50" s="9" t="str">
        <f t="shared" si="59"/>
        <v/>
      </c>
      <c r="T50" s="8" t="str">
        <f t="shared" si="60"/>
        <v/>
      </c>
      <c r="U50" s="3" t="str">
        <f t="shared" si="61"/>
        <v/>
      </c>
      <c r="V50" s="9" t="str">
        <f t="shared" si="62"/>
        <v/>
      </c>
      <c r="W50" s="8" t="str">
        <f t="shared" si="63"/>
        <v/>
      </c>
      <c r="X50" s="3" t="str">
        <f t="shared" si="64"/>
        <v/>
      </c>
      <c r="Y50" s="9" t="str">
        <f t="shared" si="65"/>
        <v/>
      </c>
      <c r="Z50" s="8" t="str">
        <f t="shared" si="66"/>
        <v/>
      </c>
      <c r="AA50" s="3" t="str">
        <f t="shared" si="67"/>
        <v/>
      </c>
      <c r="AB50" s="9" t="str">
        <f t="shared" si="68"/>
        <v/>
      </c>
      <c r="AC50" s="8" t="str">
        <f t="shared" si="69"/>
        <v/>
      </c>
      <c r="AD50" s="3" t="str">
        <f t="shared" si="70"/>
        <v/>
      </c>
      <c r="AE50" s="9" t="str">
        <f t="shared" si="71"/>
        <v/>
      </c>
      <c r="AF50" s="8" t="str">
        <f t="shared" si="72"/>
        <v/>
      </c>
      <c r="AG50" s="3" t="str">
        <f t="shared" si="73"/>
        <v/>
      </c>
      <c r="AH50" s="9" t="str">
        <f t="shared" si="74"/>
        <v/>
      </c>
      <c r="AI50" s="8" t="str">
        <f t="shared" si="75"/>
        <v/>
      </c>
      <c r="AJ50" s="3" t="str">
        <f t="shared" si="76"/>
        <v/>
      </c>
      <c r="AK50" s="9" t="str">
        <f t="shared" si="77"/>
        <v/>
      </c>
      <c r="AL50" s="8" t="str">
        <f t="shared" si="78"/>
        <v/>
      </c>
      <c r="AM50" s="3" t="str">
        <f t="shared" si="79"/>
        <v/>
      </c>
      <c r="AN50" s="9" t="str">
        <f t="shared" si="80"/>
        <v/>
      </c>
      <c r="AO50" s="8" t="str">
        <f t="shared" si="81"/>
        <v/>
      </c>
      <c r="AP50" s="3" t="str">
        <f t="shared" si="82"/>
        <v/>
      </c>
      <c r="AQ50" s="9" t="str">
        <f t="shared" si="83"/>
        <v/>
      </c>
      <c r="AR50" s="8" t="str">
        <f t="shared" si="84"/>
        <v/>
      </c>
      <c r="AS50" s="3" t="str">
        <f t="shared" si="85"/>
        <v/>
      </c>
      <c r="AT50" s="9" t="str">
        <f t="shared" si="86"/>
        <v/>
      </c>
      <c r="AU50" s="8" t="str">
        <f t="shared" si="87"/>
        <v/>
      </c>
      <c r="AV50" s="3" t="str">
        <f t="shared" si="88"/>
        <v/>
      </c>
      <c r="AW50" s="9" t="str">
        <f t="shared" si="89"/>
        <v/>
      </c>
      <c r="AX50" s="8" t="str">
        <f t="shared" si="90"/>
        <v/>
      </c>
      <c r="AY50" s="3" t="str">
        <f t="shared" si="91"/>
        <v/>
      </c>
      <c r="AZ50" s="9" t="str">
        <f t="shared" si="92"/>
        <v/>
      </c>
      <c r="BA50" s="8" t="str">
        <f t="shared" si="93"/>
        <v/>
      </c>
      <c r="BB50" s="3" t="str">
        <f t="shared" si="94"/>
        <v/>
      </c>
      <c r="BC50" s="9" t="str">
        <f t="shared" si="95"/>
        <v/>
      </c>
      <c r="BD50" s="8" t="str">
        <f t="shared" si="96"/>
        <v>post_ID</v>
      </c>
      <c r="BE50" s="3" t="str">
        <f t="shared" si="97"/>
        <v>VARCHAR(30)</v>
      </c>
      <c r="BF50" s="9" t="str">
        <f t="shared" si="98"/>
        <v>NOT NULL,</v>
      </c>
      <c r="BG50" s="8" t="str">
        <f t="shared" si="99"/>
        <v/>
      </c>
      <c r="BH50" s="3" t="str">
        <f t="shared" si="100"/>
        <v/>
      </c>
      <c r="BI50" s="9" t="str">
        <f t="shared" si="101"/>
        <v/>
      </c>
      <c r="BJ50" s="8" t="str">
        <f t="shared" si="102"/>
        <v/>
      </c>
      <c r="BK50" s="3" t="str">
        <f t="shared" si="103"/>
        <v/>
      </c>
      <c r="BL50" s="9" t="str">
        <f t="shared" si="104"/>
        <v/>
      </c>
      <c r="BM50" s="8" t="str">
        <f t="shared" si="105"/>
        <v/>
      </c>
      <c r="BN50" s="3" t="str">
        <f t="shared" si="106"/>
        <v/>
      </c>
      <c r="BO50" s="9" t="str">
        <f t="shared" si="107"/>
        <v/>
      </c>
      <c r="BP50" s="8" t="str">
        <f t="shared" si="43"/>
        <v/>
      </c>
      <c r="BQ50" s="3" t="str">
        <f t="shared" si="44"/>
        <v/>
      </c>
      <c r="BR50" s="9" t="str">
        <f t="shared" si="45"/>
        <v/>
      </c>
      <c r="BS50" s="8" t="str">
        <f t="shared" si="108"/>
        <v/>
      </c>
      <c r="BT50" s="3" t="str">
        <f t="shared" si="109"/>
        <v/>
      </c>
      <c r="BU50" s="9" t="str">
        <f t="shared" si="110"/>
        <v/>
      </c>
      <c r="BV50" s="8" t="str">
        <f t="shared" si="111"/>
        <v>post_ID</v>
      </c>
      <c r="BW50" s="3" t="str">
        <f t="shared" si="112"/>
        <v>VARCHAR(30)</v>
      </c>
      <c r="BX50" s="9" t="str">
        <f t="shared" si="113"/>
        <v>NOT NULL,</v>
      </c>
      <c r="BY50" s="8" t="str">
        <f t="shared" si="114"/>
        <v>post_ID</v>
      </c>
      <c r="BZ50" s="3" t="str">
        <f t="shared" si="115"/>
        <v>VARCHAR(30)</v>
      </c>
      <c r="CA50" s="9" t="str">
        <f t="shared" si="116"/>
        <v>NOT NULL,</v>
      </c>
      <c r="CB50" s="8" t="str">
        <f t="shared" si="117"/>
        <v>post_ID</v>
      </c>
      <c r="CC50" s="3" t="str">
        <f t="shared" si="118"/>
        <v>VARCHAR(30)</v>
      </c>
      <c r="CD50" s="9" t="str">
        <f t="shared" si="119"/>
        <v>NOT NULL,</v>
      </c>
      <c r="CE50" s="8" t="str">
        <f t="shared" si="120"/>
        <v>post_ID</v>
      </c>
      <c r="CF50" s="3" t="str">
        <f t="shared" si="121"/>
        <v>VARCHAR(30)</v>
      </c>
      <c r="CG50" s="9" t="str">
        <f t="shared" si="122"/>
        <v>NOT NULL,</v>
      </c>
      <c r="CH50" t="s">
        <v>181</v>
      </c>
    </row>
    <row r="51" spans="2:92" x14ac:dyDescent="0.2">
      <c r="B51" s="8" t="str">
        <f t="shared" si="40"/>
        <v/>
      </c>
      <c r="C51" s="3" t="str">
        <f t="shared" si="41"/>
        <v/>
      </c>
      <c r="D51" s="9" t="str">
        <f t="shared" si="42"/>
        <v/>
      </c>
      <c r="E51" s="8" t="str">
        <f t="shared" si="46"/>
        <v/>
      </c>
      <c r="F51" s="3" t="str">
        <f t="shared" si="47"/>
        <v/>
      </c>
      <c r="G51" s="9" t="str">
        <f t="shared" si="48"/>
        <v/>
      </c>
      <c r="H51" s="8" t="str">
        <f t="shared" si="49"/>
        <v/>
      </c>
      <c r="I51" s="3" t="str">
        <f t="shared" si="50"/>
        <v/>
      </c>
      <c r="J51" s="9" t="str">
        <f t="shared" si="51"/>
        <v/>
      </c>
      <c r="K51" s="8" t="str">
        <f t="shared" si="52"/>
        <v/>
      </c>
      <c r="L51" s="3" t="str">
        <f t="shared" si="53"/>
        <v/>
      </c>
      <c r="M51" s="9" t="str">
        <f t="shared" si="54"/>
        <v/>
      </c>
      <c r="N51" s="8" t="str">
        <f t="shared" si="55"/>
        <v/>
      </c>
      <c r="O51" s="3" t="str">
        <f t="shared" si="56"/>
        <v/>
      </c>
      <c r="P51" s="9" t="str">
        <f t="shared" si="57"/>
        <v/>
      </c>
      <c r="Q51" s="8" t="str">
        <f t="shared" si="58"/>
        <v/>
      </c>
      <c r="R51" s="3" t="str">
        <f t="shared" si="123"/>
        <v/>
      </c>
      <c r="S51" s="9" t="str">
        <f t="shared" si="59"/>
        <v/>
      </c>
      <c r="T51" s="8" t="str">
        <f t="shared" si="60"/>
        <v/>
      </c>
      <c r="U51" s="3" t="str">
        <f t="shared" si="61"/>
        <v/>
      </c>
      <c r="V51" s="9" t="str">
        <f t="shared" si="62"/>
        <v/>
      </c>
      <c r="W51" s="8" t="str">
        <f t="shared" si="63"/>
        <v/>
      </c>
      <c r="X51" s="3" t="str">
        <f t="shared" si="64"/>
        <v/>
      </c>
      <c r="Y51" s="9" t="str">
        <f t="shared" si="65"/>
        <v/>
      </c>
      <c r="Z51" s="8" t="str">
        <f t="shared" si="66"/>
        <v/>
      </c>
      <c r="AA51" s="3" t="str">
        <f t="shared" si="67"/>
        <v/>
      </c>
      <c r="AB51" s="9" t="str">
        <f t="shared" si="68"/>
        <v/>
      </c>
      <c r="AC51" s="8" t="str">
        <f t="shared" si="69"/>
        <v/>
      </c>
      <c r="AD51" s="3" t="str">
        <f t="shared" si="70"/>
        <v/>
      </c>
      <c r="AE51" s="9" t="str">
        <f t="shared" si="71"/>
        <v/>
      </c>
      <c r="AF51" s="8" t="str">
        <f t="shared" si="72"/>
        <v/>
      </c>
      <c r="AG51" s="3" t="str">
        <f t="shared" si="73"/>
        <v/>
      </c>
      <c r="AH51" s="9" t="str">
        <f t="shared" si="74"/>
        <v/>
      </c>
      <c r="AI51" s="8" t="str">
        <f t="shared" si="75"/>
        <v/>
      </c>
      <c r="AJ51" s="3" t="str">
        <f t="shared" si="76"/>
        <v/>
      </c>
      <c r="AK51" s="9" t="str">
        <f t="shared" si="77"/>
        <v/>
      </c>
      <c r="AL51" s="8" t="str">
        <f t="shared" si="78"/>
        <v/>
      </c>
      <c r="AM51" s="3" t="str">
        <f t="shared" si="79"/>
        <v/>
      </c>
      <c r="AN51" s="9" t="str">
        <f t="shared" si="80"/>
        <v/>
      </c>
      <c r="AO51" s="8" t="str">
        <f t="shared" si="81"/>
        <v/>
      </c>
      <c r="AP51" s="3" t="str">
        <f t="shared" si="82"/>
        <v/>
      </c>
      <c r="AQ51" s="9" t="str">
        <f t="shared" si="83"/>
        <v/>
      </c>
      <c r="AR51" s="8" t="str">
        <f t="shared" si="84"/>
        <v/>
      </c>
      <c r="AS51" s="3" t="str">
        <f t="shared" si="85"/>
        <v/>
      </c>
      <c r="AT51" s="9" t="str">
        <f t="shared" si="86"/>
        <v/>
      </c>
      <c r="AU51" s="8" t="str">
        <f t="shared" si="87"/>
        <v/>
      </c>
      <c r="AV51" s="3" t="str">
        <f t="shared" si="88"/>
        <v/>
      </c>
      <c r="AW51" s="9" t="str">
        <f t="shared" si="89"/>
        <v/>
      </c>
      <c r="AX51" s="8" t="str">
        <f t="shared" si="90"/>
        <v/>
      </c>
      <c r="AY51" s="3" t="str">
        <f t="shared" si="91"/>
        <v/>
      </c>
      <c r="AZ51" s="9" t="str">
        <f t="shared" si="92"/>
        <v/>
      </c>
      <c r="BA51" s="8" t="str">
        <f t="shared" si="93"/>
        <v/>
      </c>
      <c r="BB51" s="3" t="str">
        <f t="shared" si="94"/>
        <v/>
      </c>
      <c r="BC51" s="9" t="str">
        <f t="shared" si="95"/>
        <v/>
      </c>
      <c r="BD51" s="8" t="str">
        <f t="shared" si="96"/>
        <v/>
      </c>
      <c r="BE51" s="3" t="str">
        <f t="shared" si="97"/>
        <v/>
      </c>
      <c r="BF51" s="9" t="str">
        <f t="shared" si="98"/>
        <v/>
      </c>
      <c r="BG51" s="8" t="str">
        <f t="shared" si="99"/>
        <v/>
      </c>
      <c r="BH51" s="3" t="str">
        <f t="shared" si="100"/>
        <v/>
      </c>
      <c r="BI51" s="9" t="str">
        <f t="shared" si="101"/>
        <v/>
      </c>
      <c r="BJ51" s="8" t="str">
        <f t="shared" si="102"/>
        <v/>
      </c>
      <c r="BK51" s="3" t="str">
        <f t="shared" si="103"/>
        <v/>
      </c>
      <c r="BL51" s="9" t="str">
        <f t="shared" si="104"/>
        <v/>
      </c>
      <c r="BM51" s="8" t="str">
        <f t="shared" si="105"/>
        <v/>
      </c>
      <c r="BN51" s="3" t="str">
        <f t="shared" si="106"/>
        <v/>
      </c>
      <c r="BO51" s="9" t="str">
        <f t="shared" si="107"/>
        <v/>
      </c>
      <c r="BP51" s="8" t="str">
        <f t="shared" si="43"/>
        <v/>
      </c>
      <c r="BQ51" s="3" t="str">
        <f t="shared" si="44"/>
        <v/>
      </c>
      <c r="BR51" s="9" t="str">
        <f t="shared" si="45"/>
        <v/>
      </c>
      <c r="BS51" s="8" t="str">
        <f t="shared" si="108"/>
        <v/>
      </c>
      <c r="BT51" s="3" t="str">
        <f t="shared" si="109"/>
        <v/>
      </c>
      <c r="BU51" s="9" t="str">
        <f t="shared" si="110"/>
        <v/>
      </c>
      <c r="BV51" s="8" t="str">
        <f t="shared" si="111"/>
        <v/>
      </c>
      <c r="BW51" s="3" t="str">
        <f t="shared" si="112"/>
        <v/>
      </c>
      <c r="BX51" s="9" t="str">
        <f t="shared" si="113"/>
        <v/>
      </c>
      <c r="BY51" s="8" t="str">
        <f t="shared" si="114"/>
        <v/>
      </c>
      <c r="BZ51" s="3" t="str">
        <f t="shared" si="115"/>
        <v/>
      </c>
      <c r="CA51" s="9" t="str">
        <f t="shared" si="116"/>
        <v/>
      </c>
      <c r="CB51" s="8" t="str">
        <f t="shared" si="117"/>
        <v/>
      </c>
      <c r="CC51" s="3" t="str">
        <f t="shared" si="118"/>
        <v/>
      </c>
      <c r="CD51" s="9" t="str">
        <f t="shared" si="119"/>
        <v/>
      </c>
      <c r="CE51" s="8" t="str">
        <f t="shared" si="120"/>
        <v/>
      </c>
      <c r="CF51" s="3" t="str">
        <f t="shared" si="121"/>
        <v/>
      </c>
      <c r="CG51" s="9" t="str">
        <f t="shared" si="122"/>
        <v/>
      </c>
      <c r="CH51" t="s">
        <v>181</v>
      </c>
    </row>
    <row r="52" spans="2:92" x14ac:dyDescent="0.2">
      <c r="B52" s="8" t="str">
        <f t="shared" si="40"/>
        <v/>
      </c>
      <c r="C52" s="3" t="str">
        <f t="shared" si="41"/>
        <v/>
      </c>
      <c r="D52" s="9" t="str">
        <f t="shared" si="42"/>
        <v/>
      </c>
      <c r="E52" s="8" t="str">
        <f t="shared" si="46"/>
        <v/>
      </c>
      <c r="F52" s="3" t="str">
        <f t="shared" si="47"/>
        <v/>
      </c>
      <c r="G52" s="9" t="str">
        <f t="shared" si="48"/>
        <v/>
      </c>
      <c r="H52" s="8" t="str">
        <f t="shared" si="49"/>
        <v/>
      </c>
      <c r="I52" s="3" t="str">
        <f t="shared" si="50"/>
        <v/>
      </c>
      <c r="J52" s="9" t="str">
        <f t="shared" si="51"/>
        <v/>
      </c>
      <c r="K52" s="8" t="str">
        <f t="shared" si="52"/>
        <v>partner_id</v>
      </c>
      <c r="L52" s="3" t="str">
        <f t="shared" si="53"/>
        <v>VARCHAR(30)</v>
      </c>
      <c r="M52" s="9" t="str">
        <f t="shared" si="54"/>
        <v>NOT NULL,</v>
      </c>
      <c r="N52" s="8" t="str">
        <f t="shared" si="55"/>
        <v/>
      </c>
      <c r="O52" s="3" t="str">
        <f t="shared" si="56"/>
        <v/>
      </c>
      <c r="P52" s="9" t="str">
        <f t="shared" si="57"/>
        <v/>
      </c>
      <c r="Q52" s="8" t="str">
        <f t="shared" si="58"/>
        <v/>
      </c>
      <c r="R52" s="3" t="str">
        <f t="shared" si="123"/>
        <v/>
      </c>
      <c r="S52" s="9" t="str">
        <f t="shared" si="59"/>
        <v/>
      </c>
      <c r="T52" s="8" t="str">
        <f t="shared" si="60"/>
        <v/>
      </c>
      <c r="U52" s="3" t="str">
        <f t="shared" si="61"/>
        <v/>
      </c>
      <c r="V52" s="9" t="str">
        <f t="shared" si="62"/>
        <v/>
      </c>
      <c r="W52" s="8" t="str">
        <f t="shared" si="63"/>
        <v/>
      </c>
      <c r="X52" s="3" t="str">
        <f t="shared" si="64"/>
        <v/>
      </c>
      <c r="Y52" s="9" t="str">
        <f t="shared" si="65"/>
        <v/>
      </c>
      <c r="Z52" s="8" t="str">
        <f t="shared" si="66"/>
        <v/>
      </c>
      <c r="AA52" s="3" t="str">
        <f t="shared" si="67"/>
        <v/>
      </c>
      <c r="AB52" s="9" t="str">
        <f t="shared" si="68"/>
        <v/>
      </c>
      <c r="AC52" s="8" t="str">
        <f t="shared" si="69"/>
        <v/>
      </c>
      <c r="AD52" s="3" t="str">
        <f t="shared" si="70"/>
        <v/>
      </c>
      <c r="AE52" s="9" t="str">
        <f t="shared" si="71"/>
        <v/>
      </c>
      <c r="AF52" s="8" t="str">
        <f t="shared" si="72"/>
        <v/>
      </c>
      <c r="AG52" s="3" t="str">
        <f t="shared" si="73"/>
        <v/>
      </c>
      <c r="AH52" s="9" t="str">
        <f t="shared" si="74"/>
        <v/>
      </c>
      <c r="AI52" s="8" t="str">
        <f t="shared" si="75"/>
        <v/>
      </c>
      <c r="AJ52" s="3" t="str">
        <f t="shared" si="76"/>
        <v/>
      </c>
      <c r="AK52" s="9" t="str">
        <f t="shared" si="77"/>
        <v/>
      </c>
      <c r="AL52" s="8" t="str">
        <f t="shared" si="78"/>
        <v/>
      </c>
      <c r="AM52" s="3" t="str">
        <f t="shared" si="79"/>
        <v/>
      </c>
      <c r="AN52" s="9" t="str">
        <f t="shared" si="80"/>
        <v/>
      </c>
      <c r="AO52" s="8" t="str">
        <f t="shared" si="81"/>
        <v/>
      </c>
      <c r="AP52" s="3" t="str">
        <f t="shared" si="82"/>
        <v/>
      </c>
      <c r="AQ52" s="9" t="str">
        <f t="shared" si="83"/>
        <v/>
      </c>
      <c r="AR52" s="8" t="str">
        <f t="shared" si="84"/>
        <v/>
      </c>
      <c r="AS52" s="3" t="str">
        <f t="shared" si="85"/>
        <v/>
      </c>
      <c r="AT52" s="9" t="str">
        <f t="shared" si="86"/>
        <v/>
      </c>
      <c r="AU52" s="8" t="str">
        <f t="shared" si="87"/>
        <v/>
      </c>
      <c r="AV52" s="3" t="str">
        <f t="shared" si="88"/>
        <v/>
      </c>
      <c r="AW52" s="9" t="str">
        <f t="shared" si="89"/>
        <v/>
      </c>
      <c r="AX52" s="8" t="str">
        <f t="shared" si="90"/>
        <v/>
      </c>
      <c r="AY52" s="3" t="str">
        <f t="shared" si="91"/>
        <v/>
      </c>
      <c r="AZ52" s="9" t="str">
        <f t="shared" si="92"/>
        <v/>
      </c>
      <c r="BA52" s="8" t="str">
        <f t="shared" si="93"/>
        <v/>
      </c>
      <c r="BB52" s="3" t="str">
        <f t="shared" si="94"/>
        <v/>
      </c>
      <c r="BC52" s="9" t="str">
        <f t="shared" si="95"/>
        <v/>
      </c>
      <c r="BD52" s="8" t="str">
        <f t="shared" si="96"/>
        <v/>
      </c>
      <c r="BE52" s="3" t="str">
        <f t="shared" si="97"/>
        <v/>
      </c>
      <c r="BF52" s="9" t="str">
        <f t="shared" si="98"/>
        <v/>
      </c>
      <c r="BG52" s="8" t="str">
        <f t="shared" si="99"/>
        <v/>
      </c>
      <c r="BH52" s="3" t="str">
        <f t="shared" si="100"/>
        <v/>
      </c>
      <c r="BI52" s="9" t="str">
        <f t="shared" si="101"/>
        <v/>
      </c>
      <c r="BJ52" s="8" t="str">
        <f t="shared" si="102"/>
        <v/>
      </c>
      <c r="BK52" s="3" t="str">
        <f t="shared" si="103"/>
        <v/>
      </c>
      <c r="BL52" s="9" t="str">
        <f t="shared" si="104"/>
        <v/>
      </c>
      <c r="BM52" s="8" t="str">
        <f t="shared" si="105"/>
        <v>thread_ID</v>
      </c>
      <c r="BN52" s="3" t="str">
        <f t="shared" si="106"/>
        <v>VARCHAR(30)</v>
      </c>
      <c r="BO52" s="9" t="str">
        <f t="shared" si="107"/>
        <v>NOT NULL,</v>
      </c>
      <c r="BP52" s="8" t="str">
        <f t="shared" si="43"/>
        <v/>
      </c>
      <c r="BQ52" s="3" t="str">
        <f t="shared" si="44"/>
        <v/>
      </c>
      <c r="BR52" s="9" t="str">
        <f t="shared" si="45"/>
        <v/>
      </c>
      <c r="BS52" s="8" t="str">
        <f t="shared" si="108"/>
        <v/>
      </c>
      <c r="BT52" s="3" t="str">
        <f t="shared" si="109"/>
        <v/>
      </c>
      <c r="BU52" s="9" t="str">
        <f t="shared" si="110"/>
        <v/>
      </c>
      <c r="BV52" s="8" t="str">
        <f t="shared" si="111"/>
        <v/>
      </c>
      <c r="BW52" s="3" t="str">
        <f t="shared" si="112"/>
        <v/>
      </c>
      <c r="BX52" s="9" t="str">
        <f t="shared" si="113"/>
        <v/>
      </c>
      <c r="BY52" s="8" t="str">
        <f t="shared" si="114"/>
        <v/>
      </c>
      <c r="BZ52" s="3" t="str">
        <f t="shared" si="115"/>
        <v/>
      </c>
      <c r="CA52" s="9" t="str">
        <f t="shared" si="116"/>
        <v/>
      </c>
      <c r="CB52" s="8" t="str">
        <f t="shared" si="117"/>
        <v/>
      </c>
      <c r="CC52" s="3" t="str">
        <f t="shared" si="118"/>
        <v/>
      </c>
      <c r="CD52" s="9" t="str">
        <f t="shared" si="119"/>
        <v/>
      </c>
      <c r="CE52" s="8" t="str">
        <f t="shared" si="120"/>
        <v/>
      </c>
      <c r="CF52" s="3" t="str">
        <f t="shared" si="121"/>
        <v/>
      </c>
      <c r="CG52" s="9" t="str">
        <f t="shared" si="122"/>
        <v/>
      </c>
      <c r="CH52" t="s">
        <v>181</v>
      </c>
    </row>
    <row r="53" spans="2:92" x14ac:dyDescent="0.2">
      <c r="B53" s="8" t="str">
        <f t="shared" si="40"/>
        <v/>
      </c>
      <c r="C53" s="3" t="str">
        <f t="shared" si="41"/>
        <v/>
      </c>
      <c r="D53" s="9" t="str">
        <f t="shared" si="42"/>
        <v/>
      </c>
      <c r="E53" s="8" t="str">
        <f t="shared" si="46"/>
        <v>profile_id</v>
      </c>
      <c r="F53" s="3" t="str">
        <f t="shared" si="47"/>
        <v>VARCHAR(30)</v>
      </c>
      <c r="G53" s="9" t="str">
        <f t="shared" si="48"/>
        <v>NOT NULL,</v>
      </c>
      <c r="H53" s="8" t="str">
        <f t="shared" si="49"/>
        <v/>
      </c>
      <c r="I53" s="3" t="str">
        <f t="shared" si="50"/>
        <v/>
      </c>
      <c r="J53" s="9" t="str">
        <f t="shared" si="51"/>
        <v/>
      </c>
      <c r="K53" s="8" t="str">
        <f t="shared" si="52"/>
        <v/>
      </c>
      <c r="L53" s="3" t="str">
        <f t="shared" si="53"/>
        <v/>
      </c>
      <c r="M53" s="9" t="str">
        <f t="shared" si="54"/>
        <v/>
      </c>
      <c r="N53" s="8" t="str">
        <f t="shared" si="55"/>
        <v/>
      </c>
      <c r="O53" s="3" t="str">
        <f t="shared" si="56"/>
        <v/>
      </c>
      <c r="P53" s="9" t="str">
        <f t="shared" si="57"/>
        <v/>
      </c>
      <c r="Q53" s="8" t="str">
        <f t="shared" si="58"/>
        <v/>
      </c>
      <c r="R53" s="3" t="str">
        <f t="shared" si="123"/>
        <v/>
      </c>
      <c r="S53" s="9" t="str">
        <f t="shared" si="59"/>
        <v/>
      </c>
      <c r="T53" s="8" t="str">
        <f t="shared" si="60"/>
        <v/>
      </c>
      <c r="U53" s="3" t="str">
        <f t="shared" si="61"/>
        <v/>
      </c>
      <c r="V53" s="9" t="str">
        <f t="shared" si="62"/>
        <v/>
      </c>
      <c r="W53" s="8" t="str">
        <f t="shared" si="63"/>
        <v/>
      </c>
      <c r="X53" s="3" t="str">
        <f t="shared" si="64"/>
        <v/>
      </c>
      <c r="Y53" s="9" t="str">
        <f t="shared" si="65"/>
        <v/>
      </c>
      <c r="Z53" s="8" t="str">
        <f t="shared" si="66"/>
        <v/>
      </c>
      <c r="AA53" s="3" t="str">
        <f t="shared" si="67"/>
        <v/>
      </c>
      <c r="AB53" s="9" t="str">
        <f t="shared" si="68"/>
        <v/>
      </c>
      <c r="AC53" s="8" t="str">
        <f t="shared" si="69"/>
        <v>profile_id</v>
      </c>
      <c r="AD53" s="3" t="str">
        <f t="shared" si="70"/>
        <v>VARCHAR(30)</v>
      </c>
      <c r="AE53" s="9" t="str">
        <f t="shared" si="71"/>
        <v>NOT NULL,</v>
      </c>
      <c r="AF53" s="8" t="str">
        <f t="shared" si="72"/>
        <v>profile_id</v>
      </c>
      <c r="AG53" s="3" t="str">
        <f t="shared" si="73"/>
        <v>VARCHAR(30)</v>
      </c>
      <c r="AH53" s="9" t="str">
        <f t="shared" si="74"/>
        <v>NOT NULL,</v>
      </c>
      <c r="AI53" s="8" t="str">
        <f t="shared" si="75"/>
        <v>profile_ID</v>
      </c>
      <c r="AJ53" s="3" t="str">
        <f t="shared" si="76"/>
        <v>VARCHAR(30)</v>
      </c>
      <c r="AK53" s="9" t="str">
        <f t="shared" si="77"/>
        <v>NOT NULL,</v>
      </c>
      <c r="AL53" s="8" t="str">
        <f t="shared" si="78"/>
        <v>profile_ID</v>
      </c>
      <c r="AM53" s="3" t="str">
        <f t="shared" si="79"/>
        <v>VARCHAR(30)</v>
      </c>
      <c r="AN53" s="9" t="str">
        <f t="shared" si="80"/>
        <v>NOT NULL,</v>
      </c>
      <c r="AO53" s="8" t="str">
        <f t="shared" si="81"/>
        <v>profile_ID</v>
      </c>
      <c r="AP53" s="3" t="str">
        <f t="shared" si="82"/>
        <v>VARCHAR(30)</v>
      </c>
      <c r="AQ53" s="9" t="str">
        <f t="shared" si="83"/>
        <v>NOT NULL,</v>
      </c>
      <c r="AR53" s="8" t="str">
        <f t="shared" si="84"/>
        <v>profile_ID</v>
      </c>
      <c r="AS53" s="3" t="str">
        <f t="shared" si="85"/>
        <v>VARCHAR(30)</v>
      </c>
      <c r="AT53" s="9" t="str">
        <f t="shared" si="86"/>
        <v>NOT NULL,</v>
      </c>
      <c r="AU53" s="8" t="str">
        <f t="shared" si="87"/>
        <v>profile_ID</v>
      </c>
      <c r="AV53" s="3" t="str">
        <f t="shared" si="88"/>
        <v>VARCHAR(30)</v>
      </c>
      <c r="AW53" s="9" t="str">
        <f t="shared" si="89"/>
        <v>NOT NULL,</v>
      </c>
      <c r="AX53" s="8" t="str">
        <f t="shared" si="90"/>
        <v>profile_ID</v>
      </c>
      <c r="AY53" s="3" t="str">
        <f t="shared" si="91"/>
        <v>VARCHAR(30)</v>
      </c>
      <c r="AZ53" s="9" t="str">
        <f t="shared" si="92"/>
        <v>NOT NULL,</v>
      </c>
      <c r="BA53" s="8" t="str">
        <f t="shared" si="93"/>
        <v>profile_ID</v>
      </c>
      <c r="BB53" s="3" t="str">
        <f t="shared" si="94"/>
        <v>VARCHAR(30)</v>
      </c>
      <c r="BC53" s="9" t="str">
        <f t="shared" si="95"/>
        <v>NOT NULL,</v>
      </c>
      <c r="BD53" s="8" t="str">
        <f t="shared" si="96"/>
        <v/>
      </c>
      <c r="BE53" s="3" t="str">
        <f t="shared" si="97"/>
        <v/>
      </c>
      <c r="BF53" s="9" t="str">
        <f t="shared" si="98"/>
        <v/>
      </c>
      <c r="BG53" s="8" t="str">
        <f t="shared" si="99"/>
        <v>profile_ID</v>
      </c>
      <c r="BH53" s="3" t="str">
        <f t="shared" si="100"/>
        <v>VARCHAR(30)</v>
      </c>
      <c r="BI53" s="9" t="str">
        <f t="shared" si="101"/>
        <v>NOT NULL,</v>
      </c>
      <c r="BJ53" s="8" t="str">
        <f t="shared" si="102"/>
        <v>profile_ID</v>
      </c>
      <c r="BK53" s="3" t="str">
        <f t="shared" si="103"/>
        <v>VARCHAR(30)</v>
      </c>
      <c r="BL53" s="9" t="str">
        <f t="shared" si="104"/>
        <v>NOT NULL,</v>
      </c>
      <c r="BM53" s="8" t="str">
        <f t="shared" si="105"/>
        <v>profile_ID</v>
      </c>
      <c r="BN53" s="3" t="str">
        <f t="shared" si="106"/>
        <v>VARCHAR(30)</v>
      </c>
      <c r="BO53" s="9" t="str">
        <f t="shared" si="107"/>
        <v>NOT NULL,</v>
      </c>
      <c r="BP53" s="8" t="str">
        <f t="shared" si="43"/>
        <v>profile_ID</v>
      </c>
      <c r="BQ53" s="3" t="str">
        <f t="shared" si="44"/>
        <v>VARCHAR(30)</v>
      </c>
      <c r="BR53" s="9" t="str">
        <f t="shared" si="45"/>
        <v>NOT NULL,</v>
      </c>
      <c r="BS53" s="8" t="str">
        <f t="shared" si="108"/>
        <v/>
      </c>
      <c r="BT53" s="3" t="str">
        <f t="shared" si="109"/>
        <v/>
      </c>
      <c r="BU53" s="9" t="str">
        <f t="shared" si="110"/>
        <v/>
      </c>
      <c r="BV53" s="8" t="str">
        <f t="shared" si="111"/>
        <v/>
      </c>
      <c r="BW53" s="3" t="str">
        <f t="shared" si="112"/>
        <v/>
      </c>
      <c r="BX53" s="9" t="str">
        <f t="shared" si="113"/>
        <v/>
      </c>
      <c r="BY53" s="8" t="str">
        <f t="shared" si="114"/>
        <v/>
      </c>
      <c r="BZ53" s="3" t="str">
        <f t="shared" si="115"/>
        <v/>
      </c>
      <c r="CA53" s="9" t="str">
        <f t="shared" si="116"/>
        <v/>
      </c>
      <c r="CB53" s="8" t="str">
        <f t="shared" si="117"/>
        <v/>
      </c>
      <c r="CC53" s="3" t="str">
        <f t="shared" si="118"/>
        <v/>
      </c>
      <c r="CD53" s="9" t="str">
        <f t="shared" si="119"/>
        <v/>
      </c>
      <c r="CE53" s="8" t="str">
        <f t="shared" si="120"/>
        <v/>
      </c>
      <c r="CF53" s="3" t="str">
        <f t="shared" si="121"/>
        <v/>
      </c>
      <c r="CG53" s="9" t="str">
        <f t="shared" si="122"/>
        <v/>
      </c>
      <c r="CH53" t="s">
        <v>181</v>
      </c>
    </row>
    <row r="54" spans="2:92" x14ac:dyDescent="0.2">
      <c r="B54" s="8" t="str">
        <f t="shared" si="40"/>
        <v/>
      </c>
      <c r="C54" s="3" t="str">
        <f t="shared" si="41"/>
        <v/>
      </c>
      <c r="D54" s="9" t="str">
        <f t="shared" si="42"/>
        <v/>
      </c>
      <c r="E54" s="8" t="str">
        <f t="shared" si="46"/>
        <v/>
      </c>
      <c r="F54" s="3" t="str">
        <f t="shared" si="47"/>
        <v/>
      </c>
      <c r="G54" s="9" t="str">
        <f t="shared" si="48"/>
        <v/>
      </c>
      <c r="H54" s="8" t="str">
        <f t="shared" si="49"/>
        <v/>
      </c>
      <c r="I54" s="3" t="str">
        <f t="shared" si="50"/>
        <v/>
      </c>
      <c r="J54" s="9" t="str">
        <f t="shared" si="51"/>
        <v/>
      </c>
      <c r="K54" s="8" t="str">
        <f t="shared" si="52"/>
        <v/>
      </c>
      <c r="L54" s="3" t="str">
        <f t="shared" si="53"/>
        <v/>
      </c>
      <c r="M54" s="9" t="str">
        <f t="shared" si="54"/>
        <v/>
      </c>
      <c r="N54" s="8" t="str">
        <f t="shared" si="55"/>
        <v/>
      </c>
      <c r="O54" s="3" t="str">
        <f t="shared" si="56"/>
        <v/>
      </c>
      <c r="P54" s="9" t="str">
        <f t="shared" si="57"/>
        <v/>
      </c>
      <c r="Q54" s="8" t="str">
        <f t="shared" si="58"/>
        <v/>
      </c>
      <c r="R54" s="3" t="str">
        <f t="shared" si="123"/>
        <v/>
      </c>
      <c r="S54" s="9" t="str">
        <f t="shared" si="59"/>
        <v/>
      </c>
      <c r="T54" s="8" t="str">
        <f t="shared" si="60"/>
        <v/>
      </c>
      <c r="U54" s="3" t="str">
        <f t="shared" si="61"/>
        <v/>
      </c>
      <c r="V54" s="9" t="str">
        <f t="shared" si="62"/>
        <v/>
      </c>
      <c r="W54" s="8" t="str">
        <f t="shared" si="63"/>
        <v>user_id</v>
      </c>
      <c r="X54" s="3" t="str">
        <f t="shared" si="64"/>
        <v>VARCHAR(30)</v>
      </c>
      <c r="Y54" s="9" t="str">
        <f t="shared" si="65"/>
        <v>NOT NULL,</v>
      </c>
      <c r="Z54" s="8" t="str">
        <f t="shared" si="66"/>
        <v>user_id</v>
      </c>
      <c r="AA54" s="3" t="str">
        <f t="shared" si="67"/>
        <v>VARCHAR(30)</v>
      </c>
      <c r="AB54" s="9" t="str">
        <f t="shared" si="68"/>
        <v>NOT NULL,</v>
      </c>
      <c r="AC54" s="8" t="str">
        <f t="shared" si="69"/>
        <v/>
      </c>
      <c r="AD54" s="3" t="str">
        <f t="shared" si="70"/>
        <v/>
      </c>
      <c r="AE54" s="9" t="str">
        <f t="shared" si="71"/>
        <v/>
      </c>
      <c r="AF54" s="8" t="str">
        <f t="shared" si="72"/>
        <v/>
      </c>
      <c r="AG54" s="3" t="str">
        <f t="shared" si="73"/>
        <v/>
      </c>
      <c r="AH54" s="9" t="str">
        <f t="shared" si="74"/>
        <v/>
      </c>
      <c r="AI54" s="8" t="str">
        <f t="shared" si="75"/>
        <v/>
      </c>
      <c r="AJ54" s="3" t="str">
        <f t="shared" si="76"/>
        <v/>
      </c>
      <c r="AK54" s="9" t="str">
        <f t="shared" si="77"/>
        <v/>
      </c>
      <c r="AL54" s="8" t="str">
        <f t="shared" si="78"/>
        <v/>
      </c>
      <c r="AM54" s="3" t="str">
        <f t="shared" si="79"/>
        <v/>
      </c>
      <c r="AN54" s="9" t="str">
        <f t="shared" si="80"/>
        <v/>
      </c>
      <c r="AO54" s="8" t="str">
        <f t="shared" si="81"/>
        <v/>
      </c>
      <c r="AP54" s="3" t="str">
        <f t="shared" si="82"/>
        <v/>
      </c>
      <c r="AQ54" s="9" t="str">
        <f t="shared" si="83"/>
        <v/>
      </c>
      <c r="AR54" s="8" t="str">
        <f t="shared" si="84"/>
        <v/>
      </c>
      <c r="AS54" s="3" t="str">
        <f t="shared" si="85"/>
        <v/>
      </c>
      <c r="AT54" s="9" t="str">
        <f t="shared" si="86"/>
        <v/>
      </c>
      <c r="AU54" s="8" t="str">
        <f t="shared" si="87"/>
        <v/>
      </c>
      <c r="AV54" s="3" t="str">
        <f t="shared" si="88"/>
        <v/>
      </c>
      <c r="AW54" s="9" t="str">
        <f t="shared" si="89"/>
        <v/>
      </c>
      <c r="AX54" s="8" t="str">
        <f t="shared" si="90"/>
        <v/>
      </c>
      <c r="AY54" s="3" t="str">
        <f t="shared" si="91"/>
        <v/>
      </c>
      <c r="AZ54" s="9" t="str">
        <f t="shared" si="92"/>
        <v/>
      </c>
      <c r="BA54" s="8" t="str">
        <f t="shared" si="93"/>
        <v/>
      </c>
      <c r="BB54" s="3" t="str">
        <f t="shared" si="94"/>
        <v/>
      </c>
      <c r="BC54" s="9" t="str">
        <f t="shared" si="95"/>
        <v/>
      </c>
      <c r="BD54" s="8" t="str">
        <f t="shared" si="96"/>
        <v/>
      </c>
      <c r="BE54" s="3" t="str">
        <f t="shared" si="97"/>
        <v/>
      </c>
      <c r="BF54" s="9" t="str">
        <f t="shared" si="98"/>
        <v/>
      </c>
      <c r="BG54" s="8" t="str">
        <f t="shared" si="99"/>
        <v/>
      </c>
      <c r="BH54" s="3" t="str">
        <f t="shared" si="100"/>
        <v/>
      </c>
      <c r="BI54" s="9" t="str">
        <f t="shared" si="101"/>
        <v/>
      </c>
      <c r="BJ54" s="8" t="str">
        <f t="shared" si="102"/>
        <v/>
      </c>
      <c r="BK54" s="3" t="str">
        <f t="shared" si="103"/>
        <v/>
      </c>
      <c r="BL54" s="9" t="str">
        <f t="shared" si="104"/>
        <v/>
      </c>
      <c r="BM54" s="8" t="str">
        <f t="shared" si="105"/>
        <v/>
      </c>
      <c r="BN54" s="3" t="str">
        <f t="shared" si="106"/>
        <v/>
      </c>
      <c r="BO54" s="9" t="str">
        <f t="shared" si="107"/>
        <v/>
      </c>
      <c r="BP54" s="8" t="str">
        <f t="shared" si="43"/>
        <v/>
      </c>
      <c r="BQ54" s="3" t="str">
        <f t="shared" si="44"/>
        <v/>
      </c>
      <c r="BR54" s="9" t="str">
        <f t="shared" si="45"/>
        <v/>
      </c>
      <c r="BS54" s="8" t="str">
        <f t="shared" si="108"/>
        <v/>
      </c>
      <c r="BT54" s="3" t="str">
        <f t="shared" si="109"/>
        <v/>
      </c>
      <c r="BU54" s="9" t="str">
        <f t="shared" si="110"/>
        <v/>
      </c>
      <c r="BV54" s="8" t="str">
        <f t="shared" si="111"/>
        <v/>
      </c>
      <c r="BW54" s="3" t="str">
        <f t="shared" si="112"/>
        <v/>
      </c>
      <c r="BX54" s="9" t="str">
        <f t="shared" si="113"/>
        <v/>
      </c>
      <c r="BY54" s="8" t="str">
        <f t="shared" si="114"/>
        <v/>
      </c>
      <c r="BZ54" s="3" t="str">
        <f t="shared" si="115"/>
        <v/>
      </c>
      <c r="CA54" s="9" t="str">
        <f t="shared" si="116"/>
        <v/>
      </c>
      <c r="CB54" s="8" t="str">
        <f t="shared" si="117"/>
        <v/>
      </c>
      <c r="CC54" s="3" t="str">
        <f t="shared" si="118"/>
        <v/>
      </c>
      <c r="CD54" s="9" t="str">
        <f t="shared" si="119"/>
        <v/>
      </c>
      <c r="CE54" s="8" t="str">
        <f t="shared" si="120"/>
        <v/>
      </c>
      <c r="CF54" s="3" t="str">
        <f t="shared" si="121"/>
        <v/>
      </c>
      <c r="CG54" s="9" t="str">
        <f t="shared" si="122"/>
        <v/>
      </c>
      <c r="CH54" t="s">
        <v>181</v>
      </c>
    </row>
    <row r="55" spans="2:92" x14ac:dyDescent="0.2">
      <c r="B55" s="8" t="str">
        <f t="shared" si="40"/>
        <v/>
      </c>
      <c r="C55" s="3" t="str">
        <f t="shared" si="41"/>
        <v/>
      </c>
      <c r="D55" s="9" t="str">
        <f t="shared" si="42"/>
        <v/>
      </c>
      <c r="E55" s="8" t="str">
        <f t="shared" si="46"/>
        <v/>
      </c>
      <c r="F55" s="3" t="str">
        <f t="shared" si="47"/>
        <v/>
      </c>
      <c r="G55" s="9" t="str">
        <f t="shared" si="48"/>
        <v/>
      </c>
      <c r="H55" s="8" t="str">
        <f t="shared" si="49"/>
        <v/>
      </c>
      <c r="I55" s="3" t="str">
        <f t="shared" si="50"/>
        <v/>
      </c>
      <c r="J55" s="9" t="str">
        <f t="shared" si="51"/>
        <v/>
      </c>
      <c r="K55" s="8" t="str">
        <f t="shared" si="52"/>
        <v/>
      </c>
      <c r="L55" s="3" t="str">
        <f t="shared" si="53"/>
        <v/>
      </c>
      <c r="M55" s="9" t="str">
        <f t="shared" si="54"/>
        <v/>
      </c>
      <c r="N55" s="8" t="str">
        <f t="shared" si="55"/>
        <v/>
      </c>
      <c r="O55" s="3" t="str">
        <f t="shared" si="56"/>
        <v/>
      </c>
      <c r="P55" s="9" t="str">
        <f t="shared" si="57"/>
        <v/>
      </c>
      <c r="Q55" s="8" t="str">
        <f t="shared" si="58"/>
        <v/>
      </c>
      <c r="R55" s="3" t="str">
        <f t="shared" si="123"/>
        <v/>
      </c>
      <c r="S55" s="9" t="str">
        <f t="shared" si="59"/>
        <v/>
      </c>
      <c r="T55" s="8" t="str">
        <f t="shared" si="60"/>
        <v>person_id</v>
      </c>
      <c r="U55" s="3" t="str">
        <f t="shared" si="61"/>
        <v>VARCHAR(30)</v>
      </c>
      <c r="V55" s="9" t="str">
        <f t="shared" si="62"/>
        <v>NOT NULL,</v>
      </c>
      <c r="W55" s="8" t="str">
        <f t="shared" si="63"/>
        <v/>
      </c>
      <c r="X55" s="3" t="str">
        <f t="shared" si="64"/>
        <v/>
      </c>
      <c r="Y55" s="9" t="str">
        <f t="shared" si="65"/>
        <v/>
      </c>
      <c r="Z55" s="8" t="str">
        <f t="shared" si="66"/>
        <v/>
      </c>
      <c r="AA55" s="3" t="str">
        <f t="shared" si="67"/>
        <v/>
      </c>
      <c r="AB55" s="9" t="str">
        <f t="shared" si="68"/>
        <v/>
      </c>
      <c r="AC55" s="8" t="str">
        <f t="shared" si="69"/>
        <v/>
      </c>
      <c r="AD55" s="3" t="str">
        <f t="shared" si="70"/>
        <v/>
      </c>
      <c r="AE55" s="9" t="str">
        <f t="shared" si="71"/>
        <v/>
      </c>
      <c r="AF55" s="8" t="str">
        <f t="shared" si="72"/>
        <v/>
      </c>
      <c r="AG55" s="3" t="str">
        <f t="shared" si="73"/>
        <v/>
      </c>
      <c r="AH55" s="9" t="str">
        <f t="shared" si="74"/>
        <v/>
      </c>
      <c r="AI55" s="8" t="str">
        <f t="shared" si="75"/>
        <v/>
      </c>
      <c r="AJ55" s="3" t="str">
        <f t="shared" si="76"/>
        <v/>
      </c>
      <c r="AK55" s="9" t="str">
        <f t="shared" si="77"/>
        <v/>
      </c>
      <c r="AL55" s="8" t="str">
        <f t="shared" si="78"/>
        <v/>
      </c>
      <c r="AM55" s="3" t="str">
        <f t="shared" si="79"/>
        <v/>
      </c>
      <c r="AN55" s="9" t="str">
        <f t="shared" si="80"/>
        <v/>
      </c>
      <c r="AO55" s="8" t="str">
        <f t="shared" si="81"/>
        <v/>
      </c>
      <c r="AP55" s="3" t="str">
        <f t="shared" si="82"/>
        <v/>
      </c>
      <c r="AQ55" s="9" t="str">
        <f t="shared" si="83"/>
        <v/>
      </c>
      <c r="AR55" s="8" t="str">
        <f t="shared" si="84"/>
        <v/>
      </c>
      <c r="AS55" s="3" t="str">
        <f t="shared" si="85"/>
        <v/>
      </c>
      <c r="AT55" s="9" t="str">
        <f t="shared" si="86"/>
        <v/>
      </c>
      <c r="AU55" s="8" t="str">
        <f t="shared" si="87"/>
        <v/>
      </c>
      <c r="AV55" s="3" t="str">
        <f t="shared" si="88"/>
        <v/>
      </c>
      <c r="AW55" s="9" t="str">
        <f t="shared" si="89"/>
        <v/>
      </c>
      <c r="AX55" s="8" t="str">
        <f t="shared" si="90"/>
        <v/>
      </c>
      <c r="AY55" s="3" t="str">
        <f t="shared" si="91"/>
        <v/>
      </c>
      <c r="AZ55" s="9" t="str">
        <f t="shared" si="92"/>
        <v/>
      </c>
      <c r="BA55" s="8" t="str">
        <f t="shared" si="93"/>
        <v/>
      </c>
      <c r="BB55" s="3" t="str">
        <f t="shared" si="94"/>
        <v/>
      </c>
      <c r="BC55" s="9" t="str">
        <f t="shared" si="95"/>
        <v/>
      </c>
      <c r="BD55" s="8" t="str">
        <f t="shared" si="96"/>
        <v/>
      </c>
      <c r="BE55" s="3" t="str">
        <f t="shared" si="97"/>
        <v/>
      </c>
      <c r="BF55" s="9" t="str">
        <f t="shared" si="98"/>
        <v/>
      </c>
      <c r="BG55" s="8" t="str">
        <f t="shared" si="99"/>
        <v/>
      </c>
      <c r="BH55" s="3" t="str">
        <f t="shared" si="100"/>
        <v/>
      </c>
      <c r="BI55" s="9" t="str">
        <f t="shared" si="101"/>
        <v/>
      </c>
      <c r="BJ55" s="8" t="str">
        <f t="shared" si="102"/>
        <v/>
      </c>
      <c r="BK55" s="3" t="str">
        <f t="shared" si="103"/>
        <v/>
      </c>
      <c r="BL55" s="9" t="str">
        <f t="shared" si="104"/>
        <v/>
      </c>
      <c r="BM55" s="8" t="str">
        <f t="shared" si="105"/>
        <v/>
      </c>
      <c r="BN55" s="3" t="str">
        <f t="shared" si="106"/>
        <v/>
      </c>
      <c r="BO55" s="9" t="str">
        <f t="shared" si="107"/>
        <v/>
      </c>
      <c r="BP55" s="8" t="str">
        <f t="shared" si="43"/>
        <v/>
      </c>
      <c r="BQ55" s="3" t="str">
        <f t="shared" si="44"/>
        <v/>
      </c>
      <c r="BR55" s="9" t="str">
        <f t="shared" si="45"/>
        <v/>
      </c>
      <c r="BS55" s="8" t="str">
        <f t="shared" si="108"/>
        <v/>
      </c>
      <c r="BT55" s="3" t="str">
        <f t="shared" si="109"/>
        <v/>
      </c>
      <c r="BU55" s="9" t="str">
        <f t="shared" si="110"/>
        <v/>
      </c>
      <c r="BV55" s="8" t="str">
        <f t="shared" si="111"/>
        <v/>
      </c>
      <c r="BW55" s="3" t="str">
        <f t="shared" si="112"/>
        <v/>
      </c>
      <c r="BX55" s="9" t="str">
        <f t="shared" si="113"/>
        <v/>
      </c>
      <c r="BY55" s="8" t="str">
        <f t="shared" si="114"/>
        <v/>
      </c>
      <c r="BZ55" s="3" t="str">
        <f t="shared" si="115"/>
        <v/>
      </c>
      <c r="CA55" s="9" t="str">
        <f t="shared" si="116"/>
        <v/>
      </c>
      <c r="CB55" s="8" t="str">
        <f t="shared" si="117"/>
        <v/>
      </c>
      <c r="CC55" s="3" t="str">
        <f t="shared" si="118"/>
        <v/>
      </c>
      <c r="CD55" s="9" t="str">
        <f t="shared" si="119"/>
        <v/>
      </c>
      <c r="CE55" s="8" t="str">
        <f t="shared" si="120"/>
        <v/>
      </c>
      <c r="CF55" s="3" t="str">
        <f t="shared" si="121"/>
        <v/>
      </c>
      <c r="CG55" s="9" t="str">
        <f t="shared" si="122"/>
        <v/>
      </c>
      <c r="CH55" t="s">
        <v>181</v>
      </c>
    </row>
    <row r="56" spans="2:92" x14ac:dyDescent="0.2">
      <c r="B56" s="8" t="str">
        <f t="shared" si="40"/>
        <v>app_id</v>
      </c>
      <c r="C56" s="3" t="str">
        <f t="shared" si="41"/>
        <v>VARCHAR(30)</v>
      </c>
      <c r="D56" s="9" t="str">
        <f t="shared" si="42"/>
        <v>NOT NULL,</v>
      </c>
      <c r="E56" s="8" t="str">
        <f t="shared" si="46"/>
        <v>app_id</v>
      </c>
      <c r="F56" s="3" t="str">
        <f t="shared" si="47"/>
        <v>VARCHAR(30)</v>
      </c>
      <c r="G56" s="9" t="str">
        <f t="shared" si="48"/>
        <v>NOT NULL,</v>
      </c>
      <c r="H56" s="8" t="str">
        <f t="shared" si="49"/>
        <v>app_id</v>
      </c>
      <c r="I56" s="3" t="str">
        <f t="shared" si="50"/>
        <v>VARCHAR(30)</v>
      </c>
      <c r="J56" s="9" t="str">
        <f t="shared" si="51"/>
        <v>NOT NULL,</v>
      </c>
      <c r="K56" s="8" t="str">
        <f t="shared" si="52"/>
        <v>app_id</v>
      </c>
      <c r="L56" s="3" t="str">
        <f t="shared" si="53"/>
        <v>VARCHAR(30)</v>
      </c>
      <c r="M56" s="9" t="str">
        <f t="shared" si="54"/>
        <v>NOT NULL,</v>
      </c>
      <c r="N56" s="8" t="str">
        <f t="shared" si="55"/>
        <v>app_id</v>
      </c>
      <c r="O56" s="3" t="str">
        <f t="shared" si="56"/>
        <v>VARCHAR(30)</v>
      </c>
      <c r="P56" s="9" t="str">
        <f t="shared" si="57"/>
        <v>NOT NULL,</v>
      </c>
      <c r="Q56" s="8" t="str">
        <f t="shared" si="58"/>
        <v>app_id</v>
      </c>
      <c r="R56" s="3" t="str">
        <f t="shared" si="123"/>
        <v>VARCHAR(30)</v>
      </c>
      <c r="S56" s="9" t="str">
        <f t="shared" si="59"/>
        <v>NOT NULL,</v>
      </c>
      <c r="T56" s="8" t="str">
        <f t="shared" si="60"/>
        <v>app_id</v>
      </c>
      <c r="U56" s="3" t="str">
        <f t="shared" si="61"/>
        <v>VARCHAR(30)</v>
      </c>
      <c r="V56" s="9" t="str">
        <f t="shared" si="62"/>
        <v>NOT NULL,</v>
      </c>
      <c r="W56" s="8" t="str">
        <f t="shared" si="63"/>
        <v>app_id</v>
      </c>
      <c r="X56" s="3" t="str">
        <f t="shared" si="64"/>
        <v>VARCHAR(30)</v>
      </c>
      <c r="Y56" s="9" t="str">
        <f t="shared" si="65"/>
        <v>NOT NULL,</v>
      </c>
      <c r="Z56" s="8" t="str">
        <f t="shared" si="66"/>
        <v>app_id</v>
      </c>
      <c r="AA56" s="3" t="str">
        <f t="shared" si="67"/>
        <v>VARCHAR(30)</v>
      </c>
      <c r="AB56" s="9" t="str">
        <f t="shared" si="68"/>
        <v>NOT NULL,</v>
      </c>
      <c r="AC56" s="8" t="str">
        <f t="shared" si="69"/>
        <v>app_id</v>
      </c>
      <c r="AD56" s="3" t="str">
        <f t="shared" si="70"/>
        <v>VARCHAR(30)</v>
      </c>
      <c r="AE56" s="9" t="str">
        <f t="shared" si="71"/>
        <v>NOT NULL,</v>
      </c>
      <c r="AF56" s="8" t="str">
        <f t="shared" si="72"/>
        <v>app_id</v>
      </c>
      <c r="AG56" s="3" t="str">
        <f t="shared" si="73"/>
        <v>VARCHAR(30)</v>
      </c>
      <c r="AH56" s="9" t="str">
        <f t="shared" si="74"/>
        <v>NOT NULL,</v>
      </c>
      <c r="AI56" s="8" t="str">
        <f t="shared" si="75"/>
        <v>app_ID</v>
      </c>
      <c r="AJ56" s="3" t="str">
        <f t="shared" si="76"/>
        <v>VARCHAR(30)</v>
      </c>
      <c r="AK56" s="9" t="str">
        <f t="shared" si="77"/>
        <v>NOT NULL,</v>
      </c>
      <c r="AL56" s="8" t="str">
        <f t="shared" si="78"/>
        <v>app_ID</v>
      </c>
      <c r="AM56" s="3" t="str">
        <f t="shared" si="79"/>
        <v>VARCHAR(30)</v>
      </c>
      <c r="AN56" s="9" t="str">
        <f t="shared" si="80"/>
        <v>NOT NULL,</v>
      </c>
      <c r="AO56" s="8" t="str">
        <f t="shared" si="81"/>
        <v>app_ID</v>
      </c>
      <c r="AP56" s="3" t="str">
        <f t="shared" si="82"/>
        <v>VARCHAR(30)</v>
      </c>
      <c r="AQ56" s="9" t="str">
        <f t="shared" si="83"/>
        <v>NOT NULL,</v>
      </c>
      <c r="AR56" s="8" t="str">
        <f t="shared" si="84"/>
        <v>app_ID</v>
      </c>
      <c r="AS56" s="3" t="str">
        <f t="shared" si="85"/>
        <v>VARCHAR(30)</v>
      </c>
      <c r="AT56" s="9" t="str">
        <f t="shared" si="86"/>
        <v>NOT NULL,</v>
      </c>
      <c r="AU56" s="8" t="str">
        <f t="shared" si="87"/>
        <v>app_ID</v>
      </c>
      <c r="AV56" s="3" t="str">
        <f t="shared" si="88"/>
        <v>VARCHAR(30)</v>
      </c>
      <c r="AW56" s="9" t="str">
        <f t="shared" si="89"/>
        <v>NOT NULL,</v>
      </c>
      <c r="AX56" s="8" t="str">
        <f t="shared" si="90"/>
        <v>app_ID</v>
      </c>
      <c r="AY56" s="3" t="str">
        <f t="shared" si="91"/>
        <v>VARCHAR(30)</v>
      </c>
      <c r="AZ56" s="9" t="str">
        <f t="shared" si="92"/>
        <v>NOT NULL,</v>
      </c>
      <c r="BA56" s="8" t="str">
        <f t="shared" si="93"/>
        <v>app_ID</v>
      </c>
      <c r="BB56" s="3" t="str">
        <f t="shared" si="94"/>
        <v>VARCHAR(30)</v>
      </c>
      <c r="BC56" s="9" t="str">
        <f t="shared" si="95"/>
        <v>NOT NULL,</v>
      </c>
      <c r="BD56" s="8" t="str">
        <f t="shared" si="96"/>
        <v>app_ID</v>
      </c>
      <c r="BE56" s="3" t="str">
        <f t="shared" si="97"/>
        <v>VARCHAR(30)</v>
      </c>
      <c r="BF56" s="9" t="str">
        <f t="shared" si="98"/>
        <v>NOT NULL,</v>
      </c>
      <c r="BG56" s="8" t="str">
        <f t="shared" si="99"/>
        <v>app_ID</v>
      </c>
      <c r="BH56" s="3" t="str">
        <f t="shared" si="100"/>
        <v>VARCHAR(30)</v>
      </c>
      <c r="BI56" s="9" t="str">
        <f t="shared" si="101"/>
        <v>NOT NULL,</v>
      </c>
      <c r="BJ56" s="8" t="str">
        <f t="shared" si="102"/>
        <v>app_ID</v>
      </c>
      <c r="BK56" s="3" t="str">
        <f t="shared" si="103"/>
        <v>VARCHAR(30)</v>
      </c>
      <c r="BL56" s="9" t="str">
        <f t="shared" si="104"/>
        <v>NOT NULL,</v>
      </c>
      <c r="BM56" s="8" t="str">
        <f t="shared" si="105"/>
        <v>app_ID</v>
      </c>
      <c r="BN56" s="3" t="str">
        <f t="shared" si="106"/>
        <v>VARCHAR(30)</v>
      </c>
      <c r="BO56" s="9" t="str">
        <f t="shared" si="107"/>
        <v>NOT NULL,</v>
      </c>
      <c r="BP56" s="8" t="str">
        <f t="shared" si="43"/>
        <v>app_ID</v>
      </c>
      <c r="BQ56" s="3" t="str">
        <f t="shared" si="44"/>
        <v>VARCHAR(30)</v>
      </c>
      <c r="BR56" s="9" t="str">
        <f t="shared" si="45"/>
        <v>NOT NULL,</v>
      </c>
      <c r="BS56" s="8" t="str">
        <f t="shared" si="108"/>
        <v>app_ID</v>
      </c>
      <c r="BT56" s="3" t="str">
        <f t="shared" si="109"/>
        <v>VARCHAR(30)</v>
      </c>
      <c r="BU56" s="9" t="str">
        <f t="shared" si="110"/>
        <v>NOT NULL,</v>
      </c>
      <c r="BV56" s="8" t="str">
        <f t="shared" si="111"/>
        <v>app_ID</v>
      </c>
      <c r="BW56" s="3" t="str">
        <f t="shared" si="112"/>
        <v>VARCHAR(30)</v>
      </c>
      <c r="BX56" s="9" t="str">
        <f t="shared" si="113"/>
        <v>NOT NULL,</v>
      </c>
      <c r="BY56" s="8" t="str">
        <f t="shared" si="114"/>
        <v>app_ID</v>
      </c>
      <c r="BZ56" s="3" t="str">
        <f t="shared" si="115"/>
        <v>VARCHAR(30)</v>
      </c>
      <c r="CA56" s="9" t="str">
        <f t="shared" si="116"/>
        <v>NOT NULL,</v>
      </c>
      <c r="CB56" s="8" t="str">
        <f t="shared" si="117"/>
        <v>app_ID</v>
      </c>
      <c r="CC56" s="3" t="str">
        <f t="shared" si="118"/>
        <v>VARCHAR(30)</v>
      </c>
      <c r="CD56" s="9" t="str">
        <f t="shared" si="119"/>
        <v>NOT NULL,</v>
      </c>
      <c r="CE56" s="8" t="str">
        <f t="shared" si="120"/>
        <v>app_ID</v>
      </c>
      <c r="CF56" s="3" t="str">
        <f t="shared" si="121"/>
        <v>VARCHAR(30)</v>
      </c>
      <c r="CG56" s="9" t="str">
        <f t="shared" si="122"/>
        <v>NOT NULL,</v>
      </c>
      <c r="CH56" t="s">
        <v>181</v>
      </c>
    </row>
    <row r="57" spans="2:92" x14ac:dyDescent="0.2">
      <c r="B57" s="8"/>
      <c r="C57" s="3"/>
      <c r="D57" s="9"/>
      <c r="E57" s="8"/>
      <c r="F57" s="3"/>
      <c r="G57" s="9"/>
      <c r="H57" s="3"/>
      <c r="I57" s="3"/>
      <c r="J57" s="9"/>
      <c r="K57" s="8"/>
      <c r="L57" s="3"/>
      <c r="M57" s="9"/>
      <c r="N57" s="8"/>
      <c r="O57" s="3"/>
      <c r="P57" s="9"/>
      <c r="Q57" s="8"/>
      <c r="R57" s="3"/>
      <c r="S57" s="9"/>
      <c r="T57" s="8"/>
      <c r="U57" s="3"/>
      <c r="V57" s="9"/>
      <c r="W57" s="8"/>
      <c r="X57" s="3"/>
      <c r="Y57" s="9"/>
      <c r="Z57" s="8"/>
      <c r="AA57" s="3"/>
      <c r="AB57" s="9"/>
      <c r="AC57" s="8"/>
      <c r="AD57" s="3"/>
      <c r="AE57" s="9"/>
      <c r="AF57" s="8"/>
      <c r="AG57" s="3"/>
      <c r="AH57" s="9"/>
      <c r="AI57" s="8"/>
      <c r="AJ57" s="3"/>
      <c r="AK57" s="9"/>
      <c r="AL57" s="8"/>
      <c r="AM57" s="3"/>
      <c r="AN57" s="9"/>
      <c r="AO57" s="8"/>
      <c r="AP57" s="3"/>
      <c r="AQ57" s="9"/>
      <c r="AR57" s="8"/>
      <c r="AS57" s="3"/>
      <c r="AT57" s="9"/>
      <c r="AU57" s="8"/>
      <c r="AV57" s="3"/>
      <c r="AW57" s="9"/>
      <c r="AX57" s="8"/>
      <c r="AY57" s="3"/>
      <c r="AZ57" s="9"/>
      <c r="BA57" s="8"/>
      <c r="BB57" s="3"/>
      <c r="BC57" s="9"/>
      <c r="BD57" s="8"/>
      <c r="BE57" s="3"/>
      <c r="BF57" s="9"/>
      <c r="BG57" s="8"/>
      <c r="BH57" s="3"/>
      <c r="BI57" s="9"/>
      <c r="BJ57" s="8"/>
      <c r="BK57" s="3"/>
      <c r="BL57" s="9"/>
      <c r="BM57" s="8"/>
      <c r="BN57" s="3"/>
      <c r="BO57" s="9"/>
      <c r="BP57" s="8"/>
      <c r="BQ57" s="3"/>
      <c r="BR57" s="9"/>
      <c r="BS57" s="8"/>
      <c r="BT57" s="3"/>
      <c r="BU57" s="9"/>
      <c r="BV57" s="8"/>
      <c r="BW57" s="3"/>
      <c r="BX57" s="9"/>
      <c r="BY57" s="8"/>
      <c r="BZ57" s="3"/>
      <c r="CA57" s="9"/>
      <c r="CB57" s="8"/>
      <c r="CC57" s="3"/>
      <c r="CD57" s="9"/>
      <c r="CE57" s="8"/>
      <c r="CF57" s="3"/>
      <c r="CG57" s="9"/>
      <c r="CH57" t="s">
        <v>181</v>
      </c>
    </row>
    <row r="58" spans="2:92" x14ac:dyDescent="0.2">
      <c r="B58" s="8" t="str">
        <f t="shared" ref="B58:B63" si="124">B28</f>
        <v>event_id</v>
      </c>
      <c r="C58" s="3" t="s">
        <v>65</v>
      </c>
      <c r="D58" s="9" t="str">
        <f>CONCATENATE("NOT NULL",",")</f>
        <v>NOT NULL,</v>
      </c>
      <c r="E58" s="74"/>
      <c r="F58" s="75"/>
      <c r="G58" s="76"/>
      <c r="H58" s="8"/>
      <c r="I58" s="3"/>
      <c r="J58" s="9"/>
      <c r="K58" s="8" t="str">
        <f t="shared" ref="K58:K63" si="125">K28</f>
        <v>event_id</v>
      </c>
      <c r="L58" s="3" t="s">
        <v>65</v>
      </c>
      <c r="M58" s="9" t="str">
        <f>CONCATENATE("NOT NULL",",")</f>
        <v>NOT NULL,</v>
      </c>
      <c r="N58" s="8" t="str">
        <f t="shared" ref="N58:N63" si="126">N28</f>
        <v>event_id</v>
      </c>
      <c r="O58" s="3" t="s">
        <v>65</v>
      </c>
      <c r="P58" s="9" t="str">
        <f>CONCATENATE("NOT NULL",",")</f>
        <v>NOT NULL,</v>
      </c>
      <c r="Q58" s="8" t="str">
        <f t="shared" ref="Q58:Q63" si="127">Q28</f>
        <v>event_id</v>
      </c>
      <c r="R58" s="3" t="s">
        <v>65</v>
      </c>
      <c r="S58" s="9" t="str">
        <f>CONCATENATE("NOT NULL",",")</f>
        <v>NOT NULL,</v>
      </c>
      <c r="T58" s="8" t="str">
        <f t="shared" ref="T58:T63" si="128">T28</f>
        <v>event_id</v>
      </c>
      <c r="U58" s="3" t="s">
        <v>65</v>
      </c>
      <c r="V58" s="9" t="str">
        <f>CONCATENATE("NOT NULL",",")</f>
        <v>NOT NULL,</v>
      </c>
      <c r="W58" s="8" t="str">
        <f t="shared" ref="W58:W63" si="129">W28</f>
        <v>event_id</v>
      </c>
      <c r="X58" s="3" t="s">
        <v>65</v>
      </c>
      <c r="Y58" s="9" t="str">
        <f>CONCATENATE("NOT NULL",",")</f>
        <v>NOT NULL,</v>
      </c>
      <c r="Z58" s="8" t="str">
        <f t="shared" ref="Z58:Z63" si="130">Z28</f>
        <v>event_id</v>
      </c>
      <c r="AA58" s="3" t="s">
        <v>65</v>
      </c>
      <c r="AB58" s="9" t="str">
        <f>CONCATENATE("NOT NULL",",")</f>
        <v>NOT NULL,</v>
      </c>
      <c r="AC58" s="8" t="str">
        <f t="shared" ref="AC58:AC63" si="131">AC28</f>
        <v>event_id</v>
      </c>
      <c r="AD58" s="3" t="s">
        <v>65</v>
      </c>
      <c r="AE58" s="9" t="str">
        <f>CONCATENATE("NOT NULL",",")</f>
        <v>NOT NULL,</v>
      </c>
      <c r="AF58" s="8" t="str">
        <f t="shared" ref="AF58:AF63" si="132">AF28</f>
        <v>event_id</v>
      </c>
      <c r="AG58" s="3" t="s">
        <v>65</v>
      </c>
      <c r="AH58" s="9" t="str">
        <f>CONCATENATE("NOT NULL",",")</f>
        <v>NOT NULL,</v>
      </c>
      <c r="AI58" s="8" t="str">
        <f t="shared" ref="AI58:AI63" si="133">AI28</f>
        <v>event_ID</v>
      </c>
      <c r="AJ58" s="3" t="s">
        <v>65</v>
      </c>
      <c r="AK58" s="9" t="str">
        <f>CONCATENATE("NOT NULL",",")</f>
        <v>NOT NULL,</v>
      </c>
      <c r="AL58" s="8" t="str">
        <f t="shared" ref="AL58:AL63" si="134">AL28</f>
        <v>event_ID</v>
      </c>
      <c r="AM58" s="3" t="s">
        <v>65</v>
      </c>
      <c r="AN58" s="9" t="str">
        <f>CONCATENATE("NOT NULL",",")</f>
        <v>NOT NULL,</v>
      </c>
      <c r="AO58" s="8" t="str">
        <f t="shared" ref="AO58:AO63" si="135">AO28</f>
        <v>event_ID</v>
      </c>
      <c r="AP58" s="3" t="s">
        <v>65</v>
      </c>
      <c r="AQ58" s="9" t="str">
        <f>CONCATENATE("NOT NULL",",")</f>
        <v>NOT NULL,</v>
      </c>
      <c r="AR58" s="8" t="str">
        <f t="shared" ref="AR58:AR63" si="136">AR28</f>
        <v>event_ID</v>
      </c>
      <c r="AS58" s="3" t="s">
        <v>65</v>
      </c>
      <c r="AT58" s="9" t="str">
        <f>CONCATENATE("NOT NULL",",")</f>
        <v>NOT NULL,</v>
      </c>
      <c r="AU58" s="8" t="str">
        <f t="shared" ref="AU58:AU63" si="137">AU28</f>
        <v>event_ID</v>
      </c>
      <c r="AV58" s="3" t="s">
        <v>65</v>
      </c>
      <c r="AW58" s="9" t="str">
        <f>CONCATENATE("NOT NULL",",")</f>
        <v>NOT NULL,</v>
      </c>
      <c r="AX58" s="8" t="str">
        <f t="shared" ref="AX58:AX63" si="138">AX28</f>
        <v>event_ID</v>
      </c>
      <c r="AY58" s="3" t="s">
        <v>65</v>
      </c>
      <c r="AZ58" s="9" t="str">
        <f>CONCATENATE("NOT NULL",",")</f>
        <v>NOT NULL,</v>
      </c>
      <c r="BA58" s="8" t="str">
        <f t="shared" ref="BA58:BA63" si="139">BA28</f>
        <v>event_ID</v>
      </c>
      <c r="BB58" s="3" t="s">
        <v>65</v>
      </c>
      <c r="BC58" s="9" t="str">
        <f>CONCATENATE("NOT NULL",",")</f>
        <v>NOT NULL,</v>
      </c>
      <c r="BD58" s="74" t="s">
        <v>84</v>
      </c>
      <c r="BE58" s="75" t="s">
        <v>65</v>
      </c>
      <c r="BF58" s="76" t="s">
        <v>205</v>
      </c>
      <c r="BG58" s="74" t="s">
        <v>84</v>
      </c>
      <c r="BH58" s="75" t="s">
        <v>65</v>
      </c>
      <c r="BI58" s="76" t="s">
        <v>205</v>
      </c>
      <c r="BJ58" s="8" t="str">
        <f t="shared" ref="BJ58:BJ63" si="140">BJ28</f>
        <v>event_ID</v>
      </c>
      <c r="BK58" s="3" t="s">
        <v>65</v>
      </c>
      <c r="BL58" s="9" t="str">
        <f>CONCATENATE("NOT NULL",",")</f>
        <v>NOT NULL,</v>
      </c>
      <c r="BM58" s="8" t="str">
        <f t="shared" ref="BM58:BM63" si="141">BM28</f>
        <v>event_ID</v>
      </c>
      <c r="BN58" s="3" t="s">
        <v>65</v>
      </c>
      <c r="BO58" s="9" t="str">
        <f>CONCATENATE("NOT NULL",",")</f>
        <v>NOT NULL,</v>
      </c>
      <c r="BP58" s="74" t="s">
        <v>84</v>
      </c>
      <c r="BQ58" s="75" t="s">
        <v>65</v>
      </c>
      <c r="BR58" s="76" t="s">
        <v>205</v>
      </c>
      <c r="BS58" s="74" t="s">
        <v>84</v>
      </c>
      <c r="BT58" s="75" t="s">
        <v>65</v>
      </c>
      <c r="BU58" s="76" t="s">
        <v>205</v>
      </c>
      <c r="BV58" s="74" t="s">
        <v>84</v>
      </c>
      <c r="BW58" s="75" t="s">
        <v>65</v>
      </c>
      <c r="BX58" s="76" t="s">
        <v>205</v>
      </c>
      <c r="BY58" s="74" t="s">
        <v>84</v>
      </c>
      <c r="BZ58" s="75" t="s">
        <v>65</v>
      </c>
      <c r="CA58" s="76" t="s">
        <v>205</v>
      </c>
      <c r="CB58" s="74" t="s">
        <v>84</v>
      </c>
      <c r="CC58" s="75" t="s">
        <v>65</v>
      </c>
      <c r="CD58" s="76" t="s">
        <v>205</v>
      </c>
      <c r="CE58" s="74" t="s">
        <v>84</v>
      </c>
      <c r="CF58" s="75" t="s">
        <v>65</v>
      </c>
      <c r="CG58" s="76" t="s">
        <v>205</v>
      </c>
      <c r="CH58" t="s">
        <v>181</v>
      </c>
      <c r="CI58" s="3"/>
      <c r="CJ58" s="3"/>
      <c r="CK58" s="3"/>
      <c r="CL58" s="3"/>
      <c r="CM58" s="3"/>
      <c r="CN58" s="27"/>
    </row>
    <row r="59" spans="2:92" x14ac:dyDescent="0.2">
      <c r="B59" s="8" t="str">
        <f t="shared" si="124"/>
        <v>process_id</v>
      </c>
      <c r="C59" s="3" t="s">
        <v>65</v>
      </c>
      <c r="D59" s="9" t="str">
        <f>CONCATENATE("NOT NULL",",")</f>
        <v>NOT NULL,</v>
      </c>
      <c r="E59" s="74"/>
      <c r="F59" s="75"/>
      <c r="G59" s="76"/>
      <c r="H59" s="8"/>
      <c r="I59" s="3"/>
      <c r="J59" s="9"/>
      <c r="K59" s="8" t="str">
        <f t="shared" si="125"/>
        <v>process_id</v>
      </c>
      <c r="L59" s="3" t="s">
        <v>65</v>
      </c>
      <c r="M59" s="9" t="str">
        <f>CONCATENATE("NOT NULL",",")</f>
        <v>NOT NULL,</v>
      </c>
      <c r="N59" s="8" t="str">
        <f t="shared" si="126"/>
        <v>process_id</v>
      </c>
      <c r="O59" s="3" t="s">
        <v>65</v>
      </c>
      <c r="P59" s="9" t="str">
        <f>CONCATENATE("NOT NULL",",")</f>
        <v>NOT NULL,</v>
      </c>
      <c r="Q59" s="8" t="str">
        <f t="shared" si="127"/>
        <v>process_id</v>
      </c>
      <c r="R59" s="3" t="s">
        <v>65</v>
      </c>
      <c r="S59" s="9" t="str">
        <f>CONCATENATE("NOT NULL",",")</f>
        <v>NOT NULL,</v>
      </c>
      <c r="T59" s="8" t="str">
        <f t="shared" si="128"/>
        <v>process_id</v>
      </c>
      <c r="U59" s="3" t="s">
        <v>65</v>
      </c>
      <c r="V59" s="9" t="str">
        <f>CONCATENATE("NOT NULL",",")</f>
        <v>NOT NULL,</v>
      </c>
      <c r="W59" s="8" t="str">
        <f t="shared" si="129"/>
        <v>process_id</v>
      </c>
      <c r="X59" s="3" t="s">
        <v>65</v>
      </c>
      <c r="Y59" s="9" t="str">
        <f>CONCATENATE("NOT NULL",",")</f>
        <v>NOT NULL,</v>
      </c>
      <c r="Z59" s="8" t="str">
        <f t="shared" si="130"/>
        <v>process_id</v>
      </c>
      <c r="AA59" s="3" t="s">
        <v>65</v>
      </c>
      <c r="AB59" s="9" t="str">
        <f>CONCATENATE("NOT NULL",",")</f>
        <v>NOT NULL,</v>
      </c>
      <c r="AC59" s="8" t="str">
        <f t="shared" si="131"/>
        <v>process_id</v>
      </c>
      <c r="AD59" s="3" t="s">
        <v>65</v>
      </c>
      <c r="AE59" s="9" t="str">
        <f>CONCATENATE("NOT NULL",",")</f>
        <v>NOT NULL,</v>
      </c>
      <c r="AF59" s="8" t="str">
        <f t="shared" si="132"/>
        <v>process_id</v>
      </c>
      <c r="AG59" s="3" t="s">
        <v>65</v>
      </c>
      <c r="AH59" s="9" t="str">
        <f>CONCATENATE("NOT NULL",",")</f>
        <v>NOT NULL,</v>
      </c>
      <c r="AI59" s="8" t="str">
        <f t="shared" si="133"/>
        <v>process_ID</v>
      </c>
      <c r="AJ59" s="3" t="s">
        <v>65</v>
      </c>
      <c r="AK59" s="9" t="str">
        <f>CONCATENATE("NOT NULL",",")</f>
        <v>NOT NULL,</v>
      </c>
      <c r="AL59" s="8" t="str">
        <f t="shared" si="134"/>
        <v>process_ID</v>
      </c>
      <c r="AM59" s="3" t="s">
        <v>65</v>
      </c>
      <c r="AN59" s="9" t="str">
        <f>CONCATENATE("NOT NULL",",")</f>
        <v>NOT NULL,</v>
      </c>
      <c r="AO59" s="8" t="str">
        <f t="shared" si="135"/>
        <v>process_ID</v>
      </c>
      <c r="AP59" s="3" t="s">
        <v>65</v>
      </c>
      <c r="AQ59" s="9" t="str">
        <f>CONCATENATE("NOT NULL",",")</f>
        <v>NOT NULL,</v>
      </c>
      <c r="AR59" s="8" t="str">
        <f t="shared" si="136"/>
        <v>process_ID</v>
      </c>
      <c r="AS59" s="3" t="s">
        <v>65</v>
      </c>
      <c r="AT59" s="9" t="str">
        <f>CONCATENATE("NOT NULL",",")</f>
        <v>NOT NULL,</v>
      </c>
      <c r="AU59" s="8" t="str">
        <f t="shared" si="137"/>
        <v>process_ID</v>
      </c>
      <c r="AV59" s="3" t="s">
        <v>65</v>
      </c>
      <c r="AW59" s="9" t="str">
        <f>CONCATENATE("NOT NULL",",")</f>
        <v>NOT NULL,</v>
      </c>
      <c r="AX59" s="8" t="str">
        <f t="shared" si="138"/>
        <v>process_ID</v>
      </c>
      <c r="AY59" s="3" t="s">
        <v>65</v>
      </c>
      <c r="AZ59" s="9" t="str">
        <f>CONCATENATE("NOT NULL",",")</f>
        <v>NOT NULL,</v>
      </c>
      <c r="BA59" s="8" t="str">
        <f t="shared" si="139"/>
        <v>process_ID</v>
      </c>
      <c r="BB59" s="3" t="s">
        <v>65</v>
      </c>
      <c r="BC59" s="9" t="str">
        <f>CONCATENATE("NOT NULL",",")</f>
        <v>NOT NULL,</v>
      </c>
      <c r="BD59" s="74" t="s">
        <v>86</v>
      </c>
      <c r="BE59" s="75" t="s">
        <v>65</v>
      </c>
      <c r="BF59" s="76" t="s">
        <v>205</v>
      </c>
      <c r="BG59" s="74" t="s">
        <v>86</v>
      </c>
      <c r="BH59" s="75" t="s">
        <v>65</v>
      </c>
      <c r="BI59" s="76" t="s">
        <v>205</v>
      </c>
      <c r="BJ59" s="8" t="str">
        <f t="shared" si="140"/>
        <v>process_ID</v>
      </c>
      <c r="BK59" s="3" t="s">
        <v>65</v>
      </c>
      <c r="BL59" s="9" t="str">
        <f>CONCATENATE("NOT NULL",",")</f>
        <v>NOT NULL,</v>
      </c>
      <c r="BM59" s="8" t="str">
        <f t="shared" si="141"/>
        <v>process_ID</v>
      </c>
      <c r="BN59" s="3" t="s">
        <v>65</v>
      </c>
      <c r="BO59" s="9" t="str">
        <f>CONCATENATE("NOT NULL",",")</f>
        <v>NOT NULL,</v>
      </c>
      <c r="BP59" s="74" t="s">
        <v>86</v>
      </c>
      <c r="BQ59" s="75" t="s">
        <v>65</v>
      </c>
      <c r="BR59" s="76" t="s">
        <v>205</v>
      </c>
      <c r="BS59" s="74" t="s">
        <v>86</v>
      </c>
      <c r="BT59" s="75" t="s">
        <v>65</v>
      </c>
      <c r="BU59" s="76" t="s">
        <v>205</v>
      </c>
      <c r="BV59" s="74" t="s">
        <v>86</v>
      </c>
      <c r="BW59" s="75" t="s">
        <v>65</v>
      </c>
      <c r="BX59" s="76" t="s">
        <v>205</v>
      </c>
      <c r="BY59" s="74" t="s">
        <v>86</v>
      </c>
      <c r="BZ59" s="75" t="s">
        <v>65</v>
      </c>
      <c r="CA59" s="76" t="s">
        <v>205</v>
      </c>
      <c r="CB59" s="74" t="s">
        <v>86</v>
      </c>
      <c r="CC59" s="75" t="s">
        <v>65</v>
      </c>
      <c r="CD59" s="76" t="s">
        <v>205</v>
      </c>
      <c r="CE59" s="74" t="s">
        <v>86</v>
      </c>
      <c r="CF59" s="75" t="s">
        <v>65</v>
      </c>
      <c r="CG59" s="76" t="s">
        <v>205</v>
      </c>
      <c r="CH59" t="s">
        <v>181</v>
      </c>
      <c r="CI59" s="3"/>
      <c r="CJ59" s="3"/>
      <c r="CK59" s="3"/>
      <c r="CL59" s="3"/>
      <c r="CM59" s="3"/>
      <c r="CN59" s="27"/>
    </row>
    <row r="60" spans="2:92" x14ac:dyDescent="0.2">
      <c r="B60" s="8" t="str">
        <f t="shared" si="124"/>
        <v>time_started</v>
      </c>
      <c r="C60" s="3" t="s">
        <v>199</v>
      </c>
      <c r="D60" s="9" t="str">
        <f>CONCATENATE("NOT NULL"," ","DEFAULT NOW()",",")</f>
        <v>NOT NULL DEFAULT NOW(),</v>
      </c>
      <c r="E60" s="74" t="s">
        <v>14</v>
      </c>
      <c r="F60" s="75" t="s">
        <v>199</v>
      </c>
      <c r="G60" s="76" t="s">
        <v>206</v>
      </c>
      <c r="H60" s="8" t="str">
        <f>H30</f>
        <v>time_started</v>
      </c>
      <c r="I60" s="3" t="s">
        <v>199</v>
      </c>
      <c r="J60" s="9" t="str">
        <f>CONCATENATE("NOT NULL"," ","DEFAULT NOW()",",")</f>
        <v>NOT NULL DEFAULT NOW(),</v>
      </c>
      <c r="K60" s="8" t="str">
        <f t="shared" si="125"/>
        <v>time_started</v>
      </c>
      <c r="L60" s="3" t="s">
        <v>199</v>
      </c>
      <c r="M60" s="9" t="str">
        <f>CONCATENATE("NOT NULL"," ","DEFAULT NOW()",",")</f>
        <v>NOT NULL DEFAULT NOW(),</v>
      </c>
      <c r="N60" s="8" t="str">
        <f t="shared" si="126"/>
        <v>time_started</v>
      </c>
      <c r="O60" s="3" t="s">
        <v>199</v>
      </c>
      <c r="P60" s="9" t="str">
        <f>CONCATENATE("NOT NULL"," ","DEFAULT NOW()",",")</f>
        <v>NOT NULL DEFAULT NOW(),</v>
      </c>
      <c r="Q60" s="8" t="str">
        <f t="shared" si="127"/>
        <v>time_started</v>
      </c>
      <c r="R60" s="3" t="s">
        <v>199</v>
      </c>
      <c r="S60" s="9" t="str">
        <f>CONCATENATE("NOT NULL"," ","DEFAULT NOW()",",")</f>
        <v>NOT NULL DEFAULT NOW(),</v>
      </c>
      <c r="T60" s="8" t="str">
        <f t="shared" si="128"/>
        <v>time_started</v>
      </c>
      <c r="U60" s="3" t="s">
        <v>199</v>
      </c>
      <c r="V60" s="9" t="str">
        <f>CONCATENATE("NOT NULL"," ","DEFAULT NOW()",",")</f>
        <v>NOT NULL DEFAULT NOW(),</v>
      </c>
      <c r="W60" s="8" t="str">
        <f t="shared" si="129"/>
        <v>time_started</v>
      </c>
      <c r="X60" s="3" t="s">
        <v>199</v>
      </c>
      <c r="Y60" s="9" t="str">
        <f>CONCATENATE("NOT NULL"," ","DEFAULT NOW()",",")</f>
        <v>NOT NULL DEFAULT NOW(),</v>
      </c>
      <c r="Z60" s="8" t="str">
        <f t="shared" si="130"/>
        <v>time_started</v>
      </c>
      <c r="AA60" s="3" t="s">
        <v>199</v>
      </c>
      <c r="AB60" s="9" t="str">
        <f>CONCATENATE("NOT NULL"," ","DEFAULT NOW()",",")</f>
        <v>NOT NULL DEFAULT NOW(),</v>
      </c>
      <c r="AC60" s="8" t="str">
        <f t="shared" si="131"/>
        <v>time_started</v>
      </c>
      <c r="AD60" s="3" t="s">
        <v>199</v>
      </c>
      <c r="AE60" s="9" t="str">
        <f>CONCATENATE("NOT NULL"," ","DEFAULT NOW()",",")</f>
        <v>NOT NULL DEFAULT NOW(),</v>
      </c>
      <c r="AF60" s="8" t="str">
        <f t="shared" si="132"/>
        <v>time_started</v>
      </c>
      <c r="AG60" s="3" t="s">
        <v>199</v>
      </c>
      <c r="AH60" s="9" t="str">
        <f>CONCATENATE("NOT NULL"," ","DEFAULT NOW()",",")</f>
        <v>NOT NULL DEFAULT NOW(),</v>
      </c>
      <c r="AI60" s="8" t="str">
        <f t="shared" si="133"/>
        <v>time_started</v>
      </c>
      <c r="AJ60" s="3" t="s">
        <v>199</v>
      </c>
      <c r="AK60" s="9" t="str">
        <f>CONCATENATE("NOT NULL"," ","DEFAULT NOW()",",")</f>
        <v>NOT NULL DEFAULT NOW(),</v>
      </c>
      <c r="AL60" s="8" t="str">
        <f t="shared" si="134"/>
        <v>time_started</v>
      </c>
      <c r="AM60" s="3" t="s">
        <v>199</v>
      </c>
      <c r="AN60" s="9" t="str">
        <f>CONCATENATE("NOT NULL"," ","DEFAULT NOW()",",")</f>
        <v>NOT NULL DEFAULT NOW(),</v>
      </c>
      <c r="AO60" s="8" t="str">
        <f t="shared" si="135"/>
        <v>time_started</v>
      </c>
      <c r="AP60" s="3" t="s">
        <v>199</v>
      </c>
      <c r="AQ60" s="9" t="str">
        <f>CONCATENATE("NOT NULL"," ","DEFAULT NOW()",",")</f>
        <v>NOT NULL DEFAULT NOW(),</v>
      </c>
      <c r="AR60" s="8" t="str">
        <f t="shared" si="136"/>
        <v>time_started</v>
      </c>
      <c r="AS60" s="3" t="s">
        <v>199</v>
      </c>
      <c r="AT60" s="9" t="str">
        <f>CONCATENATE("NOT NULL"," ","DEFAULT NOW()",",")</f>
        <v>NOT NULL DEFAULT NOW(),</v>
      </c>
      <c r="AU60" s="8" t="str">
        <f t="shared" si="137"/>
        <v>time_started</v>
      </c>
      <c r="AV60" s="3" t="s">
        <v>199</v>
      </c>
      <c r="AW60" s="9" t="str">
        <f>CONCATENATE("NOT NULL"," ","DEFAULT NOW()",",")</f>
        <v>NOT NULL DEFAULT NOW(),</v>
      </c>
      <c r="AX60" s="8" t="str">
        <f t="shared" si="138"/>
        <v>time_started</v>
      </c>
      <c r="AY60" s="3" t="s">
        <v>199</v>
      </c>
      <c r="AZ60" s="9" t="str">
        <f>CONCATENATE("NOT NULL"," ","DEFAULT NOW()",",")</f>
        <v>NOT NULL DEFAULT NOW(),</v>
      </c>
      <c r="BA60" s="8" t="str">
        <f t="shared" si="139"/>
        <v>time_started</v>
      </c>
      <c r="BB60" s="3" t="s">
        <v>199</v>
      </c>
      <c r="BC60" s="9" t="str">
        <f>CONCATENATE("NOT NULL"," ","DEFAULT NOW()",",")</f>
        <v>NOT NULL DEFAULT NOW(),</v>
      </c>
      <c r="BD60" s="74" t="s">
        <v>14</v>
      </c>
      <c r="BE60" s="75" t="s">
        <v>199</v>
      </c>
      <c r="BF60" s="76" t="s">
        <v>206</v>
      </c>
      <c r="BG60" s="74" t="s">
        <v>14</v>
      </c>
      <c r="BH60" s="75" t="s">
        <v>199</v>
      </c>
      <c r="BI60" s="76" t="s">
        <v>206</v>
      </c>
      <c r="BJ60" s="8" t="str">
        <f t="shared" si="140"/>
        <v>time_started</v>
      </c>
      <c r="BK60" s="3" t="s">
        <v>199</v>
      </c>
      <c r="BL60" s="9" t="str">
        <f>CONCATENATE("NOT NULL"," ","DEFAULT NOW()",",")</f>
        <v>NOT NULL DEFAULT NOW(),</v>
      </c>
      <c r="BM60" s="8" t="str">
        <f t="shared" si="141"/>
        <v>time_started</v>
      </c>
      <c r="BN60" s="3" t="s">
        <v>199</v>
      </c>
      <c r="BO60" s="9" t="str">
        <f>CONCATENATE("NOT NULL"," ","DEFAULT NOW()",",")</f>
        <v>NOT NULL DEFAULT NOW(),</v>
      </c>
      <c r="BP60" s="74" t="s">
        <v>14</v>
      </c>
      <c r="BQ60" s="75" t="s">
        <v>199</v>
      </c>
      <c r="BR60" s="76" t="s">
        <v>206</v>
      </c>
      <c r="BS60" s="74" t="s">
        <v>14</v>
      </c>
      <c r="BT60" s="75" t="s">
        <v>199</v>
      </c>
      <c r="BU60" s="76" t="s">
        <v>206</v>
      </c>
      <c r="BV60" s="74" t="s">
        <v>14</v>
      </c>
      <c r="BW60" s="75" t="s">
        <v>199</v>
      </c>
      <c r="BX60" s="76" t="s">
        <v>206</v>
      </c>
      <c r="BY60" s="74" t="s">
        <v>14</v>
      </c>
      <c r="BZ60" s="75" t="s">
        <v>199</v>
      </c>
      <c r="CA60" s="76" t="s">
        <v>206</v>
      </c>
      <c r="CB60" s="74" t="s">
        <v>14</v>
      </c>
      <c r="CC60" s="75" t="s">
        <v>199</v>
      </c>
      <c r="CD60" s="76" t="s">
        <v>206</v>
      </c>
      <c r="CE60" s="74" t="s">
        <v>14</v>
      </c>
      <c r="CF60" s="75" t="s">
        <v>199</v>
      </c>
      <c r="CG60" s="76" t="s">
        <v>206</v>
      </c>
      <c r="CH60" t="s">
        <v>181</v>
      </c>
      <c r="CI60" s="3"/>
      <c r="CJ60" s="3"/>
      <c r="CK60" s="3"/>
      <c r="CL60" s="3"/>
      <c r="CM60" s="3"/>
      <c r="CN60" s="27"/>
    </row>
    <row r="61" spans="2:92" x14ac:dyDescent="0.2">
      <c r="B61" s="8" t="str">
        <f t="shared" si="124"/>
        <v>time_updated</v>
      </c>
      <c r="C61" s="3" t="s">
        <v>199</v>
      </c>
      <c r="D61" s="9" t="str">
        <f>CONCATENATE("NOT NULL"," ","DEFAULT NOW()",",")</f>
        <v>NOT NULL DEFAULT NOW(),</v>
      </c>
      <c r="E61" s="74" t="s">
        <v>15</v>
      </c>
      <c r="F61" s="75" t="s">
        <v>199</v>
      </c>
      <c r="G61" s="76" t="s">
        <v>206</v>
      </c>
      <c r="H61" s="8" t="str">
        <f>H31</f>
        <v>time_updated</v>
      </c>
      <c r="I61" s="3" t="s">
        <v>199</v>
      </c>
      <c r="J61" s="9" t="str">
        <f>CONCATENATE("NOT NULL"," ","DEFAULT NOW()",",")</f>
        <v>NOT NULL DEFAULT NOW(),</v>
      </c>
      <c r="K61" s="8" t="str">
        <f t="shared" si="125"/>
        <v>time_updated</v>
      </c>
      <c r="L61" s="3" t="s">
        <v>199</v>
      </c>
      <c r="M61" s="9" t="str">
        <f>CONCATENATE("NOT NULL"," ","DEFAULT NOW()",",")</f>
        <v>NOT NULL DEFAULT NOW(),</v>
      </c>
      <c r="N61" s="8" t="str">
        <f t="shared" si="126"/>
        <v>time_updated</v>
      </c>
      <c r="O61" s="3" t="s">
        <v>199</v>
      </c>
      <c r="P61" s="9" t="str">
        <f>CONCATENATE("NOT NULL"," ","DEFAULT NOW()",",")</f>
        <v>NOT NULL DEFAULT NOW(),</v>
      </c>
      <c r="Q61" s="8" t="str">
        <f t="shared" si="127"/>
        <v>time_updated</v>
      </c>
      <c r="R61" s="3" t="s">
        <v>199</v>
      </c>
      <c r="S61" s="9" t="str">
        <f>CONCATENATE("NOT NULL"," ","DEFAULT NOW()",",")</f>
        <v>NOT NULL DEFAULT NOW(),</v>
      </c>
      <c r="T61" s="8" t="str">
        <f t="shared" si="128"/>
        <v>time_updated</v>
      </c>
      <c r="U61" s="3" t="s">
        <v>199</v>
      </c>
      <c r="V61" s="9" t="str">
        <f>CONCATENATE("NOT NULL"," ","DEFAULT NOW()",",")</f>
        <v>NOT NULL DEFAULT NOW(),</v>
      </c>
      <c r="W61" s="8" t="str">
        <f t="shared" si="129"/>
        <v>time_updated</v>
      </c>
      <c r="X61" s="3" t="s">
        <v>199</v>
      </c>
      <c r="Y61" s="9" t="str">
        <f>CONCATENATE("NOT NULL"," ","DEFAULT NOW()",",")</f>
        <v>NOT NULL DEFAULT NOW(),</v>
      </c>
      <c r="Z61" s="8" t="str">
        <f t="shared" si="130"/>
        <v>time_updated</v>
      </c>
      <c r="AA61" s="3" t="s">
        <v>199</v>
      </c>
      <c r="AB61" s="9" t="str">
        <f>CONCATENATE("NOT NULL"," ","DEFAULT NOW()",",")</f>
        <v>NOT NULL DEFAULT NOW(),</v>
      </c>
      <c r="AC61" s="8" t="str">
        <f t="shared" si="131"/>
        <v>time_updated</v>
      </c>
      <c r="AD61" s="3" t="s">
        <v>199</v>
      </c>
      <c r="AE61" s="9" t="str">
        <f>CONCATENATE("NOT NULL"," ","DEFAULT NOW()",",")</f>
        <v>NOT NULL DEFAULT NOW(),</v>
      </c>
      <c r="AF61" s="8" t="str">
        <f t="shared" si="132"/>
        <v>time_updated</v>
      </c>
      <c r="AG61" s="3" t="s">
        <v>199</v>
      </c>
      <c r="AH61" s="9" t="str">
        <f>CONCATENATE("NOT NULL"," ","DEFAULT NOW()",",")</f>
        <v>NOT NULL DEFAULT NOW(),</v>
      </c>
      <c r="AI61" s="8" t="str">
        <f t="shared" si="133"/>
        <v>time_updated</v>
      </c>
      <c r="AJ61" s="3" t="s">
        <v>199</v>
      </c>
      <c r="AK61" s="9" t="str">
        <f>CONCATENATE("NOT NULL"," ","DEFAULT NOW()",",")</f>
        <v>NOT NULL DEFAULT NOW(),</v>
      </c>
      <c r="AL61" s="8" t="str">
        <f t="shared" si="134"/>
        <v>time_updated</v>
      </c>
      <c r="AM61" s="3" t="s">
        <v>199</v>
      </c>
      <c r="AN61" s="9" t="str">
        <f>CONCATENATE("NOT NULL"," ","DEFAULT NOW()",",")</f>
        <v>NOT NULL DEFAULT NOW(),</v>
      </c>
      <c r="AO61" s="8" t="str">
        <f t="shared" si="135"/>
        <v>time_updated</v>
      </c>
      <c r="AP61" s="3" t="s">
        <v>199</v>
      </c>
      <c r="AQ61" s="9" t="str">
        <f>CONCATENATE("NOT NULL"," ","DEFAULT NOW()",",")</f>
        <v>NOT NULL DEFAULT NOW(),</v>
      </c>
      <c r="AR61" s="8" t="str">
        <f t="shared" si="136"/>
        <v>time_updated</v>
      </c>
      <c r="AS61" s="3" t="s">
        <v>199</v>
      </c>
      <c r="AT61" s="9" t="str">
        <f>CONCATENATE("NOT NULL"," ","DEFAULT NOW()",",")</f>
        <v>NOT NULL DEFAULT NOW(),</v>
      </c>
      <c r="AU61" s="8" t="str">
        <f t="shared" si="137"/>
        <v>time_updated</v>
      </c>
      <c r="AV61" s="3" t="s">
        <v>199</v>
      </c>
      <c r="AW61" s="9" t="str">
        <f>CONCATENATE("NOT NULL"," ","DEFAULT NOW()",",")</f>
        <v>NOT NULL DEFAULT NOW(),</v>
      </c>
      <c r="AX61" s="8" t="str">
        <f t="shared" si="138"/>
        <v>time_updated</v>
      </c>
      <c r="AY61" s="3" t="s">
        <v>199</v>
      </c>
      <c r="AZ61" s="9" t="str">
        <f>CONCATENATE("NOT NULL"," ","DEFAULT NOW()",",")</f>
        <v>NOT NULL DEFAULT NOW(),</v>
      </c>
      <c r="BA61" s="8" t="str">
        <f t="shared" si="139"/>
        <v>time_updated</v>
      </c>
      <c r="BB61" s="3" t="s">
        <v>199</v>
      </c>
      <c r="BC61" s="9" t="str">
        <f>CONCATENATE("NOT NULL"," ","DEFAULT NOW()",",")</f>
        <v>NOT NULL DEFAULT NOW(),</v>
      </c>
      <c r="BD61" s="74" t="s">
        <v>15</v>
      </c>
      <c r="BE61" s="75" t="s">
        <v>199</v>
      </c>
      <c r="BF61" s="76" t="s">
        <v>206</v>
      </c>
      <c r="BG61" s="74" t="s">
        <v>15</v>
      </c>
      <c r="BH61" s="75" t="s">
        <v>199</v>
      </c>
      <c r="BI61" s="76" t="s">
        <v>206</v>
      </c>
      <c r="BJ61" s="8" t="str">
        <f t="shared" si="140"/>
        <v>time_updated</v>
      </c>
      <c r="BK61" s="3" t="s">
        <v>199</v>
      </c>
      <c r="BL61" s="9" t="str">
        <f>CONCATENATE("NOT NULL"," ","DEFAULT NOW()",",")</f>
        <v>NOT NULL DEFAULT NOW(),</v>
      </c>
      <c r="BM61" s="8" t="str">
        <f t="shared" si="141"/>
        <v>time_updated</v>
      </c>
      <c r="BN61" s="3" t="s">
        <v>199</v>
      </c>
      <c r="BO61" s="9" t="str">
        <f>CONCATENATE("NOT NULL"," ","DEFAULT NOW()",",")</f>
        <v>NOT NULL DEFAULT NOW(),</v>
      </c>
      <c r="BP61" s="74" t="s">
        <v>15</v>
      </c>
      <c r="BQ61" s="75" t="s">
        <v>199</v>
      </c>
      <c r="BR61" s="76" t="s">
        <v>206</v>
      </c>
      <c r="BS61" s="74" t="s">
        <v>15</v>
      </c>
      <c r="BT61" s="75" t="s">
        <v>199</v>
      </c>
      <c r="BU61" s="76" t="s">
        <v>206</v>
      </c>
      <c r="BV61" s="74" t="s">
        <v>15</v>
      </c>
      <c r="BW61" s="75" t="s">
        <v>199</v>
      </c>
      <c r="BX61" s="76" t="s">
        <v>206</v>
      </c>
      <c r="BY61" s="74" t="s">
        <v>15</v>
      </c>
      <c r="BZ61" s="75" t="s">
        <v>199</v>
      </c>
      <c r="CA61" s="76" t="s">
        <v>206</v>
      </c>
      <c r="CB61" s="74" t="s">
        <v>15</v>
      </c>
      <c r="CC61" s="75" t="s">
        <v>199</v>
      </c>
      <c r="CD61" s="76" t="s">
        <v>206</v>
      </c>
      <c r="CE61" s="74" t="s">
        <v>15</v>
      </c>
      <c r="CF61" s="75" t="s">
        <v>199</v>
      </c>
      <c r="CG61" s="76" t="s">
        <v>206</v>
      </c>
      <c r="CH61" t="s">
        <v>181</v>
      </c>
      <c r="CI61" s="3"/>
      <c r="CJ61" s="3"/>
      <c r="CK61" s="3"/>
      <c r="CL61" s="3"/>
      <c r="CM61" s="3"/>
      <c r="CN61" s="27"/>
    </row>
    <row r="62" spans="2:92" x14ac:dyDescent="0.2">
      <c r="B62" s="8" t="str">
        <f t="shared" si="124"/>
        <v>time_finished</v>
      </c>
      <c r="C62" s="3" t="s">
        <v>199</v>
      </c>
      <c r="D62" s="9" t="str">
        <f>CONCATENATE("NOT NULL"," ","DEFAULT NOW()",",")</f>
        <v>NOT NULL DEFAULT NOW(),</v>
      </c>
      <c r="E62" s="74" t="s">
        <v>16</v>
      </c>
      <c r="F62" s="75" t="s">
        <v>199</v>
      </c>
      <c r="G62" s="76" t="s">
        <v>206</v>
      </c>
      <c r="H62" s="8" t="str">
        <f>H32</f>
        <v>time_finished</v>
      </c>
      <c r="I62" s="3" t="s">
        <v>199</v>
      </c>
      <c r="J62" s="9" t="str">
        <f>CONCATENATE("NOT NULL"," ","DEFAULT NOW()",",")</f>
        <v>NOT NULL DEFAULT NOW(),</v>
      </c>
      <c r="K62" s="8" t="str">
        <f t="shared" si="125"/>
        <v>time_finished</v>
      </c>
      <c r="L62" s="3" t="s">
        <v>199</v>
      </c>
      <c r="M62" s="9" t="str">
        <f>CONCATENATE("NOT NULL"," ","DEFAULT NOW()",",")</f>
        <v>NOT NULL DEFAULT NOW(),</v>
      </c>
      <c r="N62" s="8" t="str">
        <f t="shared" si="126"/>
        <v>time_finished</v>
      </c>
      <c r="O62" s="3" t="s">
        <v>199</v>
      </c>
      <c r="P62" s="9" t="str">
        <f>CONCATENATE("NOT NULL"," ","DEFAULT NOW()",",")</f>
        <v>NOT NULL DEFAULT NOW(),</v>
      </c>
      <c r="Q62" s="8" t="str">
        <f t="shared" si="127"/>
        <v>time_finished</v>
      </c>
      <c r="R62" s="3" t="s">
        <v>199</v>
      </c>
      <c r="S62" s="9" t="str">
        <f>CONCATENATE("NOT NULL"," ","DEFAULT NOW()",",")</f>
        <v>NOT NULL DEFAULT NOW(),</v>
      </c>
      <c r="T62" s="8" t="str">
        <f t="shared" si="128"/>
        <v>time_finished</v>
      </c>
      <c r="U62" s="3" t="s">
        <v>199</v>
      </c>
      <c r="V62" s="9" t="str">
        <f>CONCATENATE("NOT NULL"," ","DEFAULT NOW()",",")</f>
        <v>NOT NULL DEFAULT NOW(),</v>
      </c>
      <c r="W62" s="8" t="str">
        <f t="shared" si="129"/>
        <v>time_finished</v>
      </c>
      <c r="X62" s="3" t="s">
        <v>199</v>
      </c>
      <c r="Y62" s="9" t="str">
        <f>CONCATENATE("NOT NULL"," ","DEFAULT NOW()",",")</f>
        <v>NOT NULL DEFAULT NOW(),</v>
      </c>
      <c r="Z62" s="8" t="str">
        <f t="shared" si="130"/>
        <v>time_finished</v>
      </c>
      <c r="AA62" s="3" t="s">
        <v>199</v>
      </c>
      <c r="AB62" s="9" t="str">
        <f>CONCATENATE("NOT NULL"," ","DEFAULT NOW()",",")</f>
        <v>NOT NULL DEFAULT NOW(),</v>
      </c>
      <c r="AC62" s="8" t="str">
        <f t="shared" si="131"/>
        <v>time_finished</v>
      </c>
      <c r="AD62" s="3" t="s">
        <v>199</v>
      </c>
      <c r="AE62" s="9" t="str">
        <f>CONCATENATE("NOT NULL"," ","DEFAULT NOW()",",")</f>
        <v>NOT NULL DEFAULT NOW(),</v>
      </c>
      <c r="AF62" s="8" t="str">
        <f t="shared" si="132"/>
        <v>time_finished</v>
      </c>
      <c r="AG62" s="3" t="s">
        <v>199</v>
      </c>
      <c r="AH62" s="9" t="str">
        <f>CONCATENATE("NOT NULL"," ","DEFAULT NOW()",",")</f>
        <v>NOT NULL DEFAULT NOW(),</v>
      </c>
      <c r="AI62" s="8" t="str">
        <f t="shared" si="133"/>
        <v>time_finished</v>
      </c>
      <c r="AJ62" s="3" t="s">
        <v>199</v>
      </c>
      <c r="AK62" s="9" t="str">
        <f>CONCATENATE("NOT NULL"," ","DEFAULT NOW()",",")</f>
        <v>NOT NULL DEFAULT NOW(),</v>
      </c>
      <c r="AL62" s="8" t="str">
        <f t="shared" si="134"/>
        <v>time_finished</v>
      </c>
      <c r="AM62" s="3" t="s">
        <v>199</v>
      </c>
      <c r="AN62" s="9" t="str">
        <f>CONCATENATE("NOT NULL"," ","DEFAULT NOW()",",")</f>
        <v>NOT NULL DEFAULT NOW(),</v>
      </c>
      <c r="AO62" s="8" t="str">
        <f t="shared" si="135"/>
        <v>time_finished</v>
      </c>
      <c r="AP62" s="3" t="s">
        <v>199</v>
      </c>
      <c r="AQ62" s="9" t="str">
        <f>CONCATENATE("NOT NULL"," ","DEFAULT NOW()",",")</f>
        <v>NOT NULL DEFAULT NOW(),</v>
      </c>
      <c r="AR62" s="8" t="str">
        <f t="shared" si="136"/>
        <v>time_finished</v>
      </c>
      <c r="AS62" s="3" t="s">
        <v>199</v>
      </c>
      <c r="AT62" s="9" t="str">
        <f>CONCATENATE("NOT NULL"," ","DEFAULT NOW()",",")</f>
        <v>NOT NULL DEFAULT NOW(),</v>
      </c>
      <c r="AU62" s="8" t="str">
        <f t="shared" si="137"/>
        <v>time_finished</v>
      </c>
      <c r="AV62" s="3" t="s">
        <v>199</v>
      </c>
      <c r="AW62" s="9" t="str">
        <f>CONCATENATE("NOT NULL"," ","DEFAULT NOW()",",")</f>
        <v>NOT NULL DEFAULT NOW(),</v>
      </c>
      <c r="AX62" s="8" t="str">
        <f t="shared" si="138"/>
        <v>time_finished</v>
      </c>
      <c r="AY62" s="3" t="s">
        <v>199</v>
      </c>
      <c r="AZ62" s="9" t="str">
        <f>CONCATENATE("NOT NULL"," ","DEFAULT NOW()",",")</f>
        <v>NOT NULL DEFAULT NOW(),</v>
      </c>
      <c r="BA62" s="8" t="str">
        <f t="shared" si="139"/>
        <v>time_finished</v>
      </c>
      <c r="BB62" s="3" t="s">
        <v>199</v>
      </c>
      <c r="BC62" s="9" t="str">
        <f>CONCATENATE("NOT NULL"," ","DEFAULT NOW()",",")</f>
        <v>NOT NULL DEFAULT NOW(),</v>
      </c>
      <c r="BD62" s="74" t="s">
        <v>16</v>
      </c>
      <c r="BE62" s="75" t="s">
        <v>199</v>
      </c>
      <c r="BF62" s="76" t="s">
        <v>206</v>
      </c>
      <c r="BG62" s="74" t="s">
        <v>16</v>
      </c>
      <c r="BH62" s="75" t="s">
        <v>199</v>
      </c>
      <c r="BI62" s="76" t="s">
        <v>206</v>
      </c>
      <c r="BJ62" s="8" t="str">
        <f t="shared" si="140"/>
        <v>time_finished</v>
      </c>
      <c r="BK62" s="3" t="s">
        <v>199</v>
      </c>
      <c r="BL62" s="9" t="str">
        <f>CONCATENATE("NOT NULL"," ","DEFAULT NOW()",",")</f>
        <v>NOT NULL DEFAULT NOW(),</v>
      </c>
      <c r="BM62" s="8" t="str">
        <f t="shared" si="141"/>
        <v>time_finished</v>
      </c>
      <c r="BN62" s="3" t="s">
        <v>199</v>
      </c>
      <c r="BO62" s="9" t="str">
        <f>CONCATENATE("NOT NULL"," ","DEFAULT NOW()",",")</f>
        <v>NOT NULL DEFAULT NOW(),</v>
      </c>
      <c r="BP62" s="74" t="s">
        <v>16</v>
      </c>
      <c r="BQ62" s="75" t="s">
        <v>199</v>
      </c>
      <c r="BR62" s="76" t="s">
        <v>206</v>
      </c>
      <c r="BS62" s="74" t="s">
        <v>16</v>
      </c>
      <c r="BT62" s="75" t="s">
        <v>199</v>
      </c>
      <c r="BU62" s="76" t="s">
        <v>206</v>
      </c>
      <c r="BV62" s="74" t="s">
        <v>16</v>
      </c>
      <c r="BW62" s="75" t="s">
        <v>199</v>
      </c>
      <c r="BX62" s="76" t="s">
        <v>206</v>
      </c>
      <c r="BY62" s="74" t="s">
        <v>16</v>
      </c>
      <c r="BZ62" s="75" t="s">
        <v>199</v>
      </c>
      <c r="CA62" s="76" t="s">
        <v>206</v>
      </c>
      <c r="CB62" s="74" t="s">
        <v>16</v>
      </c>
      <c r="CC62" s="75" t="s">
        <v>199</v>
      </c>
      <c r="CD62" s="76" t="s">
        <v>206</v>
      </c>
      <c r="CE62" s="74" t="s">
        <v>16</v>
      </c>
      <c r="CF62" s="75" t="s">
        <v>199</v>
      </c>
      <c r="CG62" s="76" t="s">
        <v>206</v>
      </c>
      <c r="CH62" t="s">
        <v>181</v>
      </c>
      <c r="CI62" s="3"/>
      <c r="CJ62" s="3"/>
      <c r="CK62" s="3"/>
      <c r="CL62" s="3"/>
      <c r="CM62" s="3"/>
      <c r="CN62" s="27"/>
    </row>
    <row r="63" spans="2:92" ht="17" thickBot="1" x14ac:dyDescent="0.25">
      <c r="B63" s="10" t="str">
        <f t="shared" si="124"/>
        <v>active</v>
      </c>
      <c r="C63" s="11" t="s">
        <v>204</v>
      </c>
      <c r="D63" s="12" t="str">
        <f>CONCATENATE("NOT NULL"," ","DEFAULT 1")</f>
        <v>NOT NULL DEFAULT 1</v>
      </c>
      <c r="E63" s="77" t="s">
        <v>17</v>
      </c>
      <c r="F63" s="78" t="s">
        <v>204</v>
      </c>
      <c r="G63" s="12" t="str">
        <f>CONCATENATE("NOT NULL"," ","DEFAULT 1")</f>
        <v>NOT NULL DEFAULT 1</v>
      </c>
      <c r="H63" s="10" t="str">
        <f>H33</f>
        <v>active</v>
      </c>
      <c r="I63" s="11" t="s">
        <v>204</v>
      </c>
      <c r="J63" s="12" t="str">
        <f>CONCATENATE("NOT NULL"," ","DEFAULT 1")</f>
        <v>NOT NULL DEFAULT 1</v>
      </c>
      <c r="K63" s="10" t="str">
        <f t="shared" si="125"/>
        <v>active</v>
      </c>
      <c r="L63" s="11" t="s">
        <v>204</v>
      </c>
      <c r="M63" s="12" t="str">
        <f>CONCATENATE("NOT NULL"," ","DEFAULT 1")</f>
        <v>NOT NULL DEFAULT 1</v>
      </c>
      <c r="N63" s="10" t="str">
        <f t="shared" si="126"/>
        <v>active</v>
      </c>
      <c r="O63" s="11" t="s">
        <v>204</v>
      </c>
      <c r="P63" s="12" t="str">
        <f>CONCATENATE("NOT NULL"," ","DEFAULT 1")</f>
        <v>NOT NULL DEFAULT 1</v>
      </c>
      <c r="Q63" s="10" t="str">
        <f t="shared" si="127"/>
        <v>active</v>
      </c>
      <c r="R63" s="11" t="s">
        <v>204</v>
      </c>
      <c r="S63" s="12" t="str">
        <f>CONCATENATE("NOT NULL"," ","DEFAULT 1")</f>
        <v>NOT NULL DEFAULT 1</v>
      </c>
      <c r="T63" s="10" t="str">
        <f t="shared" si="128"/>
        <v>active</v>
      </c>
      <c r="U63" s="11" t="s">
        <v>204</v>
      </c>
      <c r="V63" s="12" t="str">
        <f>CONCATENATE("NOT NULL"," ","DEFAULT 1")</f>
        <v>NOT NULL DEFAULT 1</v>
      </c>
      <c r="W63" s="10" t="str">
        <f t="shared" si="129"/>
        <v>active</v>
      </c>
      <c r="X63" s="11" t="s">
        <v>204</v>
      </c>
      <c r="Y63" s="12" t="str">
        <f>CONCATENATE("NOT NULL"," ","DEFAULT 1")</f>
        <v>NOT NULL DEFAULT 1</v>
      </c>
      <c r="Z63" s="10" t="str">
        <f t="shared" si="130"/>
        <v>active</v>
      </c>
      <c r="AA63" s="11" t="s">
        <v>204</v>
      </c>
      <c r="AB63" s="12" t="str">
        <f>CONCATENATE("NOT NULL"," ","DEFAULT 1")</f>
        <v>NOT NULL DEFAULT 1</v>
      </c>
      <c r="AC63" s="10" t="str">
        <f t="shared" si="131"/>
        <v>active</v>
      </c>
      <c r="AD63" s="11" t="s">
        <v>204</v>
      </c>
      <c r="AE63" s="12" t="str">
        <f>CONCATENATE("NOT NULL"," ","DEFAULT 1")</f>
        <v>NOT NULL DEFAULT 1</v>
      </c>
      <c r="AF63" s="10" t="str">
        <f t="shared" si="132"/>
        <v>active</v>
      </c>
      <c r="AG63" s="11" t="s">
        <v>204</v>
      </c>
      <c r="AH63" s="12" t="str">
        <f>CONCATENATE("NOT NULL"," ","DEFAULT 1")</f>
        <v>NOT NULL DEFAULT 1</v>
      </c>
      <c r="AI63" s="10" t="str">
        <f t="shared" si="133"/>
        <v>active</v>
      </c>
      <c r="AJ63" s="11" t="s">
        <v>204</v>
      </c>
      <c r="AK63" s="12" t="str">
        <f>CONCATENATE("NOT NULL"," ","DEFAULT 1")</f>
        <v>NOT NULL DEFAULT 1</v>
      </c>
      <c r="AL63" s="10" t="str">
        <f t="shared" si="134"/>
        <v>active</v>
      </c>
      <c r="AM63" s="11" t="s">
        <v>204</v>
      </c>
      <c r="AN63" s="12" t="str">
        <f>CONCATENATE("NOT NULL"," ","DEFAULT 1")</f>
        <v>NOT NULL DEFAULT 1</v>
      </c>
      <c r="AO63" s="10" t="str">
        <f t="shared" si="135"/>
        <v>active</v>
      </c>
      <c r="AP63" s="11" t="s">
        <v>204</v>
      </c>
      <c r="AQ63" s="12" t="str">
        <f>CONCATENATE("NOT NULL"," ","DEFAULT 1")</f>
        <v>NOT NULL DEFAULT 1</v>
      </c>
      <c r="AR63" s="10" t="str">
        <f t="shared" si="136"/>
        <v>active</v>
      </c>
      <c r="AS63" s="11" t="s">
        <v>204</v>
      </c>
      <c r="AT63" s="12" t="str">
        <f>CONCATENATE("NOT NULL"," ","DEFAULT 1")</f>
        <v>NOT NULL DEFAULT 1</v>
      </c>
      <c r="AU63" s="10" t="str">
        <f t="shared" si="137"/>
        <v>active</v>
      </c>
      <c r="AV63" s="11" t="s">
        <v>204</v>
      </c>
      <c r="AW63" s="12" t="str">
        <f>CONCATENATE("NOT NULL"," ","DEFAULT 1")</f>
        <v>NOT NULL DEFAULT 1</v>
      </c>
      <c r="AX63" s="10" t="str">
        <f t="shared" si="138"/>
        <v>active</v>
      </c>
      <c r="AY63" s="11" t="s">
        <v>204</v>
      </c>
      <c r="AZ63" s="12" t="str">
        <f>CONCATENATE("NOT NULL"," ","DEFAULT 1")</f>
        <v>NOT NULL DEFAULT 1</v>
      </c>
      <c r="BA63" s="10" t="str">
        <f t="shared" si="139"/>
        <v>active</v>
      </c>
      <c r="BB63" s="11" t="s">
        <v>204</v>
      </c>
      <c r="BC63" s="12" t="str">
        <f>CONCATENATE("NOT NULL"," ","DEFAULT 1")</f>
        <v>NOT NULL DEFAULT 1</v>
      </c>
      <c r="BD63" s="77" t="s">
        <v>17</v>
      </c>
      <c r="BE63" s="78" t="s">
        <v>204</v>
      </c>
      <c r="BF63" s="12" t="str">
        <f>CONCATENATE("NOT NULL"," ","DEFAULT 1")</f>
        <v>NOT NULL DEFAULT 1</v>
      </c>
      <c r="BG63" s="77" t="s">
        <v>17</v>
      </c>
      <c r="BH63" s="78" t="s">
        <v>204</v>
      </c>
      <c r="BI63" s="12" t="str">
        <f>CONCATENATE("NOT NULL"," ","DEFAULT 1")</f>
        <v>NOT NULL DEFAULT 1</v>
      </c>
      <c r="BJ63" s="10" t="str">
        <f t="shared" si="140"/>
        <v>active</v>
      </c>
      <c r="BK63" s="11" t="s">
        <v>204</v>
      </c>
      <c r="BL63" s="12" t="str">
        <f>CONCATENATE("NOT NULL"," ","DEFAULT 1")</f>
        <v>NOT NULL DEFAULT 1</v>
      </c>
      <c r="BM63" s="10" t="str">
        <f t="shared" si="141"/>
        <v>active</v>
      </c>
      <c r="BN63" s="11" t="s">
        <v>204</v>
      </c>
      <c r="BO63" s="12" t="str">
        <f>CONCATENATE("NOT NULL"," ","DEFAULT 1")</f>
        <v>NOT NULL DEFAULT 1</v>
      </c>
      <c r="BP63" s="77" t="s">
        <v>17</v>
      </c>
      <c r="BQ63" s="78" t="s">
        <v>204</v>
      </c>
      <c r="BR63" s="12" t="str">
        <f>CONCATENATE("NOT NULL"," ","DEFAULT 1")</f>
        <v>NOT NULL DEFAULT 1</v>
      </c>
      <c r="BS63" s="77" t="s">
        <v>17</v>
      </c>
      <c r="BT63" s="78" t="s">
        <v>204</v>
      </c>
      <c r="BU63" s="12" t="str">
        <f>CONCATENATE("NOT NULL"," ","DEFAULT 1")</f>
        <v>NOT NULL DEFAULT 1</v>
      </c>
      <c r="BV63" s="77" t="s">
        <v>17</v>
      </c>
      <c r="BW63" s="78" t="s">
        <v>204</v>
      </c>
      <c r="BX63" s="12" t="str">
        <f>CONCATENATE("NOT NULL"," ","DEFAULT 1")</f>
        <v>NOT NULL DEFAULT 1</v>
      </c>
      <c r="BY63" s="77" t="s">
        <v>17</v>
      </c>
      <c r="BZ63" s="78" t="s">
        <v>204</v>
      </c>
      <c r="CA63" s="12" t="str">
        <f>CONCATENATE("NOT NULL"," ","DEFAULT 1")</f>
        <v>NOT NULL DEFAULT 1</v>
      </c>
      <c r="CB63" s="77" t="s">
        <v>17</v>
      </c>
      <c r="CC63" s="78" t="s">
        <v>204</v>
      </c>
      <c r="CD63" s="12" t="str">
        <f>CONCATENATE("NOT NULL"," ","DEFAULT 1")</f>
        <v>NOT NULL DEFAULT 1</v>
      </c>
      <c r="CE63" s="77" t="s">
        <v>17</v>
      </c>
      <c r="CF63" s="78" t="s">
        <v>204</v>
      </c>
      <c r="CG63" s="12" t="str">
        <f>CONCATENATE("NOT NULL"," ","DEFAULT 1")</f>
        <v>NOT NULL DEFAULT 1</v>
      </c>
      <c r="CH63" t="s">
        <v>181</v>
      </c>
      <c r="CI63" s="3"/>
      <c r="CJ63" s="3"/>
      <c r="CK63" s="3"/>
      <c r="CL63" s="3"/>
      <c r="CM63" s="3"/>
      <c r="CN63" s="27"/>
    </row>
    <row r="64" spans="2:92" x14ac:dyDescent="0.2">
      <c r="B64" s="3" t="str">
        <f>");"</f>
        <v>);</v>
      </c>
      <c r="C64" s="3"/>
      <c r="D64" s="3"/>
      <c r="E64" s="3" t="str">
        <f>");"</f>
        <v>);</v>
      </c>
      <c r="F64" s="3"/>
      <c r="G64" s="3"/>
      <c r="H64" s="3" t="str">
        <f>");"</f>
        <v>);</v>
      </c>
      <c r="I64" s="3"/>
      <c r="J64" s="3"/>
      <c r="K64" s="3" t="str">
        <f>");"</f>
        <v>);</v>
      </c>
      <c r="L64" s="3"/>
      <c r="M64" s="3"/>
      <c r="N64" s="3" t="str">
        <f>");"</f>
        <v>);</v>
      </c>
      <c r="O64" s="3"/>
      <c r="P64" s="3"/>
      <c r="Q64" s="3" t="str">
        <f>");"</f>
        <v>);</v>
      </c>
      <c r="R64" s="3"/>
      <c r="S64" s="3"/>
      <c r="T64" s="3" t="str">
        <f>");"</f>
        <v>);</v>
      </c>
      <c r="U64" s="3"/>
      <c r="V64" s="3"/>
      <c r="W64" s="3" t="str">
        <f>");"</f>
        <v>);</v>
      </c>
      <c r="X64" s="3"/>
      <c r="Y64" s="3"/>
      <c r="Z64" s="3" t="str">
        <f>");"</f>
        <v>);</v>
      </c>
      <c r="AA64" s="3"/>
      <c r="AB64" s="3"/>
      <c r="AC64" s="3" t="str">
        <f>");"</f>
        <v>);</v>
      </c>
      <c r="AD64" s="3"/>
      <c r="AE64" s="3"/>
      <c r="AF64" s="3" t="str">
        <f>");"</f>
        <v>);</v>
      </c>
      <c r="AG64" s="3"/>
      <c r="AH64" s="3"/>
      <c r="AI64" s="3" t="str">
        <f>");"</f>
        <v>);</v>
      </c>
      <c r="AJ64" s="3"/>
      <c r="AK64" s="3"/>
      <c r="AL64" s="3" t="str">
        <f>");"</f>
        <v>);</v>
      </c>
      <c r="AM64" s="3"/>
      <c r="AN64" s="3"/>
      <c r="AO64" s="3" t="str">
        <f>");"</f>
        <v>);</v>
      </c>
      <c r="AP64" s="3"/>
      <c r="AQ64" s="3"/>
      <c r="AR64" s="3" t="str">
        <f>");"</f>
        <v>);</v>
      </c>
      <c r="AS64" s="3"/>
      <c r="AT64" s="3"/>
      <c r="AU64" s="3" t="str">
        <f>");"</f>
        <v>);</v>
      </c>
      <c r="AV64" s="3"/>
      <c r="AW64" s="3"/>
      <c r="AX64" s="3" t="str">
        <f>");"</f>
        <v>);</v>
      </c>
      <c r="AY64" s="3"/>
      <c r="AZ64" s="3"/>
      <c r="BA64" s="3" t="str">
        <f>");"</f>
        <v>);</v>
      </c>
      <c r="BB64" s="3"/>
      <c r="BC64" s="3"/>
      <c r="BD64" s="3" t="str">
        <f>");"</f>
        <v>);</v>
      </c>
      <c r="BE64" s="3"/>
      <c r="BF64" s="3"/>
      <c r="BG64" s="3" t="str">
        <f>");"</f>
        <v>);</v>
      </c>
      <c r="BH64" s="3"/>
      <c r="BI64" s="3"/>
      <c r="BJ64" s="3" t="str">
        <f>");"</f>
        <v>);</v>
      </c>
      <c r="BK64" s="3"/>
      <c r="BL64" s="3"/>
      <c r="BM64" s="3" t="str">
        <f>");"</f>
        <v>);</v>
      </c>
      <c r="BN64" s="3"/>
      <c r="BO64" s="3"/>
      <c r="BP64" s="3" t="str">
        <f>");"</f>
        <v>);</v>
      </c>
      <c r="BQ64" s="3"/>
      <c r="BR64" s="3"/>
      <c r="BS64" s="3" t="str">
        <f>");"</f>
        <v>);</v>
      </c>
      <c r="BT64" s="3"/>
      <c r="BU64" s="3"/>
      <c r="BV64" s="3" t="str">
        <f>");"</f>
        <v>);</v>
      </c>
      <c r="BW64" s="3"/>
      <c r="BX64" s="3"/>
      <c r="BY64" s="3" t="str">
        <f>");"</f>
        <v>);</v>
      </c>
      <c r="BZ64" s="3"/>
      <c r="CA64" s="3"/>
      <c r="CB64" s="3" t="str">
        <f>");"</f>
        <v>);</v>
      </c>
      <c r="CC64" s="3"/>
      <c r="CD64" s="3"/>
      <c r="CE64" s="3" t="str">
        <f>");"</f>
        <v>);</v>
      </c>
      <c r="CF64" s="3"/>
      <c r="CG64" s="3"/>
      <c r="CH64" t="s">
        <v>181</v>
      </c>
    </row>
    <row r="65" spans="2:91" x14ac:dyDescent="0.2">
      <c r="B65" s="3" t="str">
        <f>"CREATE SEQUENCE "&amp;C34&amp;"_sequence;"</f>
        <v>CREATE SEQUENCE uniques_sequence;</v>
      </c>
      <c r="C65" s="3"/>
      <c r="D65" s="3"/>
      <c r="E65" s="3" t="str">
        <f>"CREATE SEQUENCE "&amp;F34&amp;"_sequence;"</f>
        <v>CREATE SEQUENCE processes_sequence;</v>
      </c>
      <c r="F65" s="3"/>
      <c r="G65" s="3"/>
      <c r="H65" s="3" t="str">
        <f>"CREATE SEQUENCE "&amp;I34&amp;"_sequence;"</f>
        <v>CREATE SEQUENCE events_sequence;</v>
      </c>
      <c r="I65" s="3"/>
      <c r="J65" s="3"/>
      <c r="K65" s="3" t="str">
        <f>"CREATE SEQUENCE "&amp;L34&amp;"_sequence;"</f>
        <v>CREATE SEQUENCE apps_sequence;</v>
      </c>
      <c r="L65" s="3"/>
      <c r="M65" s="3"/>
      <c r="N65" s="3" t="str">
        <f>"CREATE SEQUENCE "&amp;O34&amp;"_sequence;"</f>
        <v>CREATE SEQUENCE tokens_sequence;</v>
      </c>
      <c r="O65" s="3"/>
      <c r="P65" s="3"/>
      <c r="Q65" s="3" t="str">
        <f>"CREATE SEQUENCE "&amp;R34&amp;"_sequence;"</f>
        <v>CREATE SEQUENCE persons_sequence;</v>
      </c>
      <c r="R65" s="3"/>
      <c r="S65" s="3"/>
      <c r="T65" s="3" t="str">
        <f>"CREATE SEQUENCE "&amp;U34&amp;"_sequence;"</f>
        <v>CREATE SEQUENCE users_sequence;</v>
      </c>
      <c r="U65" s="3"/>
      <c r="V65" s="3"/>
      <c r="W65" s="3" t="str">
        <f>"CREATE SEQUENCE "&amp;X34&amp;"_sequence;"</f>
        <v>CREATE SEQUENCE profiles_sequence;</v>
      </c>
      <c r="X65" s="3"/>
      <c r="Y65" s="3"/>
      <c r="Z65" s="3" t="str">
        <f>"CREATE SEQUENCE "&amp;AA34&amp;"_sequence;"</f>
        <v>CREATE SEQUENCE partners_sequence;</v>
      </c>
      <c r="AA65" s="3"/>
      <c r="AB65" s="3"/>
      <c r="AC65" s="3" t="str">
        <f>"CREATE SEQUENCE "&amp;AD34&amp;"_sequence;"</f>
        <v>CREATE SEQUENCE views_sequence;</v>
      </c>
      <c r="AD65" s="3"/>
      <c r="AE65" s="3"/>
      <c r="AF65" s="3" t="str">
        <f>"CREATE SEQUENCE "&amp;AG34&amp;"_sequence;"</f>
        <v>CREATE SEQUENCE searches_sequence;</v>
      </c>
      <c r="AG65" s="3"/>
      <c r="AH65" s="3"/>
      <c r="AI65" s="3" t="str">
        <f>"CREATE SEQUENCE "&amp;AJ34&amp;"_sequence;"</f>
        <v>CREATE SEQUENCE assets_sequence;</v>
      </c>
      <c r="AJ65" s="3"/>
      <c r="AK65" s="3"/>
      <c r="AL65" s="3" t="str">
        <f>"CREATE SEQUENCE "&amp;AM34&amp;"_sequence;"</f>
        <v>CREATE SEQUENCE acknowledgements_sequence;</v>
      </c>
      <c r="AM65" s="3"/>
      <c r="AN65" s="3"/>
      <c r="AO65" s="3" t="str">
        <f>"CREATE SEQUENCE "&amp;AP34&amp;"_sequence;"</f>
        <v>CREATE SEQUENCE comments_sequence;</v>
      </c>
      <c r="AP65" s="3"/>
      <c r="AQ65" s="3"/>
      <c r="AR65" s="3" t="str">
        <f>"CREATE SEQUENCE "&amp;AS34&amp;"_sequence;"</f>
        <v>CREATE SEQUENCE followships_sequence;</v>
      </c>
      <c r="AS65" s="3"/>
      <c r="AT65" s="3"/>
      <c r="AU65" s="3" t="str">
        <f>"CREATE SEQUENCE "&amp;AV34&amp;"_sequence;"</f>
        <v>CREATE SEQUENCE groups_sequence;</v>
      </c>
      <c r="AV65" s="3"/>
      <c r="AW65" s="3"/>
      <c r="AX65" s="3" t="str">
        <f>"CREATE SEQUENCE "&amp;AY34&amp;"_sequence;"</f>
        <v>CREATE SEQUENCE posts_sequence;</v>
      </c>
      <c r="AY65" s="3"/>
      <c r="AZ65" s="3"/>
      <c r="BA65" s="3" t="str">
        <f>"CREATE SEQUENCE "&amp;BB34&amp;"_sequence;"</f>
        <v>CREATE SEQUENCE tags_sequence;</v>
      </c>
      <c r="BB65" s="3"/>
      <c r="BC65" s="3"/>
      <c r="BD65" s="3" t="str">
        <f>"CREATE SEQUENCE "&amp;BE34&amp;"_sequence;"</f>
        <v>CREATE SEQUENCE topics_sequence;</v>
      </c>
      <c r="BE65" s="3"/>
      <c r="BF65" s="3"/>
      <c r="BG65" s="3" t="str">
        <f>"CREATE SEQUENCE "&amp;BH34&amp;"_sequence;"</f>
        <v>CREATE SEQUENCE trends_sequence;</v>
      </c>
      <c r="BH65" s="3"/>
      <c r="BI65" s="3"/>
      <c r="BJ65" s="3" t="str">
        <f>"CREATE SEQUENCE "&amp;BK34&amp;"_sequence;"</f>
        <v>CREATE SEQUENCE threads_sequence;</v>
      </c>
      <c r="BK65" s="3"/>
      <c r="BL65" s="3"/>
      <c r="BM65" s="3" t="str">
        <f>"CREATE SEQUENCE "&amp;BN34&amp;"_sequence;"</f>
        <v>CREATE SEQUENCE messages_sequence;</v>
      </c>
      <c r="BN65" s="3"/>
      <c r="BO65" s="3"/>
      <c r="BP65" s="3" t="str">
        <f>"CREATE SEQUENCE "&amp;BQ34&amp;"_sequence;"</f>
        <v>CREATE SEQUENCE notifications_sequence;</v>
      </c>
      <c r="BQ65" s="3"/>
      <c r="BR65" s="3"/>
      <c r="BS65" s="3" t="str">
        <f>"CREATE SEQUENCE "&amp;BT34&amp;"_sequence;"</f>
        <v>CREATE SEQUENCE stages_sequence;</v>
      </c>
      <c r="BT65" s="3"/>
      <c r="BU65" s="3"/>
      <c r="BV65" s="3" t="str">
        <f>"CREATE SEQUENCE "&amp;BW34&amp;"_sequence;"</f>
        <v>CREATE SEQUENCE recordings_sequence;</v>
      </c>
      <c r="BW65" s="3"/>
      <c r="BX65" s="3"/>
      <c r="BY65" s="3" t="str">
        <f>"CREATE SEQUENCE "&amp;BZ34&amp;"_sequence;"</f>
        <v>CREATE SEQUENCE attachments_sequence;</v>
      </c>
      <c r="BZ65" s="3"/>
      <c r="CA65" s="3"/>
      <c r="CB65" s="3" t="str">
        <f>"CREATE SEQUENCE "&amp;CC34&amp;"_sequence;"</f>
        <v>CREATE SEQUENCE excerpts_sequence;</v>
      </c>
      <c r="CE65" s="3" t="str">
        <f>"CREATE SEQUENCE "&amp;CF34&amp;"_sequence;"</f>
        <v>CREATE SEQUENCE ideas_sequence;</v>
      </c>
      <c r="CH65" t="s">
        <v>181</v>
      </c>
    </row>
    <row r="66" spans="2:91" x14ac:dyDescent="0.2">
      <c r="B66" s="3" t="str">
        <f>"ALTER SEQUENCE "&amp;C34&amp;"_sequence RESTART WITH 8301;"</f>
        <v>ALTER SEQUENCE uniques_sequence RESTART WITH 8301;</v>
      </c>
      <c r="C66" s="3"/>
      <c r="D66" s="3"/>
      <c r="E66" s="3" t="str">
        <f>"ALTER SEQUENCE "&amp;F34&amp;"_sequence RESTART WITH 8301;"</f>
        <v>ALTER SEQUENCE processes_sequence RESTART WITH 8301;</v>
      </c>
      <c r="F66" s="3"/>
      <c r="G66" s="3"/>
      <c r="H66" s="3" t="str">
        <f>"ALTER SEQUENCE "&amp;I34&amp;"_sequence RESTART WITH 8301;"</f>
        <v>ALTER SEQUENCE events_sequence RESTART WITH 8301;</v>
      </c>
      <c r="I66" s="3"/>
      <c r="J66" s="3"/>
      <c r="K66" s="3" t="str">
        <f>"ALTER SEQUENCE "&amp;L34&amp;"_sequence RESTART WITH 8301;"</f>
        <v>ALTER SEQUENCE apps_sequence RESTART WITH 8301;</v>
      </c>
      <c r="L66" s="3"/>
      <c r="M66" s="3"/>
      <c r="N66" s="3" t="str">
        <f>"ALTER SEQUENCE "&amp;O34&amp;"_sequence RESTART WITH 8301;"</f>
        <v>ALTER SEQUENCE tokens_sequence RESTART WITH 8301;</v>
      </c>
      <c r="O66" s="3"/>
      <c r="P66" s="3"/>
      <c r="Q66" s="3" t="str">
        <f>"ALTER SEQUENCE "&amp;R34&amp;"_sequence RESTART WITH 8301;"</f>
        <v>ALTER SEQUENCE persons_sequence RESTART WITH 8301;</v>
      </c>
      <c r="R66" s="3"/>
      <c r="S66" s="3"/>
      <c r="T66" s="3" t="str">
        <f>"ALTER SEQUENCE "&amp;U34&amp;"_sequence RESTART WITH 8301;"</f>
        <v>ALTER SEQUENCE users_sequence RESTART WITH 8301;</v>
      </c>
      <c r="U66" s="3"/>
      <c r="V66" s="3"/>
      <c r="W66" s="3" t="str">
        <f>"ALTER SEQUENCE "&amp;X34&amp;"_sequence RESTART WITH 8301;"</f>
        <v>ALTER SEQUENCE profiles_sequence RESTART WITH 8301;</v>
      </c>
      <c r="X66" s="3"/>
      <c r="Y66" s="3"/>
      <c r="Z66" s="3" t="str">
        <f>"ALTER SEQUENCE "&amp;AA34&amp;"_sequence RESTART WITH 8301;"</f>
        <v>ALTER SEQUENCE partners_sequence RESTART WITH 8301;</v>
      </c>
      <c r="AA66" s="3"/>
      <c r="AB66" s="3"/>
      <c r="AC66" s="3" t="str">
        <f>"ALTER SEQUENCE "&amp;AD34&amp;"_sequence RESTART WITH 8301;"</f>
        <v>ALTER SEQUENCE views_sequence RESTART WITH 8301;</v>
      </c>
      <c r="AD66" s="3"/>
      <c r="AE66" s="3"/>
      <c r="AF66" s="3" t="str">
        <f>"ALTER SEQUENCE "&amp;AG34&amp;"_sequence RESTART WITH 8301;"</f>
        <v>ALTER SEQUENCE searches_sequence RESTART WITH 8301;</v>
      </c>
      <c r="AG66" s="3"/>
      <c r="AH66" s="3"/>
      <c r="AI66" s="3" t="str">
        <f>"ALTER SEQUENCE "&amp;AJ34&amp;"_sequence RESTART WITH 8301;"</f>
        <v>ALTER SEQUENCE assets_sequence RESTART WITH 8301;</v>
      </c>
      <c r="AJ66" s="3"/>
      <c r="AK66" s="3"/>
      <c r="AL66" s="3" t="str">
        <f>"ALTER SEQUENCE "&amp;AM34&amp;"_sequence RESTART WITH 8301;"</f>
        <v>ALTER SEQUENCE acknowledgements_sequence RESTART WITH 8301;</v>
      </c>
      <c r="AM66" s="3"/>
      <c r="AN66" s="3"/>
      <c r="AO66" s="3" t="str">
        <f>"ALTER SEQUENCE "&amp;AP34&amp;"_sequence RESTART WITH 8301;"</f>
        <v>ALTER SEQUENCE comments_sequence RESTART WITH 8301;</v>
      </c>
      <c r="AP66" s="3"/>
      <c r="AQ66" s="3"/>
      <c r="AR66" s="3" t="str">
        <f>"ALTER SEQUENCE "&amp;AS34&amp;"_sequence RESTART WITH 8301;"</f>
        <v>ALTER SEQUENCE followships_sequence RESTART WITH 8301;</v>
      </c>
      <c r="AS66" s="3"/>
      <c r="AT66" s="3"/>
      <c r="AU66" s="3" t="str">
        <f>"ALTER SEQUENCE "&amp;AV34&amp;"_sequence RESTART WITH 8301;"</f>
        <v>ALTER SEQUENCE groups_sequence RESTART WITH 8301;</v>
      </c>
      <c r="AV66" s="3"/>
      <c r="AW66" s="3"/>
      <c r="AX66" s="3" t="str">
        <f>"ALTER SEQUENCE "&amp;AY34&amp;"_sequence RESTART WITH 8301;"</f>
        <v>ALTER SEQUENCE posts_sequence RESTART WITH 8301;</v>
      </c>
      <c r="AY66" s="3"/>
      <c r="AZ66" s="3"/>
      <c r="BA66" s="3" t="str">
        <f>"ALTER SEQUENCE "&amp;BB34&amp;"_sequence RESTART WITH 8301;"</f>
        <v>ALTER SEQUENCE tags_sequence RESTART WITH 8301;</v>
      </c>
      <c r="BB66" s="3"/>
      <c r="BC66" s="3"/>
      <c r="BD66" s="3" t="str">
        <f>"ALTER SEQUENCE "&amp;BE34&amp;"_sequence RESTART WITH 8301;"</f>
        <v>ALTER SEQUENCE topics_sequence RESTART WITH 8301;</v>
      </c>
      <c r="BE66" s="3"/>
      <c r="BF66" s="3"/>
      <c r="BG66" s="3" t="str">
        <f>"ALTER SEQUENCE "&amp;BH34&amp;"_sequence RESTART WITH 8301;"</f>
        <v>ALTER SEQUENCE trends_sequence RESTART WITH 8301;</v>
      </c>
      <c r="BH66" s="3"/>
      <c r="BI66" s="3"/>
      <c r="BJ66" s="3" t="str">
        <f>"ALTER SEQUENCE "&amp;BK34&amp;"_sequence RESTART WITH 8301;"</f>
        <v>ALTER SEQUENCE threads_sequence RESTART WITH 8301;</v>
      </c>
      <c r="BK66" s="3"/>
      <c r="BL66" s="3"/>
      <c r="BM66" s="3" t="str">
        <f>"ALTER SEQUENCE "&amp;BN34&amp;"_sequence RESTART WITH 8301;"</f>
        <v>ALTER SEQUENCE messages_sequence RESTART WITH 8301;</v>
      </c>
      <c r="BN66" s="3"/>
      <c r="BO66" s="3"/>
      <c r="BP66" s="3" t="str">
        <f>"ALTER SEQUENCE "&amp;BQ34&amp;"_sequence RESTART WITH 8301;"</f>
        <v>ALTER SEQUENCE notifications_sequence RESTART WITH 8301;</v>
      </c>
      <c r="BQ66" s="3"/>
      <c r="BR66" s="3"/>
      <c r="BS66" s="3" t="str">
        <f>"ALTER SEQUENCE "&amp;BT34&amp;"_sequence RESTART WITH 8301;"</f>
        <v>ALTER SEQUENCE stages_sequence RESTART WITH 8301;</v>
      </c>
      <c r="BT66" s="3"/>
      <c r="BU66" s="3"/>
      <c r="BV66" s="3" t="str">
        <f>"ALTER SEQUENCE "&amp;BW34&amp;"_sequence RESTART WITH 8301;"</f>
        <v>ALTER SEQUENCE recordings_sequence RESTART WITH 8301;</v>
      </c>
      <c r="BW66" s="3"/>
      <c r="BX66" s="3"/>
      <c r="BY66" s="3" t="str">
        <f>"ALTER SEQUENCE "&amp;BZ34&amp;"_sequence RESTART WITH 8301;"</f>
        <v>ALTER SEQUENCE attachments_sequence RESTART WITH 8301;</v>
      </c>
      <c r="BZ66" s="3"/>
      <c r="CA66" s="3"/>
      <c r="CB66" s="3" t="str">
        <f>"ALTER SEQUENCE "&amp;CC34&amp;"_sequence RESTART WITH 8301;"</f>
        <v>ALTER SEQUENCE excerpts_sequence RESTART WITH 8301;</v>
      </c>
      <c r="CE66" s="3" t="str">
        <f>"ALTER SEQUENCE "&amp;CF34&amp;"_sequence RESTART WITH 8301;"</f>
        <v>ALTER SEQUENCE ideas_sequence RESTART WITH 8301;</v>
      </c>
    </row>
    <row r="67" spans="2:91" x14ac:dyDescent="0.2">
      <c r="B67" s="3" t="str">
        <f>"ALTER TABLE "&amp;C34&amp;" ALTER COLUMN ID SET DEFAULT nextval('"&amp;C34&amp;"_sequence');"</f>
        <v>ALTER TABLE uniques ALTER COLUMN ID SET DEFAULT nextval('uniques_sequence');</v>
      </c>
      <c r="C67" s="3"/>
      <c r="D67" s="3"/>
      <c r="E67" s="3" t="str">
        <f>"ALTER TABLE "&amp;F34&amp;" ALTER COLUMN ID SET DEFAULT nextval('"&amp;F34&amp;"_sequence');"</f>
        <v>ALTER TABLE processes ALTER COLUMN ID SET DEFAULT nextval('processes_sequence');</v>
      </c>
      <c r="F67" s="3"/>
      <c r="G67" s="3"/>
      <c r="H67" s="3" t="str">
        <f>"ALTER TABLE "&amp;I34&amp;" ALTER COLUMN ID SET DEFAULT nextval('"&amp;I34&amp;"_sequence');"</f>
        <v>ALTER TABLE events ALTER COLUMN ID SET DEFAULT nextval('events_sequence');</v>
      </c>
      <c r="I67" s="3"/>
      <c r="J67" s="3"/>
      <c r="K67" s="3" t="str">
        <f>"ALTER TABLE "&amp;L34&amp;" ALTER COLUMN ID SET DEFAULT nextval('"&amp;L34&amp;"_sequence');"</f>
        <v>ALTER TABLE apps ALTER COLUMN ID SET DEFAULT nextval('apps_sequence');</v>
      </c>
      <c r="L67" s="3"/>
      <c r="M67" s="3"/>
      <c r="N67" s="3" t="str">
        <f>"ALTER TABLE "&amp;O34&amp;" ALTER COLUMN ID SET DEFAULT nextval('"&amp;O34&amp;"_sequence');"</f>
        <v>ALTER TABLE tokens ALTER COLUMN ID SET DEFAULT nextval('tokens_sequence');</v>
      </c>
      <c r="O67" s="3"/>
      <c r="P67" s="3"/>
      <c r="Q67" s="3" t="str">
        <f>"ALTER TABLE "&amp;R34&amp;" ALTER COLUMN ID SET DEFAULT nextval('"&amp;R34&amp;"_sequence');"</f>
        <v>ALTER TABLE persons ALTER COLUMN ID SET DEFAULT nextval('persons_sequence');</v>
      </c>
      <c r="R67" s="3"/>
      <c r="S67" s="3"/>
      <c r="T67" s="3" t="str">
        <f>"ALTER TABLE "&amp;U34&amp;" ALTER COLUMN ID SET DEFAULT nextval('"&amp;U34&amp;"_sequence');"</f>
        <v>ALTER TABLE users ALTER COLUMN ID SET DEFAULT nextval('users_sequence');</v>
      </c>
      <c r="U67" s="3"/>
      <c r="V67" s="3"/>
      <c r="W67" s="3" t="str">
        <f>"ALTER TABLE "&amp;X34&amp;" ALTER COLUMN ID SET DEFAULT nextval('"&amp;X34&amp;"_sequence');"</f>
        <v>ALTER TABLE profiles ALTER COLUMN ID SET DEFAULT nextval('profiles_sequence');</v>
      </c>
      <c r="X67" s="3"/>
      <c r="Y67" s="3"/>
      <c r="Z67" s="3" t="str">
        <f>"ALTER TABLE "&amp;AA34&amp;" ALTER COLUMN ID SET DEFAULT nextval('"&amp;AA34&amp;"_sequence');"</f>
        <v>ALTER TABLE partners ALTER COLUMN ID SET DEFAULT nextval('partners_sequence');</v>
      </c>
      <c r="AA67" s="3"/>
      <c r="AB67" s="3"/>
      <c r="AC67" s="3" t="str">
        <f>"ALTER TABLE "&amp;AD34&amp;" ALTER COLUMN ID SET DEFAULT nextval('"&amp;AD34&amp;"_sequence');"</f>
        <v>ALTER TABLE views ALTER COLUMN ID SET DEFAULT nextval('views_sequence');</v>
      </c>
      <c r="AD67" s="3"/>
      <c r="AE67" s="3"/>
      <c r="AF67" s="3" t="str">
        <f>"ALTER TABLE "&amp;AG34&amp;" ALTER COLUMN ID SET DEFAULT nextval('"&amp;AG34&amp;"_sequence');"</f>
        <v>ALTER TABLE searches ALTER COLUMN ID SET DEFAULT nextval('searches_sequence');</v>
      </c>
      <c r="AG67" s="3"/>
      <c r="AH67" s="3"/>
      <c r="AI67" s="3" t="str">
        <f>"ALTER TABLE "&amp;AJ34&amp;" ALTER COLUMN ID SET DEFAULT nextval('"&amp;AJ34&amp;"_sequence');"</f>
        <v>ALTER TABLE assets ALTER COLUMN ID SET DEFAULT nextval('assets_sequence');</v>
      </c>
      <c r="AJ67" s="3"/>
      <c r="AK67" s="3"/>
      <c r="AL67" s="3" t="str">
        <f>"ALTER TABLE "&amp;AM34&amp;" ALTER COLUMN ID SET DEFAULT nextval('"&amp;AM34&amp;"_sequence');"</f>
        <v>ALTER TABLE acknowledgements ALTER COLUMN ID SET DEFAULT nextval('acknowledgements_sequence');</v>
      </c>
      <c r="AM67" s="3"/>
      <c r="AN67" s="3"/>
      <c r="AO67" s="3" t="str">
        <f>"ALTER TABLE "&amp;AP34&amp;" ALTER COLUMN ID SET DEFAULT nextval('"&amp;AP34&amp;"_sequence');"</f>
        <v>ALTER TABLE comments ALTER COLUMN ID SET DEFAULT nextval('comments_sequence');</v>
      </c>
      <c r="AP67" s="3"/>
      <c r="AQ67" s="3"/>
      <c r="AR67" s="3" t="str">
        <f>"ALTER TABLE "&amp;AS34&amp;" ALTER COLUMN ID SET DEFAULT nextval('"&amp;AS34&amp;"_sequence');"</f>
        <v>ALTER TABLE followships ALTER COLUMN ID SET DEFAULT nextval('followships_sequence');</v>
      </c>
      <c r="AS67" s="3"/>
      <c r="AT67" s="3"/>
      <c r="AU67" s="3" t="str">
        <f>"ALTER TABLE "&amp;AV34&amp;" ALTER COLUMN ID SET DEFAULT nextval('"&amp;AV34&amp;"_sequence');"</f>
        <v>ALTER TABLE groups ALTER COLUMN ID SET DEFAULT nextval('groups_sequence');</v>
      </c>
      <c r="AV67" s="3"/>
      <c r="AW67" s="3"/>
      <c r="AX67" s="3" t="str">
        <f>"ALTER TABLE "&amp;AY34&amp;" ALTER COLUMN ID SET DEFAULT nextval('"&amp;AY34&amp;"_sequence');"</f>
        <v>ALTER TABLE posts ALTER COLUMN ID SET DEFAULT nextval('posts_sequence');</v>
      </c>
      <c r="AY67" s="3"/>
      <c r="AZ67" s="3"/>
      <c r="BA67" s="3" t="str">
        <f>"ALTER TABLE "&amp;BB34&amp;" ALTER COLUMN ID SET DEFAULT nextval('"&amp;BB34&amp;"_sequence');"</f>
        <v>ALTER TABLE tags ALTER COLUMN ID SET DEFAULT nextval('tags_sequence');</v>
      </c>
      <c r="BB67" s="3"/>
      <c r="BC67" s="3"/>
      <c r="BD67" s="3" t="str">
        <f>"ALTER TABLE "&amp;BE34&amp;" ALTER COLUMN ID SET DEFAULT nextval('"&amp;BE34&amp;"_sequence');"</f>
        <v>ALTER TABLE topics ALTER COLUMN ID SET DEFAULT nextval('topics_sequence');</v>
      </c>
      <c r="BE67" s="3"/>
      <c r="BF67" s="3"/>
      <c r="BG67" s="3" t="str">
        <f>"ALTER TABLE "&amp;BH34&amp;" ALTER COLUMN ID SET DEFAULT nextval('"&amp;BH34&amp;"_sequence');"</f>
        <v>ALTER TABLE trends ALTER COLUMN ID SET DEFAULT nextval('trends_sequence');</v>
      </c>
      <c r="BH67" s="3"/>
      <c r="BI67" s="3"/>
      <c r="BJ67" s="3" t="str">
        <f>"ALTER TABLE "&amp;BK34&amp;" ALTER COLUMN ID SET DEFAULT nextval('"&amp;BK34&amp;"_sequence');"</f>
        <v>ALTER TABLE threads ALTER COLUMN ID SET DEFAULT nextval('threads_sequence');</v>
      </c>
      <c r="BK67" s="3"/>
      <c r="BL67" s="3"/>
      <c r="BM67" s="3" t="str">
        <f>"ALTER TABLE "&amp;BN34&amp;" ALTER COLUMN ID SET DEFAULT nextval('"&amp;BN34&amp;"_sequence');"</f>
        <v>ALTER TABLE messages ALTER COLUMN ID SET DEFAULT nextval('messages_sequence');</v>
      </c>
      <c r="BN67" s="3"/>
      <c r="BO67" s="3"/>
      <c r="BP67" s="3" t="str">
        <f>"ALTER TABLE "&amp;BQ34&amp;" ALTER COLUMN ID SET DEFAULT nextval('"&amp;BQ34&amp;"_sequence');"</f>
        <v>ALTER TABLE notifications ALTER COLUMN ID SET DEFAULT nextval('notifications_sequence');</v>
      </c>
      <c r="BQ67" s="3"/>
      <c r="BR67" s="3"/>
      <c r="BS67" s="3" t="str">
        <f>"ALTER TABLE "&amp;BT34&amp;" ALTER COLUMN ID SET DEFAULT nextval('"&amp;BT34&amp;"_sequence');"</f>
        <v>ALTER TABLE stages ALTER COLUMN ID SET DEFAULT nextval('stages_sequence');</v>
      </c>
      <c r="BT67" s="3"/>
      <c r="BU67" s="3"/>
      <c r="BV67" s="3" t="str">
        <f>"ALTER TABLE "&amp;BW34&amp;" ALTER COLUMN ID SET DEFAULT nextval('"&amp;BW34&amp;"_sequence');"</f>
        <v>ALTER TABLE recordings ALTER COLUMN ID SET DEFAULT nextval('recordings_sequence');</v>
      </c>
      <c r="BW67" s="3"/>
      <c r="BX67" s="3"/>
      <c r="BY67" s="3" t="str">
        <f>"ALTER TABLE "&amp;BZ34&amp;" ALTER COLUMN ID SET DEFAULT nextval('"&amp;BZ34&amp;"_sequence');"</f>
        <v>ALTER TABLE attachments ALTER COLUMN ID SET DEFAULT nextval('attachments_sequence');</v>
      </c>
      <c r="BZ67" s="3"/>
      <c r="CA67" s="3"/>
      <c r="CB67" s="3" t="str">
        <f>"ALTER TABLE "&amp;CC34&amp;" ALTER COLUMN ID SET DEFAULT nextval('"&amp;CC34&amp;"_sequence');"</f>
        <v>ALTER TABLE excerpts ALTER COLUMN ID SET DEFAULT nextval('excerpts_sequence');</v>
      </c>
      <c r="CE67" s="3" t="str">
        <f>"ALTER TABLE "&amp;CF34&amp;" ALTER COLUMN ID SET DEFAULT nextval('"&amp;CF34&amp;"_sequence');"</f>
        <v>ALTER TABLE ideas ALTER COLUMN ID SET DEFAULT nextval('ideas_sequence');</v>
      </c>
    </row>
    <row r="68" spans="2:91" x14ac:dyDescent="0.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E68" s="3"/>
    </row>
    <row r="69" spans="2:91" x14ac:dyDescent="0.2">
      <c r="B69" s="3" t="str">
        <f t="shared" ref="B69:B77" si="142">IF(B48="","",CONCATENATE("ALTER TABLE ",B$3," ADD FOREIGN KEY (",B48,") REFERENCES ",LEFT(CONCATENATE(B48),LEN(B48)-3),"s(",B48,");"))</f>
        <v/>
      </c>
      <c r="C69" s="3"/>
      <c r="D69" s="3"/>
      <c r="E69" s="3" t="str">
        <f t="shared" ref="E69:E77" si="143">IF(E48="","",CONCATENATE("ALTER TABLE ",E$3," ADD FOREIGN KEY (",E48,") REFERENCES ",LEFT(CONCATENATE(E48),LEN(E48)-3),"s(",E48,");"))</f>
        <v/>
      </c>
      <c r="F69" s="3"/>
      <c r="G69" s="3"/>
      <c r="H69" s="3" t="str">
        <f t="shared" ref="H69:H77" si="144">IF(H48="","",CONCATENATE("ALTER TABLE ",H$3," ADD FOREIGN KEY (",H48,") REFERENCES ",LEFT(CONCATENATE(H48),LEN(H48)-3),"s(",H48,");"))</f>
        <v/>
      </c>
      <c r="I69" s="3"/>
      <c r="J69" s="3"/>
      <c r="K69" s="3" t="str">
        <f>IF(K48="","",CONCATENATE("ALTER TABLE ",K$3," ADD FOREIGN KEY (",K48,") REFERENCES ",LEFT(CONCATENATE(K48),LEN(K48)-3),"s(",K48,");"))</f>
        <v/>
      </c>
      <c r="L69" s="3"/>
      <c r="M69" s="3"/>
      <c r="N69" s="3" t="str">
        <f>IF(N48="","",CONCATENATE("ALTER TABLE ",N$3," ADD FOREIGN KEY (",N48,") REFERENCES ",LEFT(CONCATENATE(N48),LEN(N48)-3),"s(",N48,");"))</f>
        <v/>
      </c>
      <c r="O69" s="3"/>
      <c r="P69" s="3"/>
      <c r="Q69" s="3" t="str">
        <f t="shared" ref="Q69:Q77" si="145">IF(Q48="","",CONCATENATE("ALTER TABLE ",Q$3," ADD FOREIGN KEY (",Q48,") REFERENCES ",LEFT(CONCATENATE(Q48),LEN(Q48)-3),"s(",Q48,");"))</f>
        <v/>
      </c>
      <c r="R69" s="3"/>
      <c r="S69" s="3"/>
      <c r="T69" s="3" t="str">
        <f>IF(T48="","",CONCATENATE("ALTER TABLE ",T$3," ADD FOREIGN KEY (",T48,") REFERENCES ",LEFT(CONCATENATE(T48),LEN(T48)-3),"s(",T48,");"))</f>
        <v/>
      </c>
      <c r="U69" s="3"/>
      <c r="V69" s="3"/>
      <c r="W69" s="3" t="str">
        <f>IF(W48="","",CONCATENATE("ALTER TABLE ",W$3," ADD FOREIGN KEY (",W48,") REFERENCES ",LEFT(CONCATENATE(W48),LEN(W48)-3),"s(",W48,");"))</f>
        <v/>
      </c>
      <c r="X69" s="3"/>
      <c r="Y69" s="3"/>
      <c r="Z69" s="3" t="str">
        <f t="shared" ref="Z69:Z77" si="146">IF(Z48="","",CONCATENATE("ALTER TABLE ",Z$3," ADD FOREIGN KEY (",Z48,") REFERENCES ",LEFT(CONCATENATE(Z48),LEN(Z48)-3),"s(",Z48,");"))</f>
        <v/>
      </c>
      <c r="AA69" s="3"/>
      <c r="AB69" s="3"/>
      <c r="AC69" s="3" t="str">
        <f>IF(AC48="","",CONCATENATE("ALTER TABLE ",AC$3," ADD FOREIGN KEY (",AC48,") REFERENCES ",LEFT(CONCATENATE(AC48),LEN(AC48)-3),"s(",AC48,");"))</f>
        <v/>
      </c>
      <c r="AD69" s="3"/>
      <c r="AE69" s="3"/>
      <c r="AF69" s="3" t="str">
        <f t="shared" ref="AF69:AF77" si="147">IF(AF48="","",CONCATENATE("ALTER TABLE ",AF$3," ADD FOREIGN KEY (",AF48,") REFERENCES ",LEFT(CONCATENATE(AF48),LEN(AF48)-3),"s(",AF48,");"))</f>
        <v/>
      </c>
      <c r="AG69" s="3"/>
      <c r="AH69" s="3"/>
      <c r="AI69" s="3" t="str">
        <f>IF(AI48="","",CONCATENATE("ALTER TABLE ",AI$3," ADD FOREIGN KEY (",AI48,") REFERENCES ",LEFT(CONCATENATE(AI48),LEN(AI48)-3),"s(",AI48,");"))</f>
        <v/>
      </c>
      <c r="AJ69" s="3"/>
      <c r="AK69" s="3"/>
      <c r="AL69" s="3" t="str">
        <f>IF(AL48="","",CONCATENATE("ALTER TABLE ",AL$3," ADD FOREIGN KEY (",AL48,") REFERENCES ",LEFT(CONCATENATE(AL48),LEN(AL48)-3),"s(",AL48,");"))</f>
        <v/>
      </c>
      <c r="AM69" s="3"/>
      <c r="AN69" s="3"/>
      <c r="AO69" s="3" t="str">
        <f>IF(AO48="","",CONCATENATE("ALTER TABLE ",AO$3," ADD FOREIGN KEY (",AO48,") REFERENCES ",LEFT(CONCATENATE(AO48),LEN(AO48)-3),"s(",AO48,");"))</f>
        <v/>
      </c>
      <c r="AP69" s="3"/>
      <c r="AQ69" s="3"/>
      <c r="AR69" s="3" t="str">
        <f>IF(AR48="","",CONCATENATE("ALTER TABLE ",AR$3," ADD FOREIGN KEY (",AR48,") REFERENCES ",LEFT(CONCATENATE(AR48),LEN(AR48)-3),"s(",AR48,");"))</f>
        <v/>
      </c>
      <c r="AS69" s="3"/>
      <c r="AT69" s="3"/>
      <c r="AU69" s="3" t="str">
        <f>IF(AU48="","",CONCATENATE("ALTER TABLE ",AU$3," ADD FOREIGN KEY (",AU48,") REFERENCES ",LEFT(CONCATENATE(AU48),LEN(AU48)-3),"s(",AU48,");"))</f>
        <v/>
      </c>
      <c r="AV69" s="3"/>
      <c r="AW69" s="3"/>
      <c r="AX69" s="3" t="str">
        <f>IF(AX48="","",CONCATENATE("ALTER TABLE ",AX$3," ADD FOREIGN KEY (",AX48,") REFERENCES ",LEFT(CONCATENATE(AX48),LEN(AX48)-3),"s(",AX48,");"))</f>
        <v/>
      </c>
      <c r="AY69" s="3"/>
      <c r="AZ69" s="3"/>
      <c r="BA69" s="3" t="str">
        <f t="shared" ref="BA69:BA77" si="148">IF(BA48="","",CONCATENATE("ALTER TABLE ",BA$3," ADD FOREIGN KEY (",BA48,") REFERENCES ",LEFT(CONCATENATE(BA48),LEN(BA48)-3),"s(",BA48,");"))</f>
        <v/>
      </c>
      <c r="BB69" s="3"/>
      <c r="BC69" s="3"/>
      <c r="BD69" s="3" t="str">
        <f t="shared" ref="BD69:BD77" si="149">IF(BD48="","",CONCATENATE("ALTER TABLE ",BD$3," ADD FOREIGN KEY (",BD48,") REFERENCES ",LEFT(CONCATENATE(BD48),LEN(BD48)-3),"s(",BD48,");"))</f>
        <v/>
      </c>
      <c r="BE69" s="3"/>
      <c r="BF69" s="3"/>
      <c r="BG69" s="3" t="str">
        <f t="shared" ref="BG69:BG77" si="150">IF(BG48="","",CONCATENATE("ALTER TABLE ",BG$3," ADD FOREIGN KEY (",BG48,") REFERENCES ",LEFT(CONCATENATE(BG48),LEN(BG48)-3),"s(",BG48,");"))</f>
        <v/>
      </c>
      <c r="BH69" s="3"/>
      <c r="BI69" s="3"/>
      <c r="BJ69" s="3" t="str">
        <f t="shared" ref="BJ69:BJ77" si="151">IF(BJ48="","",CONCATENATE("ALTER TABLE ",BJ$3," ADD FOREIGN KEY (",BJ48,") REFERENCES ",LEFT(CONCATENATE(BJ48),LEN(BJ48)-3),"s(",BJ48,");"))</f>
        <v/>
      </c>
      <c r="BK69" s="3"/>
      <c r="BL69" s="3"/>
      <c r="BM69" s="3" t="str">
        <f>IF(BM48="","",CONCATENATE("ALTER TABLE ",BM$3," ADD FOREIGN KEY (",BM48,") REFERENCES ",LEFT(CONCATENATE(BM48),LEN(BM48)-3),"s(",BM48,");"))</f>
        <v/>
      </c>
      <c r="BN69" s="3"/>
      <c r="BO69" s="3"/>
      <c r="BP69" s="3" t="str">
        <f t="shared" ref="BP69:BP77" si="152">IF(BP48="","",CONCATENATE("ALTER TABLE ",BP$3," ADD FOREIGN KEY (",BP48,") REFERENCES ",LEFT(CONCATENATE(BP48),LEN(BP48)-3),"s(",BP48,");"))</f>
        <v/>
      </c>
      <c r="BQ69" s="3"/>
      <c r="BR69" s="3"/>
      <c r="BS69" s="3" t="str">
        <f>IF(BS48="","",CONCATENATE("ALTER TABLE ",BS$3," ADD FOREIGN KEY (",BS48,") REFERENCES ",LEFT(CONCATENATE(BS48),LEN(BS48)-3),"s(",BS48,");"))</f>
        <v/>
      </c>
      <c r="BT69" s="3"/>
      <c r="BU69" s="3"/>
      <c r="BV69" s="3" t="str">
        <f>IF(BV48="","",CONCATENATE("ALTER TABLE ",BV$3," ADD FOREIGN KEY (",BV48,") REFERENCES ",LEFT(CONCATENATE(BV48),LEN(BV48)-3),"s(",BV48,");"))</f>
        <v>ALTER TABLE recordings ADD FOREIGN KEY (stage_ID) REFERENCES stages(stage_ID);</v>
      </c>
      <c r="BW69" s="3"/>
      <c r="BX69" s="3"/>
      <c r="BY69" s="3" t="str">
        <f>IF(BY48="","",CONCATENATE("ALTER TABLE ",BY$3," ADD FOREIGN KEY (",BY48,") REFERENCES ",LEFT(CONCATENATE(BY48),LEN(BY48)-3),"s(",BY48,");"))</f>
        <v>ALTER TABLE attachments ADD FOREIGN KEY (stage_ID) REFERENCES stages(stage_ID);</v>
      </c>
      <c r="BZ69" s="3"/>
      <c r="CA69" s="3"/>
      <c r="CB69" s="3" t="str">
        <f>IF(CB48="","",CONCATENATE("ALTER TABLE ",CB$3," ADD FOREIGN KEY (",CB48,") REFERENCES ",LEFT(CONCATENATE(CB48),LEN(CB48)-3),"s(",CB48,");"))</f>
        <v>ALTER TABLE excerpts ADD FOREIGN KEY (stage_ID) REFERENCES stages(stage_ID);</v>
      </c>
      <c r="CC69" s="3"/>
      <c r="CD69" s="3"/>
      <c r="CE69" s="3" t="str">
        <f>IF(CE48="","",CONCATENATE("ALTER TABLE ",CE$3," ADD FOREIGN KEY (",CE48,") REFERENCES ",LEFT(CONCATENATE(CE48),LEN(CE48)-3),"s(",CE48,");"))</f>
        <v>ALTER TABLE ideas ADD FOREIGN KEY (stage_ID) REFERENCES stages(stage_ID);</v>
      </c>
      <c r="CF69" s="3"/>
      <c r="CG69" s="3"/>
      <c r="CH69" s="3"/>
      <c r="CI69" s="3"/>
      <c r="CJ69" s="3"/>
      <c r="CK69" s="3"/>
      <c r="CL69" s="3"/>
      <c r="CM69" s="3"/>
    </row>
    <row r="70" spans="2:91" x14ac:dyDescent="0.2">
      <c r="B70" s="3" t="str">
        <f t="shared" si="142"/>
        <v/>
      </c>
      <c r="C70" s="3"/>
      <c r="D70" s="3"/>
      <c r="E70" s="3" t="str">
        <f t="shared" si="143"/>
        <v/>
      </c>
      <c r="F70" s="3"/>
      <c r="G70" s="3"/>
      <c r="H70" s="3" t="str">
        <f t="shared" si="144"/>
        <v/>
      </c>
      <c r="I70" s="3"/>
      <c r="J70" s="3"/>
      <c r="K70" s="3" t="str">
        <f t="shared" ref="K70:K77" si="153">IF(K49="","",CONCATENATE("ALTER TABLE ",K$3," ADD FOREIGN KEY (",K49,") REFERENCES ",LEFT(CONCATENATE(K49),LEN(K49)-3),"s(",K49,");"))</f>
        <v/>
      </c>
      <c r="L70" s="3"/>
      <c r="M70" s="3"/>
      <c r="N70" s="3" t="str">
        <f t="shared" ref="N70:N77" si="154">IF(N49="","",CONCATENATE("ALTER TABLE ",N$3," ADD FOREIGN KEY (",N49,") REFERENCES ",LEFT(CONCATENATE(N49),LEN(N49)-3),"s(",N49,");"))</f>
        <v/>
      </c>
      <c r="O70" s="3"/>
      <c r="P70" s="3"/>
      <c r="Q70" s="3" t="str">
        <f t="shared" si="145"/>
        <v/>
      </c>
      <c r="R70" s="3"/>
      <c r="S70" s="3"/>
      <c r="T70" s="3" t="str">
        <f t="shared" ref="T70:T77" si="155">IF(T49="","",CONCATENATE("ALTER TABLE ",T$3," ADD FOREIGN KEY (",T49,") REFERENCES ",LEFT(CONCATENATE(T49),LEN(T49)-3),"s(",T49,");"))</f>
        <v/>
      </c>
      <c r="U70" s="3"/>
      <c r="V70" s="3"/>
      <c r="W70" s="3" t="str">
        <f t="shared" ref="W70:W77" si="156">IF(W49="","",CONCATENATE("ALTER TABLE ",W$3," ADD FOREIGN KEY (",W49,") REFERENCES ",LEFT(CONCATENATE(W49),LEN(W49)-3),"s(",W49,");"))</f>
        <v/>
      </c>
      <c r="X70" s="3"/>
      <c r="Y70" s="3"/>
      <c r="Z70" s="3" t="str">
        <f t="shared" si="146"/>
        <v/>
      </c>
      <c r="AA70" s="3"/>
      <c r="AB70" s="3"/>
      <c r="AC70" s="3" t="str">
        <f t="shared" ref="AC70:AC77" si="157">IF(AC49="","",CONCATENATE("ALTER TABLE ",AC$3," ADD FOREIGN KEY (",AC49,") REFERENCES ",LEFT(CONCATENATE(AC49),LEN(AC49)-3),"s(",AC49,");"))</f>
        <v/>
      </c>
      <c r="AD70" s="3"/>
      <c r="AE70" s="3"/>
      <c r="AF70" s="3" t="str">
        <f t="shared" si="147"/>
        <v/>
      </c>
      <c r="AG70" s="3"/>
      <c r="AH70" s="3"/>
      <c r="AI70" s="3" t="str">
        <f t="shared" ref="AI70:AI77" si="158">IF(AI49="","",CONCATENATE("ALTER TABLE ",AI$3," ADD FOREIGN KEY (",AI49,") REFERENCES ",LEFT(CONCATENATE(AI49),LEN(AI49)-3),"s(",AI49,");"))</f>
        <v/>
      </c>
      <c r="AJ70" s="3"/>
      <c r="AK70" s="3"/>
      <c r="AL70" s="3" t="str">
        <f t="shared" ref="AL70:AL77" si="159">IF(AL49="","",CONCATENATE("ALTER TABLE ",AL$3," ADD FOREIGN KEY (",AL49,") REFERENCES ",LEFT(CONCATENATE(AL49),LEN(AL49)-3),"s(",AL49,");"))</f>
        <v/>
      </c>
      <c r="AM70" s="3"/>
      <c r="AN70" s="3"/>
      <c r="AO70" s="3" t="str">
        <f t="shared" ref="AO70:AO77" si="160">IF(AO49="","",CONCATENATE("ALTER TABLE ",AO$3," ADD FOREIGN KEY (",AO49,") REFERENCES ",LEFT(CONCATENATE(AO49),LEN(AO49)-3),"s(",AO49,");"))</f>
        <v/>
      </c>
      <c r="AP70" s="3"/>
      <c r="AQ70" s="3"/>
      <c r="AR70" s="3" t="str">
        <f t="shared" ref="AR70:AR77" si="161">IF(AR49="","",CONCATENATE("ALTER TABLE ",AR$3," ADD FOREIGN KEY (",AR49,") REFERENCES ",LEFT(CONCATENATE(AR49),LEN(AR49)-3),"s(",AR49,");"))</f>
        <v/>
      </c>
      <c r="AS70" s="3"/>
      <c r="AT70" s="3"/>
      <c r="AU70" s="3" t="str">
        <f t="shared" ref="AU70:AU77" si="162">IF(AU49="","",CONCATENATE("ALTER TABLE ",AU$3," ADD FOREIGN KEY (",AU49,") REFERENCES ",LEFT(CONCATENATE(AU49),LEN(AU49)-3),"s(",AU49,");"))</f>
        <v/>
      </c>
      <c r="AV70" s="3"/>
      <c r="AW70" s="3"/>
      <c r="AX70" s="3" t="str">
        <f t="shared" ref="AX70:AX77" si="163">IF(AX49="","",CONCATENATE("ALTER TABLE ",AX$3," ADD FOREIGN KEY (",AX49,") REFERENCES ",LEFT(CONCATENATE(AX49),LEN(AX49)-3),"s(",AX49,");"))</f>
        <v/>
      </c>
      <c r="AY70" s="3"/>
      <c r="AZ70" s="3"/>
      <c r="BA70" s="3" t="str">
        <f t="shared" si="148"/>
        <v/>
      </c>
      <c r="BB70" s="3"/>
      <c r="BC70" s="3"/>
      <c r="BD70" s="3" t="str">
        <f t="shared" si="149"/>
        <v/>
      </c>
      <c r="BE70" s="3"/>
      <c r="BF70" s="3"/>
      <c r="BG70" s="3" t="str">
        <f t="shared" si="150"/>
        <v/>
      </c>
      <c r="BH70" s="3"/>
      <c r="BI70" s="3"/>
      <c r="BJ70" s="3" t="str">
        <f t="shared" si="151"/>
        <v/>
      </c>
      <c r="BK70" s="3"/>
      <c r="BL70" s="3"/>
      <c r="BM70" s="3" t="str">
        <f t="shared" ref="BM70:BM77" si="164">IF(BM49="","",CONCATENATE("ALTER TABLE ",BM$3," ADD FOREIGN KEY (",BM49,") REFERENCES ",LEFT(CONCATENATE(BM49),LEN(BM49)-3),"s(",BM49,");"))</f>
        <v/>
      </c>
      <c r="BN70" s="3"/>
      <c r="BO70" s="3"/>
      <c r="BP70" s="3" t="str">
        <f t="shared" si="152"/>
        <v/>
      </c>
      <c r="BQ70" s="3"/>
      <c r="BR70" s="3"/>
      <c r="BS70" s="3" t="str">
        <f t="shared" ref="BS70:BS77" si="165">IF(BS49="","",CONCATENATE("ALTER TABLE ",BS$3," ADD FOREIGN KEY (",BS49,") REFERENCES ",LEFT(CONCATENATE(BS49),LEN(BS49)-3),"s(",BS49,");"))</f>
        <v/>
      </c>
      <c r="BT70" s="3"/>
      <c r="BU70" s="3"/>
      <c r="BV70" s="3" t="str">
        <f t="shared" ref="BV70:BV77" si="166">IF(BV49="","",CONCATENATE("ALTER TABLE ",BV$3," ADD FOREIGN KEY (",BV49,") REFERENCES ",LEFT(CONCATENATE(BV49),LEN(BV49)-3),"s(",BV49,");"))</f>
        <v>ALTER TABLE recordings ADD FOREIGN KEY (attachment_ID) REFERENCES attachments(attachment_ID);</v>
      </c>
      <c r="BW70" s="3"/>
      <c r="BX70" s="3"/>
      <c r="BY70" s="3" t="str">
        <f t="shared" ref="BY70:BY77" si="167">IF(BY49="","",CONCATENATE("ALTER TABLE ",BY$3," ADD FOREIGN KEY (",BY49,") REFERENCES ",LEFT(CONCATENATE(BY49),LEN(BY49)-3),"s(",BY49,");"))</f>
        <v/>
      </c>
      <c r="BZ70" s="3"/>
      <c r="CA70" s="3"/>
      <c r="CB70" s="3" t="str">
        <f t="shared" ref="CB70:CB77" si="168">IF(CB49="","",CONCATENATE("ALTER TABLE ",CB$3," ADD FOREIGN KEY (",CB49,") REFERENCES ",LEFT(CONCATENATE(CB49),LEN(CB49)-3),"s(",CB49,");"))</f>
        <v/>
      </c>
      <c r="CC70" s="3"/>
      <c r="CD70" s="3"/>
      <c r="CE70" s="3" t="str">
        <f t="shared" ref="CE70:CE77" si="169">IF(CE49="","",CONCATENATE("ALTER TABLE ",CE$3," ADD FOREIGN KEY (",CE49,") REFERENCES ",LEFT(CONCATENATE(CE49),LEN(CE49)-3),"s(",CE49,");"))</f>
        <v/>
      </c>
      <c r="CF70" s="3"/>
      <c r="CG70" s="3"/>
      <c r="CH70" s="3"/>
      <c r="CI70" s="3"/>
      <c r="CJ70" s="3"/>
      <c r="CK70" s="3"/>
      <c r="CL70" s="3"/>
      <c r="CM70" s="3"/>
    </row>
    <row r="71" spans="2:91" x14ac:dyDescent="0.2">
      <c r="B71" s="3" t="str">
        <f t="shared" si="142"/>
        <v/>
      </c>
      <c r="C71" s="3"/>
      <c r="D71" s="3"/>
      <c r="E71" s="3" t="str">
        <f t="shared" si="143"/>
        <v/>
      </c>
      <c r="F71" s="3"/>
      <c r="G71" s="3"/>
      <c r="H71" s="3" t="str">
        <f t="shared" si="144"/>
        <v/>
      </c>
      <c r="I71" s="3"/>
      <c r="J71" s="3"/>
      <c r="K71" s="3" t="str">
        <f t="shared" si="153"/>
        <v/>
      </c>
      <c r="L71" s="3"/>
      <c r="M71" s="3"/>
      <c r="N71" s="3" t="str">
        <f t="shared" si="154"/>
        <v/>
      </c>
      <c r="O71" s="3"/>
      <c r="P71" s="3"/>
      <c r="Q71" s="3" t="str">
        <f t="shared" si="145"/>
        <v/>
      </c>
      <c r="R71" s="3"/>
      <c r="S71" s="3"/>
      <c r="T71" s="3" t="str">
        <f t="shared" si="155"/>
        <v/>
      </c>
      <c r="U71" s="3"/>
      <c r="V71" s="3"/>
      <c r="W71" s="3" t="str">
        <f t="shared" si="156"/>
        <v/>
      </c>
      <c r="X71" s="3"/>
      <c r="Y71" s="3"/>
      <c r="Z71" s="3" t="str">
        <f t="shared" si="146"/>
        <v/>
      </c>
      <c r="AA71" s="3"/>
      <c r="AB71" s="3"/>
      <c r="AC71" s="3" t="str">
        <f t="shared" si="157"/>
        <v/>
      </c>
      <c r="AD71" s="3"/>
      <c r="AE71" s="3"/>
      <c r="AF71" s="3" t="str">
        <f t="shared" si="147"/>
        <v/>
      </c>
      <c r="AG71" s="3"/>
      <c r="AH71" s="3"/>
      <c r="AI71" s="3" t="str">
        <f t="shared" si="158"/>
        <v/>
      </c>
      <c r="AJ71" s="3"/>
      <c r="AK71" s="3"/>
      <c r="AL71" s="3" t="str">
        <f t="shared" si="159"/>
        <v/>
      </c>
      <c r="AM71" s="3"/>
      <c r="AN71" s="3"/>
      <c r="AO71" s="3" t="str">
        <f t="shared" si="160"/>
        <v/>
      </c>
      <c r="AP71" s="3"/>
      <c r="AQ71" s="3"/>
      <c r="AR71" s="3" t="str">
        <f t="shared" si="161"/>
        <v/>
      </c>
      <c r="AS71" s="3"/>
      <c r="AT71" s="3"/>
      <c r="AU71" s="3" t="str">
        <f t="shared" si="162"/>
        <v/>
      </c>
      <c r="AV71" s="3"/>
      <c r="AW71" s="3"/>
      <c r="AX71" s="3" t="str">
        <f t="shared" si="163"/>
        <v/>
      </c>
      <c r="AY71" s="3"/>
      <c r="AZ71" s="3"/>
      <c r="BA71" s="3" t="str">
        <f t="shared" si="148"/>
        <v/>
      </c>
      <c r="BB71" s="3"/>
      <c r="BC71" s="3"/>
      <c r="BD71" s="3" t="str">
        <f t="shared" si="149"/>
        <v>ALTER TABLE topics ADD FOREIGN KEY (post_ID) REFERENCES posts(post_ID);</v>
      </c>
      <c r="BE71" s="3"/>
      <c r="BF71" s="3"/>
      <c r="BG71" s="3" t="str">
        <f t="shared" si="150"/>
        <v/>
      </c>
      <c r="BH71" s="3"/>
      <c r="BI71" s="3"/>
      <c r="BJ71" s="3" t="str">
        <f t="shared" si="151"/>
        <v/>
      </c>
      <c r="BK71" s="3"/>
      <c r="BL71" s="3"/>
      <c r="BM71" s="3" t="str">
        <f t="shared" si="164"/>
        <v/>
      </c>
      <c r="BN71" s="3"/>
      <c r="BO71" s="3"/>
      <c r="BP71" s="3" t="str">
        <f t="shared" si="152"/>
        <v/>
      </c>
      <c r="BQ71" s="3"/>
      <c r="BR71" s="3"/>
      <c r="BS71" s="3" t="str">
        <f t="shared" si="165"/>
        <v/>
      </c>
      <c r="BT71" s="3"/>
      <c r="BU71" s="3"/>
      <c r="BV71" s="3" t="str">
        <f t="shared" si="166"/>
        <v>ALTER TABLE recordings ADD FOREIGN KEY (post_ID) REFERENCES posts(post_ID);</v>
      </c>
      <c r="BW71" s="3"/>
      <c r="BX71" s="3"/>
      <c r="BY71" s="3" t="str">
        <f t="shared" si="167"/>
        <v>ALTER TABLE attachments ADD FOREIGN KEY (post_ID) REFERENCES posts(post_ID);</v>
      </c>
      <c r="BZ71" s="3"/>
      <c r="CA71" s="3"/>
      <c r="CB71" s="3" t="str">
        <f t="shared" si="168"/>
        <v>ALTER TABLE excerpts ADD FOREIGN KEY (post_ID) REFERENCES posts(post_ID);</v>
      </c>
      <c r="CC71" s="3"/>
      <c r="CD71" s="3"/>
      <c r="CE71" s="3" t="str">
        <f t="shared" si="169"/>
        <v>ALTER TABLE ideas ADD FOREIGN KEY (post_ID) REFERENCES posts(post_ID);</v>
      </c>
      <c r="CF71" s="3"/>
      <c r="CG71" s="3"/>
      <c r="CH71" s="3"/>
      <c r="CI71" s="3"/>
      <c r="CJ71" s="3"/>
      <c r="CK71" s="3"/>
      <c r="CL71" s="3"/>
      <c r="CM71" s="3"/>
    </row>
    <row r="72" spans="2:91" x14ac:dyDescent="0.2">
      <c r="B72" s="3" t="str">
        <f t="shared" si="142"/>
        <v/>
      </c>
      <c r="C72" s="3"/>
      <c r="D72" s="3"/>
      <c r="E72" s="3" t="str">
        <f t="shared" si="143"/>
        <v/>
      </c>
      <c r="F72" s="3"/>
      <c r="G72" s="3"/>
      <c r="H72" s="3" t="str">
        <f t="shared" si="144"/>
        <v/>
      </c>
      <c r="I72" s="3"/>
      <c r="J72" s="3"/>
      <c r="K72" s="3" t="str">
        <f t="shared" si="153"/>
        <v/>
      </c>
      <c r="L72" s="3"/>
      <c r="M72" s="3"/>
      <c r="N72" s="3" t="str">
        <f t="shared" si="154"/>
        <v/>
      </c>
      <c r="O72" s="3"/>
      <c r="P72" s="3"/>
      <c r="Q72" s="3" t="str">
        <f t="shared" si="145"/>
        <v/>
      </c>
      <c r="R72" s="3"/>
      <c r="S72" s="3"/>
      <c r="T72" s="3" t="str">
        <f t="shared" si="155"/>
        <v/>
      </c>
      <c r="U72" s="3"/>
      <c r="V72" s="3"/>
      <c r="W72" s="3" t="str">
        <f t="shared" si="156"/>
        <v/>
      </c>
      <c r="X72" s="3"/>
      <c r="Y72" s="3"/>
      <c r="Z72" s="3" t="str">
        <f t="shared" si="146"/>
        <v/>
      </c>
      <c r="AA72" s="3"/>
      <c r="AB72" s="3"/>
      <c r="AC72" s="3" t="str">
        <f t="shared" si="157"/>
        <v/>
      </c>
      <c r="AD72" s="3"/>
      <c r="AE72" s="3"/>
      <c r="AF72" s="3" t="str">
        <f t="shared" si="147"/>
        <v/>
      </c>
      <c r="AG72" s="3"/>
      <c r="AH72" s="3"/>
      <c r="AI72" s="3" t="str">
        <f t="shared" si="158"/>
        <v/>
      </c>
      <c r="AJ72" s="3"/>
      <c r="AK72" s="3"/>
      <c r="AL72" s="3" t="str">
        <f t="shared" si="159"/>
        <v/>
      </c>
      <c r="AM72" s="3"/>
      <c r="AN72" s="3"/>
      <c r="AO72" s="3" t="str">
        <f t="shared" si="160"/>
        <v/>
      </c>
      <c r="AP72" s="3"/>
      <c r="AQ72" s="3"/>
      <c r="AR72" s="3" t="str">
        <f t="shared" si="161"/>
        <v/>
      </c>
      <c r="AS72" s="3"/>
      <c r="AT72" s="3"/>
      <c r="AU72" s="3" t="str">
        <f t="shared" si="162"/>
        <v/>
      </c>
      <c r="AV72" s="3"/>
      <c r="AW72" s="3"/>
      <c r="AX72" s="3" t="str">
        <f t="shared" si="163"/>
        <v/>
      </c>
      <c r="AY72" s="3"/>
      <c r="AZ72" s="3"/>
      <c r="BA72" s="3" t="str">
        <f t="shared" si="148"/>
        <v/>
      </c>
      <c r="BB72" s="3"/>
      <c r="BC72" s="3"/>
      <c r="BD72" s="3" t="str">
        <f t="shared" si="149"/>
        <v/>
      </c>
      <c r="BE72" s="3"/>
      <c r="BF72" s="3"/>
      <c r="BG72" s="3" t="str">
        <f t="shared" si="150"/>
        <v/>
      </c>
      <c r="BH72" s="3"/>
      <c r="BI72" s="3"/>
      <c r="BJ72" s="3" t="str">
        <f t="shared" si="151"/>
        <v/>
      </c>
      <c r="BK72" s="3"/>
      <c r="BL72" s="3"/>
      <c r="BM72" s="3" t="str">
        <f t="shared" si="164"/>
        <v/>
      </c>
      <c r="BN72" s="3"/>
      <c r="BO72" s="3"/>
      <c r="BP72" s="3" t="str">
        <f t="shared" si="152"/>
        <v/>
      </c>
      <c r="BQ72" s="3"/>
      <c r="BR72" s="3"/>
      <c r="BS72" s="3" t="str">
        <f t="shared" si="165"/>
        <v/>
      </c>
      <c r="BT72" s="3"/>
      <c r="BU72" s="3"/>
      <c r="BV72" s="3" t="str">
        <f t="shared" si="166"/>
        <v/>
      </c>
      <c r="BW72" s="3"/>
      <c r="BX72" s="3"/>
      <c r="BY72" s="3" t="str">
        <f t="shared" si="167"/>
        <v/>
      </c>
      <c r="BZ72" s="3"/>
      <c r="CA72" s="3"/>
      <c r="CB72" s="3" t="str">
        <f t="shared" si="168"/>
        <v/>
      </c>
      <c r="CC72" s="3"/>
      <c r="CD72" s="3"/>
      <c r="CE72" s="3" t="str">
        <f t="shared" si="169"/>
        <v/>
      </c>
      <c r="CF72" s="3"/>
      <c r="CG72" s="3"/>
      <c r="CH72" s="3"/>
      <c r="CI72" s="3"/>
      <c r="CJ72" s="3"/>
      <c r="CK72" s="3"/>
      <c r="CL72" s="3"/>
      <c r="CM72" s="3"/>
    </row>
    <row r="73" spans="2:91" x14ac:dyDescent="0.2">
      <c r="B73" s="3" t="str">
        <f t="shared" si="142"/>
        <v/>
      </c>
      <c r="C73" s="3"/>
      <c r="D73" s="3"/>
      <c r="E73" s="3" t="str">
        <f t="shared" si="143"/>
        <v/>
      </c>
      <c r="F73" s="3"/>
      <c r="G73" s="3"/>
      <c r="H73" s="3" t="str">
        <f t="shared" si="144"/>
        <v/>
      </c>
      <c r="I73" s="3"/>
      <c r="J73" s="3"/>
      <c r="K73" s="3" t="str">
        <f t="shared" si="153"/>
        <v>ALTER TABLE apps ADD FOREIGN KEY (partner_id) REFERENCES partners(partner_id);</v>
      </c>
      <c r="L73" s="3"/>
      <c r="M73" s="3"/>
      <c r="N73" s="3" t="str">
        <f t="shared" si="154"/>
        <v/>
      </c>
      <c r="O73" s="3"/>
      <c r="P73" s="3"/>
      <c r="Q73" s="3" t="str">
        <f t="shared" si="145"/>
        <v/>
      </c>
      <c r="R73" s="3"/>
      <c r="S73" s="3"/>
      <c r="T73" s="3" t="str">
        <f t="shared" si="155"/>
        <v/>
      </c>
      <c r="U73" s="3"/>
      <c r="V73" s="3"/>
      <c r="W73" s="3" t="str">
        <f t="shared" si="156"/>
        <v/>
      </c>
      <c r="X73" s="3"/>
      <c r="Y73" s="3"/>
      <c r="Z73" s="3" t="str">
        <f t="shared" si="146"/>
        <v/>
      </c>
      <c r="AA73" s="3"/>
      <c r="AB73" s="3"/>
      <c r="AC73" s="3" t="str">
        <f t="shared" si="157"/>
        <v/>
      </c>
      <c r="AD73" s="3"/>
      <c r="AE73" s="3"/>
      <c r="AF73" s="3" t="str">
        <f t="shared" si="147"/>
        <v/>
      </c>
      <c r="AG73" s="3"/>
      <c r="AH73" s="3"/>
      <c r="AI73" s="3" t="str">
        <f t="shared" si="158"/>
        <v/>
      </c>
      <c r="AJ73" s="3"/>
      <c r="AK73" s="3"/>
      <c r="AL73" s="3" t="str">
        <f t="shared" si="159"/>
        <v/>
      </c>
      <c r="AM73" s="3"/>
      <c r="AN73" s="3"/>
      <c r="AO73" s="3" t="str">
        <f t="shared" si="160"/>
        <v/>
      </c>
      <c r="AP73" s="3"/>
      <c r="AQ73" s="3"/>
      <c r="AR73" s="3" t="str">
        <f t="shared" si="161"/>
        <v/>
      </c>
      <c r="AS73" s="3"/>
      <c r="AT73" s="3"/>
      <c r="AU73" s="3" t="str">
        <f t="shared" si="162"/>
        <v/>
      </c>
      <c r="AV73" s="3"/>
      <c r="AW73" s="3"/>
      <c r="AX73" s="3" t="str">
        <f t="shared" si="163"/>
        <v/>
      </c>
      <c r="AY73" s="3"/>
      <c r="AZ73" s="3"/>
      <c r="BA73" s="3" t="str">
        <f t="shared" si="148"/>
        <v/>
      </c>
      <c r="BB73" s="3"/>
      <c r="BC73" s="3"/>
      <c r="BD73" s="3" t="str">
        <f t="shared" si="149"/>
        <v/>
      </c>
      <c r="BE73" s="3"/>
      <c r="BF73" s="3"/>
      <c r="BG73" s="3" t="str">
        <f t="shared" si="150"/>
        <v/>
      </c>
      <c r="BH73" s="3"/>
      <c r="BI73" s="3"/>
      <c r="BJ73" s="3" t="str">
        <f t="shared" si="151"/>
        <v/>
      </c>
      <c r="BK73" s="3"/>
      <c r="BL73" s="3"/>
      <c r="BM73" s="3" t="str">
        <f t="shared" si="164"/>
        <v>ALTER TABLE messages ADD FOREIGN KEY (thread_ID) REFERENCES threads(thread_ID);</v>
      </c>
      <c r="BN73" s="3"/>
      <c r="BO73" s="3"/>
      <c r="BP73" s="3" t="str">
        <f t="shared" si="152"/>
        <v/>
      </c>
      <c r="BQ73" s="3"/>
      <c r="BR73" s="3"/>
      <c r="BS73" s="3" t="str">
        <f t="shared" si="165"/>
        <v/>
      </c>
      <c r="BT73" s="3"/>
      <c r="BU73" s="3"/>
      <c r="BV73" s="3" t="str">
        <f t="shared" si="166"/>
        <v/>
      </c>
      <c r="BW73" s="3"/>
      <c r="BX73" s="3"/>
      <c r="BY73" s="3" t="str">
        <f t="shared" si="167"/>
        <v/>
      </c>
      <c r="BZ73" s="3"/>
      <c r="CA73" s="3"/>
      <c r="CB73" s="3" t="str">
        <f t="shared" si="168"/>
        <v/>
      </c>
      <c r="CC73" s="3"/>
      <c r="CD73" s="3"/>
      <c r="CE73" s="3" t="str">
        <f t="shared" si="169"/>
        <v/>
      </c>
      <c r="CF73" s="3"/>
      <c r="CG73" s="3"/>
      <c r="CH73" s="3"/>
      <c r="CI73" s="3"/>
      <c r="CJ73" s="3"/>
      <c r="CK73" s="3"/>
      <c r="CL73" s="3"/>
      <c r="CM73" s="3"/>
    </row>
    <row r="74" spans="2:91" x14ac:dyDescent="0.2">
      <c r="B74" s="3" t="str">
        <f t="shared" si="142"/>
        <v/>
      </c>
      <c r="C74" s="3"/>
      <c r="D74" s="3"/>
      <c r="E74" s="3" t="str">
        <f t="shared" si="143"/>
        <v>ALTER TABLE processes ADD FOREIGN KEY (profile_id) REFERENCES profiles(profile_id);</v>
      </c>
      <c r="F74" s="3"/>
      <c r="G74" s="3"/>
      <c r="H74" s="3" t="str">
        <f t="shared" si="144"/>
        <v/>
      </c>
      <c r="I74" s="3"/>
      <c r="J74" s="3"/>
      <c r="K74" s="3" t="str">
        <f t="shared" si="153"/>
        <v/>
      </c>
      <c r="L74" s="3"/>
      <c r="M74" s="3"/>
      <c r="N74" s="3" t="str">
        <f t="shared" si="154"/>
        <v/>
      </c>
      <c r="O74" s="3"/>
      <c r="P74" s="3"/>
      <c r="Q74" s="3" t="str">
        <f t="shared" si="145"/>
        <v/>
      </c>
      <c r="R74" s="3"/>
      <c r="S74" s="3"/>
      <c r="T74" s="3" t="str">
        <f t="shared" si="155"/>
        <v/>
      </c>
      <c r="U74" s="3"/>
      <c r="V74" s="3"/>
      <c r="W74" s="3" t="str">
        <f t="shared" si="156"/>
        <v/>
      </c>
      <c r="X74" s="3"/>
      <c r="Y74" s="3"/>
      <c r="Z74" s="3" t="str">
        <f t="shared" si="146"/>
        <v/>
      </c>
      <c r="AA74" s="3"/>
      <c r="AB74" s="3"/>
      <c r="AC74" s="3" t="str">
        <f t="shared" si="157"/>
        <v>ALTER TABLE views ADD FOREIGN KEY (profile_id) REFERENCES profiles(profile_id);</v>
      </c>
      <c r="AD74" s="3"/>
      <c r="AE74" s="3"/>
      <c r="AF74" s="3" t="str">
        <f t="shared" si="147"/>
        <v>ALTER TABLE searches ADD FOREIGN KEY (profile_id) REFERENCES profiles(profile_id);</v>
      </c>
      <c r="AG74" s="3"/>
      <c r="AH74" s="3"/>
      <c r="AI74" s="3" t="str">
        <f t="shared" si="158"/>
        <v>ALTER TABLE assets ADD FOREIGN KEY (profile_ID) REFERENCES profiles(profile_ID);</v>
      </c>
      <c r="AJ74" s="3"/>
      <c r="AK74" s="3"/>
      <c r="AL74" s="3" t="str">
        <f t="shared" si="159"/>
        <v>ALTER TABLE acknowledgements ADD FOREIGN KEY (profile_ID) REFERENCES profiles(profile_ID);</v>
      </c>
      <c r="AM74" s="3"/>
      <c r="AN74" s="3"/>
      <c r="AO74" s="3" t="str">
        <f t="shared" si="160"/>
        <v>ALTER TABLE comments ADD FOREIGN KEY (profile_ID) REFERENCES profiles(profile_ID);</v>
      </c>
      <c r="AP74" s="3"/>
      <c r="AQ74" s="3"/>
      <c r="AR74" s="3" t="str">
        <f t="shared" si="161"/>
        <v>ALTER TABLE followships ADD FOREIGN KEY (profile_ID) REFERENCES profiles(profile_ID);</v>
      </c>
      <c r="AS74" s="3"/>
      <c r="AT74" s="3"/>
      <c r="AU74" s="3" t="str">
        <f t="shared" si="162"/>
        <v>ALTER TABLE groups ADD FOREIGN KEY (profile_ID) REFERENCES profiles(profile_ID);</v>
      </c>
      <c r="AV74" s="3"/>
      <c r="AW74" s="3"/>
      <c r="AX74" s="3" t="str">
        <f t="shared" si="163"/>
        <v>ALTER TABLE posts ADD FOREIGN KEY (profile_ID) REFERENCES profiles(profile_ID);</v>
      </c>
      <c r="AY74" s="3"/>
      <c r="AZ74" s="3"/>
      <c r="BA74" s="3" t="str">
        <f t="shared" si="148"/>
        <v>ALTER TABLE tags ADD FOREIGN KEY (profile_ID) REFERENCES profiles(profile_ID);</v>
      </c>
      <c r="BB74" s="3"/>
      <c r="BC74" s="3"/>
      <c r="BD74" s="3" t="str">
        <f t="shared" si="149"/>
        <v/>
      </c>
      <c r="BE74" s="3"/>
      <c r="BF74" s="3"/>
      <c r="BG74" s="3" t="str">
        <f t="shared" si="150"/>
        <v>ALTER TABLE trends ADD FOREIGN KEY (profile_ID) REFERENCES profiles(profile_ID);</v>
      </c>
      <c r="BH74" s="3"/>
      <c r="BI74" s="3"/>
      <c r="BJ74" s="3" t="str">
        <f t="shared" si="151"/>
        <v>ALTER TABLE threads ADD FOREIGN KEY (profile_ID) REFERENCES profiles(profile_ID);</v>
      </c>
      <c r="BK74" s="3"/>
      <c r="BL74" s="3"/>
      <c r="BM74" s="3" t="str">
        <f t="shared" si="164"/>
        <v>ALTER TABLE messages ADD FOREIGN KEY (profile_ID) REFERENCES profiles(profile_ID);</v>
      </c>
      <c r="BN74" s="3"/>
      <c r="BO74" s="3"/>
      <c r="BP74" s="3" t="str">
        <f t="shared" si="152"/>
        <v>ALTER TABLE notifications ADD FOREIGN KEY (profile_ID) REFERENCES profiles(profile_ID);</v>
      </c>
      <c r="BQ74" s="3"/>
      <c r="BR74" s="3"/>
      <c r="BS74" s="3" t="str">
        <f t="shared" si="165"/>
        <v/>
      </c>
      <c r="BT74" s="3"/>
      <c r="BU74" s="3"/>
      <c r="BV74" s="3" t="str">
        <f t="shared" si="166"/>
        <v/>
      </c>
      <c r="BW74" s="3"/>
      <c r="BX74" s="3"/>
      <c r="BY74" s="3" t="str">
        <f t="shared" si="167"/>
        <v/>
      </c>
      <c r="BZ74" s="3"/>
      <c r="CA74" s="3"/>
      <c r="CB74" s="3" t="str">
        <f t="shared" si="168"/>
        <v/>
      </c>
      <c r="CC74" s="3"/>
      <c r="CD74" s="3"/>
      <c r="CE74" s="3" t="str">
        <f t="shared" si="169"/>
        <v/>
      </c>
      <c r="CF74" s="3"/>
      <c r="CG74" s="3"/>
      <c r="CH74" s="3"/>
      <c r="CI74" s="3"/>
      <c r="CJ74" s="3"/>
      <c r="CK74" s="3"/>
      <c r="CL74" s="3"/>
      <c r="CM74" s="3"/>
    </row>
    <row r="75" spans="2:91" x14ac:dyDescent="0.2">
      <c r="B75" s="3" t="str">
        <f t="shared" si="142"/>
        <v/>
      </c>
      <c r="C75" s="3"/>
      <c r="D75" s="3"/>
      <c r="E75" s="3" t="str">
        <f t="shared" si="143"/>
        <v/>
      </c>
      <c r="F75" s="3"/>
      <c r="G75" s="3"/>
      <c r="H75" s="3" t="str">
        <f t="shared" si="144"/>
        <v/>
      </c>
      <c r="I75" s="3"/>
      <c r="J75" s="3"/>
      <c r="K75" s="3" t="str">
        <f t="shared" si="153"/>
        <v/>
      </c>
      <c r="L75" s="3"/>
      <c r="M75" s="3"/>
      <c r="N75" s="3" t="str">
        <f t="shared" si="154"/>
        <v/>
      </c>
      <c r="O75" s="3"/>
      <c r="P75" s="3"/>
      <c r="Q75" s="3" t="str">
        <f t="shared" si="145"/>
        <v/>
      </c>
      <c r="R75" s="3"/>
      <c r="S75" s="3"/>
      <c r="T75" s="3" t="str">
        <f t="shared" si="155"/>
        <v/>
      </c>
      <c r="U75" s="3"/>
      <c r="V75" s="3"/>
      <c r="W75" s="3" t="str">
        <f t="shared" si="156"/>
        <v>ALTER TABLE profiles ADD FOREIGN KEY (user_id) REFERENCES users(user_id);</v>
      </c>
      <c r="X75" s="3"/>
      <c r="Y75" s="3"/>
      <c r="Z75" s="3" t="str">
        <f t="shared" si="146"/>
        <v>ALTER TABLE partners ADD FOREIGN KEY (user_id) REFERENCES users(user_id);</v>
      </c>
      <c r="AA75" s="3"/>
      <c r="AB75" s="3"/>
      <c r="AC75" s="3" t="str">
        <f t="shared" si="157"/>
        <v/>
      </c>
      <c r="AD75" s="3"/>
      <c r="AE75" s="3"/>
      <c r="AF75" s="3" t="str">
        <f t="shared" si="147"/>
        <v/>
      </c>
      <c r="AG75" s="3"/>
      <c r="AH75" s="3"/>
      <c r="AI75" s="3" t="str">
        <f t="shared" si="158"/>
        <v/>
      </c>
      <c r="AJ75" s="3"/>
      <c r="AK75" s="3"/>
      <c r="AL75" s="3" t="str">
        <f t="shared" si="159"/>
        <v/>
      </c>
      <c r="AM75" s="3"/>
      <c r="AN75" s="3"/>
      <c r="AO75" s="3" t="str">
        <f t="shared" si="160"/>
        <v/>
      </c>
      <c r="AP75" s="3"/>
      <c r="AQ75" s="3"/>
      <c r="AR75" s="3" t="str">
        <f t="shared" si="161"/>
        <v/>
      </c>
      <c r="AS75" s="3"/>
      <c r="AT75" s="3"/>
      <c r="AU75" s="3" t="str">
        <f t="shared" si="162"/>
        <v/>
      </c>
      <c r="AV75" s="3"/>
      <c r="AW75" s="3"/>
      <c r="AX75" s="3" t="str">
        <f t="shared" si="163"/>
        <v/>
      </c>
      <c r="AY75" s="3"/>
      <c r="AZ75" s="3"/>
      <c r="BA75" s="3" t="str">
        <f t="shared" si="148"/>
        <v/>
      </c>
      <c r="BB75" s="3"/>
      <c r="BC75" s="3"/>
      <c r="BD75" s="3" t="str">
        <f t="shared" si="149"/>
        <v/>
      </c>
      <c r="BE75" s="3"/>
      <c r="BF75" s="3"/>
      <c r="BG75" s="3" t="str">
        <f t="shared" si="150"/>
        <v/>
      </c>
      <c r="BH75" s="3"/>
      <c r="BI75" s="3"/>
      <c r="BJ75" s="3" t="str">
        <f t="shared" si="151"/>
        <v/>
      </c>
      <c r="BK75" s="3"/>
      <c r="BL75" s="3"/>
      <c r="BM75" s="3" t="str">
        <f t="shared" si="164"/>
        <v/>
      </c>
      <c r="BN75" s="3"/>
      <c r="BO75" s="3"/>
      <c r="BP75" s="3" t="str">
        <f t="shared" si="152"/>
        <v/>
      </c>
      <c r="BQ75" s="3"/>
      <c r="BR75" s="3"/>
      <c r="BS75" s="3" t="str">
        <f t="shared" si="165"/>
        <v/>
      </c>
      <c r="BT75" s="3"/>
      <c r="BU75" s="3"/>
      <c r="BV75" s="3" t="str">
        <f t="shared" si="166"/>
        <v/>
      </c>
      <c r="BW75" s="3"/>
      <c r="BX75" s="3"/>
      <c r="BY75" s="3" t="str">
        <f t="shared" si="167"/>
        <v/>
      </c>
      <c r="BZ75" s="3"/>
      <c r="CA75" s="3"/>
      <c r="CB75" s="3" t="str">
        <f t="shared" si="168"/>
        <v/>
      </c>
      <c r="CC75" s="3"/>
      <c r="CD75" s="3"/>
      <c r="CE75" s="3" t="str">
        <f t="shared" si="169"/>
        <v/>
      </c>
      <c r="CF75" s="3"/>
      <c r="CG75" s="3"/>
      <c r="CH75" s="3"/>
      <c r="CI75" s="3"/>
      <c r="CJ75" s="3"/>
      <c r="CK75" s="3"/>
      <c r="CL75" s="3"/>
      <c r="CM75" s="3"/>
    </row>
    <row r="76" spans="2:91" x14ac:dyDescent="0.2">
      <c r="B76" s="3" t="str">
        <f t="shared" si="142"/>
        <v/>
      </c>
      <c r="C76" s="3"/>
      <c r="D76" s="3"/>
      <c r="E76" s="3" t="str">
        <f t="shared" si="143"/>
        <v/>
      </c>
      <c r="F76" s="3"/>
      <c r="G76" s="3"/>
      <c r="H76" s="3" t="str">
        <f t="shared" si="144"/>
        <v/>
      </c>
      <c r="I76" s="3"/>
      <c r="J76" s="3"/>
      <c r="K76" s="3" t="str">
        <f t="shared" si="153"/>
        <v/>
      </c>
      <c r="L76" s="3"/>
      <c r="M76" s="3"/>
      <c r="N76" s="3" t="str">
        <f t="shared" si="154"/>
        <v/>
      </c>
      <c r="O76" s="3"/>
      <c r="P76" s="3"/>
      <c r="Q76" s="3" t="str">
        <f t="shared" si="145"/>
        <v/>
      </c>
      <c r="R76" s="3"/>
      <c r="S76" s="3"/>
      <c r="T76" s="3" t="str">
        <f t="shared" si="155"/>
        <v>ALTER TABLE users ADD FOREIGN KEY (person_id) REFERENCES persons(person_id);</v>
      </c>
      <c r="U76" s="3"/>
      <c r="V76" s="3"/>
      <c r="W76" s="3" t="str">
        <f t="shared" si="156"/>
        <v/>
      </c>
      <c r="X76" s="3"/>
      <c r="Y76" s="3"/>
      <c r="Z76" s="3" t="str">
        <f t="shared" si="146"/>
        <v/>
      </c>
      <c r="AA76" s="3"/>
      <c r="AB76" s="3"/>
      <c r="AC76" s="3" t="str">
        <f t="shared" si="157"/>
        <v/>
      </c>
      <c r="AD76" s="3"/>
      <c r="AE76" s="3"/>
      <c r="AF76" s="3" t="str">
        <f t="shared" si="147"/>
        <v/>
      </c>
      <c r="AG76" s="3"/>
      <c r="AH76" s="3"/>
      <c r="AI76" s="3" t="str">
        <f t="shared" si="158"/>
        <v/>
      </c>
      <c r="AJ76" s="3"/>
      <c r="AK76" s="3"/>
      <c r="AL76" s="3" t="str">
        <f t="shared" si="159"/>
        <v/>
      </c>
      <c r="AM76" s="3"/>
      <c r="AN76" s="3"/>
      <c r="AO76" s="3" t="str">
        <f t="shared" si="160"/>
        <v/>
      </c>
      <c r="AP76" s="3"/>
      <c r="AQ76" s="3"/>
      <c r="AR76" s="3" t="str">
        <f t="shared" si="161"/>
        <v/>
      </c>
      <c r="AS76" s="3"/>
      <c r="AT76" s="3"/>
      <c r="AU76" s="3" t="str">
        <f t="shared" si="162"/>
        <v/>
      </c>
      <c r="AV76" s="3"/>
      <c r="AW76" s="3"/>
      <c r="AX76" s="3" t="str">
        <f t="shared" si="163"/>
        <v/>
      </c>
      <c r="AY76" s="3"/>
      <c r="AZ76" s="3"/>
      <c r="BA76" s="3" t="str">
        <f t="shared" si="148"/>
        <v/>
      </c>
      <c r="BB76" s="3"/>
      <c r="BC76" s="3"/>
      <c r="BD76" s="3" t="str">
        <f t="shared" si="149"/>
        <v/>
      </c>
      <c r="BE76" s="3"/>
      <c r="BF76" s="3"/>
      <c r="BG76" s="3" t="str">
        <f t="shared" si="150"/>
        <v/>
      </c>
      <c r="BH76" s="3"/>
      <c r="BI76" s="3"/>
      <c r="BJ76" s="3" t="str">
        <f t="shared" si="151"/>
        <v/>
      </c>
      <c r="BK76" s="3"/>
      <c r="BL76" s="3"/>
      <c r="BM76" s="3" t="str">
        <f t="shared" si="164"/>
        <v/>
      </c>
      <c r="BN76" s="3"/>
      <c r="BO76" s="3"/>
      <c r="BP76" s="3" t="str">
        <f t="shared" si="152"/>
        <v/>
      </c>
      <c r="BQ76" s="3"/>
      <c r="BR76" s="3"/>
      <c r="BS76" s="3" t="str">
        <f t="shared" si="165"/>
        <v/>
      </c>
      <c r="BT76" s="3"/>
      <c r="BU76" s="3"/>
      <c r="BV76" s="3" t="str">
        <f t="shared" si="166"/>
        <v/>
      </c>
      <c r="BW76" s="3"/>
      <c r="BX76" s="3"/>
      <c r="BY76" s="3" t="str">
        <f t="shared" si="167"/>
        <v/>
      </c>
      <c r="BZ76" s="3"/>
      <c r="CA76" s="3"/>
      <c r="CB76" s="3" t="str">
        <f t="shared" si="168"/>
        <v/>
      </c>
      <c r="CC76" s="3"/>
      <c r="CD76" s="3"/>
      <c r="CE76" s="3" t="str">
        <f t="shared" si="169"/>
        <v/>
      </c>
      <c r="CF76" s="3"/>
      <c r="CG76" s="3"/>
      <c r="CH76" s="3"/>
      <c r="CI76" s="3"/>
      <c r="CJ76" s="3"/>
      <c r="CK76" s="3"/>
      <c r="CL76" s="3"/>
      <c r="CM76" s="3"/>
    </row>
    <row r="77" spans="2:91" x14ac:dyDescent="0.2">
      <c r="B77" s="3" t="str">
        <f t="shared" si="142"/>
        <v>ALTER TABLE uniques ADD FOREIGN KEY (app_id) REFERENCES apps(app_id);</v>
      </c>
      <c r="C77" s="3"/>
      <c r="D77" s="3"/>
      <c r="E77" s="3" t="str">
        <f t="shared" si="143"/>
        <v>ALTER TABLE processes ADD FOREIGN KEY (app_id) REFERENCES apps(app_id);</v>
      </c>
      <c r="F77" s="3"/>
      <c r="G77" s="3"/>
      <c r="H77" s="3" t="str">
        <f t="shared" si="144"/>
        <v>ALTER TABLE events ADD FOREIGN KEY (app_id) REFERENCES apps(app_id);</v>
      </c>
      <c r="I77" s="3"/>
      <c r="J77" s="3"/>
      <c r="K77" s="3" t="str">
        <f t="shared" si="153"/>
        <v>ALTER TABLE apps ADD FOREIGN KEY (app_id) REFERENCES apps(app_id);</v>
      </c>
      <c r="L77" s="3"/>
      <c r="M77" s="3"/>
      <c r="N77" s="3" t="str">
        <f t="shared" si="154"/>
        <v>ALTER TABLE tokens ADD FOREIGN KEY (app_id) REFERENCES apps(app_id);</v>
      </c>
      <c r="O77" s="3"/>
      <c r="P77" s="3"/>
      <c r="Q77" s="3" t="str">
        <f t="shared" si="145"/>
        <v>ALTER TABLE persons ADD FOREIGN KEY (app_id) REFERENCES apps(app_id);</v>
      </c>
      <c r="R77" s="3"/>
      <c r="S77" s="3"/>
      <c r="T77" s="3" t="str">
        <f t="shared" si="155"/>
        <v>ALTER TABLE users ADD FOREIGN KEY (app_id) REFERENCES apps(app_id);</v>
      </c>
      <c r="U77" s="3"/>
      <c r="V77" s="3"/>
      <c r="W77" s="3" t="str">
        <f t="shared" si="156"/>
        <v>ALTER TABLE profiles ADD FOREIGN KEY (app_id) REFERENCES apps(app_id);</v>
      </c>
      <c r="X77" s="3"/>
      <c r="Y77" s="3"/>
      <c r="Z77" s="3" t="str">
        <f t="shared" si="146"/>
        <v>ALTER TABLE partners ADD FOREIGN KEY (app_id) REFERENCES apps(app_id);</v>
      </c>
      <c r="AA77" s="3"/>
      <c r="AB77" s="3"/>
      <c r="AC77" s="3" t="str">
        <f t="shared" si="157"/>
        <v>ALTER TABLE views ADD FOREIGN KEY (app_id) REFERENCES apps(app_id);</v>
      </c>
      <c r="AD77" s="3"/>
      <c r="AE77" s="3"/>
      <c r="AF77" s="3" t="str">
        <f t="shared" si="147"/>
        <v>ALTER TABLE searches ADD FOREIGN KEY (app_id) REFERENCES apps(app_id);</v>
      </c>
      <c r="AG77" s="3"/>
      <c r="AH77" s="3"/>
      <c r="AI77" s="3" t="str">
        <f t="shared" si="158"/>
        <v>ALTER TABLE assets ADD FOREIGN KEY (app_ID) REFERENCES apps(app_ID);</v>
      </c>
      <c r="AJ77" s="3"/>
      <c r="AK77" s="3"/>
      <c r="AL77" s="3" t="str">
        <f t="shared" si="159"/>
        <v>ALTER TABLE acknowledgements ADD FOREIGN KEY (app_ID) REFERENCES apps(app_ID);</v>
      </c>
      <c r="AM77" s="3"/>
      <c r="AN77" s="3"/>
      <c r="AO77" s="3" t="str">
        <f t="shared" si="160"/>
        <v>ALTER TABLE comments ADD FOREIGN KEY (app_ID) REFERENCES apps(app_ID);</v>
      </c>
      <c r="AP77" s="3"/>
      <c r="AQ77" s="3"/>
      <c r="AR77" s="3" t="str">
        <f t="shared" si="161"/>
        <v>ALTER TABLE followships ADD FOREIGN KEY (app_ID) REFERENCES apps(app_ID);</v>
      </c>
      <c r="AS77" s="3"/>
      <c r="AT77" s="3"/>
      <c r="AU77" s="3" t="str">
        <f t="shared" si="162"/>
        <v>ALTER TABLE groups ADD FOREIGN KEY (app_ID) REFERENCES apps(app_ID);</v>
      </c>
      <c r="AV77" s="3"/>
      <c r="AW77" s="3"/>
      <c r="AX77" s="3" t="str">
        <f t="shared" si="163"/>
        <v>ALTER TABLE posts ADD FOREIGN KEY (app_ID) REFERENCES apps(app_ID);</v>
      </c>
      <c r="AY77" s="3"/>
      <c r="AZ77" s="3"/>
      <c r="BA77" s="3" t="str">
        <f t="shared" si="148"/>
        <v>ALTER TABLE tags ADD FOREIGN KEY (app_ID) REFERENCES apps(app_ID);</v>
      </c>
      <c r="BB77" s="3"/>
      <c r="BC77" s="3"/>
      <c r="BD77" s="3" t="str">
        <f t="shared" si="149"/>
        <v>ALTER TABLE topics ADD FOREIGN KEY (app_ID) REFERENCES apps(app_ID);</v>
      </c>
      <c r="BE77" s="3"/>
      <c r="BF77" s="3"/>
      <c r="BG77" s="3" t="str">
        <f t="shared" si="150"/>
        <v>ALTER TABLE trends ADD FOREIGN KEY (app_ID) REFERENCES apps(app_ID);</v>
      </c>
      <c r="BH77" s="3"/>
      <c r="BI77" s="3"/>
      <c r="BJ77" s="3" t="str">
        <f t="shared" si="151"/>
        <v>ALTER TABLE threads ADD FOREIGN KEY (app_ID) REFERENCES apps(app_ID);</v>
      </c>
      <c r="BK77" s="3"/>
      <c r="BL77" s="3"/>
      <c r="BM77" s="3" t="str">
        <f t="shared" si="164"/>
        <v>ALTER TABLE messages ADD FOREIGN KEY (app_ID) REFERENCES apps(app_ID);</v>
      </c>
      <c r="BN77" s="3"/>
      <c r="BO77" s="3"/>
      <c r="BP77" s="3" t="str">
        <f t="shared" si="152"/>
        <v>ALTER TABLE notifications ADD FOREIGN KEY (app_ID) REFERENCES apps(app_ID);</v>
      </c>
      <c r="BQ77" s="3"/>
      <c r="BR77" s="3"/>
      <c r="BS77" s="3" t="str">
        <f t="shared" si="165"/>
        <v>ALTER TABLE stages ADD FOREIGN KEY (app_ID) REFERENCES apps(app_ID);</v>
      </c>
      <c r="BT77" s="3"/>
      <c r="BU77" s="3"/>
      <c r="BV77" s="3" t="str">
        <f t="shared" si="166"/>
        <v>ALTER TABLE recordings ADD FOREIGN KEY (app_ID) REFERENCES apps(app_ID);</v>
      </c>
      <c r="BW77" s="3"/>
      <c r="BX77" s="3"/>
      <c r="BY77" s="3" t="str">
        <f t="shared" si="167"/>
        <v>ALTER TABLE attachments ADD FOREIGN KEY (app_ID) REFERENCES apps(app_ID);</v>
      </c>
      <c r="BZ77" s="3"/>
      <c r="CA77" s="3"/>
      <c r="CB77" s="3" t="str">
        <f t="shared" si="168"/>
        <v>ALTER TABLE excerpts ADD FOREIGN KEY (app_ID) REFERENCES apps(app_ID);</v>
      </c>
      <c r="CC77" s="3"/>
      <c r="CD77" s="3"/>
      <c r="CE77" s="3" t="str">
        <f t="shared" si="169"/>
        <v>ALTER TABLE ideas ADD FOREIGN KEY (app_ID) REFERENCES apps(app_ID);</v>
      </c>
      <c r="CF77" s="3"/>
      <c r="CG77" s="3"/>
      <c r="CH77" s="3"/>
      <c r="CI77" s="3"/>
      <c r="CJ77" s="3"/>
      <c r="CK77" s="3"/>
      <c r="CL77" s="3"/>
      <c r="CM77" s="3"/>
    </row>
    <row r="78" spans="2:91" x14ac:dyDescent="0.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E78" s="3"/>
    </row>
    <row r="79" spans="2:91" x14ac:dyDescent="0.2">
      <c r="B79" s="3" t="str">
        <f>CONCATENATE("SELECT * FROM ",B$3,";")</f>
        <v>SELECT * FROM uniques;</v>
      </c>
      <c r="C79" s="3"/>
      <c r="D79" s="3"/>
      <c r="E79" s="3" t="str">
        <f>CONCATENATE("SELECT * FROM ",E$3,";")</f>
        <v>SELECT * FROM processes;</v>
      </c>
      <c r="F79" s="3"/>
      <c r="G79" s="3"/>
      <c r="H79" s="3" t="str">
        <f>CONCATENATE("SELECT * FROM ",H$3,";")</f>
        <v>SELECT * FROM events;</v>
      </c>
      <c r="I79" s="3"/>
      <c r="J79" s="3"/>
      <c r="K79" s="3" t="str">
        <f>CONCATENATE("SELECT * FROM ",K$3,";")</f>
        <v>SELECT * FROM apps;</v>
      </c>
      <c r="L79" s="3"/>
      <c r="M79" s="3"/>
      <c r="N79" s="3" t="str">
        <f>CONCATENATE("SELECT * FROM ",N$3,";")</f>
        <v>SELECT * FROM tokens;</v>
      </c>
      <c r="O79" s="3"/>
      <c r="P79" s="3"/>
      <c r="Q79" s="3" t="str">
        <f>CONCATENATE("SELECT * FROM ",Q$3,";")</f>
        <v>SELECT * FROM persons;</v>
      </c>
      <c r="R79" s="3"/>
      <c r="S79" s="3"/>
      <c r="T79" s="3" t="str">
        <f>CONCATENATE("SELECT * FROM ",T$3,";")</f>
        <v>SELECT * FROM users;</v>
      </c>
      <c r="U79" s="3"/>
      <c r="V79" s="3"/>
      <c r="W79" s="3" t="str">
        <f>CONCATENATE("SELECT * FROM ",W$3,";")</f>
        <v>SELECT * FROM profiles;</v>
      </c>
      <c r="X79" s="3"/>
      <c r="Y79" s="3"/>
      <c r="Z79" s="3" t="str">
        <f>CONCATENATE("SELECT * FROM ",Z$3,";")</f>
        <v>SELECT * FROM partners;</v>
      </c>
      <c r="AA79" s="3"/>
      <c r="AB79" s="3"/>
      <c r="AC79" s="3" t="str">
        <f>CONCATENATE("SELECT * FROM ",AC$3,";")</f>
        <v>SELECT * FROM views;</v>
      </c>
      <c r="AD79" s="3"/>
      <c r="AE79" s="3"/>
      <c r="AF79" s="3" t="str">
        <f>CONCATENATE("SELECT * FROM ",AF$3,";")</f>
        <v>SELECT * FROM searches;</v>
      </c>
      <c r="AG79" s="3"/>
      <c r="AH79" s="3"/>
      <c r="AI79" s="3" t="str">
        <f>CONCATENATE("SELECT * FROM ",AI$3,";")</f>
        <v>SELECT * FROM assets;</v>
      </c>
      <c r="AJ79" s="3"/>
      <c r="AK79" s="3"/>
      <c r="AL79" s="3" t="str">
        <f>CONCATENATE("SELECT * FROM ",AL$3,";")</f>
        <v>SELECT * FROM acknowledgements;</v>
      </c>
      <c r="AM79" s="3"/>
      <c r="AN79" s="3"/>
      <c r="AO79" s="3" t="str">
        <f>CONCATENATE("SELECT * FROM ",AO$3,";")</f>
        <v>SELECT * FROM comments;</v>
      </c>
      <c r="AP79" s="3"/>
      <c r="AQ79" s="3"/>
      <c r="AR79" s="3" t="str">
        <f>CONCATENATE("SELECT * FROM ",AR$3,";")</f>
        <v>SELECT * FROM followships;</v>
      </c>
      <c r="AS79" s="3"/>
      <c r="AT79" s="3"/>
      <c r="AU79" s="3" t="str">
        <f>CONCATENATE("SELECT * FROM ",AU$3,";")</f>
        <v>SELECT * FROM groups;</v>
      </c>
      <c r="AV79" s="3"/>
      <c r="AW79" s="3"/>
      <c r="AX79" s="3" t="str">
        <f>CONCATENATE("SELECT * FROM ",AX$3,";")</f>
        <v>SELECT * FROM posts;</v>
      </c>
      <c r="AY79" s="3"/>
      <c r="AZ79" s="3"/>
      <c r="BA79" s="3" t="str">
        <f>CONCATENATE("SELECT * FROM ",BA$3,";")</f>
        <v>SELECT * FROM tags;</v>
      </c>
      <c r="BB79" s="3"/>
      <c r="BC79" s="3"/>
      <c r="BD79" s="3" t="str">
        <f>CONCATENATE("SELECT * FROM ",BD$3,";")</f>
        <v>SELECT * FROM topics;</v>
      </c>
      <c r="BE79" s="3"/>
      <c r="BF79" s="3"/>
      <c r="BG79" s="3" t="str">
        <f>CONCATENATE("SELECT * FROM ",BG$3,";")</f>
        <v>SELECT * FROM trends;</v>
      </c>
      <c r="BH79" s="3"/>
      <c r="BI79" s="3"/>
      <c r="BJ79" s="3" t="str">
        <f>CONCATENATE("SELECT * FROM ",BJ$3,";")</f>
        <v>SELECT * FROM threads;</v>
      </c>
      <c r="BK79" s="3"/>
      <c r="BL79" s="3"/>
      <c r="BM79" s="3" t="str">
        <f>CONCATENATE("SELECT * FROM ",BM$3,";")</f>
        <v>SELECT * FROM messages;</v>
      </c>
      <c r="BN79" s="3"/>
      <c r="BO79" s="3"/>
      <c r="BP79" s="3" t="str">
        <f>CONCATENATE("SELECT * FROM ",BP$3,";")</f>
        <v>SELECT * FROM notifications;</v>
      </c>
      <c r="BQ79" s="3"/>
      <c r="BR79" s="3"/>
      <c r="BS79" s="3" t="str">
        <f>CONCATENATE("SELECT * FROM ",BS$3,";")</f>
        <v>SELECT * FROM stages;</v>
      </c>
      <c r="BT79" s="3"/>
      <c r="BU79" s="3"/>
      <c r="BV79" s="3" t="str">
        <f>CONCATENATE("SELECT * FROM ",BV$3,";")</f>
        <v>SELECT * FROM recordings;</v>
      </c>
      <c r="BW79" s="3"/>
      <c r="BX79" s="3"/>
      <c r="BY79" s="3" t="str">
        <f>CONCATENATE("SELECT * FROM ",BY$3,";")</f>
        <v>SELECT * FROM attachments;</v>
      </c>
      <c r="BZ79" s="3"/>
      <c r="CA79" s="3"/>
      <c r="CB79" s="3"/>
      <c r="CE79" s="3"/>
    </row>
    <row r="80" spans="2:91" x14ac:dyDescent="0.2">
      <c r="B80" s="3" t="str">
        <f>CONCATENATE("DROP TABLE ",B$3,";")</f>
        <v>DROP TABLE uniques;</v>
      </c>
      <c r="C80" s="3"/>
      <c r="D80" s="3"/>
      <c r="E80" s="3" t="str">
        <f>CONCATENATE("DROP TABLE ",E$3,";")</f>
        <v>DROP TABLE processes;</v>
      </c>
      <c r="F80" s="3"/>
      <c r="G80" s="3"/>
      <c r="H80" s="3" t="str">
        <f>CONCATENATE("DROP TABLE ",H$3,";")</f>
        <v>DROP TABLE events;</v>
      </c>
      <c r="I80" s="3"/>
      <c r="J80" s="3"/>
      <c r="K80" s="3" t="str">
        <f>CONCATENATE("DROP TABLE ",K$3,";")</f>
        <v>DROP TABLE apps;</v>
      </c>
      <c r="L80" s="3"/>
      <c r="M80" s="3"/>
      <c r="N80" s="3" t="str">
        <f>CONCATENATE("DROP TABLE ",N$3,";")</f>
        <v>DROP TABLE tokens;</v>
      </c>
      <c r="O80" s="3"/>
      <c r="P80" s="3"/>
      <c r="Q80" s="3" t="str">
        <f>CONCATENATE("DROP TABLE ",Q$3,";")</f>
        <v>DROP TABLE persons;</v>
      </c>
      <c r="R80" s="3"/>
      <c r="S80" s="3"/>
      <c r="T80" s="3" t="str">
        <f>CONCATENATE("DROP TABLE ",T$3,";")</f>
        <v>DROP TABLE users;</v>
      </c>
      <c r="U80" s="3"/>
      <c r="V80" s="3"/>
      <c r="W80" s="3" t="str">
        <f>CONCATENATE("DROP TABLE ",W$3,";")</f>
        <v>DROP TABLE profiles;</v>
      </c>
      <c r="X80" s="3"/>
      <c r="Y80" s="3"/>
      <c r="Z80" s="3" t="str">
        <f>CONCATENATE("DROP TABLE ",Z$3,";")</f>
        <v>DROP TABLE partners;</v>
      </c>
      <c r="AA80" s="3"/>
      <c r="AB80" s="3"/>
      <c r="AC80" s="3" t="str">
        <f>CONCATENATE("DROP TABLE ",AC$3,";")</f>
        <v>DROP TABLE views;</v>
      </c>
      <c r="AD80" s="3"/>
      <c r="AE80" s="3"/>
      <c r="AF80" s="3" t="str">
        <f>CONCATENATE("DROP TABLE ",AF$3,";")</f>
        <v>DROP TABLE searches;</v>
      </c>
      <c r="AG80" s="3"/>
      <c r="AH80" s="3"/>
      <c r="AI80" s="3" t="str">
        <f>CONCATENATE("DROP TABLE ",AI$3,";")</f>
        <v>DROP TABLE assets;</v>
      </c>
      <c r="AJ80" s="3"/>
      <c r="AK80" s="3"/>
      <c r="AL80" s="3" t="str">
        <f>CONCATENATE("DROP TABLE ",AL$3,";")</f>
        <v>DROP TABLE acknowledgements;</v>
      </c>
      <c r="AM80" s="3"/>
      <c r="AN80" s="3"/>
      <c r="AO80" s="3" t="str">
        <f>CONCATENATE("DROP TABLE ",AO$3,";")</f>
        <v>DROP TABLE comments;</v>
      </c>
      <c r="AP80" s="3"/>
      <c r="AQ80" s="3"/>
      <c r="AR80" s="3" t="str">
        <f>CONCATENATE("DROP TABLE ",AR$3,";")</f>
        <v>DROP TABLE followships;</v>
      </c>
      <c r="AS80" s="3"/>
      <c r="AT80" s="3"/>
      <c r="AU80" s="3" t="str">
        <f>CONCATENATE("DROP TABLE ",AU$3,";")</f>
        <v>DROP TABLE groups;</v>
      </c>
      <c r="AV80" s="3"/>
      <c r="AW80" s="3"/>
      <c r="AX80" s="3" t="str">
        <f>CONCATENATE("DROP TABLE ",AX$3,";")</f>
        <v>DROP TABLE posts;</v>
      </c>
      <c r="AY80" s="3"/>
      <c r="AZ80" s="3"/>
      <c r="BA80" s="3" t="str">
        <f>CONCATENATE("DROP TABLE ",BA$3,";")</f>
        <v>DROP TABLE tags;</v>
      </c>
      <c r="BB80" s="3"/>
      <c r="BC80" s="3"/>
      <c r="BD80" s="3" t="str">
        <f>CONCATENATE("DROP TABLE ",BD$3,";")</f>
        <v>DROP TABLE topics;</v>
      </c>
      <c r="BE80" s="3"/>
      <c r="BF80" s="3"/>
      <c r="BG80" s="3" t="str">
        <f>CONCATENATE("DROP TABLE ",BG$3,";")</f>
        <v>DROP TABLE trends;</v>
      </c>
      <c r="BH80" s="3"/>
      <c r="BI80" s="3"/>
      <c r="BJ80" s="3" t="str">
        <f>CONCATENATE("DROP TABLE ",BJ$3,";")</f>
        <v>DROP TABLE threads;</v>
      </c>
      <c r="BK80" s="3"/>
      <c r="BL80" s="3"/>
      <c r="BM80" s="3" t="str">
        <f>CONCATENATE("DROP TABLE ",BM$3,";")</f>
        <v>DROP TABLE messages;</v>
      </c>
      <c r="BN80" s="3"/>
      <c r="BO80" s="3"/>
      <c r="BP80" s="3" t="str">
        <f>CONCATENATE("DROP TABLE ",BP$3,";")</f>
        <v>DROP TABLE notifications;</v>
      </c>
      <c r="BQ80" s="3"/>
      <c r="BR80" s="3"/>
      <c r="BS80" s="3" t="str">
        <f>CONCATENATE("DROP TABLE ",BS$3,";")</f>
        <v>DROP TABLE stages;</v>
      </c>
      <c r="BT80" s="3"/>
      <c r="BU80" s="3"/>
      <c r="BV80" s="3" t="str">
        <f>CONCATENATE("DROP TABLE ",BV$3,";")</f>
        <v>DROP TABLE recordings;</v>
      </c>
      <c r="BW80" s="3"/>
      <c r="BX80" s="3"/>
      <c r="BY80" s="3" t="str">
        <f>CONCATENATE("DROP TABLE ",BY$3,";")</f>
        <v>DROP TABLE attachments;</v>
      </c>
      <c r="BZ80" s="3"/>
      <c r="CA80" s="3"/>
      <c r="CB80" s="3"/>
      <c r="CE80" s="3"/>
    </row>
    <row r="81" spans="1:86" x14ac:dyDescent="0.2">
      <c r="B81" s="3" t="str">
        <f>CONCATENATE("INSERT INTO ",B3," (",IF(B36="","",B36&amp;","),IF(B37="","",B37&amp;","),IF(B38="","",B38&amp;","),IF(B39="","",B39&amp;","),IF(B40="","",B40&amp;","),IF(B41="","",B41&amp;","),IF(B42="","",B42&amp;","),IF(B43="","",B43&amp;","),IF(B44="","",B44&amp;","),IF(B45="","",B45&amp;","),IF(B46="","",B46&amp;","),IF(B47="","",B47&amp;","),IF(B48="","",B48&amp;","),IF(B49="","",B49&amp;","),IF(B50="","",B50&amp;","),IF(B51="","",B51&amp;","),IF(B52="","",B52&amp;","),IF(B53="","",B53&amp;","),IF(B54="","",B54&amp;","),IF(B55="","",B55&amp;","),IF(B56="","",B56),",event_ID,process_ID)")</f>
        <v>INSERT INTO uniques (unique_id,unique_attributes,unique_type,app_id,event_ID,process_ID)</v>
      </c>
      <c r="C81" s="3"/>
      <c r="D81" s="3"/>
      <c r="E81" s="3" t="str">
        <f>CONCATENATE("INSERT INTO ",E3," (",IF(E36="","",E36&amp;","),IF(E37="","",E37&amp;","),IF(E38="","",E38&amp;","),IF(E39="","",E39&amp;","),IF(E40="","",E40&amp;","),IF(E41="","",E41&amp;","),IF(E42="","",E42&amp;","),IF(E43="","",E43&amp;","),IF(E44="","",E44&amp;","),IF(E45="","",E45&amp;","),IF(E46="","",E46&amp;","),IF(E47="","",E47&amp;","),IF(E48="","",E48&amp;","),IF(E49="","",E49&amp;","),IF(E50="","",E50&amp;","),IF(E51="","",E51&amp;","),IF(E52="","",E52&amp;","),IF(E53="","",E53&amp;","),IF(E54="","",E54&amp;","),IF(E55="","",E55&amp;","),IF(E56="","",E56),",event_ID,process_ID)")</f>
        <v>INSERT INTO processes (process_ID,process_attributes,process_action,profile_id,app_id,event_ID,process_ID)</v>
      </c>
      <c r="F81" s="3"/>
      <c r="G81" s="3"/>
      <c r="H81" s="3" t="str">
        <f>CONCATENATE("INSERT INTO ",H3," (",IF(H36="","",H36&amp;","),IF(H37="","",H37&amp;","),IF(H38="","",H38&amp;","),IF(H39="","",H39&amp;","),IF(H40="","",H40&amp;","),IF(H41="","",H41&amp;","),IF(H42="","",H42&amp;","),IF(H43="","",H43&amp;","),IF(H44="","",H44&amp;","),IF(H45="","",H45&amp;","),IF(H46="","",H46&amp;","),IF(H47="","",H47&amp;","),IF(H48="","",H48&amp;","),IF(H49="","",H49&amp;","),IF(H50="","",H50&amp;","),IF(H51="","",H51&amp;","),IF(H52="","",H52&amp;","),IF(H53="","",H53&amp;","),IF(H54="","",H54&amp;","),IF(H55="","",H55&amp;","),IF(H56="","",H56),",event_ID,process_ID)")</f>
        <v>INSERT INTO events (event_ID,event_attributes,event_type,event_token,event_object,app_id,event_ID,process_ID)</v>
      </c>
      <c r="I81" s="3"/>
      <c r="J81" s="3"/>
      <c r="K81" s="3" t="str">
        <f>CONCATENATE("INSERT INTO ",K3," (",IF(K36="","",K36&amp;","),IF(K37="","",K37&amp;","),IF(K38="","",K38&amp;","),IF(K39="","",K39&amp;","),IF(K40="","",K40&amp;","),IF(K41="","",K41&amp;","),IF(K42="","",K42&amp;","),IF(K43="","",K43&amp;","),IF(K44="","",K44&amp;","),IF(K45="","",K45&amp;","),IF(K46="","",K46&amp;","),IF(K47="","",K47&amp;","),IF(K48="","",K48&amp;","),IF(K49="","",K49&amp;","),IF(K50="","",K50&amp;","),IF(K51="","",K51&amp;","),IF(K52="","",K52&amp;","),IF(K53="","",K53&amp;","),IF(K54="","",K54&amp;","),IF(K55="","",K55&amp;","),IF(K56="","",K56),",event_ID,process_ID)")</f>
        <v>INSERT INTO apps (app_ID,app_attributes,app_name,app_website,app_industry,app_email,app_description,app_type,partner_id,app_id,event_ID,process_ID)</v>
      </c>
      <c r="L81" s="3"/>
      <c r="M81" s="3"/>
      <c r="N81" s="3" t="str">
        <f>CONCATENATE("INSERT INTO ",N3," (",IF(N36="","",N36&amp;","),IF(N37="","",N37&amp;","),IF(N38="","",N38&amp;","),IF(N39="","",N39&amp;","),IF(N40="","",N40&amp;","),IF(N41="","",N41&amp;","),IF(N42="","",N42&amp;","),IF(N43="","",N43&amp;","),IF(N44="","",N44&amp;","),IF(N45="","",N45&amp;","),IF(N46="","",N46&amp;","),IF(N47="","",N47&amp;","),IF(N48="","",N48&amp;","),IF(N49="","",N49&amp;","),IF(N50="","",N50&amp;","),IF(N51="","",N51&amp;","),IF(N52="","",N52&amp;","),IF(N53="","",N53&amp;","),IF(N54="","",N54&amp;","),IF(N55="","",N55&amp;","),IF(N56="","",N56),",event_ID,process_ID)")</f>
        <v>INSERT INTO tokens (token_ID,token_attributes,token_key,token_secret,token_expires,token_limit,token_balance,token_status,app_id,event_ID,process_ID)</v>
      </c>
      <c r="O81" s="3"/>
      <c r="P81" s="3"/>
      <c r="Q81" s="3" t="str">
        <f>CONCATENATE("INSERT INTO ",Q3," (",IF(Q36="","",Q36&amp;","),IF(Q37="","",Q37&amp;","),IF(Q38="","",Q38&amp;","),IF(Q39="","",Q39&amp;","),IF(Q40="","",Q40&amp;","),IF(Q41="","",Q41&amp;","),IF(Q42="","",Q42&amp;","),IF(Q43="","",Q43&amp;","),IF(Q44="","",Q44&amp;","),IF(Q45="","",Q45&amp;","),IF(Q46="","",Q46&amp;","),IF(Q47="","",Q47&amp;","),IF(Q48="","",Q48&amp;","),IF(Q49="","",Q49&amp;","),IF(Q50="","",Q50&amp;","),IF(Q51="","",Q51&amp;","),IF(Q52="","",Q52&amp;","),IF(Q53="","",Q53&amp;","),IF(Q54="","",Q54&amp;","),IF(Q55="","",Q55&amp;","),IF(Q56="","",Q56),",event_ID,process_ID)")</f>
        <v>INSERT INTO persons (person_ID,person_attributes,person_name_first,person_name_middle,person_name_last,person_email,person_phone_primary,person_phone_secondary,person_entitlements,app_id,event_ID,process_ID)</v>
      </c>
      <c r="R81" s="3"/>
      <c r="S81" s="3"/>
      <c r="T81" s="3" t="str">
        <f>CONCATENATE("INSERT INTO ",T3," (",IF(T36="","",T36&amp;","),IF(T37="","",T37&amp;","),IF(T38="","",T38&amp;","),IF(T39="","",T39&amp;","),IF(T40="","",T40&amp;","),IF(T41="","",T41&amp;","),IF(T42="","",T42&amp;","),IF(T43="","",T43&amp;","),IF(T44="","",T44&amp;","),IF(T45="","",T45&amp;","),IF(T46="","",T46&amp;","),IF(T47="","",T47&amp;","),IF(T48="","",T48&amp;","),IF(T49="","",T49&amp;","),IF(T50="","",T50&amp;","),IF(T51="","",T51&amp;","),IF(T52="","",T52&amp;","),IF(T53="","",T53&amp;","),IF(T54="","",T54&amp;","),IF(T55="","",T55&amp;","),IF(T56="","",T56),",event_ID,process_ID)")</f>
        <v>INSERT INTO users (user_ID,user_attributes,user_alias,user_authorize,user_lastlogin,user_status,user_validation,user_welcome,person_id,app_id,event_ID,process_ID)</v>
      </c>
      <c r="U81" s="3"/>
      <c r="V81" s="3"/>
      <c r="W81" s="3" t="str">
        <f>CONCATENATE("INSERT INTO ",W3," (",IF(W36="","",W36&amp;","),IF(W37="","",W37&amp;","),IF(W38="","",W38&amp;","),IF(W39="","",W39&amp;","),IF(W40="","",W40&amp;","),IF(W41="","",W41&amp;","),IF(W42="","",W42&amp;","),IF(W43="","",W43&amp;","),IF(W44="","",W44&amp;","),IF(W45="","",W45&amp;","),IF(W46="","",W46&amp;","),IF(W47="","",W47&amp;","),IF(W48="","",W48&amp;","),IF(W49="","",W49&amp;","),IF(W50="","",W50&amp;","),IF(W51="","",W51&amp;","),IF(W52="","",W52&amp;","),IF(W53="","",W53&amp;","),IF(W54="","",W54&amp;","),IF(W55="","",W55&amp;","),IF(W56="","",W56),",event_ID,process_ID)")</f>
        <v>INSERT INTO profiles (profile_ID,profile_attributes,profile_images,profile_bio,profile_headline,profile_access,profile_status,user_id,app_id,event_ID,process_ID)</v>
      </c>
      <c r="X81" s="3"/>
      <c r="Y81" s="3"/>
      <c r="Z81" s="3" t="str">
        <f>CONCATENATE("INSERT INTO ",Z3," (",IF(Z36="","",Z36&amp;","),IF(Z37="","",Z37&amp;","),IF(Z38="","",Z38&amp;","),IF(Z39="","",Z39&amp;","),IF(Z40="","",Z40&amp;","),IF(Z41="","",Z41&amp;","),IF(Z42="","",Z42&amp;","),IF(Z43="","",Z43&amp;","),IF(Z44="","",Z44&amp;","),IF(Z45="","",Z45&amp;","),IF(Z46="","",Z46&amp;","),IF(Z47="","",Z47&amp;","),IF(Z48="","",Z48&amp;","),IF(Z49="","",Z49&amp;","),IF(Z50="","",Z50&amp;","),IF(Z51="","",Z51&amp;","),IF(Z52="","",Z52&amp;","),IF(Z53="","",Z53&amp;","),IF(Z54="","",Z54&amp;","),IF(Z55="","",Z55&amp;","),IF(Z56="","",Z56),",event_ID,process_ID)")</f>
        <v>INSERT INTO partners (partner_ID,partner_attributes,partner_type,partner_status,partner_organization,user_id,app_id,event_ID,process_ID)</v>
      </c>
      <c r="AA81" s="3"/>
      <c r="AB81" s="3"/>
      <c r="AC81" s="3" t="str">
        <f>CONCATENATE("INSERT INTO ",AC3," (",IF(AC36="","",AC36&amp;","),IF(AC37="","",AC37&amp;","),IF(AC38="","",AC38&amp;","),IF(AC39="","",AC39&amp;","),IF(AC40="","",AC40&amp;","),IF(AC41="","",AC41&amp;","),IF(AC42="","",AC42&amp;","),IF(AC43="","",AC43&amp;","),IF(AC44="","",AC44&amp;","),IF(AC45="","",AC45&amp;","),IF(AC46="","",AC46&amp;","),IF(AC47="","",AC47&amp;","),IF(AC48="","",AC48&amp;","),IF(AC49="","",AC49&amp;","),IF(AC50="","",AC50&amp;","),IF(AC51="","",AC51&amp;","),IF(AC52="","",AC52&amp;","),IF(AC53="","",AC53&amp;","),IF(AC54="","",AC54&amp;","),IF(AC55="","",AC55&amp;","),IF(AC56="","",AC56),",event_ID,process_ID)")</f>
        <v>INSERT INTO views (view_ID,view_attributes,view_object,profile_id,app_id,event_ID,process_ID)</v>
      </c>
      <c r="AD81" s="3"/>
      <c r="AE81" s="3"/>
      <c r="AF81" s="3" t="str">
        <f>CONCATENATE("INSERT INTO ",AF3," (",IF(AF36="","",AF36&amp;","),IF(AF37="","",AF37&amp;","),IF(AF38="","",AF38&amp;","),IF(AF39="","",AF39&amp;","),IF(AF40="","",AF40&amp;","),IF(AF41="","",AF41&amp;","),IF(AF42="","",AF42&amp;","),IF(AF43="","",AF43&amp;","),IF(AF44="","",AF44&amp;","),IF(AF45="","",AF45&amp;","),IF(AF46="","",AF46&amp;","),IF(AF47="","",AF47&amp;","),IF(AF48="","",AF48&amp;","),IF(AF49="","",AF49&amp;","),IF(AF50="","",AF50&amp;","),IF(AF51="","",AF51&amp;","),IF(AF52="","",AF52&amp;","),IF(AF53="","",AF53&amp;","),IF(AF54="","",AF54&amp;","),IF(AF55="","",AF55&amp;","),IF(AF56="","",AF56),",event_ID,process_ID)")</f>
        <v>INSERT INTO searches (search_ID,search_attributes,search_query,search_conversion,profile_id,app_id,event_ID,process_ID)</v>
      </c>
      <c r="AG81" s="3"/>
      <c r="AH81" s="3"/>
      <c r="AI81" s="3" t="str">
        <f>CONCATENATE("INSERT INTO ",AI3," (",IF(AI36="","",AI36&amp;","),IF(AI37="","",AI37&amp;","),IF(AI38="","",AI38&amp;","),IF(AI39="","",AI39&amp;","),IF(AI40="","",AI40&amp;","),IF(AI41="","",AI41&amp;","),IF(AI42="","",AI42&amp;","),IF(AI43="","",AI43&amp;","),IF(AI44="","",AI44&amp;","),IF(AI45="","",AI45&amp;","),IF(AI46="","",AI46&amp;","),IF(AI47="","",AI47&amp;","),IF(AI48="","",AI48&amp;","),IF(AI49="","",AI49&amp;","),IF(AI50="","",AI50&amp;","),IF(AI51="","",AI51&amp;","),IF(AI52="","",AI52&amp;","),IF(AI53="","",AI53&amp;","),IF(AI54="","",AI54&amp;","),IF(AI55="","",AI55&amp;","),IF(AI56="","",AI56),",event_ID,process_ID)")</f>
        <v>INSERT INTO assets (asset_ID,asset_attributes,asset_type,asset_status,asset_primary,asset_object,asset_caption,asset_filename,asset_metadata,profile_ID,app_ID,event_ID,process_ID)</v>
      </c>
      <c r="AJ81" s="3"/>
      <c r="AK81" s="3"/>
      <c r="AL81" s="3" t="str">
        <f>CONCATENATE("INSERT INTO ",AL3," (",IF(AL36="","",AL36&amp;","),IF(AL37="","",AL37&amp;","),IF(AL38="","",AL38&amp;","),IF(AL39="","",AL39&amp;","),IF(AL40="","",AL40&amp;","),IF(AL41="","",AL41&amp;","),IF(AL42="","",AL42&amp;","),IF(AL43="","",AL43&amp;","),IF(AL44="","",AL44&amp;","),IF(AL45="","",AL45&amp;","),IF(AL46="","",AL46&amp;","),IF(AL47="","",AL47&amp;","),IF(AL48="","",AL48&amp;","),IF(AL49="","",AL49&amp;","),IF(AL50="","",AL50&amp;","),IF(AL51="","",AL51&amp;","),IF(AL52="","",AL52&amp;","),IF(AL53="","",AL53&amp;","),IF(AL54="","",AL54&amp;","),IF(AL55="","",AL55&amp;","),IF(AL56="","",AL56),",event_ID,process_ID)")</f>
        <v>INSERT INTO acknowledgements (acknowledgement_ID,acknowledgement_attributes,acknowledgement_type,acknowledgement_parent,acknowledgement_object,profile_ID,app_ID,event_ID,process_ID)</v>
      </c>
      <c r="AM81" s="3"/>
      <c r="AN81" s="3"/>
      <c r="AO81" s="3" t="str">
        <f>CONCATENATE("INSERT INTO ",AO3," (",IF(AO36="","",AO36&amp;","),IF(AO37="","",AO37&amp;","),IF(AO38="","",AO38&amp;","),IF(AO39="","",AO39&amp;","),IF(AO40="","",AO40&amp;","),IF(AO41="","",AO41&amp;","),IF(AO42="","",AO42&amp;","),IF(AO43="","",AO43&amp;","),IF(AO44="","",AO44&amp;","),IF(AO45="","",AO45&amp;","),IF(AO46="","",AO46&amp;","),IF(AO47="","",AO47&amp;","),IF(AO48="","",AO48&amp;","),IF(AO49="","",AO49&amp;","),IF(AO50="","",AO50&amp;","),IF(AO51="","",AO51&amp;","),IF(AO52="","",AO52&amp;","),IF(AO53="","",AO53&amp;","),IF(AO54="","",AO54&amp;","),IF(AO55="","",AO55&amp;","),IF(AO56="","",AO56),",event_ID,process_ID)")</f>
        <v>INSERT INTO comments (comment_ID,comment_attributes,comment_text,comment_thread,comment_object,profile_ID,app_ID,event_ID,process_ID)</v>
      </c>
      <c r="AP81" s="3"/>
      <c r="AQ81" s="3"/>
      <c r="AR81" s="3" t="str">
        <f>CONCATENATE("INSERT INTO ",AR3," (",IF(AR36="","",AR36&amp;","),IF(AR37="","",AR37&amp;","),IF(AR38="","",AR38&amp;","),IF(AR39="","",AR39&amp;","),IF(AR40="","",AR40&amp;","),IF(AR41="","",AR41&amp;","),IF(AR42="","",AR42&amp;","),IF(AR43="","",AR43&amp;","),IF(AR44="","",AR44&amp;","),IF(AR45="","",AR45&amp;","),IF(AR46="","",AR46&amp;","),IF(AR47="","",AR47&amp;","),IF(AR48="","",AR48&amp;","),IF(AR49="","",AR49&amp;","),IF(AR50="","",AR50&amp;","),IF(AR51="","",AR51&amp;","),IF(AR52="","",AR52&amp;","),IF(AR53="","",AR53&amp;","),IF(AR54="","",AR54&amp;","),IF(AR55="","",AR55&amp;","),IF(AR56="","",AR56),",event_ID,process_ID)")</f>
        <v>INSERT INTO followships (followship_ID,followship_attributes,followship_recipient,followship_sender,followship_status,profile_ID,app_ID,event_ID,process_ID)</v>
      </c>
      <c r="AS81" s="3"/>
      <c r="AT81" s="3"/>
      <c r="AU81" s="3" t="str">
        <f>CONCATENATE("INSERT INTO ",AU3," (",IF(AU36="","",AU36&amp;","),IF(AU37="","",AU37&amp;","),IF(AU38="","",AU38&amp;","),IF(AU39="","",AU39&amp;","),IF(AU40="","",AU40&amp;","),IF(AU41="","",AU41&amp;","),IF(AU42="","",AU42&amp;","),IF(AU43="","",AU43&amp;","),IF(AU44="","",AU44&amp;","),IF(AU45="","",AU45&amp;","),IF(AU46="","",AU46&amp;","),IF(AU47="","",AU47&amp;","),IF(AU48="","",AU48&amp;","),IF(AU49="","",AU49&amp;","),IF(AU50="","",AU50&amp;","),IF(AU51="","",AU51&amp;","),IF(AU52="","",AU52&amp;","),IF(AU53="","",AU53&amp;","),IF(AU54="","",AU54&amp;","),IF(AU55="","",AU55&amp;","),IF(AU56="","",AU56),",event_ID,process_ID)")</f>
        <v>INSERT INTO groups (group_ID,group_attributes,group_title,group_headline,group_access,group_participants,group_images,profile_ID,app_ID,event_ID,process_ID)</v>
      </c>
      <c r="AV81" s="3"/>
      <c r="AW81" s="3"/>
      <c r="AX81" s="3" t="str">
        <f>CONCATENATE("INSERT INTO ",AX3," (",IF(AX36="","",AX36&amp;","),IF(AX37="","",AX37&amp;","),IF(AX38="","",AX38&amp;","),IF(AX39="","",AX39&amp;","),IF(AX40="","",AX40&amp;","),IF(AX41="","",AX41&amp;","),IF(AX42="","",AX42&amp;","),IF(AX43="","",AX43&amp;","),IF(AX44="","",AX44&amp;","),IF(AX45="","",AX45&amp;","),IF(AX46="","",AX46&amp;","),IF(AX47="","",AX47&amp;","),IF(AX48="","",AX48&amp;","),IF(AX49="","",AX49&amp;","),IF(AX50="","",AX50&amp;","),IF(AX51="","",AX51&amp;","),IF(AX52="","",AX52&amp;","),IF(AX53="","",AX53&amp;","),IF(AX54="","",AX54&amp;","),IF(AX55="","",AX55&amp;","),IF(AX56="","",AX56),",event_ID,process_ID)")</f>
        <v>INSERT INTO posts (post_ID,post_attributes,post_body,post_images,post_closed,post_deleted,post_access,post_host,profile_ID,app_ID,event_ID,process_ID)</v>
      </c>
      <c r="AY81" s="3"/>
      <c r="AZ81" s="3"/>
      <c r="BA81" s="3" t="str">
        <f>CONCATENATE("INSERT INTO ",BA3," (",IF(BA36="","",BA36&amp;","),IF(BA37="","",BA37&amp;","),IF(BA38="","",BA38&amp;","),IF(BA39="","",BA39&amp;","),IF(BA40="","",BA40&amp;","),IF(BA41="","",BA41&amp;","),IF(BA42="","",BA42&amp;","),IF(BA43="","",BA43&amp;","),IF(BA44="","",BA44&amp;","),IF(BA45="","",BA45&amp;","),IF(BA46="","",BA46&amp;","),IF(BA47="","",BA47&amp;","),IF(BA48="","",BA48&amp;","),IF(BA49="","",BA49&amp;","),IF(BA50="","",BA50&amp;","),IF(BA51="","",BA51&amp;","),IF(BA52="","",BA52&amp;","),IF(BA53="","",BA53&amp;","),IF(BA54="","",BA54&amp;","),IF(BA55="","",BA55&amp;","),IF(BA56="","",BA56),",event_ID,process_ID)")</f>
        <v>INSERT INTO tags (tag_ID,tag_attributes,tag_label,tag_object,profile_ID,app_ID,event_ID,process_ID)</v>
      </c>
      <c r="BB81" s="3"/>
      <c r="BC81" s="3"/>
      <c r="BD81" s="3" t="str">
        <f>CONCATENATE("INSERT INTO ",BD3," (",IF(BD36="","",BD36&amp;","),IF(BD37="","",BD37&amp;","),IF(BD38="","",BD38&amp;","),IF(BD39="","",BD39&amp;","),IF(BD40="","",BD40&amp;","),IF(BD41="","",BD41&amp;","),IF(BD42="","",BD42&amp;","),IF(BD43="","",BD43&amp;","),IF(BD44="","",BD44&amp;","),IF(BD45="","",BD45&amp;","),IF(BD46="","",BD46&amp;","),IF(BD47="","",BD47&amp;","),IF(BD48="","",BD48&amp;","),IF(BD49="","",BD49&amp;","),IF(BD50="","",BD50&amp;","),IF(BD51="","",BD51&amp;","),IF(BD52="","",BD52&amp;","),IF(BD53="","",BD53&amp;","),IF(BD54="","",BD54&amp;","),IF(BD55="","",BD55&amp;","),IF(BD56="","",BD56),",event_ID,process_ID)")</f>
        <v>INSERT INTO topics (topic_ID,topic_attributes,topic_label,post_ID,app_ID,event_ID,process_ID)</v>
      </c>
      <c r="BE81" s="3"/>
      <c r="BF81" s="3"/>
      <c r="BG81" s="3" t="str">
        <f>CONCATENATE("INSERT INTO ",BG3," (",IF(BG36="","",BG36&amp;","),IF(BG37="","",BG37&amp;","),IF(BG38="","",BG38&amp;","),IF(BG39="","",BG39&amp;","),IF(BG40="","",BG40&amp;","),IF(BG41="","",BG41&amp;","),IF(BG42="","",BG42&amp;","),IF(BG43="","",BG43&amp;","),IF(BG44="","",BG44&amp;","),IF(BG45="","",BG45&amp;","),IF(BG46="","",BG46&amp;","),IF(BG47="","",BG47&amp;","),IF(BG48="","",BG48&amp;","),IF(BG49="","",BG49&amp;","),IF(BG50="","",BG50&amp;","),IF(BG51="","",BG51&amp;","),IF(BG52="","",BG52&amp;","),IF(BG53="","",BG53&amp;","),IF(BG54="","",BG54&amp;","),IF(BG55="","",BG55&amp;","),IF(BG56="","",BG56),",event_ID,process_ID)")</f>
        <v>INSERT INTO trends (trend_ID,trend_attributes,trend_label,trend_object,profile_ID,app_ID,event_ID,process_ID)</v>
      </c>
      <c r="BH81" s="3"/>
      <c r="BI81" s="3"/>
      <c r="BJ81" s="3" t="str">
        <f>CONCATENATE("INSERT INTO ",BJ3," (",IF(BJ36="","",BJ36&amp;","),IF(BJ37="","",BJ37&amp;","),IF(BJ38="","",BJ38&amp;","),IF(BJ39="","",BJ39&amp;","),IF(BJ40="","",BJ40&amp;","),IF(BJ41="","",BJ41&amp;","),IF(BJ42="","",BJ42&amp;","),IF(BJ43="","",BJ43&amp;","),IF(BJ44="","",BJ44&amp;","),IF(BJ45="","",BJ45&amp;","),IF(BJ46="","",BJ46&amp;","),IF(BJ47="","",BJ47&amp;","),IF(BJ48="","",BJ48&amp;","),IF(BJ49="","",BJ49&amp;","),IF(BJ50="","",BJ50&amp;","),IF(BJ51="","",BJ51&amp;","),IF(BJ52="","",BJ52&amp;","),IF(BJ53="","",BJ53&amp;","),IF(BJ54="","",BJ54&amp;","),IF(BJ55="","",BJ55&amp;","),IF(BJ56="","",BJ56),",event_ID,process_ID)")</f>
        <v>INSERT INTO threads (thread_ID,thread_attributes,thread_title,thread_participants,thread_preview,profile_ID,app_ID,event_ID,process_ID)</v>
      </c>
      <c r="BK81" s="3"/>
      <c r="BL81" s="3"/>
      <c r="BM81" s="3" t="str">
        <f>CONCATENATE("INSERT INTO ",BM3," (",IF(BM36="","",BM36&amp;","),IF(BM37="","",BM37&amp;","),IF(BM38="","",BM38&amp;","),IF(BM39="","",BM39&amp;","),IF(BM40="","",BM40&amp;","),IF(BM41="","",BM41&amp;","),IF(BM42="","",BM42&amp;","),IF(BM43="","",BM43&amp;","),IF(BM44="","",BM44&amp;","),IF(BM45="","",BM45&amp;","),IF(BM46="","",BM46&amp;","),IF(BM47="","",BM47&amp;","),IF(BM48="","",BM48&amp;","),IF(BM49="","",BM49&amp;","),IF(BM50="","",BM50&amp;","),IF(BM51="","",BM51&amp;","),IF(BM52="","",BM52&amp;","),IF(BM53="","",BM53&amp;","),IF(BM54="","",BM54&amp;","),IF(BM55="","",BM55&amp;","),IF(BM56="","",BM56),",event_ID,process_ID)")</f>
        <v>INSERT INTO messages (message_ID,message_attributes,message_body,message_images,thread_ID,profile_ID,app_ID,event_ID,process_ID)</v>
      </c>
      <c r="BN81" s="3"/>
      <c r="BO81" s="3"/>
      <c r="BP81" s="3" t="str">
        <f>CONCATENATE("INSERT INTO ",BP3," (",IF(BP36="","",BP36&amp;","),IF(BP37="","",BP37&amp;","),IF(BP38="","",BP38&amp;","),IF(BP39="","",BP39&amp;","),IF(BP40="","",BP40&amp;","),IF(BP41="","",BP41&amp;","),IF(BP42="","",BP42&amp;","),IF(BP43="","",BP43&amp;","),IF(BP44="","",BP44&amp;","),IF(BP45="","",BP45&amp;","),IF(BP46="","",BP46&amp;","),IF(BP47="","",BP47&amp;","),IF(BP48="","",BP48&amp;","),IF(BP49="","",BP49&amp;","),IF(BP50="","",BP50&amp;","),IF(BP51="","",BP51&amp;","),IF(BP52="","",BP52&amp;","),IF(BP53="","",BP53&amp;","),IF(BP54="","",BP54&amp;","),IF(BP55="","",BP55&amp;","),IF(BP56="","",BP56),",event_ID,process_ID)")</f>
        <v>INSERT INTO notifications (notification_ID,notification_attributes,notification_message,notification_type,notification_opened,notification_viewed,notification_recipient,notification_sender,notification_subject,notification_object,profile_ID,app_ID,event_ID,process_ID)</v>
      </c>
      <c r="BQ81" s="3"/>
      <c r="BR81" s="3"/>
      <c r="BS81" s="3" t="str">
        <f>CONCATENATE("INSERT INTO ",BS3," (",IF(BS36="","",BS36&amp;","),IF(BS37="","",BS37&amp;","),IF(BS38="","",BS38&amp;","),IF(BS39="","",BS39&amp;","),IF(BS40="","",BS40&amp;","),IF(BS41="","",BS41&amp;","),IF(BS42="","",BS42&amp;","),IF(BS43="","",BS43&amp;","),IF(BS44="","",BS44&amp;","),IF(BS45="","",BS45&amp;","),IF(BS46="","",BS46&amp;","),IF(BS47="","",BS47&amp;","),IF(BS48="","",BS48&amp;","),IF(BS49="","",BS49&amp;","),IF(BS50="","",BS50&amp;","),IF(BS51="","",BS51&amp;","),IF(BS52="","",BS52&amp;","),IF(BS53="","",BS53&amp;","),IF(BS54="","",BS54&amp;","),IF(BS55="","",BS55&amp;","),IF(BS56="","",BS56),",event_ID,process_ID)")</f>
        <v>INSERT INTO stages (stage_ID,stage_attributes,stage_excerpts,stage_attachments,app_ID,event_ID,process_ID)</v>
      </c>
      <c r="BT81" s="3"/>
      <c r="BU81" s="3"/>
      <c r="BV81" s="3" t="str">
        <f>CONCATENATE("INSERT INTO ",BV3," (",IF(BV36="","",BV36&amp;","),IF(BV37="","",BV37&amp;","),IF(BV38="","",BV38&amp;","),IF(BV39="","",BV39&amp;","),IF(BV40="","",BV40&amp;","),IF(BV41="","",BV41&amp;","),IF(BV42="","",BV42&amp;","),IF(BV43="","",BV43&amp;","),IF(BV44="","",BV44&amp;","),IF(BV45="","",BV45&amp;","),IF(BV46="","",BV46&amp;","),IF(BV47="","",BV47&amp;","),IF(BV48="","",BV48&amp;","),IF(BV49="","",BV49&amp;","),IF(BV50="","",BV50&amp;","),IF(BV51="","",BV51&amp;","),IF(BV52="","",BV52&amp;","),IF(BV53="","",BV53&amp;","),IF(BV54="","",BV54&amp;","),IF(BV55="","",BV55&amp;","),IF(BV56="","",BV56),",event_ID,process_ID)")</f>
        <v>INSERT INTO recordings (recording_ID,recording_attributes,recording_type,recording_source,recording_length,recording_cues,recording_start_time,recording_end_time,stage_ID,attachment_ID,post_ID,app_ID,event_ID,process_ID)</v>
      </c>
      <c r="BW81" s="3"/>
      <c r="BX81" s="3"/>
      <c r="BY81" s="3" t="str">
        <f>CONCATENATE("INSERT INTO ",BY3," (",IF(BY36="","",BY36&amp;","),IF(BY37="","",BY37&amp;","),IF(BY38="","",BY38&amp;","),IF(BY39="","",BY39&amp;","),IF(BY40="","",BY40&amp;","),IF(BY41="","",BY41&amp;","),IF(BY42="","",BY42&amp;","),IF(BY43="","",BY43&amp;","),IF(BY44="","",BY44&amp;","),IF(BY45="","",BY45&amp;","),IF(BY46="","",BY46&amp;","),IF(BY47="","",BY47&amp;","),IF(BY48="","",BY48&amp;","),IF(BY49="","",BY49&amp;","),IF(BY50="","",BY50&amp;","),IF(BY51="","",BY51&amp;","),IF(BY52="","",BY52&amp;","),IF(BY53="","",BY53&amp;","),IF(BY54="","",BY54&amp;","),IF(BY55="","",BY55&amp;","),IF(BY56="","",BY56),",event_ID,process_ID)")</f>
        <v>INSERT INTO attachments (attachment_ID,attachment_attributes,attachment_drawings,attachment_images,attachment_recordings,stage_ID,post_ID,app_ID,event_ID,process_ID)</v>
      </c>
      <c r="BZ81" s="3"/>
      <c r="CA81" s="3"/>
      <c r="CB81" s="3"/>
      <c r="CE81" s="3"/>
    </row>
    <row r="82" spans="1:86" x14ac:dyDescent="0.2">
      <c r="B82" s="3" t="str">
        <f>CONCATENATE(" VALUES (",B84,B85,B86,B87,B88,B89,B90,B91,B92,B93,B94,B95,B96,B97,B98,B99,B100,B101,B102,B103,B104,B105,B106,B107,");")</f>
        <v xml:space="preserve"> VALUES ('30 characters','{}','30 characters','30 characters','30 characters','30 characters');</v>
      </c>
      <c r="C82" s="3"/>
      <c r="D82" s="3"/>
      <c r="E82" s="3" t="str">
        <f>CONCATENATE(" VALUES (",E84,E85,E86,E87,E88,E89,E90,E91,E92,E93,E94,E95,E96,E97,E98,E99,E100,E101,E102,E103,E104,E105,E106,E107,");")</f>
        <v xml:space="preserve"> VALUES ('30 characters','{}','255 characters','30 characters','30 characters',);</v>
      </c>
      <c r="F82" s="3"/>
      <c r="G82" s="3"/>
      <c r="H82" s="3" t="str">
        <f>CONCATENATE(" VALUES (",H84,H85,H86,H87,H88,H89,H90,H91,H92,H93,H94,H95,H96,H97,H98,H99,H100,H101,H102,H103,H104,H105,H106,H107,");")</f>
        <v xml:space="preserve"> VALUES ('30 characters','{}','255 characters','255 characters','30 characters','30 characters',);</v>
      </c>
      <c r="I82" s="3"/>
      <c r="J82" s="3"/>
      <c r="K82" s="3" t="str">
        <f>CONCATENATE(" VALUES (",K84,K85,K86,K87,K88,K89,K90,K91,K92,K93,K94,K95,K96,K97,K98,K99,K100,K101,K102,K103,K104,K105,K106,K107,");")</f>
        <v xml:space="preserve"> VALUES ('30 characters','{}','255 characters','lorem ipsum','255 characters','255 characters','lorem ipsum','255 characters','30 characters','30 characters','30 characters','30 characters');</v>
      </c>
      <c r="L82" s="3"/>
      <c r="M82" s="3"/>
      <c r="N82" s="3" t="str">
        <f>CONCATENATE(" VALUES (",N84,N85,N86,N87,N88,N89,N90,N91,N92,N93,N94,N95,N96,N97,N98,N99,N100,N101,N102,N103,N104,N105,N106,N107,");")</f>
        <v xml:space="preserve"> VALUES ('30 characters','{}','255 characters','255 characters','00:00:00','1','1','255 characters','30 characters','30 characters','30 characters');</v>
      </c>
      <c r="O82" s="3"/>
      <c r="P82" s="3"/>
      <c r="Q82" s="3" t="e">
        <f>CONCATENATE(" VALUES (",Q84,Q85,Q86,Q87,Q88,Q89,Q90,Q91,Q92,Q93,Q94,Q95,Q96,Q97,Q98,Q99,Q100,Q101,Q102,Q103,Q104,Q105,Q106,Q107,");")</f>
        <v>#N/A</v>
      </c>
      <c r="R82" s="3"/>
      <c r="S82" s="3"/>
      <c r="T82" s="3" t="str">
        <f>CONCATENATE(" VALUES (",T84,T85,T86,T87,T88,T89,T90,T91,T92,T93,T94,T95,T96,T97,T98,T99,T100,T101,T102,T103,T104,T105,T106,T107,");")</f>
        <v xml:space="preserve"> VALUES ('30 characters','{}','255 characters','lorem ipsum','00:00:00','30 characters','255 characters','{}','30 characters','30 characters','30 characters','30 characters');</v>
      </c>
      <c r="U82" s="3"/>
      <c r="V82" s="3"/>
      <c r="W82" s="3" t="e">
        <f>CONCATENATE(" VALUES (",W84,W85,W86,W87,W88,W89,W90,W91,W92,W93,W94,W95,W96,W97,W98,W99,W100,W101,W102,W103,W104,W105,W106,W107,");")</f>
        <v>#N/A</v>
      </c>
      <c r="X82" s="3"/>
      <c r="Y82" s="3"/>
      <c r="Z82" s="3" t="str">
        <f>CONCATENATE(" VALUES (",Z84,Z85,Z86,Z87,Z88,Z89,Z90,Z91,Z92,Z93,Z94,Z95,Z96,Z97,Z98,Z99,Z100,Z101,Z102,Z103,Z104,Z105,Z106,Z107,");")</f>
        <v xml:space="preserve"> VALUES ('30 characters','{}','30 characters','30 characters','30 characters','30 characters','30 characters','30 characters','30 characters');</v>
      </c>
      <c r="AA82" s="3"/>
      <c r="AB82" s="3"/>
      <c r="AC82" s="3" t="str">
        <f>CONCATENATE(" VALUES (",AC84,AC85,AC86,AC87,AC88,AC89,AC90,AC91,AC92,AC93,AC94,AC95,AC96,AC97,AC98,AC99,AC100,AC101,AC102,AC103,AC104,AC105,AC106,AC107,");")</f>
        <v xml:space="preserve"> VALUES ('30 characters','{}','30 characters','30 characters','30 characters','30 characters','30 characters');</v>
      </c>
      <c r="AD82" s="3"/>
      <c r="AE82" s="3"/>
      <c r="AF82" s="3" t="str">
        <f>CONCATENATE(" VALUES (",AF84,AF85,AF86,AF87,AF88,AF89,AF90,AF91,AF92,AF93,AF94,AF95,AF96,AF97,AF98,AF99,AF100,AF101,AF102,AF103,AF104,AF105,AF106,AF107,");")</f>
        <v xml:space="preserve"> VALUES ('30 characters','{}','255 characters','{}','30 characters','30 characters','30 characters','30 characters');</v>
      </c>
      <c r="AG82" s="3"/>
      <c r="AH82" s="3"/>
      <c r="AI82" s="3" t="str">
        <f>CONCATENATE(" VALUES (",AI84,AI85,AI86,AI87,AI88,AI89,AI90,AI91,AI92,AI93,AI94,AI95,AI96,AI97,AI98,AI99,AI100,AI101,AI102,AI103,AI104,AI105,AI106,AI107,");")</f>
        <v xml:space="preserve"> VALUES ('30 characters','{}','30 characters','30 characters','1','30 characters','255 characters','255 characters','{}','30 characters','30 characters','30 characters','30 characters');</v>
      </c>
      <c r="AJ82" s="3"/>
      <c r="AK82" s="3"/>
      <c r="AL82" s="3" t="str">
        <f>CONCATENATE(" VALUES (",AL84,AL85,AL86,AL87,AL88,AL89,AL90,AL91,AL92,AL93,AL94,AL95,AL96,AL97,AL98,AL99,AL100,AL101,AL102,AL103,AL104,AL105,AL106,AL107,");")</f>
        <v xml:space="preserve"> VALUES ('30 characters','{}','30 characters','30 characters','30 characters','30 characters','30 characters','30 characters','30 characters');</v>
      </c>
      <c r="AM82" s="3"/>
      <c r="AN82" s="3"/>
      <c r="AO82" s="3" t="str">
        <f>CONCATENATE(" VALUES (",AO84,AO85,AO86,AO87,AO88,AO89,AO90,AO91,AO92,AO93,AO94,AO95,AO96,AO97,AO98,AO99,AO100,AO101,AO102,AO103,AO104,AO105,AO106,AO107,");")</f>
        <v xml:space="preserve"> VALUES ('30 characters','{}','lorem ipsum','30 characters','30 characters','30 characters','30 characters','30 characters','30 characters');</v>
      </c>
      <c r="AP82" s="3"/>
      <c r="AQ82" s="3"/>
      <c r="AR82" s="3" t="str">
        <f>CONCATENATE(" VALUES (",AR84,AR85,AR86,AR87,AR88,AR89,AR90,AR91,AR92,AR93,AR94,AR95,AR96,AR97,AR98,AR99,AR100,AR101,AR102,AR103,AR104,AR105,AR106,AR107,");")</f>
        <v xml:space="preserve"> VALUES ('30 characters','{}','30 characters','30 characters','30 characters','30 characters','30 characters','30 characters','30 characters');</v>
      </c>
      <c r="AS82" s="3"/>
      <c r="AT82" s="3"/>
      <c r="AU82" s="3" t="str">
        <f>CONCATENATE(" VALUES (",AU84,AU85,AU86,AU87,AU88,AU89,AU90,AU91,AU92,AU93,AU94,AU95,AU96,AU97,AU98,AU99,AU100,AU101,AU102,AU103,AU104,AU105,AU106,AU107,");")</f>
        <v xml:space="preserve"> VALUES ('30 characters','{}','255 characters','lorem ipsum','1','{}','{}','30 characters','30 characters','30 characters','30 characters');</v>
      </c>
      <c r="AV82" s="3"/>
      <c r="AW82" s="3"/>
      <c r="AX82" s="3" t="str">
        <f>CONCATENATE(" VALUES (",AX84,AX85,AX86,AX87,AX88,AX89,AX90,AX91,AX92,AX93,AX94,AX95,AX96,AX97,AX98,AX99,AX100,AX101,AX102,AX103,AX104,AX105,AX106,AX107,");")</f>
        <v xml:space="preserve"> VALUES ('30 characters','{}','255 characters','{}','1','1','1','30 characters','30 characters','30 characters','30 characters','30 characters');</v>
      </c>
      <c r="AY82" s="3"/>
      <c r="AZ82" s="3"/>
      <c r="BA82" s="3" t="str">
        <f>CONCATENATE(" VALUES (",BA84,BA85,BA86,BA87,BA88,BA89,BA90,BA91,BA92,BA93,BA94,BA95,BA96,BA97,BA98,BA99,BA100,BA101,BA102,BA103,BA104,BA105,BA106,BA107,");")</f>
        <v xml:space="preserve"> VALUES ('30 characters','{}','255 characters','30 characters','30 characters','30 characters','30 characters','30 characters');</v>
      </c>
      <c r="BB82" s="3"/>
      <c r="BC82" s="3"/>
      <c r="BD82" s="3" t="str">
        <f>CONCATENATE(" VALUES (",BD84,BD85,BD86,BD87,BD88,BD89,BD90,BD91,BD92,BD93,BD94,BD95,BD96,BD97,BD98,BD99,BD100,BD101,BD102,BD103,BD104,BD105,BD106,BD107,");")</f>
        <v xml:space="preserve"> VALUES ('30 characters','{}','lorem ipsum','30 characters','30 characters','30 characters','30 characters');</v>
      </c>
      <c r="BE82" s="3"/>
      <c r="BF82" s="3"/>
      <c r="BG82" s="3" t="str">
        <f>CONCATENATE(" VALUES (",BG84,BG85,BG86,BG87,BG88,BG89,BG90,BG91,BG92,BG93,BG94,BG95,BG96,BG97,BG98,BG99,BG100,BG101,BG102,BG103,BG104,BG105,BG106,BG107,");")</f>
        <v xml:space="preserve"> VALUES ('30 characters','{}','255 characters','30 characters','30 characters','30 characters','30 characters','30 characters');</v>
      </c>
      <c r="BH82" s="3"/>
      <c r="BI82" s="3"/>
      <c r="BJ82" s="3" t="str">
        <f>CONCATENATE(" VALUES (",BJ84,BJ85,BJ86,BJ87,BJ88,BJ89,BJ90,BJ91,BJ92,BJ93,BJ94,BJ95,BJ96,BJ97,BJ98,BJ99,BJ100,BJ101,BJ102,BJ103,BJ104,BJ105,BJ106,BJ107,");")</f>
        <v xml:space="preserve"> VALUES ('30 characters','{}','255 characters','{}','255 characters','30 characters','30 characters','30 characters','30 characters');</v>
      </c>
      <c r="BK82" s="3"/>
      <c r="BL82" s="3"/>
      <c r="BM82" s="3" t="str">
        <f>CONCATENATE(" VALUES (",BM84,BM85,BM86,BM87,BM88,BM89,BM90,BM91,BM92,BM93,BM94,BM95,BM96,BM97,BM98,BM99,BM100,BM101,BM102,BM103,BM104,BM105,BM106,BM107,");")</f>
        <v xml:space="preserve"> VALUES ('30 characters','{}','lorem ipsum','{}','30 characters','30 characters','30 characters','30 characters','30 characters');</v>
      </c>
      <c r="BN82" s="3"/>
      <c r="BO82" s="3"/>
      <c r="BP82" s="3" t="str">
        <f>CONCATENATE(" VALUES (",BP84,BP85,BP86,BP87,BP88,BP89,BP90,BP91,BP92,BP93,BP94,BP95,BP96,BP97,BP98,BP99,BP100,BP101,BP102,BP103,BP104,BP105,BP106,BP107,");")</f>
        <v xml:space="preserve"> VALUES ('30 characters','{}','lorem ipsum','30 characters','1','1','30 characters','30 characters','255 characters','255 characters','30 characters','30 characters','30 characters','30 characters');</v>
      </c>
      <c r="BQ82" s="3"/>
      <c r="BR82" s="3"/>
      <c r="BS82" s="3" t="str">
        <f>CONCATENATE(" VALUES (",BS84,BS85,BS86,BS87,BS88,BS89,BS90,BS91,BS92,BS93,BS94,BS95,BS96,BS97,BS98,BS99,BS100,BS101,BS102,BS103,BS104,BS105,BS106,BS107,");")</f>
        <v xml:space="preserve"> VALUES ('30 characters','{}','{}','{}','30 characters','30 characters','30 characters');</v>
      </c>
      <c r="BT82" s="3"/>
      <c r="BU82" s="3"/>
      <c r="BV82" s="3" t="e">
        <f>CONCATENATE(" VALUES (",BV84,BV85,BV86,BV87,BV88,BV89,BV90,BV91,BV92,BV93,BV94,BV95,BV96,BV97,BV98,BV99,BV100,BV101,BV102,BV103,BV104,BV105,BV106,BV107,");")</f>
        <v>#N/A</v>
      </c>
      <c r="BW82" s="3"/>
      <c r="BX82" s="3"/>
      <c r="BY82" s="3" t="str">
        <f>CONCATENATE(" VALUES (",BY84,BY85,BY86,BY87,BY88,BY89,BY90,BY91,BY92,BY93,BY94,BY95,BY96,BY97,BY98,BY99,BY100,BY101,BY102,BY103,BY104,BY105,BY106,BY107,");")</f>
        <v xml:space="preserve"> VALUES ('30 characters','{}','{}','{}','{}','30 characters','30 characters','30 characters','30 characters','30 characters');</v>
      </c>
      <c r="BZ82" s="3"/>
      <c r="CA82" s="3"/>
      <c r="CB82" s="3"/>
      <c r="CE82" s="3"/>
    </row>
    <row r="83" spans="1:86" s="100" customFormat="1" x14ac:dyDescent="0.2">
      <c r="A83" s="99"/>
      <c r="B83" s="100" t="str">
        <f>CONCATENATE("SELECT * FROM ",B$3,";")</f>
        <v>SELECT * FROM uniques;</v>
      </c>
      <c r="E83" s="100" t="str">
        <f>CONCATENATE("SELECT * FROM ",E$3,";")</f>
        <v>SELECT * FROM processes;</v>
      </c>
      <c r="H83" s="100" t="str">
        <f>CONCATENATE("SELECT * FROM ",H$3,";")</f>
        <v>SELECT * FROM events;</v>
      </c>
      <c r="K83" s="100" t="str">
        <f>CONCATENATE("SELECT * FROM ",K$3,";")</f>
        <v>SELECT * FROM apps;</v>
      </c>
      <c r="N83" s="100" t="str">
        <f>CONCATENATE("SELECT * FROM ",N$3,";")</f>
        <v>SELECT * FROM tokens;</v>
      </c>
      <c r="Q83" s="100" t="str">
        <f>CONCATENATE("SELECT * FROM ",Q$3,";")</f>
        <v>SELECT * FROM persons;</v>
      </c>
      <c r="T83" s="100" t="str">
        <f>CONCATENATE("SELECT * FROM ",T$3,";")</f>
        <v>SELECT * FROM users;</v>
      </c>
      <c r="W83" s="100" t="str">
        <f>CONCATENATE("SELECT * FROM ",W$3,";")</f>
        <v>SELECT * FROM profiles;</v>
      </c>
      <c r="Z83" s="100" t="str">
        <f>CONCATENATE("SELECT * FROM ",Z$3,";")</f>
        <v>SELECT * FROM partners;</v>
      </c>
      <c r="AC83" s="100" t="str">
        <f>CONCATENATE("SELECT * FROM ",AC$3,";")</f>
        <v>SELECT * FROM views;</v>
      </c>
      <c r="AF83" s="100" t="str">
        <f>CONCATENATE("SELECT * FROM ",AF$3,";")</f>
        <v>SELECT * FROM searches;</v>
      </c>
      <c r="AI83" s="100" t="str">
        <f>CONCATENATE("SELECT * FROM ",AI$3,";")</f>
        <v>SELECT * FROM assets;</v>
      </c>
      <c r="AL83" s="100" t="str">
        <f>CONCATENATE("SELECT * FROM ",AL$3,";")</f>
        <v>SELECT * FROM acknowledgements;</v>
      </c>
      <c r="AO83" s="100" t="str">
        <f>CONCATENATE("SELECT * FROM ",AO$3,";")</f>
        <v>SELECT * FROM comments;</v>
      </c>
      <c r="AR83" s="100" t="str">
        <f>CONCATENATE("SELECT * FROM ",AR$3,";")</f>
        <v>SELECT * FROM followships;</v>
      </c>
      <c r="AU83" s="100" t="str">
        <f>CONCATENATE("SELECT * FROM ",AU$3,";")</f>
        <v>SELECT * FROM groups;</v>
      </c>
      <c r="AX83" s="100" t="str">
        <f>CONCATENATE("SELECT * FROM ",AX$3,";")</f>
        <v>SELECT * FROM posts;</v>
      </c>
      <c r="BA83" s="100" t="str">
        <f>CONCATENATE("SELECT * FROM ",BA$3,";")</f>
        <v>SELECT * FROM tags;</v>
      </c>
      <c r="BD83" s="100" t="str">
        <f>CONCATENATE("SELECT * FROM ",BD$3,";")</f>
        <v>SELECT * FROM topics;</v>
      </c>
      <c r="BG83" s="100" t="str">
        <f>CONCATENATE("SELECT * FROM ",BG$3,";")</f>
        <v>SELECT * FROM trends;</v>
      </c>
      <c r="BJ83" s="100" t="str">
        <f>CONCATENATE("SELECT * FROM ",BJ$3,";")</f>
        <v>SELECT * FROM threads;</v>
      </c>
      <c r="BM83" s="100" t="str">
        <f>CONCATENATE("SELECT * FROM ",BM$3,";")</f>
        <v>SELECT * FROM messages;</v>
      </c>
      <c r="BP83" s="100" t="str">
        <f>CONCATENATE("SELECT * FROM ",BP$3,";")</f>
        <v>SELECT * FROM notifications;</v>
      </c>
      <c r="BS83" s="100" t="str">
        <f>CONCATENATE("SELECT * FROM ",BS$3,";")</f>
        <v>SELECT * FROM stages;</v>
      </c>
      <c r="BV83" s="100" t="str">
        <f>CONCATENATE("SELECT * FROM ",BV$3,";")</f>
        <v>SELECT * FROM recordings;</v>
      </c>
      <c r="BY83" s="100" t="str">
        <f>CONCATENATE("SELECT * FROM ",BY$3,";")</f>
        <v>SELECT * FROM attachments;</v>
      </c>
      <c r="CH83" s="100" t="s">
        <v>181</v>
      </c>
    </row>
    <row r="84" spans="1:86" x14ac:dyDescent="0.2">
      <c r="B84" t="str">
        <f>IF(C36="","",CONCATENATE(APOSTROPHE,VLOOKUP(C36,$C$115:$D$121,2,FALSE),APOSTROPHE,CHAR(44)))</f>
        <v>'30 characters',</v>
      </c>
      <c r="E84" t="str">
        <f t="shared" ref="E84:E106" si="170">IF(F36="","",CONCATENATE(APOSTROPHE,VLOOKUP(F36,lorem,2,FALSE),APOSTROPHE,COMMA))</f>
        <v>'30 characters',</v>
      </c>
      <c r="H84" t="str">
        <f t="shared" ref="H84:H106" si="171">IF(I36="","",CONCATENATE(APOSTROPHE,VLOOKUP(I36,$C$115:$D$121,2,FALSE),APOSTROPHE,COMMA))</f>
        <v>'30 characters',</v>
      </c>
      <c r="K84" t="str">
        <f t="shared" ref="K84:K106" si="172">IF(L36="","",CONCATENATE(APOSTROPHE,VLOOKUP(L36,$C$115:$D$121,2,FALSE),APOSTROPHE,COMMA))</f>
        <v>'30 characters',</v>
      </c>
      <c r="N84" t="str">
        <f t="shared" ref="N84:N106" si="173">IF(O36="","",CONCATENATE(APOSTROPHE,VLOOKUP(O36,lorem,2,FALSE),APOSTROPHE,COMMA))</f>
        <v>'30 characters',</v>
      </c>
      <c r="Q84" t="str">
        <f t="shared" ref="Q84:Q106" si="174">IF(R36="","",CONCATENATE(APOSTROPHE,VLOOKUP(R36,$C$115:$D$121,2,FALSE),APOSTROPHE,COMMA))</f>
        <v>'30 characters',</v>
      </c>
      <c r="T84" t="str">
        <f t="shared" ref="T84:T106" si="175">IF(U36="","",CONCATENATE(APOSTROPHE,VLOOKUP(U36,lorem,2,FALSE),APOSTROPHE,COMMA))</f>
        <v>'30 characters',</v>
      </c>
      <c r="W84" t="str">
        <f>IF(X36="","",CONCATENATE(APOSTROPHE,VLOOKUP(X36,lorem,2,FALSE),APOSTROPHE,COMMA))</f>
        <v>'30 characters',</v>
      </c>
      <c r="Z84" t="str">
        <f t="shared" ref="Z84:Z106" si="176">IF(AA36="","",CONCATENATE(APOSTROPHE,VLOOKUP(AA36,$C$115:$D$121,2,FALSE),APOSTROPHE,COMMA))</f>
        <v>'30 characters',</v>
      </c>
      <c r="AC84" t="str">
        <f t="shared" ref="AC84:AC106" si="177">IF(AD36="","",CONCATENATE(APOSTROPHE,VLOOKUP(AD36,lorem,2,FALSE),APOSTROPHE,COMMA))</f>
        <v>'30 characters',</v>
      </c>
      <c r="AF84" t="str">
        <f t="shared" ref="AF84:AF106" si="178">IF(AG36="","",CONCATENATE(APOSTROPHE,VLOOKUP(AG36,lorem,2,FALSE),APOSTROPHE,COMMA))</f>
        <v>'30 characters',</v>
      </c>
      <c r="AI84" t="str">
        <f t="shared" ref="AI84:AI106" si="179">IF(AJ36="","",CONCATENATE(APOSTROPHE,VLOOKUP(AJ36,lorem,2,FALSE),APOSTROPHE,COMMA))</f>
        <v>'30 characters',</v>
      </c>
      <c r="AL84" t="str">
        <f t="shared" ref="AL84:AL106" si="180">IF(AM36="","",CONCATENATE(APOSTROPHE,VLOOKUP(AM36,lorem,2,FALSE),APOSTROPHE,COMMA))</f>
        <v>'30 characters',</v>
      </c>
      <c r="AO84" t="str">
        <f t="shared" ref="AO84:AO106" si="181">IF(AP36="","",CONCATENATE(APOSTROPHE,VLOOKUP(AP36,lorem,2,FALSE),APOSTROPHE,COMMA))</f>
        <v>'30 characters',</v>
      </c>
      <c r="AR84" t="str">
        <f t="shared" ref="AR84:AR106" si="182">IF(AS36="","",CONCATENATE(APOSTROPHE,VLOOKUP(AS36,lorem,2,FALSE),APOSTROPHE,COMMA))</f>
        <v>'30 characters',</v>
      </c>
      <c r="AU84" t="str">
        <f t="shared" ref="AU84:AU106" si="183">IF(AV36="","",CONCATENATE(APOSTROPHE,VLOOKUP(AV36,lorem,2,FALSE),APOSTROPHE,COMMA))</f>
        <v>'30 characters',</v>
      </c>
      <c r="AX84" t="str">
        <f t="shared" ref="AX84:AX106" si="184">IF(AY36="","",CONCATENATE(APOSTROPHE,VLOOKUP(AY36,lorem,2,FALSE),APOSTROPHE,COMMA))</f>
        <v>'30 characters',</v>
      </c>
      <c r="BA84" t="str">
        <f t="shared" ref="BA84:BA106" si="185">IF(BB36="","",CONCATENATE(APOSTROPHE,VLOOKUP(BB36,lorem,2,FALSE),APOSTROPHE,COMMA))</f>
        <v>'30 characters',</v>
      </c>
      <c r="BD84" t="str">
        <f t="shared" ref="BD84:BD106" si="186">IF(BE36="","",CONCATENATE(APOSTROPHE,VLOOKUP(BE36,lorem,2,FALSE),APOSTROPHE,COMMA))</f>
        <v>'30 characters',</v>
      </c>
      <c r="BG84" t="str">
        <f t="shared" ref="BG84:BG106" si="187">IF(BH36="","",CONCATENATE(APOSTROPHE,VLOOKUP(BH36,lorem,2,FALSE),APOSTROPHE,COMMA))</f>
        <v>'30 characters',</v>
      </c>
      <c r="BJ84" t="str">
        <f t="shared" ref="BJ84:BJ106" si="188">IF(BK36="","",CONCATENATE(APOSTROPHE,VLOOKUP(BK36,lorem,2,FALSE),APOSTROPHE,COMMA))</f>
        <v>'30 characters',</v>
      </c>
      <c r="BM84" t="str">
        <f t="shared" ref="BM84:BM106" si="189">IF(BN36="","",CONCATENATE(APOSTROPHE,VLOOKUP(BN36,lorem,2,FALSE),APOSTROPHE,COMMA))</f>
        <v>'30 characters',</v>
      </c>
      <c r="BP84" t="str">
        <f t="shared" ref="BP84:BP106" si="190">IF(BQ36="","",CONCATENATE(APOSTROPHE,VLOOKUP(BQ36,lorem,2,FALSE),APOSTROPHE,COMMA))</f>
        <v>'30 characters',</v>
      </c>
      <c r="BS84" t="str">
        <f t="shared" ref="BS84:BS106" si="191">IF(BT36="","",CONCATENATE(APOSTROPHE,VLOOKUP(BT36,lorem,2,FALSE),APOSTROPHE,COMMA))</f>
        <v>'30 characters',</v>
      </c>
      <c r="BV84" t="str">
        <f t="shared" ref="BV84:BV106" si="192">IF(BW36="","",CONCATENATE(APOSTROPHE,VLOOKUP(BW36,lorem,2,FALSE),APOSTROPHE,COMMA))</f>
        <v>'30 characters',</v>
      </c>
      <c r="BY84" t="str">
        <f t="shared" ref="BY84:BY106" si="193">IF(BZ36="","",CONCATENATE(APOSTROPHE,VLOOKUP(BZ36,lorem,2,FALSE),APOSTROPHE,COMMA))</f>
        <v>'30 characters',</v>
      </c>
      <c r="CB84" t="str">
        <f t="shared" ref="CB84:CB106" si="194">IF(CC36="","",CONCATENATE(APOSTROPHE,VLOOKUP(CC36,lorem,2,FALSE),APOSTROPHE,COMMA))</f>
        <v>'30 characters',</v>
      </c>
      <c r="CE84" t="str">
        <f t="shared" ref="CE84:CE106" si="195">IF(CF36="","",CONCATENATE(APOSTROPHE,VLOOKUP(CF36,lorem,2,FALSE),APOSTROPHE,COMMA))</f>
        <v>'30 characters',</v>
      </c>
    </row>
    <row r="85" spans="1:86" x14ac:dyDescent="0.2">
      <c r="B85" t="str">
        <f>IF(C37="","",CONCATENATE(APOSTROPHE,VLOOKUP(C37,$C$115:$D$121,2,FALSE),APOSTROPHE,COMMA))</f>
        <v>'{}',</v>
      </c>
      <c r="E85" t="str">
        <f t="shared" si="170"/>
        <v>'{}',</v>
      </c>
      <c r="H85" t="str">
        <f t="shared" si="171"/>
        <v>'{}',</v>
      </c>
      <c r="K85" t="str">
        <f t="shared" si="172"/>
        <v>'{}',</v>
      </c>
      <c r="N85" t="str">
        <f t="shared" si="173"/>
        <v>'{}',</v>
      </c>
      <c r="Q85" t="str">
        <f t="shared" si="174"/>
        <v>'{}',</v>
      </c>
      <c r="T85" t="str">
        <f t="shared" si="175"/>
        <v>'{}',</v>
      </c>
      <c r="W85" t="str">
        <f t="shared" ref="W84:W106" si="196">IF(X37="","",CONCATENATE(APOSTROPHE,VLOOKUP(X37,lorem,2,FALSE),APOSTROPHE,COMMA))</f>
        <v>'{}',</v>
      </c>
      <c r="Z85" t="str">
        <f t="shared" si="176"/>
        <v>'{}',</v>
      </c>
      <c r="AC85" t="str">
        <f t="shared" si="177"/>
        <v>'{}',</v>
      </c>
      <c r="AF85" t="str">
        <f t="shared" si="178"/>
        <v>'{}',</v>
      </c>
      <c r="AI85" t="str">
        <f t="shared" si="179"/>
        <v>'{}',</v>
      </c>
      <c r="AL85" t="str">
        <f t="shared" si="180"/>
        <v>'{}',</v>
      </c>
      <c r="AO85" t="str">
        <f t="shared" si="181"/>
        <v>'{}',</v>
      </c>
      <c r="AR85" t="str">
        <f t="shared" si="182"/>
        <v>'{}',</v>
      </c>
      <c r="AU85" t="str">
        <f t="shared" si="183"/>
        <v>'{}',</v>
      </c>
      <c r="AX85" t="str">
        <f t="shared" si="184"/>
        <v>'{}',</v>
      </c>
      <c r="BA85" t="str">
        <f t="shared" si="185"/>
        <v>'{}',</v>
      </c>
      <c r="BD85" t="str">
        <f t="shared" si="186"/>
        <v>'{}',</v>
      </c>
      <c r="BG85" t="str">
        <f t="shared" si="187"/>
        <v>'{}',</v>
      </c>
      <c r="BJ85" t="str">
        <f t="shared" si="188"/>
        <v>'{}',</v>
      </c>
      <c r="BM85" t="str">
        <f t="shared" si="189"/>
        <v>'{}',</v>
      </c>
      <c r="BP85" t="str">
        <f t="shared" si="190"/>
        <v>'{}',</v>
      </c>
      <c r="BS85" t="str">
        <f t="shared" si="191"/>
        <v>'{}',</v>
      </c>
      <c r="BV85" t="str">
        <f t="shared" si="192"/>
        <v>'{}',</v>
      </c>
      <c r="BY85" t="str">
        <f t="shared" si="193"/>
        <v>'{}',</v>
      </c>
      <c r="CB85" t="str">
        <f t="shared" si="194"/>
        <v>'{}',</v>
      </c>
      <c r="CE85" t="str">
        <f t="shared" si="195"/>
        <v>'{}',</v>
      </c>
    </row>
    <row r="86" spans="1:86" x14ac:dyDescent="0.2">
      <c r="B86" t="str">
        <f t="shared" ref="B86:B106" si="197">IF(C38="","",CONCATENATE(APOSTROPHE,VLOOKUP(C38,$C$115:$D$121,2,FALSE),APOSTROPHE,COMMA))</f>
        <v>'30 characters',</v>
      </c>
      <c r="E86" t="str">
        <f t="shared" si="170"/>
        <v>'255 characters',</v>
      </c>
      <c r="H86" t="str">
        <f t="shared" si="171"/>
        <v>'255 characters',</v>
      </c>
      <c r="K86" t="str">
        <f t="shared" si="172"/>
        <v>'255 characters',</v>
      </c>
      <c r="N86" t="str">
        <f t="shared" si="173"/>
        <v>'255 characters',</v>
      </c>
      <c r="Q86" t="str">
        <f t="shared" si="174"/>
        <v>'255 characters',</v>
      </c>
      <c r="T86" t="str">
        <f t="shared" si="175"/>
        <v>'255 characters',</v>
      </c>
      <c r="W86" t="str">
        <f t="shared" si="196"/>
        <v>'{}',</v>
      </c>
      <c r="Z86" t="str">
        <f t="shared" si="176"/>
        <v>'30 characters',</v>
      </c>
      <c r="AC86" t="str">
        <f t="shared" si="177"/>
        <v>'30 characters',</v>
      </c>
      <c r="AF86" t="str">
        <f t="shared" si="178"/>
        <v>'255 characters',</v>
      </c>
      <c r="AI86" t="str">
        <f t="shared" si="179"/>
        <v>'30 characters',</v>
      </c>
      <c r="AL86" t="str">
        <f t="shared" si="180"/>
        <v>'30 characters',</v>
      </c>
      <c r="AO86" t="str">
        <f t="shared" si="181"/>
        <v>'lorem ipsum',</v>
      </c>
      <c r="AR86" t="str">
        <f t="shared" si="182"/>
        <v>'30 characters',</v>
      </c>
      <c r="AU86" t="str">
        <f t="shared" si="183"/>
        <v>'255 characters',</v>
      </c>
      <c r="AX86" t="str">
        <f t="shared" si="184"/>
        <v>'255 characters',</v>
      </c>
      <c r="BA86" t="str">
        <f t="shared" si="185"/>
        <v>'255 characters',</v>
      </c>
      <c r="BD86" t="str">
        <f t="shared" si="186"/>
        <v>'lorem ipsum',</v>
      </c>
      <c r="BG86" t="str">
        <f t="shared" si="187"/>
        <v>'255 characters',</v>
      </c>
      <c r="BJ86" t="str">
        <f t="shared" si="188"/>
        <v>'255 characters',</v>
      </c>
      <c r="BM86" t="str">
        <f t="shared" si="189"/>
        <v>'lorem ipsum',</v>
      </c>
      <c r="BP86" t="str">
        <f t="shared" si="190"/>
        <v>'lorem ipsum',</v>
      </c>
      <c r="BS86" t="str">
        <f t="shared" si="191"/>
        <v>'{}',</v>
      </c>
      <c r="BV86" t="str">
        <f t="shared" si="192"/>
        <v>'30 characters',</v>
      </c>
      <c r="BY86" t="str">
        <f t="shared" si="193"/>
        <v>'{}',</v>
      </c>
      <c r="CB86" t="str">
        <f t="shared" si="194"/>
        <v>'{}',</v>
      </c>
      <c r="CE86" t="str">
        <f t="shared" si="195"/>
        <v>'lorem ipsum',</v>
      </c>
    </row>
    <row r="87" spans="1:86" x14ac:dyDescent="0.2">
      <c r="B87" t="str">
        <f t="shared" si="197"/>
        <v/>
      </c>
      <c r="E87" t="str">
        <f t="shared" si="170"/>
        <v/>
      </c>
      <c r="H87" t="str">
        <f t="shared" si="171"/>
        <v>'255 characters',</v>
      </c>
      <c r="K87" t="str">
        <f t="shared" si="172"/>
        <v>'lorem ipsum',</v>
      </c>
      <c r="N87" t="str">
        <f t="shared" si="173"/>
        <v>'255 characters',</v>
      </c>
      <c r="Q87" t="str">
        <f t="shared" si="174"/>
        <v>'255 characters',</v>
      </c>
      <c r="T87" t="str">
        <f t="shared" si="175"/>
        <v>'lorem ipsum',</v>
      </c>
      <c r="W87" t="str">
        <f t="shared" si="196"/>
        <v>'255 characters',</v>
      </c>
      <c r="Z87" t="str">
        <f t="shared" si="176"/>
        <v>'30 characters',</v>
      </c>
      <c r="AC87" t="str">
        <f t="shared" si="177"/>
        <v/>
      </c>
      <c r="AF87" t="str">
        <f t="shared" si="178"/>
        <v>'{}',</v>
      </c>
      <c r="AI87" t="str">
        <f t="shared" si="179"/>
        <v>'30 characters',</v>
      </c>
      <c r="AL87" t="str">
        <f t="shared" si="180"/>
        <v>'30 characters',</v>
      </c>
      <c r="AO87" t="str">
        <f t="shared" si="181"/>
        <v>'30 characters',</v>
      </c>
      <c r="AR87" t="str">
        <f t="shared" si="182"/>
        <v>'30 characters',</v>
      </c>
      <c r="AU87" t="str">
        <f t="shared" si="183"/>
        <v>'lorem ipsum',</v>
      </c>
      <c r="AX87" t="str">
        <f t="shared" si="184"/>
        <v>'{}',</v>
      </c>
      <c r="BA87" t="str">
        <f t="shared" si="185"/>
        <v>'30 characters',</v>
      </c>
      <c r="BD87" t="str">
        <f t="shared" si="186"/>
        <v/>
      </c>
      <c r="BG87" t="str">
        <f t="shared" si="187"/>
        <v>'30 characters',</v>
      </c>
      <c r="BJ87" t="str">
        <f t="shared" si="188"/>
        <v>'{}',</v>
      </c>
      <c r="BM87" t="str">
        <f t="shared" si="189"/>
        <v>'{}',</v>
      </c>
      <c r="BP87" t="str">
        <f t="shared" si="190"/>
        <v>'30 characters',</v>
      </c>
      <c r="BS87" t="str">
        <f t="shared" si="191"/>
        <v>'{}',</v>
      </c>
      <c r="BV87" t="str">
        <f t="shared" si="192"/>
        <v>'255 characters',</v>
      </c>
      <c r="BY87" t="str">
        <f t="shared" si="193"/>
        <v>'{}',</v>
      </c>
      <c r="CB87" t="str">
        <f t="shared" si="194"/>
        <v/>
      </c>
      <c r="CE87" t="str">
        <f t="shared" si="195"/>
        <v>'77.7777777',</v>
      </c>
    </row>
    <row r="88" spans="1:86" x14ac:dyDescent="0.2">
      <c r="B88" t="str">
        <f t="shared" si="197"/>
        <v/>
      </c>
      <c r="E88" t="str">
        <f t="shared" si="170"/>
        <v/>
      </c>
      <c r="H88" t="str">
        <f t="shared" si="171"/>
        <v>'30 characters',</v>
      </c>
      <c r="K88" t="str">
        <f t="shared" si="172"/>
        <v>'255 characters',</v>
      </c>
      <c r="N88" t="str">
        <f t="shared" si="173"/>
        <v>'00:00:00',</v>
      </c>
      <c r="Q88" t="str">
        <f t="shared" si="174"/>
        <v>'255 characters',</v>
      </c>
      <c r="T88" t="str">
        <f t="shared" si="175"/>
        <v>'00:00:00',</v>
      </c>
      <c r="W88" t="str">
        <f t="shared" si="196"/>
        <v>'255 characters',</v>
      </c>
      <c r="Z88" t="str">
        <f t="shared" si="176"/>
        <v>'30 characters',</v>
      </c>
      <c r="AC88" t="str">
        <f t="shared" si="177"/>
        <v/>
      </c>
      <c r="AF88" t="str">
        <f t="shared" si="178"/>
        <v/>
      </c>
      <c r="AI88" t="str">
        <f t="shared" si="179"/>
        <v>'1',</v>
      </c>
      <c r="AL88" t="str">
        <f t="shared" si="180"/>
        <v>'30 characters',</v>
      </c>
      <c r="AO88" t="str">
        <f t="shared" si="181"/>
        <v>'30 characters',</v>
      </c>
      <c r="AR88" t="str">
        <f t="shared" si="182"/>
        <v>'30 characters',</v>
      </c>
      <c r="AU88" t="str">
        <f t="shared" si="183"/>
        <v>'1',</v>
      </c>
      <c r="AX88" t="str">
        <f t="shared" si="184"/>
        <v>'1',</v>
      </c>
      <c r="BA88" t="str">
        <f t="shared" si="185"/>
        <v/>
      </c>
      <c r="BD88" t="str">
        <f t="shared" si="186"/>
        <v/>
      </c>
      <c r="BG88" t="str">
        <f t="shared" si="187"/>
        <v/>
      </c>
      <c r="BJ88" t="str">
        <f t="shared" si="188"/>
        <v>'255 characters',</v>
      </c>
      <c r="BM88" t="str">
        <f t="shared" si="189"/>
        <v/>
      </c>
      <c r="BP88" t="str">
        <f t="shared" si="190"/>
        <v>'1',</v>
      </c>
      <c r="BS88" t="str">
        <f t="shared" si="191"/>
        <v/>
      </c>
      <c r="BV88" t="e">
        <f t="shared" si="192"/>
        <v>#N/A</v>
      </c>
      <c r="BY88" t="str">
        <f t="shared" si="193"/>
        <v>'{}',</v>
      </c>
      <c r="CB88" t="str">
        <f t="shared" si="194"/>
        <v/>
      </c>
      <c r="CE88" t="str">
        <f t="shared" si="195"/>
        <v>'77.7777777',</v>
      </c>
    </row>
    <row r="89" spans="1:86" x14ac:dyDescent="0.2">
      <c r="B89" t="str">
        <f t="shared" si="197"/>
        <v/>
      </c>
      <c r="E89" t="str">
        <f t="shared" si="170"/>
        <v/>
      </c>
      <c r="H89" t="str">
        <f t="shared" si="171"/>
        <v/>
      </c>
      <c r="K89" t="str">
        <f t="shared" si="172"/>
        <v>'255 characters',</v>
      </c>
      <c r="N89" t="str">
        <f t="shared" si="173"/>
        <v>'1',</v>
      </c>
      <c r="Q89" t="str">
        <f t="shared" si="174"/>
        <v>'255 characters',</v>
      </c>
      <c r="T89" t="str">
        <f t="shared" si="175"/>
        <v>'30 characters',</v>
      </c>
      <c r="W89" t="e">
        <f t="shared" si="196"/>
        <v>#N/A</v>
      </c>
      <c r="Z89" t="str">
        <f t="shared" si="176"/>
        <v/>
      </c>
      <c r="AC89" t="str">
        <f t="shared" si="177"/>
        <v/>
      </c>
      <c r="AF89" t="str">
        <f t="shared" si="178"/>
        <v/>
      </c>
      <c r="AI89" t="str">
        <f t="shared" si="179"/>
        <v>'30 characters',</v>
      </c>
      <c r="AL89" t="str">
        <f t="shared" si="180"/>
        <v/>
      </c>
      <c r="AO89" t="str">
        <f t="shared" si="181"/>
        <v/>
      </c>
      <c r="AR89" t="str">
        <f t="shared" si="182"/>
        <v/>
      </c>
      <c r="AU89" t="str">
        <f t="shared" si="183"/>
        <v>'{}',</v>
      </c>
      <c r="AX89" t="str">
        <f t="shared" si="184"/>
        <v>'1',</v>
      </c>
      <c r="BA89" t="str">
        <f t="shared" si="185"/>
        <v/>
      </c>
      <c r="BD89" t="str">
        <f t="shared" si="186"/>
        <v/>
      </c>
      <c r="BG89" t="str">
        <f t="shared" si="187"/>
        <v/>
      </c>
      <c r="BJ89" t="str">
        <f t="shared" si="188"/>
        <v/>
      </c>
      <c r="BM89" t="str">
        <f t="shared" si="189"/>
        <v/>
      </c>
      <c r="BP89" t="str">
        <f t="shared" si="190"/>
        <v>'1',</v>
      </c>
      <c r="BS89" t="str">
        <f t="shared" si="191"/>
        <v/>
      </c>
      <c r="BV89" t="str">
        <f t="shared" si="192"/>
        <v>'{}',</v>
      </c>
      <c r="BY89" t="str">
        <f t="shared" si="193"/>
        <v/>
      </c>
      <c r="CB89" t="str">
        <f t="shared" si="194"/>
        <v/>
      </c>
      <c r="CE89" t="str">
        <f t="shared" si="195"/>
        <v>'77.7777777',</v>
      </c>
    </row>
    <row r="90" spans="1:86" x14ac:dyDescent="0.2">
      <c r="B90" t="str">
        <f t="shared" si="197"/>
        <v/>
      </c>
      <c r="E90" t="str">
        <f t="shared" si="170"/>
        <v/>
      </c>
      <c r="H90" t="str">
        <f t="shared" si="171"/>
        <v/>
      </c>
      <c r="K90" t="str">
        <f t="shared" si="172"/>
        <v>'lorem ipsum',</v>
      </c>
      <c r="N90" t="str">
        <f t="shared" si="173"/>
        <v>'1',</v>
      </c>
      <c r="Q90" t="str">
        <f t="shared" si="174"/>
        <v>'255 characters',</v>
      </c>
      <c r="T90" t="str">
        <f t="shared" si="175"/>
        <v>'255 characters',</v>
      </c>
      <c r="W90" t="e">
        <f t="shared" si="196"/>
        <v>#N/A</v>
      </c>
      <c r="Z90" t="str">
        <f t="shared" si="176"/>
        <v/>
      </c>
      <c r="AC90" t="str">
        <f t="shared" si="177"/>
        <v/>
      </c>
      <c r="AF90" t="str">
        <f t="shared" si="178"/>
        <v/>
      </c>
      <c r="AI90" t="str">
        <f t="shared" si="179"/>
        <v>'255 characters',</v>
      </c>
      <c r="AL90" t="str">
        <f t="shared" si="180"/>
        <v/>
      </c>
      <c r="AO90" t="str">
        <f t="shared" si="181"/>
        <v/>
      </c>
      <c r="AR90" t="str">
        <f t="shared" si="182"/>
        <v/>
      </c>
      <c r="AU90" t="str">
        <f t="shared" si="183"/>
        <v>'{}',</v>
      </c>
      <c r="AX90" t="str">
        <f t="shared" si="184"/>
        <v>'1',</v>
      </c>
      <c r="BA90" t="str">
        <f t="shared" si="185"/>
        <v/>
      </c>
      <c r="BD90" t="str">
        <f t="shared" si="186"/>
        <v/>
      </c>
      <c r="BG90" t="str">
        <f t="shared" si="187"/>
        <v/>
      </c>
      <c r="BJ90" t="str">
        <f t="shared" si="188"/>
        <v/>
      </c>
      <c r="BM90" t="str">
        <f t="shared" si="189"/>
        <v/>
      </c>
      <c r="BP90" t="str">
        <f t="shared" si="190"/>
        <v>'30 characters',</v>
      </c>
      <c r="BS90" t="str">
        <f t="shared" si="191"/>
        <v/>
      </c>
      <c r="BV90" t="str">
        <f t="shared" si="192"/>
        <v>'00:00:00',</v>
      </c>
      <c r="BY90" t="str">
        <f t="shared" si="193"/>
        <v/>
      </c>
      <c r="CB90" t="str">
        <f t="shared" si="194"/>
        <v/>
      </c>
      <c r="CE90" t="str">
        <f t="shared" si="195"/>
        <v>'77.7777777',</v>
      </c>
    </row>
    <row r="91" spans="1:86" x14ac:dyDescent="0.2">
      <c r="B91" t="str">
        <f t="shared" si="197"/>
        <v/>
      </c>
      <c r="E91" t="str">
        <f t="shared" si="170"/>
        <v/>
      </c>
      <c r="H91" t="str">
        <f t="shared" si="171"/>
        <v/>
      </c>
      <c r="K91" t="str">
        <f t="shared" si="172"/>
        <v>'255 characters',</v>
      </c>
      <c r="N91" t="str">
        <f t="shared" si="173"/>
        <v>'255 characters',</v>
      </c>
      <c r="Q91" t="str">
        <f t="shared" si="174"/>
        <v>'255 characters',</v>
      </c>
      <c r="T91" t="str">
        <f t="shared" ref="T91:T93" si="198">IF(U43="","",CONCATENATE(APOSTROPHE,VLOOKUP(U43,lorem,2,FALSE),APOSTROPHE,COMMA))</f>
        <v>'{}',</v>
      </c>
      <c r="W91" t="str">
        <f t="shared" si="196"/>
        <v/>
      </c>
      <c r="Z91" t="str">
        <f t="shared" si="176"/>
        <v/>
      </c>
      <c r="AC91" t="str">
        <f t="shared" si="177"/>
        <v/>
      </c>
      <c r="AF91" t="str">
        <f t="shared" si="178"/>
        <v/>
      </c>
      <c r="AI91" t="str">
        <f t="shared" si="179"/>
        <v>'255 characters',</v>
      </c>
      <c r="AL91" t="str">
        <f t="shared" si="180"/>
        <v/>
      </c>
      <c r="AO91" t="str">
        <f t="shared" si="181"/>
        <v/>
      </c>
      <c r="AR91" t="str">
        <f t="shared" si="182"/>
        <v/>
      </c>
      <c r="AU91" t="str">
        <f t="shared" si="183"/>
        <v/>
      </c>
      <c r="AX91" t="str">
        <f t="shared" si="184"/>
        <v>'30 characters',</v>
      </c>
      <c r="BA91" t="str">
        <f t="shared" si="185"/>
        <v/>
      </c>
      <c r="BD91" t="str">
        <f t="shared" si="186"/>
        <v/>
      </c>
      <c r="BG91" t="str">
        <f t="shared" si="187"/>
        <v/>
      </c>
      <c r="BJ91" t="str">
        <f t="shared" si="188"/>
        <v/>
      </c>
      <c r="BM91" t="str">
        <f t="shared" si="189"/>
        <v/>
      </c>
      <c r="BP91" t="str">
        <f t="shared" si="190"/>
        <v>'30 characters',</v>
      </c>
      <c r="BS91" t="str">
        <f t="shared" si="191"/>
        <v/>
      </c>
      <c r="BV91" t="str">
        <f t="shared" si="192"/>
        <v>'00:00:00',</v>
      </c>
      <c r="BY91" t="str">
        <f t="shared" si="193"/>
        <v/>
      </c>
      <c r="CB91" t="str">
        <f t="shared" si="194"/>
        <v/>
      </c>
      <c r="CE91" t="str">
        <f t="shared" si="195"/>
        <v>'77.7777777',</v>
      </c>
    </row>
    <row r="92" spans="1:86" x14ac:dyDescent="0.2">
      <c r="B92" t="str">
        <f t="shared" si="197"/>
        <v/>
      </c>
      <c r="E92" t="str">
        <f t="shared" si="170"/>
        <v/>
      </c>
      <c r="H92" t="str">
        <f t="shared" si="171"/>
        <v/>
      </c>
      <c r="K92" t="str">
        <f t="shared" si="172"/>
        <v/>
      </c>
      <c r="N92" t="str">
        <f t="shared" si="173"/>
        <v/>
      </c>
      <c r="Q92" t="str">
        <f t="shared" si="174"/>
        <v>'{}',</v>
      </c>
      <c r="T92" t="str">
        <f t="shared" si="198"/>
        <v/>
      </c>
      <c r="W92" t="str">
        <f t="shared" si="196"/>
        <v/>
      </c>
      <c r="Z92" t="str">
        <f t="shared" si="176"/>
        <v/>
      </c>
      <c r="AC92" t="str">
        <f t="shared" si="177"/>
        <v/>
      </c>
      <c r="AF92" t="str">
        <f t="shared" si="178"/>
        <v/>
      </c>
      <c r="AI92" t="str">
        <f t="shared" si="179"/>
        <v>'{}',</v>
      </c>
      <c r="AL92" t="str">
        <f t="shared" si="180"/>
        <v/>
      </c>
      <c r="AO92" t="str">
        <f t="shared" si="181"/>
        <v/>
      </c>
      <c r="AR92" t="str">
        <f t="shared" si="182"/>
        <v/>
      </c>
      <c r="AU92" t="str">
        <f t="shared" si="183"/>
        <v/>
      </c>
      <c r="AX92" t="str">
        <f t="shared" si="184"/>
        <v/>
      </c>
      <c r="BA92" t="str">
        <f t="shared" si="185"/>
        <v/>
      </c>
      <c r="BD92" t="str">
        <f t="shared" si="186"/>
        <v/>
      </c>
      <c r="BG92" t="str">
        <f t="shared" si="187"/>
        <v/>
      </c>
      <c r="BJ92" t="str">
        <f t="shared" si="188"/>
        <v/>
      </c>
      <c r="BM92" t="str">
        <f t="shared" si="189"/>
        <v/>
      </c>
      <c r="BP92" t="str">
        <f t="shared" si="190"/>
        <v>'255 characters',</v>
      </c>
      <c r="BS92" t="str">
        <f t="shared" si="191"/>
        <v/>
      </c>
      <c r="BV92" t="str">
        <f t="shared" si="192"/>
        <v/>
      </c>
      <c r="BY92" t="str">
        <f t="shared" si="193"/>
        <v/>
      </c>
      <c r="CB92" t="str">
        <f t="shared" si="194"/>
        <v/>
      </c>
      <c r="CE92" t="str">
        <f t="shared" si="195"/>
        <v/>
      </c>
    </row>
    <row r="93" spans="1:86" x14ac:dyDescent="0.2">
      <c r="B93" t="str">
        <f t="shared" si="197"/>
        <v/>
      </c>
      <c r="E93" t="str">
        <f t="shared" si="170"/>
        <v/>
      </c>
      <c r="H93" t="str">
        <f t="shared" si="171"/>
        <v/>
      </c>
      <c r="K93" t="str">
        <f t="shared" si="172"/>
        <v/>
      </c>
      <c r="N93" t="str">
        <f t="shared" si="173"/>
        <v/>
      </c>
      <c r="Q93" t="str">
        <f t="shared" si="174"/>
        <v/>
      </c>
      <c r="T93" t="str">
        <f t="shared" si="198"/>
        <v/>
      </c>
      <c r="W93" t="str">
        <f t="shared" si="196"/>
        <v/>
      </c>
      <c r="Z93" t="str">
        <f t="shared" si="176"/>
        <v/>
      </c>
      <c r="AC93" t="str">
        <f t="shared" si="177"/>
        <v/>
      </c>
      <c r="AF93" t="str">
        <f t="shared" si="178"/>
        <v/>
      </c>
      <c r="AI93" t="str">
        <f t="shared" si="179"/>
        <v/>
      </c>
      <c r="AL93" t="str">
        <f t="shared" si="180"/>
        <v/>
      </c>
      <c r="AO93" t="str">
        <f t="shared" si="181"/>
        <v/>
      </c>
      <c r="AR93" t="str">
        <f t="shared" si="182"/>
        <v/>
      </c>
      <c r="AU93" t="str">
        <f t="shared" si="183"/>
        <v/>
      </c>
      <c r="AX93" t="str">
        <f t="shared" si="184"/>
        <v/>
      </c>
      <c r="BA93" t="str">
        <f t="shared" si="185"/>
        <v/>
      </c>
      <c r="BD93" t="str">
        <f t="shared" si="186"/>
        <v/>
      </c>
      <c r="BG93" t="str">
        <f t="shared" si="187"/>
        <v/>
      </c>
      <c r="BJ93" t="str">
        <f t="shared" si="188"/>
        <v/>
      </c>
      <c r="BM93" t="str">
        <f t="shared" si="189"/>
        <v/>
      </c>
      <c r="BP93" t="str">
        <f t="shared" si="190"/>
        <v>'255 characters',</v>
      </c>
      <c r="BS93" t="str">
        <f t="shared" si="191"/>
        <v/>
      </c>
      <c r="BV93" t="str">
        <f t="shared" si="192"/>
        <v/>
      </c>
      <c r="BY93" t="str">
        <f t="shared" si="193"/>
        <v/>
      </c>
      <c r="CB93" t="str">
        <f t="shared" si="194"/>
        <v/>
      </c>
      <c r="CE93" t="str">
        <f t="shared" si="195"/>
        <v/>
      </c>
    </row>
    <row r="94" spans="1:86" x14ac:dyDescent="0.2">
      <c r="B94" t="str">
        <f t="shared" si="197"/>
        <v/>
      </c>
      <c r="E94" t="str">
        <f t="shared" si="170"/>
        <v/>
      </c>
      <c r="H94" t="str">
        <f t="shared" si="171"/>
        <v/>
      </c>
      <c r="K94" t="str">
        <f t="shared" si="172"/>
        <v/>
      </c>
      <c r="N94" t="str">
        <f t="shared" si="173"/>
        <v/>
      </c>
      <c r="Q94" t="str">
        <f t="shared" si="174"/>
        <v/>
      </c>
      <c r="T94" t="str">
        <f t="shared" si="175"/>
        <v/>
      </c>
      <c r="W94" t="str">
        <f t="shared" si="196"/>
        <v/>
      </c>
      <c r="Z94" t="str">
        <f t="shared" si="176"/>
        <v/>
      </c>
      <c r="AC94" t="str">
        <f t="shared" si="177"/>
        <v/>
      </c>
      <c r="AF94" t="str">
        <f t="shared" si="178"/>
        <v/>
      </c>
      <c r="AI94" t="str">
        <f t="shared" si="179"/>
        <v/>
      </c>
      <c r="AL94" t="str">
        <f t="shared" si="180"/>
        <v/>
      </c>
      <c r="AO94" t="str">
        <f t="shared" si="181"/>
        <v/>
      </c>
      <c r="AR94" t="str">
        <f t="shared" si="182"/>
        <v/>
      </c>
      <c r="AU94" t="str">
        <f t="shared" si="183"/>
        <v/>
      </c>
      <c r="AX94" t="str">
        <f t="shared" si="184"/>
        <v/>
      </c>
      <c r="BA94" t="str">
        <f t="shared" si="185"/>
        <v/>
      </c>
      <c r="BD94" t="str">
        <f t="shared" si="186"/>
        <v/>
      </c>
      <c r="BG94" t="str">
        <f t="shared" si="187"/>
        <v/>
      </c>
      <c r="BJ94" t="str">
        <f t="shared" si="188"/>
        <v/>
      </c>
      <c r="BM94" t="str">
        <f t="shared" si="189"/>
        <v/>
      </c>
      <c r="BP94" t="str">
        <f t="shared" si="190"/>
        <v/>
      </c>
      <c r="BS94" t="str">
        <f t="shared" si="191"/>
        <v/>
      </c>
      <c r="BV94" t="str">
        <f t="shared" si="192"/>
        <v/>
      </c>
      <c r="BY94" t="str">
        <f t="shared" si="193"/>
        <v/>
      </c>
      <c r="CB94" t="str">
        <f t="shared" si="194"/>
        <v/>
      </c>
      <c r="CE94" t="str">
        <f t="shared" si="195"/>
        <v/>
      </c>
    </row>
    <row r="95" spans="1:86" x14ac:dyDescent="0.2">
      <c r="B95" t="str">
        <f t="shared" si="197"/>
        <v/>
      </c>
      <c r="E95" t="str">
        <f t="shared" si="170"/>
        <v/>
      </c>
      <c r="H95" t="str">
        <f t="shared" si="171"/>
        <v/>
      </c>
      <c r="K95" t="str">
        <f t="shared" si="172"/>
        <v/>
      </c>
      <c r="N95" t="str">
        <f t="shared" si="173"/>
        <v/>
      </c>
      <c r="Q95" t="e">
        <f t="shared" si="174"/>
        <v>#N/A</v>
      </c>
      <c r="T95" t="str">
        <f t="shared" si="175"/>
        <v/>
      </c>
      <c r="W95" t="str">
        <f t="shared" si="196"/>
        <v/>
      </c>
      <c r="Z95" t="str">
        <f t="shared" si="176"/>
        <v/>
      </c>
      <c r="AC95" t="str">
        <f t="shared" si="177"/>
        <v/>
      </c>
      <c r="AF95" t="str">
        <f t="shared" si="178"/>
        <v/>
      </c>
      <c r="AI95" t="str">
        <f t="shared" si="179"/>
        <v/>
      </c>
      <c r="AL95" t="str">
        <f t="shared" si="180"/>
        <v/>
      </c>
      <c r="AO95" t="str">
        <f t="shared" si="181"/>
        <v/>
      </c>
      <c r="AR95" t="str">
        <f t="shared" si="182"/>
        <v/>
      </c>
      <c r="AU95" t="str">
        <f t="shared" si="183"/>
        <v/>
      </c>
      <c r="AX95" t="str">
        <f t="shared" si="184"/>
        <v/>
      </c>
      <c r="BA95" t="str">
        <f t="shared" si="185"/>
        <v/>
      </c>
      <c r="BD95" t="str">
        <f t="shared" si="186"/>
        <v/>
      </c>
      <c r="BG95" t="str">
        <f t="shared" si="187"/>
        <v/>
      </c>
      <c r="BJ95" t="str">
        <f t="shared" si="188"/>
        <v/>
      </c>
      <c r="BM95" t="str">
        <f t="shared" si="189"/>
        <v/>
      </c>
      <c r="BP95" t="str">
        <f t="shared" si="190"/>
        <v/>
      </c>
      <c r="BS95" t="str">
        <f t="shared" si="191"/>
        <v/>
      </c>
      <c r="BV95" t="str">
        <f t="shared" si="192"/>
        <v/>
      </c>
      <c r="BY95" t="str">
        <f t="shared" si="193"/>
        <v/>
      </c>
      <c r="CB95" t="str">
        <f t="shared" si="194"/>
        <v/>
      </c>
      <c r="CE95" t="str">
        <f t="shared" si="195"/>
        <v/>
      </c>
    </row>
    <row r="96" spans="1:86" x14ac:dyDescent="0.2">
      <c r="B96" t="str">
        <f t="shared" si="197"/>
        <v/>
      </c>
      <c r="E96" t="str">
        <f t="shared" si="170"/>
        <v/>
      </c>
      <c r="H96" t="str">
        <f t="shared" si="171"/>
        <v/>
      </c>
      <c r="K96" t="str">
        <f t="shared" si="172"/>
        <v/>
      </c>
      <c r="N96" t="str">
        <f t="shared" si="173"/>
        <v/>
      </c>
      <c r="Q96" t="e">
        <f t="shared" si="174"/>
        <v>#N/A</v>
      </c>
      <c r="T96" t="str">
        <f t="shared" si="175"/>
        <v/>
      </c>
      <c r="W96" t="str">
        <f t="shared" si="196"/>
        <v/>
      </c>
      <c r="Z96" t="str">
        <f t="shared" si="176"/>
        <v/>
      </c>
      <c r="AC96" t="str">
        <f t="shared" si="177"/>
        <v/>
      </c>
      <c r="AF96" t="str">
        <f t="shared" si="178"/>
        <v/>
      </c>
      <c r="AI96" t="str">
        <f t="shared" si="179"/>
        <v/>
      </c>
      <c r="AL96" t="str">
        <f t="shared" si="180"/>
        <v/>
      </c>
      <c r="AO96" t="str">
        <f t="shared" si="181"/>
        <v/>
      </c>
      <c r="AR96" t="str">
        <f t="shared" si="182"/>
        <v/>
      </c>
      <c r="AU96" t="str">
        <f t="shared" si="183"/>
        <v/>
      </c>
      <c r="AX96" t="str">
        <f t="shared" si="184"/>
        <v/>
      </c>
      <c r="BA96" t="str">
        <f t="shared" si="185"/>
        <v/>
      </c>
      <c r="BD96" t="str">
        <f t="shared" si="186"/>
        <v/>
      </c>
      <c r="BG96" t="str">
        <f t="shared" si="187"/>
        <v/>
      </c>
      <c r="BJ96" t="str">
        <f t="shared" si="188"/>
        <v/>
      </c>
      <c r="BM96" t="str">
        <f t="shared" si="189"/>
        <v/>
      </c>
      <c r="BP96" t="str">
        <f t="shared" si="190"/>
        <v/>
      </c>
      <c r="BS96" t="str">
        <f t="shared" si="191"/>
        <v/>
      </c>
      <c r="BV96" t="str">
        <f t="shared" si="192"/>
        <v>'30 characters',</v>
      </c>
      <c r="BY96" t="str">
        <f t="shared" si="193"/>
        <v>'30 characters',</v>
      </c>
      <c r="CB96" t="str">
        <f t="shared" si="194"/>
        <v>'30 characters',</v>
      </c>
      <c r="CE96" t="str">
        <f t="shared" si="195"/>
        <v>'30 characters',</v>
      </c>
    </row>
    <row r="97" spans="1:83" x14ac:dyDescent="0.2">
      <c r="B97" t="str">
        <f t="shared" si="197"/>
        <v/>
      </c>
      <c r="E97" t="str">
        <f t="shared" si="170"/>
        <v/>
      </c>
      <c r="H97" t="str">
        <f t="shared" si="171"/>
        <v/>
      </c>
      <c r="K97" t="str">
        <f t="shared" si="172"/>
        <v/>
      </c>
      <c r="N97" t="str">
        <f t="shared" si="173"/>
        <v/>
      </c>
      <c r="Q97" t="e">
        <f t="shared" si="174"/>
        <v>#N/A</v>
      </c>
      <c r="T97" t="str">
        <f t="shared" si="175"/>
        <v/>
      </c>
      <c r="W97" t="str">
        <f t="shared" si="196"/>
        <v/>
      </c>
      <c r="Z97" t="str">
        <f t="shared" si="176"/>
        <v/>
      </c>
      <c r="AC97" t="str">
        <f t="shared" si="177"/>
        <v/>
      </c>
      <c r="AF97" t="str">
        <f t="shared" si="178"/>
        <v/>
      </c>
      <c r="AI97" t="str">
        <f t="shared" si="179"/>
        <v/>
      </c>
      <c r="AL97" t="str">
        <f t="shared" si="180"/>
        <v/>
      </c>
      <c r="AO97" t="str">
        <f t="shared" si="181"/>
        <v/>
      </c>
      <c r="AR97" t="str">
        <f t="shared" si="182"/>
        <v/>
      </c>
      <c r="AU97" t="str">
        <f t="shared" si="183"/>
        <v/>
      </c>
      <c r="AX97" t="str">
        <f t="shared" si="184"/>
        <v/>
      </c>
      <c r="BA97" t="str">
        <f t="shared" si="185"/>
        <v/>
      </c>
      <c r="BD97" t="str">
        <f t="shared" si="186"/>
        <v/>
      </c>
      <c r="BG97" t="str">
        <f t="shared" si="187"/>
        <v/>
      </c>
      <c r="BJ97" t="str">
        <f t="shared" si="188"/>
        <v/>
      </c>
      <c r="BM97" t="str">
        <f t="shared" si="189"/>
        <v/>
      </c>
      <c r="BP97" t="str">
        <f t="shared" si="190"/>
        <v/>
      </c>
      <c r="BS97" t="str">
        <f t="shared" si="191"/>
        <v/>
      </c>
      <c r="BV97" t="str">
        <f t="shared" si="192"/>
        <v>'30 characters',</v>
      </c>
      <c r="BY97" t="str">
        <f t="shared" si="193"/>
        <v/>
      </c>
      <c r="CB97" t="str">
        <f t="shared" si="194"/>
        <v/>
      </c>
      <c r="CE97" t="str">
        <f t="shared" si="195"/>
        <v/>
      </c>
    </row>
    <row r="98" spans="1:83" x14ac:dyDescent="0.2">
      <c r="B98" t="str">
        <f t="shared" si="197"/>
        <v/>
      </c>
      <c r="E98" t="str">
        <f t="shared" si="170"/>
        <v/>
      </c>
      <c r="H98" t="str">
        <f t="shared" si="171"/>
        <v/>
      </c>
      <c r="K98" t="str">
        <f t="shared" si="172"/>
        <v/>
      </c>
      <c r="N98" t="str">
        <f t="shared" si="173"/>
        <v/>
      </c>
      <c r="Q98" t="str">
        <f t="shared" si="174"/>
        <v/>
      </c>
      <c r="T98" t="str">
        <f t="shared" si="175"/>
        <v/>
      </c>
      <c r="W98" t="str">
        <f t="shared" si="196"/>
        <v/>
      </c>
      <c r="Z98" t="str">
        <f t="shared" si="176"/>
        <v/>
      </c>
      <c r="AC98" t="str">
        <f t="shared" si="177"/>
        <v/>
      </c>
      <c r="AF98" t="str">
        <f t="shared" si="178"/>
        <v/>
      </c>
      <c r="AI98" t="str">
        <f t="shared" si="179"/>
        <v/>
      </c>
      <c r="AL98" t="str">
        <f t="shared" si="180"/>
        <v/>
      </c>
      <c r="AO98" t="str">
        <f t="shared" si="181"/>
        <v/>
      </c>
      <c r="AR98" t="str">
        <f t="shared" si="182"/>
        <v/>
      </c>
      <c r="AU98" t="str">
        <f t="shared" si="183"/>
        <v/>
      </c>
      <c r="AX98" t="str">
        <f t="shared" si="184"/>
        <v/>
      </c>
      <c r="BA98" t="str">
        <f t="shared" si="185"/>
        <v/>
      </c>
      <c r="BD98" t="str">
        <f t="shared" si="186"/>
        <v>'30 characters',</v>
      </c>
      <c r="BG98" t="str">
        <f t="shared" si="187"/>
        <v/>
      </c>
      <c r="BJ98" t="str">
        <f t="shared" si="188"/>
        <v/>
      </c>
      <c r="BM98" t="str">
        <f t="shared" si="189"/>
        <v/>
      </c>
      <c r="BP98" t="str">
        <f t="shared" si="190"/>
        <v/>
      </c>
      <c r="BS98" t="str">
        <f t="shared" si="191"/>
        <v/>
      </c>
      <c r="BV98" t="str">
        <f t="shared" si="192"/>
        <v>'30 characters',</v>
      </c>
      <c r="BY98" t="str">
        <f t="shared" si="193"/>
        <v>'30 characters',</v>
      </c>
      <c r="CB98" t="str">
        <f t="shared" si="194"/>
        <v>'30 characters',</v>
      </c>
      <c r="CE98" t="str">
        <f t="shared" si="195"/>
        <v>'30 characters',</v>
      </c>
    </row>
    <row r="99" spans="1:83" x14ac:dyDescent="0.2">
      <c r="B99" t="str">
        <f t="shared" si="197"/>
        <v/>
      </c>
      <c r="E99" t="str">
        <f t="shared" si="170"/>
        <v/>
      </c>
      <c r="H99" t="str">
        <f t="shared" si="171"/>
        <v/>
      </c>
      <c r="K99" t="str">
        <f t="shared" si="172"/>
        <v/>
      </c>
      <c r="N99" t="str">
        <f t="shared" si="173"/>
        <v/>
      </c>
      <c r="Q99" t="str">
        <f t="shared" si="174"/>
        <v/>
      </c>
      <c r="T99" t="str">
        <f t="shared" si="175"/>
        <v/>
      </c>
      <c r="W99" t="str">
        <f t="shared" si="196"/>
        <v/>
      </c>
      <c r="Z99" t="str">
        <f t="shared" si="176"/>
        <v/>
      </c>
      <c r="AC99" t="str">
        <f t="shared" si="177"/>
        <v/>
      </c>
      <c r="AF99" t="str">
        <f t="shared" si="178"/>
        <v/>
      </c>
      <c r="AI99" t="str">
        <f t="shared" si="179"/>
        <v/>
      </c>
      <c r="AL99" t="str">
        <f t="shared" si="180"/>
        <v/>
      </c>
      <c r="AO99" t="str">
        <f t="shared" si="181"/>
        <v/>
      </c>
      <c r="AR99" t="str">
        <f t="shared" si="182"/>
        <v/>
      </c>
      <c r="AU99" t="str">
        <f t="shared" si="183"/>
        <v/>
      </c>
      <c r="AX99" t="str">
        <f t="shared" si="184"/>
        <v/>
      </c>
      <c r="BA99" t="str">
        <f t="shared" si="185"/>
        <v/>
      </c>
      <c r="BD99" t="str">
        <f t="shared" si="186"/>
        <v/>
      </c>
      <c r="BG99" t="str">
        <f t="shared" si="187"/>
        <v/>
      </c>
      <c r="BJ99" t="str">
        <f t="shared" si="188"/>
        <v/>
      </c>
      <c r="BM99" t="str">
        <f t="shared" si="189"/>
        <v/>
      </c>
      <c r="BP99" t="str">
        <f t="shared" si="190"/>
        <v/>
      </c>
      <c r="BS99" t="str">
        <f t="shared" si="191"/>
        <v/>
      </c>
      <c r="BV99" t="str">
        <f t="shared" si="192"/>
        <v/>
      </c>
      <c r="BY99" t="str">
        <f t="shared" si="193"/>
        <v/>
      </c>
      <c r="CB99" t="str">
        <f t="shared" si="194"/>
        <v/>
      </c>
      <c r="CE99" t="str">
        <f t="shared" si="195"/>
        <v/>
      </c>
    </row>
    <row r="100" spans="1:83" x14ac:dyDescent="0.2">
      <c r="B100" t="str">
        <f t="shared" si="197"/>
        <v/>
      </c>
      <c r="E100" t="str">
        <f t="shared" si="170"/>
        <v/>
      </c>
      <c r="H100" t="str">
        <f t="shared" si="171"/>
        <v/>
      </c>
      <c r="K100" t="str">
        <f t="shared" si="172"/>
        <v>'30 characters',</v>
      </c>
      <c r="N100" t="str">
        <f t="shared" si="173"/>
        <v/>
      </c>
      <c r="Q100" t="str">
        <f t="shared" si="174"/>
        <v/>
      </c>
      <c r="T100" t="str">
        <f t="shared" si="175"/>
        <v/>
      </c>
      <c r="W100" t="str">
        <f t="shared" si="196"/>
        <v/>
      </c>
      <c r="Z100" t="str">
        <f t="shared" si="176"/>
        <v/>
      </c>
      <c r="AC100" t="str">
        <f t="shared" si="177"/>
        <v/>
      </c>
      <c r="AF100" t="str">
        <f t="shared" si="178"/>
        <v/>
      </c>
      <c r="AI100" t="str">
        <f t="shared" si="179"/>
        <v/>
      </c>
      <c r="AL100" t="str">
        <f t="shared" si="180"/>
        <v/>
      </c>
      <c r="AO100" t="str">
        <f t="shared" si="181"/>
        <v/>
      </c>
      <c r="AR100" t="str">
        <f t="shared" si="182"/>
        <v/>
      </c>
      <c r="AU100" t="str">
        <f t="shared" si="183"/>
        <v/>
      </c>
      <c r="AX100" t="str">
        <f t="shared" si="184"/>
        <v/>
      </c>
      <c r="BA100" t="str">
        <f t="shared" si="185"/>
        <v/>
      </c>
      <c r="BD100" t="str">
        <f t="shared" si="186"/>
        <v/>
      </c>
      <c r="BG100" t="str">
        <f t="shared" si="187"/>
        <v/>
      </c>
      <c r="BJ100" t="str">
        <f t="shared" si="188"/>
        <v/>
      </c>
      <c r="BM100" t="str">
        <f t="shared" si="189"/>
        <v>'30 characters',</v>
      </c>
      <c r="BP100" t="str">
        <f t="shared" si="190"/>
        <v/>
      </c>
      <c r="BS100" t="str">
        <f t="shared" si="191"/>
        <v/>
      </c>
      <c r="BV100" t="str">
        <f t="shared" si="192"/>
        <v/>
      </c>
      <c r="BY100" t="str">
        <f t="shared" si="193"/>
        <v/>
      </c>
      <c r="CB100" t="str">
        <f t="shared" si="194"/>
        <v/>
      </c>
      <c r="CE100" t="str">
        <f t="shared" si="195"/>
        <v/>
      </c>
    </row>
    <row r="101" spans="1:83" x14ac:dyDescent="0.2">
      <c r="B101" t="str">
        <f t="shared" si="197"/>
        <v/>
      </c>
      <c r="E101" t="str">
        <f t="shared" si="170"/>
        <v>'30 characters',</v>
      </c>
      <c r="H101" t="str">
        <f t="shared" si="171"/>
        <v/>
      </c>
      <c r="K101" t="str">
        <f t="shared" si="172"/>
        <v/>
      </c>
      <c r="N101" t="str">
        <f t="shared" si="173"/>
        <v/>
      </c>
      <c r="Q101" t="str">
        <f t="shared" si="174"/>
        <v/>
      </c>
      <c r="T101" t="str">
        <f t="shared" si="175"/>
        <v/>
      </c>
      <c r="W101" t="str">
        <f t="shared" si="196"/>
        <v/>
      </c>
      <c r="Z101" t="str">
        <f t="shared" si="176"/>
        <v/>
      </c>
      <c r="AC101" t="str">
        <f t="shared" si="177"/>
        <v>'30 characters',</v>
      </c>
      <c r="AF101" t="str">
        <f t="shared" si="178"/>
        <v>'30 characters',</v>
      </c>
      <c r="AI101" t="str">
        <f t="shared" si="179"/>
        <v>'30 characters',</v>
      </c>
      <c r="AL101" t="str">
        <f t="shared" si="180"/>
        <v>'30 characters',</v>
      </c>
      <c r="AO101" t="str">
        <f t="shared" si="181"/>
        <v>'30 characters',</v>
      </c>
      <c r="AR101" t="str">
        <f t="shared" si="182"/>
        <v>'30 characters',</v>
      </c>
      <c r="AU101" t="str">
        <f t="shared" si="183"/>
        <v>'30 characters',</v>
      </c>
      <c r="AX101" t="str">
        <f t="shared" si="184"/>
        <v>'30 characters',</v>
      </c>
      <c r="BA101" t="str">
        <f t="shared" si="185"/>
        <v>'30 characters',</v>
      </c>
      <c r="BD101" t="str">
        <f t="shared" si="186"/>
        <v/>
      </c>
      <c r="BG101" t="str">
        <f t="shared" si="187"/>
        <v>'30 characters',</v>
      </c>
      <c r="BJ101" t="str">
        <f t="shared" si="188"/>
        <v>'30 characters',</v>
      </c>
      <c r="BM101" t="str">
        <f t="shared" si="189"/>
        <v>'30 characters',</v>
      </c>
      <c r="BP101" t="str">
        <f t="shared" si="190"/>
        <v>'30 characters',</v>
      </c>
      <c r="BS101" t="str">
        <f t="shared" si="191"/>
        <v/>
      </c>
      <c r="BV101" t="str">
        <f t="shared" si="192"/>
        <v/>
      </c>
      <c r="BY101" t="str">
        <f t="shared" si="193"/>
        <v/>
      </c>
      <c r="CB101" t="str">
        <f t="shared" si="194"/>
        <v/>
      </c>
      <c r="CE101" t="str">
        <f t="shared" si="195"/>
        <v/>
      </c>
    </row>
    <row r="102" spans="1:83" x14ac:dyDescent="0.2">
      <c r="B102" t="str">
        <f t="shared" si="197"/>
        <v/>
      </c>
      <c r="E102" t="str">
        <f t="shared" si="170"/>
        <v/>
      </c>
      <c r="H102" t="str">
        <f t="shared" si="171"/>
        <v/>
      </c>
      <c r="K102" t="str">
        <f t="shared" si="172"/>
        <v/>
      </c>
      <c r="N102" t="str">
        <f t="shared" si="173"/>
        <v/>
      </c>
      <c r="Q102" t="str">
        <f t="shared" si="174"/>
        <v/>
      </c>
      <c r="T102" t="str">
        <f t="shared" si="175"/>
        <v/>
      </c>
      <c r="W102" t="str">
        <f t="shared" si="196"/>
        <v>'30 characters',</v>
      </c>
      <c r="Z102" t="str">
        <f t="shared" si="176"/>
        <v>'30 characters',</v>
      </c>
      <c r="AC102" t="str">
        <f t="shared" si="177"/>
        <v/>
      </c>
      <c r="AF102" t="str">
        <f t="shared" si="178"/>
        <v/>
      </c>
      <c r="AI102" t="str">
        <f t="shared" si="179"/>
        <v/>
      </c>
      <c r="AL102" t="str">
        <f t="shared" si="180"/>
        <v/>
      </c>
      <c r="AO102" t="str">
        <f t="shared" si="181"/>
        <v/>
      </c>
      <c r="AR102" t="str">
        <f t="shared" si="182"/>
        <v/>
      </c>
      <c r="AU102" t="str">
        <f t="shared" si="183"/>
        <v/>
      </c>
      <c r="AX102" t="str">
        <f t="shared" si="184"/>
        <v/>
      </c>
      <c r="BA102" t="str">
        <f t="shared" si="185"/>
        <v/>
      </c>
      <c r="BD102" t="str">
        <f t="shared" si="186"/>
        <v/>
      </c>
      <c r="BG102" t="str">
        <f t="shared" si="187"/>
        <v/>
      </c>
      <c r="BJ102" t="str">
        <f t="shared" si="188"/>
        <v/>
      </c>
      <c r="BM102" t="str">
        <f t="shared" si="189"/>
        <v/>
      </c>
      <c r="BP102" t="str">
        <f t="shared" si="190"/>
        <v/>
      </c>
      <c r="BS102" t="str">
        <f t="shared" si="191"/>
        <v/>
      </c>
      <c r="BV102" t="str">
        <f t="shared" si="192"/>
        <v/>
      </c>
      <c r="BY102" t="str">
        <f t="shared" si="193"/>
        <v/>
      </c>
      <c r="CB102" t="str">
        <f t="shared" si="194"/>
        <v/>
      </c>
      <c r="CE102" t="str">
        <f t="shared" si="195"/>
        <v/>
      </c>
    </row>
    <row r="103" spans="1:83" x14ac:dyDescent="0.2">
      <c r="B103" t="str">
        <f t="shared" si="197"/>
        <v/>
      </c>
      <c r="E103" t="str">
        <f t="shared" si="170"/>
        <v/>
      </c>
      <c r="H103" t="str">
        <f t="shared" si="171"/>
        <v/>
      </c>
      <c r="K103" t="str">
        <f t="shared" si="172"/>
        <v/>
      </c>
      <c r="N103" t="str">
        <f t="shared" si="173"/>
        <v/>
      </c>
      <c r="Q103" t="str">
        <f t="shared" si="174"/>
        <v/>
      </c>
      <c r="T103" t="str">
        <f t="shared" si="175"/>
        <v>'30 characters',</v>
      </c>
      <c r="W103" t="str">
        <f t="shared" si="196"/>
        <v/>
      </c>
      <c r="Z103" t="str">
        <f t="shared" si="176"/>
        <v/>
      </c>
      <c r="AC103" t="str">
        <f t="shared" si="177"/>
        <v/>
      </c>
      <c r="AF103" t="str">
        <f t="shared" si="178"/>
        <v/>
      </c>
      <c r="AI103" t="str">
        <f t="shared" si="179"/>
        <v/>
      </c>
      <c r="AL103" t="str">
        <f t="shared" si="180"/>
        <v/>
      </c>
      <c r="AO103" t="str">
        <f t="shared" si="181"/>
        <v/>
      </c>
      <c r="AR103" t="str">
        <f t="shared" si="182"/>
        <v/>
      </c>
      <c r="AU103" t="str">
        <f t="shared" si="183"/>
        <v/>
      </c>
      <c r="AX103" t="str">
        <f t="shared" si="184"/>
        <v/>
      </c>
      <c r="BA103" t="str">
        <f t="shared" si="185"/>
        <v/>
      </c>
      <c r="BD103" t="str">
        <f t="shared" si="186"/>
        <v/>
      </c>
      <c r="BG103" t="str">
        <f t="shared" si="187"/>
        <v/>
      </c>
      <c r="BJ103" t="str">
        <f t="shared" si="188"/>
        <v/>
      </c>
      <c r="BM103" t="str">
        <f t="shared" si="189"/>
        <v/>
      </c>
      <c r="BP103" t="str">
        <f t="shared" si="190"/>
        <v/>
      </c>
      <c r="BS103" t="str">
        <f t="shared" si="191"/>
        <v/>
      </c>
      <c r="BV103" t="str">
        <f t="shared" si="192"/>
        <v/>
      </c>
      <c r="BY103" t="str">
        <f t="shared" si="193"/>
        <v/>
      </c>
      <c r="CB103" t="str">
        <f t="shared" si="194"/>
        <v/>
      </c>
      <c r="CE103" t="str">
        <f t="shared" si="195"/>
        <v/>
      </c>
    </row>
    <row r="104" spans="1:83" x14ac:dyDescent="0.2">
      <c r="B104" t="str">
        <f t="shared" si="197"/>
        <v>'30 characters',</v>
      </c>
      <c r="E104" t="str">
        <f t="shared" si="170"/>
        <v>'30 characters',</v>
      </c>
      <c r="H104" t="str">
        <f t="shared" si="171"/>
        <v>'30 characters',</v>
      </c>
      <c r="K104" t="str">
        <f t="shared" si="172"/>
        <v>'30 characters',</v>
      </c>
      <c r="N104" t="str">
        <f t="shared" si="173"/>
        <v>'30 characters',</v>
      </c>
      <c r="Q104" t="str">
        <f t="shared" si="174"/>
        <v>'30 characters',</v>
      </c>
      <c r="T104" t="str">
        <f t="shared" si="175"/>
        <v>'30 characters',</v>
      </c>
      <c r="W104" t="str">
        <f t="shared" si="196"/>
        <v>'30 characters',</v>
      </c>
      <c r="Z104" t="str">
        <f t="shared" si="176"/>
        <v>'30 characters',</v>
      </c>
      <c r="AC104" t="str">
        <f t="shared" si="177"/>
        <v>'30 characters',</v>
      </c>
      <c r="AF104" t="str">
        <f t="shared" si="178"/>
        <v>'30 characters',</v>
      </c>
      <c r="AI104" t="str">
        <f t="shared" si="179"/>
        <v>'30 characters',</v>
      </c>
      <c r="AL104" t="str">
        <f t="shared" si="180"/>
        <v>'30 characters',</v>
      </c>
      <c r="AO104" t="str">
        <f t="shared" si="181"/>
        <v>'30 characters',</v>
      </c>
      <c r="AR104" t="str">
        <f t="shared" si="182"/>
        <v>'30 characters',</v>
      </c>
      <c r="AU104" t="str">
        <f t="shared" si="183"/>
        <v>'30 characters',</v>
      </c>
      <c r="AX104" t="str">
        <f t="shared" si="184"/>
        <v>'30 characters',</v>
      </c>
      <c r="BA104" t="str">
        <f t="shared" si="185"/>
        <v>'30 characters',</v>
      </c>
      <c r="BD104" t="str">
        <f t="shared" si="186"/>
        <v>'30 characters',</v>
      </c>
      <c r="BG104" t="str">
        <f t="shared" si="187"/>
        <v>'30 characters',</v>
      </c>
      <c r="BJ104" t="str">
        <f t="shared" si="188"/>
        <v>'30 characters',</v>
      </c>
      <c r="BM104" t="str">
        <f t="shared" si="189"/>
        <v>'30 characters',</v>
      </c>
      <c r="BP104" t="str">
        <f t="shared" si="190"/>
        <v>'30 characters',</v>
      </c>
      <c r="BS104" t="str">
        <f t="shared" si="191"/>
        <v>'30 characters',</v>
      </c>
      <c r="BV104" t="str">
        <f t="shared" si="192"/>
        <v>'30 characters',</v>
      </c>
      <c r="BY104" t="str">
        <f t="shared" si="193"/>
        <v>'30 characters',</v>
      </c>
      <c r="CB104" t="str">
        <f t="shared" si="194"/>
        <v>'30 characters',</v>
      </c>
      <c r="CE104" t="str">
        <f t="shared" si="195"/>
        <v>'30 characters',</v>
      </c>
    </row>
    <row r="105" spans="1:83" x14ac:dyDescent="0.2">
      <c r="B105" t="str">
        <f t="shared" si="197"/>
        <v/>
      </c>
      <c r="E105" t="str">
        <f t="shared" si="170"/>
        <v/>
      </c>
      <c r="H105" t="str">
        <f t="shared" si="171"/>
        <v/>
      </c>
      <c r="K105" t="str">
        <f t="shared" si="172"/>
        <v/>
      </c>
      <c r="N105" t="str">
        <f t="shared" si="173"/>
        <v/>
      </c>
      <c r="Q105" t="str">
        <f t="shared" si="174"/>
        <v/>
      </c>
      <c r="T105" t="str">
        <f t="shared" si="175"/>
        <v/>
      </c>
      <c r="W105" t="str">
        <f t="shared" si="196"/>
        <v/>
      </c>
      <c r="Z105" t="str">
        <f t="shared" si="176"/>
        <v/>
      </c>
      <c r="AC105" t="str">
        <f t="shared" si="177"/>
        <v/>
      </c>
      <c r="AF105" t="str">
        <f t="shared" si="178"/>
        <v/>
      </c>
      <c r="AI105" t="str">
        <f t="shared" si="179"/>
        <v/>
      </c>
      <c r="AL105" t="str">
        <f t="shared" si="180"/>
        <v/>
      </c>
      <c r="AO105" t="str">
        <f t="shared" si="181"/>
        <v/>
      </c>
      <c r="AR105" t="str">
        <f t="shared" si="182"/>
        <v/>
      </c>
      <c r="AU105" t="str">
        <f t="shared" si="183"/>
        <v/>
      </c>
      <c r="AX105" t="str">
        <f t="shared" si="184"/>
        <v/>
      </c>
      <c r="BA105" t="str">
        <f t="shared" si="185"/>
        <v/>
      </c>
      <c r="BD105" t="str">
        <f t="shared" si="186"/>
        <v/>
      </c>
      <c r="BG105" t="str">
        <f t="shared" si="187"/>
        <v/>
      </c>
      <c r="BJ105" t="str">
        <f t="shared" si="188"/>
        <v/>
      </c>
      <c r="BM105" t="str">
        <f t="shared" si="189"/>
        <v/>
      </c>
      <c r="BP105" t="str">
        <f t="shared" si="190"/>
        <v/>
      </c>
      <c r="BS105" t="str">
        <f t="shared" si="191"/>
        <v/>
      </c>
      <c r="BV105" t="str">
        <f t="shared" si="192"/>
        <v/>
      </c>
      <c r="BY105" t="str">
        <f t="shared" si="193"/>
        <v/>
      </c>
      <c r="CB105" t="str">
        <f t="shared" si="194"/>
        <v/>
      </c>
      <c r="CE105" t="str">
        <f t="shared" si="195"/>
        <v/>
      </c>
    </row>
    <row r="106" spans="1:83" x14ac:dyDescent="0.2">
      <c r="B106" t="str">
        <f t="shared" si="197"/>
        <v>'30 characters',</v>
      </c>
      <c r="E106" t="str">
        <f t="shared" si="170"/>
        <v/>
      </c>
      <c r="H106" t="str">
        <f t="shared" si="171"/>
        <v/>
      </c>
      <c r="K106" t="str">
        <f t="shared" si="172"/>
        <v>'30 characters',</v>
      </c>
      <c r="N106" t="str">
        <f t="shared" si="173"/>
        <v>'30 characters',</v>
      </c>
      <c r="Q106" t="str">
        <f t="shared" si="174"/>
        <v>'30 characters',</v>
      </c>
      <c r="T106" t="str">
        <f t="shared" si="175"/>
        <v>'30 characters',</v>
      </c>
      <c r="W106" t="str">
        <f t="shared" si="196"/>
        <v>'30 characters',</v>
      </c>
      <c r="Z106" t="str">
        <f t="shared" si="176"/>
        <v>'30 characters',</v>
      </c>
      <c r="AC106" t="str">
        <f t="shared" si="177"/>
        <v>'30 characters',</v>
      </c>
      <c r="AF106" t="str">
        <f t="shared" si="178"/>
        <v>'30 characters',</v>
      </c>
      <c r="AI106" t="str">
        <f t="shared" si="179"/>
        <v>'30 characters',</v>
      </c>
      <c r="AL106" t="str">
        <f t="shared" si="180"/>
        <v>'30 characters',</v>
      </c>
      <c r="AO106" t="str">
        <f t="shared" si="181"/>
        <v>'30 characters',</v>
      </c>
      <c r="AR106" t="str">
        <f t="shared" si="182"/>
        <v>'30 characters',</v>
      </c>
      <c r="AU106" t="str">
        <f t="shared" si="183"/>
        <v>'30 characters',</v>
      </c>
      <c r="AX106" t="str">
        <f t="shared" si="184"/>
        <v>'30 characters',</v>
      </c>
      <c r="BA106" t="str">
        <f t="shared" si="185"/>
        <v>'30 characters',</v>
      </c>
      <c r="BD106" t="str">
        <f t="shared" si="186"/>
        <v>'30 characters',</v>
      </c>
      <c r="BG106" t="str">
        <f t="shared" si="187"/>
        <v>'30 characters',</v>
      </c>
      <c r="BJ106" t="str">
        <f t="shared" si="188"/>
        <v>'30 characters',</v>
      </c>
      <c r="BM106" t="str">
        <f t="shared" si="189"/>
        <v>'30 characters',</v>
      </c>
      <c r="BP106" t="str">
        <f t="shared" si="190"/>
        <v>'30 characters',</v>
      </c>
      <c r="BS106" t="str">
        <f t="shared" si="191"/>
        <v>'30 characters',</v>
      </c>
      <c r="BV106" t="str">
        <f t="shared" si="192"/>
        <v>'30 characters',</v>
      </c>
      <c r="BY106" t="str">
        <f t="shared" si="193"/>
        <v>'30 characters',</v>
      </c>
      <c r="CB106" t="str">
        <f t="shared" si="194"/>
        <v>'30 characters',</v>
      </c>
      <c r="CE106" t="str">
        <f t="shared" si="195"/>
        <v>'30 characters',</v>
      </c>
    </row>
    <row r="107" spans="1:83" x14ac:dyDescent="0.2">
      <c r="B107" t="str">
        <f>IF(C59="","",CONCATENATE(APOSTROPHE,VLOOKUP(C59,$C$115:$D$121,2,FALSE),APOSTROPHE))</f>
        <v>'30 characters'</v>
      </c>
      <c r="E107" t="str">
        <f>IF(F59="","",CONCATENATE(APOSTROPHE,VLOOKUP(F59,lorem,2,FALSE),APOSTROPHE))</f>
        <v/>
      </c>
      <c r="H107" t="str">
        <f>IF(I59="","",CONCATENATE(APOSTROPHE,VLOOKUP(I59,$C$115:$D$121,2,FALSE),APOSTROPHE))</f>
        <v/>
      </c>
      <c r="K107" t="str">
        <f>IF(L59="","",CONCATENATE(APOSTROPHE,VLOOKUP(L59,$C$115:$D$121,2,FALSE),APOSTROPHE))</f>
        <v>'30 characters'</v>
      </c>
      <c r="N107" t="str">
        <f>IF(O59="","",CONCATENATE(APOSTROPHE,VLOOKUP(O59,lorem,2,FALSE),APOSTROPHE))</f>
        <v>'30 characters'</v>
      </c>
      <c r="Q107" t="str">
        <f>IF(R59="","",CONCATENATE(APOSTROPHE,VLOOKUP(R59,$C$115:$D$121,2,FALSE),APOSTROPHE))</f>
        <v>'30 characters'</v>
      </c>
      <c r="T107" t="str">
        <f>IF(U59="","",CONCATENATE(APOSTROPHE,VLOOKUP(U59,lorem,2,FALSE),APOSTROPHE))</f>
        <v>'30 characters'</v>
      </c>
      <c r="W107" t="str">
        <f>IF(X59="","",CONCATENATE(APOSTROPHE,VLOOKUP(X59,lorem,2,FALSE),APOSTROPHE))</f>
        <v>'30 characters'</v>
      </c>
      <c r="Z107" t="str">
        <f>IF(AA59="","",CONCATENATE(APOSTROPHE,VLOOKUP(AA59,$C$115:$D$121,2,FALSE),APOSTROPHE))</f>
        <v>'30 characters'</v>
      </c>
      <c r="AC107" t="str">
        <f>IF(AD59="","",CONCATENATE(APOSTROPHE,VLOOKUP(AD59,lorem,2,FALSE),APOSTROPHE))</f>
        <v>'30 characters'</v>
      </c>
      <c r="AF107" t="str">
        <f>IF(AG59="","",CONCATENATE(APOSTROPHE,VLOOKUP(AG59,lorem,2,FALSE),APOSTROPHE))</f>
        <v>'30 characters'</v>
      </c>
      <c r="AI107" t="str">
        <f>IF(AJ59="","",CONCATENATE(APOSTROPHE,VLOOKUP(AJ59,lorem,2,FALSE),APOSTROPHE))</f>
        <v>'30 characters'</v>
      </c>
      <c r="AL107" t="str">
        <f>IF(AM59="","",CONCATENATE(APOSTROPHE,VLOOKUP(AM59,lorem,2,FALSE),APOSTROPHE))</f>
        <v>'30 characters'</v>
      </c>
      <c r="AO107" t="str">
        <f>IF(AP59="","",CONCATENATE(APOSTROPHE,VLOOKUP(AP59,lorem,2,FALSE),APOSTROPHE))</f>
        <v>'30 characters'</v>
      </c>
      <c r="AR107" t="str">
        <f>IF(AS59="","",CONCATENATE(APOSTROPHE,VLOOKUP(AS59,lorem,2,FALSE),APOSTROPHE))</f>
        <v>'30 characters'</v>
      </c>
      <c r="AU107" t="str">
        <f>IF(AV59="","",CONCATENATE(APOSTROPHE,VLOOKUP(AV59,lorem,2,FALSE),APOSTROPHE))</f>
        <v>'30 characters'</v>
      </c>
      <c r="AX107" t="str">
        <f>IF(AY59="","",CONCATENATE(APOSTROPHE,VLOOKUP(AY59,lorem,2,FALSE),APOSTROPHE))</f>
        <v>'30 characters'</v>
      </c>
      <c r="BA107" t="str">
        <f>IF(BB59="","",CONCATENATE(APOSTROPHE,VLOOKUP(BB59,lorem,2,FALSE),APOSTROPHE))</f>
        <v>'30 characters'</v>
      </c>
      <c r="BD107" t="str">
        <f>IF(BE59="","",CONCATENATE(APOSTROPHE,VLOOKUP(BE59,lorem,2,FALSE),APOSTROPHE))</f>
        <v>'30 characters'</v>
      </c>
      <c r="BG107" t="str">
        <f>IF(BH59="","",CONCATENATE(APOSTROPHE,VLOOKUP(BH59,lorem,2,FALSE),APOSTROPHE))</f>
        <v>'30 characters'</v>
      </c>
      <c r="BJ107" t="str">
        <f>IF(BK59="","",CONCATENATE(APOSTROPHE,VLOOKUP(BK59,lorem,2,FALSE),APOSTROPHE))</f>
        <v>'30 characters'</v>
      </c>
      <c r="BM107" t="str">
        <f>IF(BN59="","",CONCATENATE(APOSTROPHE,VLOOKUP(BN59,lorem,2,FALSE),APOSTROPHE))</f>
        <v>'30 characters'</v>
      </c>
      <c r="BP107" t="str">
        <f>IF(BQ59="","",CONCATENATE(APOSTROPHE,VLOOKUP(BQ59,lorem,2,FALSE),APOSTROPHE))</f>
        <v>'30 characters'</v>
      </c>
      <c r="BS107" t="str">
        <f>IF(BT59="","",CONCATENATE(APOSTROPHE,VLOOKUP(BT59,lorem,2,FALSE),APOSTROPHE))</f>
        <v>'30 characters'</v>
      </c>
      <c r="BV107" t="str">
        <f>IF(BW59="","",CONCATENATE(APOSTROPHE,VLOOKUP(BW59,lorem,2,FALSE),APOSTROPHE))</f>
        <v>'30 characters'</v>
      </c>
      <c r="BY107" t="str">
        <f>IF(BZ59="","",CONCATENATE(APOSTROPHE,VLOOKUP(BZ59,lorem,2,FALSE),APOSTROPHE))</f>
        <v>'30 characters'</v>
      </c>
      <c r="CB107" t="str">
        <f>IF(CC59="","",CONCATENATE(APOSTROPHE,VLOOKUP(CC59,lorem,2,FALSE),APOSTROPHE))</f>
        <v>'30 characters'</v>
      </c>
      <c r="CE107" t="str">
        <f>IF(CF59="","",CONCATENATE(APOSTROPHE,VLOOKUP(CF59,lorem,2,FALSE),APOSTROPHE))</f>
        <v>'30 characters'</v>
      </c>
    </row>
    <row r="112" spans="1:83" s="28" customFormat="1" x14ac:dyDescent="0.2">
      <c r="A112" s="54"/>
    </row>
    <row r="113" spans="1:28" s="28" customFormat="1" x14ac:dyDescent="0.2">
      <c r="A113" s="54"/>
    </row>
    <row r="114" spans="1:28" s="28" customFormat="1" x14ac:dyDescent="0.2">
      <c r="A114" s="54"/>
      <c r="AB114" s="28" t="s">
        <v>177</v>
      </c>
    </row>
    <row r="115" spans="1:28" s="28" customFormat="1" x14ac:dyDescent="0.2">
      <c r="A115" s="55"/>
      <c r="C115" s="28" t="s">
        <v>65</v>
      </c>
      <c r="D115" s="28" t="s">
        <v>211</v>
      </c>
      <c r="I115" s="32" t="s">
        <v>143</v>
      </c>
      <c r="K115" s="29" t="s">
        <v>142</v>
      </c>
      <c r="L115" s="30"/>
      <c r="M115" s="31"/>
      <c r="AB115" s="28" t="s">
        <v>160</v>
      </c>
    </row>
    <row r="116" spans="1:28" s="28" customFormat="1" x14ac:dyDescent="0.2">
      <c r="A116" s="55"/>
      <c r="C116" s="28" t="s">
        <v>64</v>
      </c>
      <c r="D116" s="28" t="s">
        <v>212</v>
      </c>
      <c r="I116" s="36" t="s">
        <v>144</v>
      </c>
      <c r="K116" s="33" t="s">
        <v>33</v>
      </c>
      <c r="L116" s="34"/>
      <c r="M116" s="35"/>
      <c r="AB116" s="98" t="s">
        <v>227</v>
      </c>
    </row>
    <row r="117" spans="1:28" s="28" customFormat="1" x14ac:dyDescent="0.2">
      <c r="A117" s="55"/>
      <c r="C117" s="28" t="s">
        <v>70</v>
      </c>
      <c r="D117" s="28" t="s">
        <v>213</v>
      </c>
      <c r="I117" s="38" t="s">
        <v>145</v>
      </c>
      <c r="K117" s="37" t="s">
        <v>144</v>
      </c>
      <c r="L117" s="34"/>
      <c r="M117" s="35"/>
    </row>
    <row r="118" spans="1:28" s="28" customFormat="1" x14ac:dyDescent="0.2">
      <c r="A118" s="55"/>
      <c r="C118" s="28" t="s">
        <v>89</v>
      </c>
      <c r="D118" s="28" t="s">
        <v>214</v>
      </c>
      <c r="I118" s="36" t="s">
        <v>146</v>
      </c>
      <c r="K118" s="37" t="s">
        <v>33</v>
      </c>
      <c r="L118" s="34"/>
      <c r="M118" s="35"/>
    </row>
    <row r="119" spans="1:28" s="28" customFormat="1" x14ac:dyDescent="0.2">
      <c r="A119" s="55"/>
      <c r="C119" s="28" t="s">
        <v>204</v>
      </c>
      <c r="D119" s="28">
        <v>1</v>
      </c>
      <c r="I119" s="38" t="s">
        <v>148</v>
      </c>
      <c r="K119" s="37" t="s">
        <v>147</v>
      </c>
      <c r="L119" s="34"/>
      <c r="M119" s="35"/>
    </row>
    <row r="120" spans="1:28" s="28" customFormat="1" x14ac:dyDescent="0.2">
      <c r="A120" s="55"/>
      <c r="C120" s="28" t="s">
        <v>210</v>
      </c>
      <c r="D120" s="28" t="s">
        <v>215</v>
      </c>
      <c r="I120" s="38" t="s">
        <v>149</v>
      </c>
      <c r="K120" s="37" t="s">
        <v>33</v>
      </c>
      <c r="L120" s="34"/>
      <c r="M120" s="35"/>
    </row>
    <row r="121" spans="1:28" s="28" customFormat="1" x14ac:dyDescent="0.2">
      <c r="A121" s="55"/>
      <c r="C121" s="28" t="s">
        <v>141</v>
      </c>
      <c r="D121" s="28">
        <v>77.777777700000001</v>
      </c>
      <c r="I121" s="38"/>
      <c r="K121" s="37" t="s">
        <v>150</v>
      </c>
      <c r="L121" s="34"/>
      <c r="M121" s="35"/>
    </row>
    <row r="122" spans="1:28" s="28" customFormat="1" x14ac:dyDescent="0.2">
      <c r="A122" s="55"/>
      <c r="C122" s="28" t="s">
        <v>199</v>
      </c>
      <c r="D122" s="101" t="s">
        <v>228</v>
      </c>
      <c r="I122" s="38"/>
      <c r="K122" s="33" t="s">
        <v>33</v>
      </c>
      <c r="L122" s="34"/>
      <c r="M122" s="35"/>
    </row>
    <row r="123" spans="1:28" s="28" customFormat="1" x14ac:dyDescent="0.2">
      <c r="A123" s="55"/>
      <c r="I123" s="38"/>
      <c r="K123" s="37" t="s">
        <v>151</v>
      </c>
      <c r="L123" s="39" t="s">
        <v>159</v>
      </c>
      <c r="M123" s="35"/>
    </row>
    <row r="124" spans="1:28" s="28" customFormat="1" x14ac:dyDescent="0.2">
      <c r="A124" s="55"/>
      <c r="I124" s="38"/>
      <c r="K124" s="33" t="s">
        <v>33</v>
      </c>
      <c r="L124" s="34"/>
      <c r="M124" s="35"/>
    </row>
    <row r="125" spans="1:28" s="28" customFormat="1" x14ac:dyDescent="0.2">
      <c r="A125" s="55"/>
      <c r="I125" s="43"/>
      <c r="K125" s="40" t="s">
        <v>152</v>
      </c>
      <c r="L125" s="41" t="s">
        <v>153</v>
      </c>
      <c r="M125" s="42"/>
    </row>
    <row r="126" spans="1:28" s="28" customFormat="1" x14ac:dyDescent="0.2">
      <c r="A126" s="55"/>
      <c r="I126" s="34"/>
      <c r="K126" s="39"/>
      <c r="L126" s="39"/>
      <c r="M126" s="34"/>
    </row>
    <row r="127" spans="1:28" s="44" customFormat="1" x14ac:dyDescent="0.2">
      <c r="A127" s="56"/>
      <c r="I127" s="46"/>
      <c r="K127" s="45"/>
      <c r="L127" s="45"/>
      <c r="M127" s="46"/>
    </row>
    <row r="128" spans="1:28" s="107" customFormat="1" x14ac:dyDescent="0.2">
      <c r="A128" s="108" t="s">
        <v>319</v>
      </c>
    </row>
    <row r="130" spans="2:86" x14ac:dyDescent="0.2">
      <c r="B130" t="str">
        <f>"if(isset($_REQUEST['"&amp;LOWER(B6)&amp;"'])){"&amp;"$request['"&amp;LOWER(B6)&amp;"']"&amp;" = clean($_REQUEST['"&amp;LOWER(B6)&amp;"']);}"</f>
        <v>if(isset($_REQUEST['id'])){$request['id'] = clean($_REQUEST['id']);}</v>
      </c>
      <c r="E130" t="str">
        <f>"if(isset($_REQUEST['"&amp;LOWER(E6)&amp;"'])){"&amp;"$request['"&amp;LOWER(E6)&amp;"']"&amp;" = clean($_REQUEST['"&amp;LOWER(E6)&amp;"']);}"</f>
        <v>if(isset($_REQUEST['id'])){$request['id'] = clean($_REQUEST['id']);}</v>
      </c>
      <c r="H130" t="str">
        <f>"if(isset($_REQUEST['"&amp;LOWER(H6)&amp;"'])){"&amp;"$request['"&amp;LOWER(H6)&amp;"']"&amp;" = clean($_REQUEST['"&amp;LOWER(H6)&amp;"']);}"</f>
        <v>if(isset($_REQUEST['id'])){$request['id'] = clean($_REQUEST['id']);}</v>
      </c>
      <c r="K130" t="str">
        <f>"if(isset($_REQUEST['"&amp;LOWER(K6)&amp;"'])){"&amp;"$request['"&amp;LOWER(K6)&amp;"']"&amp;" = clean($_REQUEST['"&amp;LOWER(K6)&amp;"']);}"</f>
        <v>if(isset($_REQUEST['id'])){$request['id'] = clean($_REQUEST['id']);}</v>
      </c>
      <c r="N130" t="str">
        <f>"if(isset($_REQUEST['"&amp;LOWER(N6)&amp;"'])){"&amp;"$request['"&amp;LOWER(N6)&amp;"']"&amp;" = clean($_REQUEST['"&amp;LOWER(N6)&amp;"']);}"</f>
        <v>if(isset($_REQUEST['id'])){$request['id'] = clean($_REQUEST['id']);}</v>
      </c>
      <c r="Q130" t="str">
        <f>"if(isset($_REQUEST['"&amp;LOWER(Q6)&amp;"'])){"&amp;"$request['"&amp;LOWER(Q6)&amp;"']"&amp;" = clean($_REQUEST['"&amp;LOWER(Q6)&amp;"']);}"</f>
        <v>if(isset($_REQUEST['id'])){$request['id'] = clean($_REQUEST['id']);}</v>
      </c>
      <c r="T130" t="str">
        <f>"if(isset($_REQUEST['"&amp;LOWER(T6)&amp;"'])){"&amp;"$request['"&amp;LOWER(T6)&amp;"']"&amp;" = clean($_REQUEST['"&amp;LOWER(T6)&amp;"']);}"</f>
        <v>if(isset($_REQUEST['id'])){$request['id'] = clean($_REQUEST['id']);}</v>
      </c>
      <c r="W130" t="str">
        <f>"if(isset($_REQUEST['"&amp;LOWER(W6)&amp;"'])){"&amp;"$request['"&amp;LOWER(W6)&amp;"']"&amp;" = clean($_REQUEST['"&amp;LOWER(W6)&amp;"']);}"</f>
        <v>if(isset($_REQUEST['id'])){$request['id'] = clean($_REQUEST['id']);}</v>
      </c>
      <c r="Z130" t="str">
        <f>"if(isset($_REQUEST['"&amp;LOWER(Z6)&amp;"'])){"&amp;"$request['"&amp;LOWER(Z6)&amp;"']"&amp;" = clean($_REQUEST['"&amp;LOWER(Z6)&amp;"']);}"</f>
        <v>if(isset($_REQUEST['id'])){$request['id'] = clean($_REQUEST['id']);}</v>
      </c>
      <c r="AC130" t="str">
        <f>"if(isset($_REQUEST['"&amp;LOWER(AC6)&amp;"'])){"&amp;"$request['"&amp;LOWER(AC6)&amp;"']"&amp;" = clean($_REQUEST['"&amp;LOWER(AC6)&amp;"']);}"</f>
        <v>if(isset($_REQUEST['id'])){$request['id'] = clean($_REQUEST['id']);}</v>
      </c>
      <c r="AF130" t="str">
        <f>"if(isset($_REQUEST['"&amp;LOWER(AF6)&amp;"'])){"&amp;"$request['"&amp;LOWER(AF6)&amp;"']"&amp;" = clean($_REQUEST['"&amp;LOWER(AF6)&amp;"']);}"</f>
        <v>if(isset($_REQUEST['id'])){$request['id'] = clean($_REQUEST['id']);}</v>
      </c>
      <c r="AI130" t="str">
        <f>"if(isset($_REQUEST['"&amp;LOWER(AI6)&amp;"'])){"&amp;"$request['"&amp;LOWER(AI6)&amp;"']"&amp;" = clean($_REQUEST['"&amp;LOWER(AI6)&amp;"']);}"</f>
        <v>if(isset($_REQUEST['id'])){$request['id'] = clean($_REQUEST['id']);}</v>
      </c>
      <c r="AL130" t="str">
        <f>"if(isset($_REQUEST['"&amp;LOWER(AL6)&amp;"'])){"&amp;"$request['"&amp;LOWER(AL6)&amp;"']"&amp;" = clean($_REQUEST['"&amp;LOWER(AL6)&amp;"']);}"</f>
        <v>if(isset($_REQUEST['id'])){$request['id'] = clean($_REQUEST['id']);}</v>
      </c>
      <c r="AO130" t="str">
        <f>"if(isset($_REQUEST['"&amp;LOWER(AO6)&amp;"'])){"&amp;"$request['"&amp;LOWER(AO6)&amp;"']"&amp;" = clean($_REQUEST['"&amp;LOWER(AO6)&amp;"']);}"</f>
        <v>if(isset($_REQUEST['id'])){$request['id'] = clean($_REQUEST['id']);}</v>
      </c>
      <c r="AR130" t="str">
        <f>"if(isset($_REQUEST['"&amp;LOWER(AR6)&amp;"'])){"&amp;"$request['"&amp;LOWER(AR6)&amp;"']"&amp;" = clean($_REQUEST['"&amp;LOWER(AR6)&amp;"']);}"</f>
        <v>if(isset($_REQUEST['id'])){$request['id'] = clean($_REQUEST['id']);}</v>
      </c>
      <c r="AU130" t="str">
        <f>"if(isset($_REQUEST['"&amp;LOWER(AU6)&amp;"'])){"&amp;"$request['"&amp;LOWER(AU6)&amp;"']"&amp;" = clean($_REQUEST['"&amp;LOWER(AU6)&amp;"']);}"</f>
        <v>if(isset($_REQUEST['id'])){$request['id'] = clean($_REQUEST['id']);}</v>
      </c>
      <c r="AX130" t="str">
        <f>"if(isset($_REQUEST['"&amp;LOWER(AX6)&amp;"'])){"&amp;"$request['"&amp;LOWER(AX6)&amp;"']"&amp;" = clean($_REQUEST['"&amp;LOWER(AX6)&amp;"']);}"</f>
        <v>if(isset($_REQUEST['id'])){$request['id'] = clean($_REQUEST['id']);}</v>
      </c>
      <c r="BA130" t="str">
        <f>"if(isset($_REQUEST['"&amp;LOWER(BA6)&amp;"'])){"&amp;"$request['"&amp;LOWER(BA6)&amp;"']"&amp;" = clean($_REQUEST['"&amp;LOWER(BA6)&amp;"']);}"</f>
        <v>if(isset($_REQUEST['id'])){$request['id'] = clean($_REQUEST['id']);}</v>
      </c>
      <c r="BD130" t="str">
        <f>"if(isset($_REQUEST['"&amp;LOWER(BD6)&amp;"'])){"&amp;"$request['"&amp;LOWER(BD6)&amp;"']"&amp;" = clean($_REQUEST['"&amp;LOWER(BD6)&amp;"']);}"</f>
        <v>if(isset($_REQUEST['id'])){$request['id'] = clean($_REQUEST['id']);}</v>
      </c>
      <c r="BG130" t="str">
        <f>"if(isset($_REQUEST['"&amp;LOWER(BG6)&amp;"'])){"&amp;"$request['"&amp;LOWER(BG6)&amp;"']"&amp;" = clean($_REQUEST['"&amp;LOWER(BG6)&amp;"']);}"</f>
        <v>if(isset($_REQUEST['id'])){$request['id'] = clean($_REQUEST['id']);}</v>
      </c>
      <c r="BJ130" t="str">
        <f>"if(isset($_REQUEST['"&amp;LOWER(BJ6)&amp;"'])){"&amp;"$request['"&amp;LOWER(BJ6)&amp;"']"&amp;" = clean($_REQUEST['"&amp;LOWER(BJ6)&amp;"']);}"</f>
        <v>if(isset($_REQUEST['id'])){$request['id'] = clean($_REQUEST['id']);}</v>
      </c>
      <c r="BM130" t="str">
        <f>"if(isset($_REQUEST['"&amp;LOWER(BM6)&amp;"'])){"&amp;"$request['"&amp;LOWER(BM6)&amp;"']"&amp;" = clean($_REQUEST['"&amp;LOWER(BM6)&amp;"']);}"</f>
        <v>if(isset($_REQUEST['id'])){$request['id'] = clean($_REQUEST['id']);}</v>
      </c>
      <c r="BP130" t="str">
        <f>"if(isset($_REQUEST['"&amp;LOWER(BP6)&amp;"'])){"&amp;"$request['"&amp;LOWER(BP6)&amp;"']"&amp;" = clean($_REQUEST['"&amp;LOWER(BP6)&amp;"']);}"</f>
        <v>if(isset($_REQUEST['id'])){$request['id'] = clean($_REQUEST['id']);}</v>
      </c>
      <c r="BS130" t="str">
        <f>"if(isset($_REQUEST['"&amp;LOWER(BS6)&amp;"'])){"&amp;"$request['"&amp;LOWER(BS6)&amp;"']"&amp;" = clean($_REQUEST['"&amp;LOWER(BS6)&amp;"']);}"</f>
        <v>if(isset($_REQUEST['id'])){$request['id'] = clean($_REQUEST['id']);}</v>
      </c>
      <c r="BV130" t="str">
        <f>"if(isset($_REQUEST['"&amp;LOWER(BV6)&amp;"'])){"&amp;"$request['"&amp;LOWER(BV6)&amp;"']"&amp;" = clean($_REQUEST['"&amp;LOWER(BV6)&amp;"']);}"</f>
        <v>if(isset($_REQUEST['id'])){$request['id'] = clean($_REQUEST['id']);}</v>
      </c>
      <c r="BY130" t="str">
        <f>"if(isset($_REQUEST['"&amp;LOWER(BY6)&amp;"'])){"&amp;"$request['"&amp;LOWER(BY6)&amp;"']"&amp;" = clean($_REQUEST['"&amp;LOWER(BY6)&amp;"']);}"</f>
        <v>if(isset($_REQUEST['id'])){$request['id'] = clean($_REQUEST['id']);}</v>
      </c>
      <c r="CB130" t="str">
        <f>"if(isset($_REQUEST['"&amp;LOWER(CB6)&amp;"'])){"&amp;"$request['"&amp;LOWER(CB6)&amp;"']"&amp;" = clean($_REQUEST['"&amp;LOWER(CB6)&amp;"']);}"</f>
        <v>if(isset($_REQUEST['id'])){$request['id'] = clean($_REQUEST['id']);}</v>
      </c>
      <c r="CE130" t="str">
        <f>"if(isset($_REQUEST['"&amp;LOWER(CE6)&amp;"'])){"&amp;"$request['"&amp;LOWER(CE6)&amp;"']"&amp;" = clean($_REQUEST['"&amp;LOWER(CE6)&amp;"']);}"</f>
        <v>if(isset($_REQUEST['id'])){$request['id'] = clean($_REQUEST['id']);}</v>
      </c>
      <c r="CH130" t="s">
        <v>181</v>
      </c>
    </row>
    <row r="131" spans="2:86" x14ac:dyDescent="0.2">
      <c r="B131" t="str">
        <f t="shared" ref="B131:B155" si="199">"if(isset($_REQUEST['"&amp;LOWER(B7)&amp;"'])){"&amp;"$request['"&amp;LOWER(B7)&amp;"']"&amp;" = clean($_REQUEST['"&amp;LOWER(B7)&amp;"']);}"</f>
        <v>if(isset($_REQUEST['attributes'])){$request['attributes'] = clean($_REQUEST['attributes']);}</v>
      </c>
      <c r="E131" t="str">
        <f t="shared" ref="E131:E155" si="200">"if(isset($_REQUEST['"&amp;LOWER(E7)&amp;"'])){"&amp;"$request['"&amp;LOWER(E7)&amp;"']"&amp;" = clean($_REQUEST['"&amp;LOWER(E7)&amp;"']);}"</f>
        <v>if(isset($_REQUEST['attributes'])){$request['attributes'] = clean($_REQUEST['attributes']);}</v>
      </c>
      <c r="H131" t="str">
        <f t="shared" ref="H131:H155" si="201">"if(isset($_REQUEST['"&amp;LOWER(H7)&amp;"'])){"&amp;"$request['"&amp;LOWER(H7)&amp;"']"&amp;" = clean($_REQUEST['"&amp;LOWER(H7)&amp;"']);}"</f>
        <v>if(isset($_REQUEST['attributes'])){$request['attributes'] = clean($_REQUEST['attributes']);}</v>
      </c>
      <c r="K131" t="str">
        <f t="shared" ref="K131:K155" si="202">"if(isset($_REQUEST['"&amp;LOWER(K7)&amp;"'])){"&amp;"$request['"&amp;LOWER(K7)&amp;"']"&amp;" = clean($_REQUEST['"&amp;LOWER(K7)&amp;"']);}"</f>
        <v>if(isset($_REQUEST['attributes'])){$request['attributes'] = clean($_REQUEST['attributes']);}</v>
      </c>
      <c r="N131" t="str">
        <f t="shared" ref="N131:N155" si="203">"if(isset($_REQUEST['"&amp;LOWER(N7)&amp;"'])){"&amp;"$request['"&amp;LOWER(N7)&amp;"']"&amp;" = clean($_REQUEST['"&amp;LOWER(N7)&amp;"']);}"</f>
        <v>if(isset($_REQUEST['attributes'])){$request['attributes'] = clean($_REQUEST['attributes']);}</v>
      </c>
      <c r="Q131" t="str">
        <f t="shared" ref="Q131:Q155" si="204">"if(isset($_REQUEST['"&amp;LOWER(Q7)&amp;"'])){"&amp;"$request['"&amp;LOWER(Q7)&amp;"']"&amp;" = clean($_REQUEST['"&amp;LOWER(Q7)&amp;"']);}"</f>
        <v>if(isset($_REQUEST['attributes'])){$request['attributes'] = clean($_REQUEST['attributes']);}</v>
      </c>
      <c r="T131" t="str">
        <f t="shared" ref="T131:T155" si="205">"if(isset($_REQUEST['"&amp;LOWER(T7)&amp;"'])){"&amp;"$request['"&amp;LOWER(T7)&amp;"']"&amp;" = clean($_REQUEST['"&amp;LOWER(T7)&amp;"']);}"</f>
        <v>if(isset($_REQUEST['attributes'])){$request['attributes'] = clean($_REQUEST['attributes']);}</v>
      </c>
      <c r="W131" t="str">
        <f t="shared" ref="W131:W155" si="206">"if(isset($_REQUEST['"&amp;LOWER(W7)&amp;"'])){"&amp;"$request['"&amp;LOWER(W7)&amp;"']"&amp;" = clean($_REQUEST['"&amp;LOWER(W7)&amp;"']);}"</f>
        <v>if(isset($_REQUEST['attributes'])){$request['attributes'] = clean($_REQUEST['attributes']);}</v>
      </c>
      <c r="Z131" t="str">
        <f t="shared" ref="Z131:Z155" si="207">"if(isset($_REQUEST['"&amp;LOWER(Z7)&amp;"'])){"&amp;"$request['"&amp;LOWER(Z7)&amp;"']"&amp;" = clean($_REQUEST['"&amp;LOWER(Z7)&amp;"']);}"</f>
        <v>if(isset($_REQUEST['attributes'])){$request['attributes'] = clean($_REQUEST['attributes']);}</v>
      </c>
      <c r="AC131" t="str">
        <f t="shared" ref="AC131:AC155" si="208">"if(isset($_REQUEST['"&amp;LOWER(AC7)&amp;"'])){"&amp;"$request['"&amp;LOWER(AC7)&amp;"']"&amp;" = clean($_REQUEST['"&amp;LOWER(AC7)&amp;"']);}"</f>
        <v>if(isset($_REQUEST['attributes'])){$request['attributes'] = clean($_REQUEST['attributes']);}</v>
      </c>
      <c r="AF131" t="str">
        <f t="shared" ref="AF131:AF155" si="209">"if(isset($_REQUEST['"&amp;LOWER(AF7)&amp;"'])){"&amp;"$request['"&amp;LOWER(AF7)&amp;"']"&amp;" = clean($_REQUEST['"&amp;LOWER(AF7)&amp;"']);}"</f>
        <v>if(isset($_REQUEST['attributes'])){$request['attributes'] = clean($_REQUEST['attributes']);}</v>
      </c>
      <c r="AI131" t="str">
        <f t="shared" ref="AI131:AI155" si="210">"if(isset($_REQUEST['"&amp;LOWER(AI7)&amp;"'])){"&amp;"$request['"&amp;LOWER(AI7)&amp;"']"&amp;" = clean($_REQUEST['"&amp;LOWER(AI7)&amp;"']);}"</f>
        <v>if(isset($_REQUEST['attributes'])){$request['attributes'] = clean($_REQUEST['attributes']);}</v>
      </c>
      <c r="AL131" t="str">
        <f t="shared" ref="AL131:AL155" si="211">"if(isset($_REQUEST['"&amp;LOWER(AL7)&amp;"'])){"&amp;"$request['"&amp;LOWER(AL7)&amp;"']"&amp;" = clean($_REQUEST['"&amp;LOWER(AL7)&amp;"']);}"</f>
        <v>if(isset($_REQUEST['attributes'])){$request['attributes'] = clean($_REQUEST['attributes']);}</v>
      </c>
      <c r="AO131" t="str">
        <f t="shared" ref="AO131:AO155" si="212">"if(isset($_REQUEST['"&amp;LOWER(AO7)&amp;"'])){"&amp;"$request['"&amp;LOWER(AO7)&amp;"']"&amp;" = clean($_REQUEST['"&amp;LOWER(AO7)&amp;"']);}"</f>
        <v>if(isset($_REQUEST['attributes'])){$request['attributes'] = clean($_REQUEST['attributes']);}</v>
      </c>
      <c r="AR131" t="str">
        <f t="shared" ref="AR131:AR155" si="213">"if(isset($_REQUEST['"&amp;LOWER(AR7)&amp;"'])){"&amp;"$request['"&amp;LOWER(AR7)&amp;"']"&amp;" = clean($_REQUEST['"&amp;LOWER(AR7)&amp;"']);}"</f>
        <v>if(isset($_REQUEST['attributes'])){$request['attributes'] = clean($_REQUEST['attributes']);}</v>
      </c>
      <c r="AU131" t="str">
        <f t="shared" ref="AU131:AU155" si="214">"if(isset($_REQUEST['"&amp;LOWER(AU7)&amp;"'])){"&amp;"$request['"&amp;LOWER(AU7)&amp;"']"&amp;" = clean($_REQUEST['"&amp;LOWER(AU7)&amp;"']);}"</f>
        <v>if(isset($_REQUEST['attributes'])){$request['attributes'] = clean($_REQUEST['attributes']);}</v>
      </c>
      <c r="AX131" t="str">
        <f t="shared" ref="AX131:AX155" si="215">"if(isset($_REQUEST['"&amp;LOWER(AX7)&amp;"'])){"&amp;"$request['"&amp;LOWER(AX7)&amp;"']"&amp;" = clean($_REQUEST['"&amp;LOWER(AX7)&amp;"']);}"</f>
        <v>if(isset($_REQUEST['attributes'])){$request['attributes'] = clean($_REQUEST['attributes']);}</v>
      </c>
      <c r="BA131" t="str">
        <f t="shared" ref="BA131:BA155" si="216">"if(isset($_REQUEST['"&amp;LOWER(BA7)&amp;"'])){"&amp;"$request['"&amp;LOWER(BA7)&amp;"']"&amp;" = clean($_REQUEST['"&amp;LOWER(BA7)&amp;"']);}"</f>
        <v>if(isset($_REQUEST['attributes'])){$request['attributes'] = clean($_REQUEST['attributes']);}</v>
      </c>
      <c r="BD131" t="str">
        <f t="shared" ref="BD131:BD155" si="217">"if(isset($_REQUEST['"&amp;LOWER(BD7)&amp;"'])){"&amp;"$request['"&amp;LOWER(BD7)&amp;"']"&amp;" = clean($_REQUEST['"&amp;LOWER(BD7)&amp;"']);}"</f>
        <v>if(isset($_REQUEST['attributes'])){$request['attributes'] = clean($_REQUEST['attributes']);}</v>
      </c>
      <c r="BG131" t="str">
        <f t="shared" ref="BG131:BG155" si="218">"if(isset($_REQUEST['"&amp;LOWER(BG7)&amp;"'])){"&amp;"$request['"&amp;LOWER(BG7)&amp;"']"&amp;" = clean($_REQUEST['"&amp;LOWER(BG7)&amp;"']);}"</f>
        <v>if(isset($_REQUEST['attributes'])){$request['attributes'] = clean($_REQUEST['attributes']);}</v>
      </c>
      <c r="BJ131" t="str">
        <f t="shared" ref="BJ131:BJ155" si="219">"if(isset($_REQUEST['"&amp;LOWER(BJ7)&amp;"'])){"&amp;"$request['"&amp;LOWER(BJ7)&amp;"']"&amp;" = clean($_REQUEST['"&amp;LOWER(BJ7)&amp;"']);}"</f>
        <v>if(isset($_REQUEST['attributes'])){$request['attributes'] = clean($_REQUEST['attributes']);}</v>
      </c>
      <c r="BM131" t="str">
        <f t="shared" ref="BM131:BM155" si="220">"if(isset($_REQUEST['"&amp;LOWER(BM7)&amp;"'])){"&amp;"$request['"&amp;LOWER(BM7)&amp;"']"&amp;" = clean($_REQUEST['"&amp;LOWER(BM7)&amp;"']);}"</f>
        <v>if(isset($_REQUEST['attributes'])){$request['attributes'] = clean($_REQUEST['attributes']);}</v>
      </c>
      <c r="BP131" t="str">
        <f t="shared" ref="BP131:BP155" si="221">"if(isset($_REQUEST['"&amp;LOWER(BP7)&amp;"'])){"&amp;"$request['"&amp;LOWER(BP7)&amp;"']"&amp;" = clean($_REQUEST['"&amp;LOWER(BP7)&amp;"']);}"</f>
        <v>if(isset($_REQUEST['attributes'])){$request['attributes'] = clean($_REQUEST['attributes']);}</v>
      </c>
      <c r="BS131" t="str">
        <f t="shared" ref="BS131:BS155" si="222">"if(isset($_REQUEST['"&amp;LOWER(BS7)&amp;"'])){"&amp;"$request['"&amp;LOWER(BS7)&amp;"']"&amp;" = clean($_REQUEST['"&amp;LOWER(BS7)&amp;"']);}"</f>
        <v>if(isset($_REQUEST['attributes'])){$request['attributes'] = clean($_REQUEST['attributes']);}</v>
      </c>
      <c r="BV131" t="str">
        <f t="shared" ref="BV131:BV155" si="223">"if(isset($_REQUEST['"&amp;LOWER(BV7)&amp;"'])){"&amp;"$request['"&amp;LOWER(BV7)&amp;"']"&amp;" = clean($_REQUEST['"&amp;LOWER(BV7)&amp;"']);}"</f>
        <v>if(isset($_REQUEST['attributes'])){$request['attributes'] = clean($_REQUEST['attributes']);}</v>
      </c>
      <c r="BY131" t="str">
        <f t="shared" ref="BY131:BY155" si="224">"if(isset($_REQUEST['"&amp;LOWER(BY7)&amp;"'])){"&amp;"$request['"&amp;LOWER(BY7)&amp;"']"&amp;" = clean($_REQUEST['"&amp;LOWER(BY7)&amp;"']);}"</f>
        <v>if(isset($_REQUEST['attributes'])){$request['attributes'] = clean($_REQUEST['attributes']);}</v>
      </c>
      <c r="CB131" t="str">
        <f t="shared" ref="CB131:CB155" si="225">"if(isset($_REQUEST['"&amp;LOWER(CB7)&amp;"'])){"&amp;"$request['"&amp;LOWER(CB7)&amp;"']"&amp;" = clean($_REQUEST['"&amp;LOWER(CB7)&amp;"']);}"</f>
        <v>if(isset($_REQUEST['attributes'])){$request['attributes'] = clean($_REQUEST['attributes']);}</v>
      </c>
      <c r="CE131" t="str">
        <f t="shared" ref="CE131:CE155" si="226">"if(isset($_REQUEST['"&amp;LOWER(CE7)&amp;"'])){"&amp;"$request['"&amp;LOWER(CE7)&amp;"']"&amp;" = clean($_REQUEST['"&amp;LOWER(CE7)&amp;"']);}"</f>
        <v>if(isset($_REQUEST['attributes'])){$request['attributes'] = clean($_REQUEST['attributes']);}</v>
      </c>
      <c r="CH131" t="s">
        <v>181</v>
      </c>
    </row>
    <row r="132" spans="2:86" x14ac:dyDescent="0.2">
      <c r="B132" t="str">
        <f t="shared" si="199"/>
        <v>if(isset($_REQUEST['type'])){$request['type'] = clean($_REQUEST['type']);}</v>
      </c>
      <c r="E132" t="str">
        <f t="shared" si="200"/>
        <v>if(isset($_REQUEST['action'])){$request['action'] = clean($_REQUEST['action']);}</v>
      </c>
      <c r="H132" t="str">
        <f t="shared" si="201"/>
        <v>if(isset($_REQUEST['type'])){$request['type'] = clean($_REQUEST['type']);}</v>
      </c>
      <c r="K132" t="str">
        <f t="shared" si="202"/>
        <v>if(isset($_REQUEST['name'])){$request['name'] = clean($_REQUEST['name']);}</v>
      </c>
      <c r="N132" t="str">
        <f t="shared" si="203"/>
        <v>if(isset($_REQUEST['key'])){$request['key'] = clean($_REQUEST['key']);}</v>
      </c>
      <c r="Q132" t="str">
        <f t="shared" si="204"/>
        <v>if(isset($_REQUEST['name_first'])){$request['name_first'] = clean($_REQUEST['name_first']);}</v>
      </c>
      <c r="T132" t="str">
        <f t="shared" si="205"/>
        <v>if(isset($_REQUEST['alias'])){$request['alias'] = clean($_REQUEST['alias']);}</v>
      </c>
      <c r="W132" t="str">
        <f t="shared" si="206"/>
        <v>if(isset($_REQUEST['images'])){$request['images'] = clean($_REQUEST['images']);}</v>
      </c>
      <c r="Z132" t="str">
        <f t="shared" si="207"/>
        <v>if(isset($_REQUEST['type'])){$request['type'] = clean($_REQUEST['type']);}</v>
      </c>
      <c r="AC132" t="str">
        <f t="shared" si="208"/>
        <v>if(isset($_REQUEST['object'])){$request['object'] = clean($_REQUEST['object']);}</v>
      </c>
      <c r="AF132" t="str">
        <f t="shared" si="209"/>
        <v>if(isset($_REQUEST['query'])){$request['query'] = clean($_REQUEST['query']);}</v>
      </c>
      <c r="AI132" t="str">
        <f t="shared" si="210"/>
        <v>if(isset($_REQUEST['type'])){$request['type'] = clean($_REQUEST['type']);}</v>
      </c>
      <c r="AL132" t="str">
        <f t="shared" si="211"/>
        <v>if(isset($_REQUEST['type'])){$request['type'] = clean($_REQUEST['type']);}</v>
      </c>
      <c r="AO132" t="str">
        <f t="shared" si="212"/>
        <v>if(isset($_REQUEST['text'])){$request['text'] = clean($_REQUEST['text']);}</v>
      </c>
      <c r="AR132" t="str">
        <f t="shared" si="213"/>
        <v>if(isset($_REQUEST['recipient'])){$request['recipient'] = clean($_REQUEST['recipient']);}</v>
      </c>
      <c r="AU132" t="str">
        <f t="shared" si="214"/>
        <v>if(isset($_REQUEST['title'])){$request['title'] = clean($_REQUEST['title']);}</v>
      </c>
      <c r="AX132" t="str">
        <f t="shared" si="215"/>
        <v>if(isset($_REQUEST['body'])){$request['body'] = clean($_REQUEST['body']);}</v>
      </c>
      <c r="BA132" t="str">
        <f t="shared" si="216"/>
        <v>if(isset($_REQUEST['label'])){$request['label'] = clean($_REQUEST['label']);}</v>
      </c>
      <c r="BD132" t="str">
        <f t="shared" si="217"/>
        <v>if(isset($_REQUEST['label'])){$request['label'] = clean($_REQUEST['label']);}</v>
      </c>
      <c r="BG132" t="str">
        <f t="shared" si="218"/>
        <v>if(isset($_REQUEST['label'])){$request['label'] = clean($_REQUEST['label']);}</v>
      </c>
      <c r="BJ132" t="str">
        <f t="shared" si="219"/>
        <v>if(isset($_REQUEST['title'])){$request['title'] = clean($_REQUEST['title']);}</v>
      </c>
      <c r="BM132" t="str">
        <f t="shared" si="220"/>
        <v>if(isset($_REQUEST['body'])){$request['body'] = clean($_REQUEST['body']);}</v>
      </c>
      <c r="BP132" t="str">
        <f t="shared" si="221"/>
        <v>if(isset($_REQUEST['message'])){$request['message'] = clean($_REQUEST['message']);}</v>
      </c>
      <c r="BS132" t="str">
        <f t="shared" si="222"/>
        <v>if(isset($_REQUEST['excerpts'])){$request['excerpts'] = clean($_REQUEST['excerpts']);}</v>
      </c>
      <c r="BV132" t="str">
        <f t="shared" si="223"/>
        <v>if(isset($_REQUEST['type'])){$request['type'] = clean($_REQUEST['type']);}</v>
      </c>
      <c r="BY132" t="str">
        <f t="shared" si="224"/>
        <v>if(isset($_REQUEST['drawings'])){$request['drawings'] = clean($_REQUEST['drawings']);}</v>
      </c>
      <c r="CB132" t="str">
        <f t="shared" si="225"/>
        <v>if(isset($_REQUEST['lines'])){$request['lines'] = clean($_REQUEST['lines']);}</v>
      </c>
      <c r="CE132" t="str">
        <f t="shared" si="226"/>
        <v>if(isset($_REQUEST['text'])){$request['text'] = clean($_REQUEST['text']);}</v>
      </c>
      <c r="CH132" t="s">
        <v>181</v>
      </c>
    </row>
    <row r="133" spans="2:86" x14ac:dyDescent="0.2">
      <c r="B133" t="str">
        <f t="shared" si="199"/>
        <v>if(isset($_REQUEST[''])){$request[''] = clean($_REQUEST['']);}</v>
      </c>
      <c r="E133" t="str">
        <f t="shared" si="200"/>
        <v>if(isset($_REQUEST[''])){$request[''] = clean($_REQUEST['']);}</v>
      </c>
      <c r="H133" t="str">
        <f t="shared" si="201"/>
        <v>if(isset($_REQUEST['token'])){$request['token'] = clean($_REQUEST['token']);}</v>
      </c>
      <c r="K133" t="str">
        <f t="shared" si="202"/>
        <v>if(isset($_REQUEST['website'])){$request['website'] = clean($_REQUEST['website']);}</v>
      </c>
      <c r="N133" t="str">
        <f t="shared" si="203"/>
        <v>if(isset($_REQUEST['secret'])){$request['secret'] = clean($_REQUEST['secret']);}</v>
      </c>
      <c r="Q133" t="str">
        <f t="shared" si="204"/>
        <v>if(isset($_REQUEST['name_middle'])){$request['name_middle'] = clean($_REQUEST['name_middle']);}</v>
      </c>
      <c r="T133" t="str">
        <f t="shared" si="205"/>
        <v>if(isset($_REQUEST['authorize'])){$request['authorize'] = clean($_REQUEST['authorize']);}</v>
      </c>
      <c r="W133" t="str">
        <f t="shared" si="206"/>
        <v>if(isset($_REQUEST['bio'])){$request['bio'] = clean($_REQUEST['bio']);}</v>
      </c>
      <c r="Z133" t="str">
        <f t="shared" si="207"/>
        <v>if(isset($_REQUEST['status'])){$request['status'] = clean($_REQUEST['status']);}</v>
      </c>
      <c r="AC133" t="str">
        <f t="shared" si="208"/>
        <v>if(isset($_REQUEST[''])){$request[''] = clean($_REQUEST['']);}</v>
      </c>
      <c r="AF133" t="str">
        <f t="shared" si="209"/>
        <v>if(isset($_REQUEST['conversion'])){$request['conversion'] = clean($_REQUEST['conversion']);}</v>
      </c>
      <c r="AI133" t="str">
        <f t="shared" si="210"/>
        <v>if(isset($_REQUEST['status'])){$request['status'] = clean($_REQUEST['status']);}</v>
      </c>
      <c r="AL133" t="str">
        <f t="shared" si="211"/>
        <v>if(isset($_REQUEST['parent'])){$request['parent'] = clean($_REQUEST['parent']);}</v>
      </c>
      <c r="AO133" t="str">
        <f t="shared" si="212"/>
        <v>if(isset($_REQUEST['thread'])){$request['thread'] = clean($_REQUEST['thread']);}</v>
      </c>
      <c r="AR133" t="str">
        <f t="shared" si="213"/>
        <v>if(isset($_REQUEST['sender'])){$request['sender'] = clean($_REQUEST['sender']);}</v>
      </c>
      <c r="AU133" t="str">
        <f t="shared" si="214"/>
        <v>if(isset($_REQUEST['headline'])){$request['headline'] = clean($_REQUEST['headline']);}</v>
      </c>
      <c r="AX133" t="str">
        <f t="shared" si="215"/>
        <v>if(isset($_REQUEST['images'])){$request['images'] = clean($_REQUEST['images']);}</v>
      </c>
      <c r="BA133" t="str">
        <f t="shared" si="216"/>
        <v>if(isset($_REQUEST['object'])){$request['object'] = clean($_REQUEST['object']);}</v>
      </c>
      <c r="BD133" t="str">
        <f t="shared" si="217"/>
        <v>if(isset($_REQUEST[''])){$request[''] = clean($_REQUEST['']);}</v>
      </c>
      <c r="BG133" t="str">
        <f t="shared" si="218"/>
        <v>if(isset($_REQUEST['object'])){$request['object'] = clean($_REQUEST['object']);}</v>
      </c>
      <c r="BJ133" t="str">
        <f t="shared" si="219"/>
        <v>if(isset($_REQUEST['participants'])){$request['participants'] = clean($_REQUEST['participants']);}</v>
      </c>
      <c r="BM133" t="str">
        <f t="shared" si="220"/>
        <v>if(isset($_REQUEST['images'])){$request['images'] = clean($_REQUEST['images']);}</v>
      </c>
      <c r="BP133" t="str">
        <f t="shared" si="221"/>
        <v>if(isset($_REQUEST['type'])){$request['type'] = clean($_REQUEST['type']);}</v>
      </c>
      <c r="BS133" t="str">
        <f t="shared" si="222"/>
        <v>if(isset($_REQUEST['attachments'])){$request['attachments'] = clean($_REQUEST['attachments']);}</v>
      </c>
      <c r="BV133" t="str">
        <f t="shared" si="223"/>
        <v>if(isset($_REQUEST['source'])){$request['source'] = clean($_REQUEST['source']);}</v>
      </c>
      <c r="BY133" t="str">
        <f t="shared" si="224"/>
        <v>if(isset($_REQUEST['images'])){$request['images'] = clean($_REQUEST['images']);}</v>
      </c>
      <c r="CB133" t="str">
        <f t="shared" si="225"/>
        <v>if(isset($_REQUEST[''])){$request[''] = clean($_REQUEST['']);}</v>
      </c>
      <c r="CE133" t="str">
        <f t="shared" si="226"/>
        <v>if(isset($_REQUEST['x'])){$request['x'] = clean($_REQUEST['x']);}</v>
      </c>
      <c r="CH133" t="s">
        <v>181</v>
      </c>
    </row>
    <row r="134" spans="2:86" x14ac:dyDescent="0.2">
      <c r="B134" t="str">
        <f t="shared" si="199"/>
        <v>if(isset($_REQUEST[''])){$request[''] = clean($_REQUEST['']);}</v>
      </c>
      <c r="E134" t="str">
        <f t="shared" si="200"/>
        <v>if(isset($_REQUEST[''])){$request[''] = clean($_REQUEST['']);}</v>
      </c>
      <c r="H134" t="str">
        <f t="shared" si="201"/>
        <v>if(isset($_REQUEST['object'])){$request['object'] = clean($_REQUEST['object']);}</v>
      </c>
      <c r="K134" t="str">
        <f t="shared" si="202"/>
        <v>if(isset($_REQUEST['industry'])){$request['industry'] = clean($_REQUEST['industry']);}</v>
      </c>
      <c r="N134" t="str">
        <f t="shared" si="203"/>
        <v>if(isset($_REQUEST['expires'])){$request['expires'] = clean($_REQUEST['expires']);}</v>
      </c>
      <c r="Q134" t="str">
        <f t="shared" si="204"/>
        <v>if(isset($_REQUEST['name_last'])){$request['name_last'] = clean($_REQUEST['name_last']);}</v>
      </c>
      <c r="T134" t="str">
        <f t="shared" si="205"/>
        <v>if(isset($_REQUEST['lastlogin'])){$request['lastlogin'] = clean($_REQUEST['lastlogin']);}</v>
      </c>
      <c r="W134" t="str">
        <f t="shared" si="206"/>
        <v>if(isset($_REQUEST['headline'])){$request['headline'] = clean($_REQUEST['headline']);}</v>
      </c>
      <c r="Z134" t="str">
        <f t="shared" si="207"/>
        <v>if(isset($_REQUEST['organization'])){$request['organization'] = clean($_REQUEST['organization']);}</v>
      </c>
      <c r="AC134" t="str">
        <f t="shared" si="208"/>
        <v>if(isset($_REQUEST[''])){$request[''] = clean($_REQUEST['']);}</v>
      </c>
      <c r="AF134" t="str">
        <f t="shared" si="209"/>
        <v>if(isset($_REQUEST[''])){$request[''] = clean($_REQUEST['']);}</v>
      </c>
      <c r="AI134" t="str">
        <f t="shared" si="210"/>
        <v>if(isset($_REQUEST['primary'])){$request['primary'] = clean($_REQUEST['primary']);}</v>
      </c>
      <c r="AL134" t="str">
        <f t="shared" si="211"/>
        <v>if(isset($_REQUEST['object'])){$request['object'] = clean($_REQUEST['object']);}</v>
      </c>
      <c r="AO134" t="str">
        <f t="shared" si="212"/>
        <v>if(isset($_REQUEST['object'])){$request['object'] = clean($_REQUEST['object']);}</v>
      </c>
      <c r="AR134" t="str">
        <f t="shared" si="213"/>
        <v>if(isset($_REQUEST['status'])){$request['status'] = clean($_REQUEST['status']);}</v>
      </c>
      <c r="AU134" t="str">
        <f t="shared" si="214"/>
        <v>if(isset($_REQUEST['access'])){$request['access'] = clean($_REQUEST['access']);}</v>
      </c>
      <c r="AX134" t="str">
        <f t="shared" si="215"/>
        <v>if(isset($_REQUEST['closed'])){$request['closed'] = clean($_REQUEST['closed']);}</v>
      </c>
      <c r="BA134" t="str">
        <f t="shared" si="216"/>
        <v>if(isset($_REQUEST[''])){$request[''] = clean($_REQUEST['']);}</v>
      </c>
      <c r="BD134" t="str">
        <f t="shared" si="217"/>
        <v>if(isset($_REQUEST[''])){$request[''] = clean($_REQUEST['']);}</v>
      </c>
      <c r="BG134" t="str">
        <f t="shared" si="218"/>
        <v>if(isset($_REQUEST[''])){$request[''] = clean($_REQUEST['']);}</v>
      </c>
      <c r="BJ134" t="str">
        <f t="shared" si="219"/>
        <v>if(isset($_REQUEST['preview'])){$request['preview'] = clean($_REQUEST['preview']);}</v>
      </c>
      <c r="BM134" t="str">
        <f t="shared" si="220"/>
        <v>if(isset($_REQUEST['deleted'])){$request['deleted'] = clean($_REQUEST['deleted']);}</v>
      </c>
      <c r="BP134" t="str">
        <f t="shared" si="221"/>
        <v>if(isset($_REQUEST['opened'])){$request['opened'] = clean($_REQUEST['opened']);}</v>
      </c>
      <c r="BS134" t="str">
        <f t="shared" si="222"/>
        <v>if(isset($_REQUEST[''])){$request[''] = clean($_REQUEST['']);}</v>
      </c>
      <c r="BV134" t="str">
        <f t="shared" si="223"/>
        <v>if(isset($_REQUEST['length'])){$request['length'] = clean($_REQUEST['length']);}</v>
      </c>
      <c r="BY134" t="str">
        <f t="shared" si="224"/>
        <v>if(isset($_REQUEST['recordings'])){$request['recordings'] = clean($_REQUEST['recordings']);}</v>
      </c>
      <c r="CB134" t="str">
        <f t="shared" si="225"/>
        <v>if(isset($_REQUEST[''])){$request[''] = clean($_REQUEST['']);}</v>
      </c>
      <c r="CE134" t="str">
        <f t="shared" si="226"/>
        <v>if(isset($_REQUEST['y'])){$request['y'] = clean($_REQUEST['y']);}</v>
      </c>
      <c r="CH134" t="s">
        <v>181</v>
      </c>
    </row>
    <row r="135" spans="2:86" x14ac:dyDescent="0.2">
      <c r="B135" t="str">
        <f t="shared" si="199"/>
        <v>if(isset($_REQUEST[''])){$request[''] = clean($_REQUEST['']);}</v>
      </c>
      <c r="E135" t="str">
        <f t="shared" si="200"/>
        <v>if(isset($_REQUEST[''])){$request[''] = clean($_REQUEST['']);}</v>
      </c>
      <c r="H135" t="str">
        <f t="shared" si="201"/>
        <v>if(isset($_REQUEST[''])){$request[''] = clean($_REQUEST['']);}</v>
      </c>
      <c r="K135" t="str">
        <f t="shared" si="202"/>
        <v>if(isset($_REQUEST['email'])){$request['email'] = clean($_REQUEST['email']);}</v>
      </c>
      <c r="N135" t="str">
        <f t="shared" si="203"/>
        <v>if(isset($_REQUEST['limit'])){$request['limit'] = clean($_REQUEST['limit']);}</v>
      </c>
      <c r="Q135" t="str">
        <f t="shared" si="204"/>
        <v>if(isset($_REQUEST['email'])){$request['email'] = clean($_REQUEST['email']);}</v>
      </c>
      <c r="T135" t="str">
        <f t="shared" si="205"/>
        <v>if(isset($_REQUEST['status'])){$request['status'] = clean($_REQUEST['status']);}</v>
      </c>
      <c r="W135" t="str">
        <f t="shared" si="206"/>
        <v>if(isset($_REQUEST['access'])){$request['access'] = clean($_REQUEST['access']);}</v>
      </c>
      <c r="Z135" t="str">
        <f t="shared" si="207"/>
        <v>if(isset($_REQUEST[''])){$request[''] = clean($_REQUEST['']);}</v>
      </c>
      <c r="AC135" t="str">
        <f t="shared" si="208"/>
        <v>if(isset($_REQUEST[''])){$request[''] = clean($_REQUEST['']);}</v>
      </c>
      <c r="AF135" t="str">
        <f t="shared" si="209"/>
        <v>if(isset($_REQUEST[''])){$request[''] = clean($_REQUEST['']);}</v>
      </c>
      <c r="AI135" t="str">
        <f t="shared" si="210"/>
        <v>if(isset($_REQUEST['object'])){$request['object'] = clean($_REQUEST['object']);}</v>
      </c>
      <c r="AL135" t="str">
        <f t="shared" si="211"/>
        <v>if(isset($_REQUEST[''])){$request[''] = clean($_REQUEST['']);}</v>
      </c>
      <c r="AO135" t="str">
        <f t="shared" si="212"/>
        <v>if(isset($_REQUEST[''])){$request[''] = clean($_REQUEST['']);}</v>
      </c>
      <c r="AR135" t="str">
        <f t="shared" si="213"/>
        <v>if(isset($_REQUEST[''])){$request[''] = clean($_REQUEST['']);}</v>
      </c>
      <c r="AU135" t="str">
        <f t="shared" si="214"/>
        <v>if(isset($_REQUEST['participants'])){$request['participants'] = clean($_REQUEST['participants']);}</v>
      </c>
      <c r="AX135" t="str">
        <f t="shared" si="215"/>
        <v>if(isset($_REQUEST['deleted'])){$request['deleted'] = clean($_REQUEST['deleted']);}</v>
      </c>
      <c r="BA135" t="str">
        <f t="shared" si="216"/>
        <v>if(isset($_REQUEST[''])){$request[''] = clean($_REQUEST['']);}</v>
      </c>
      <c r="BD135" t="str">
        <f t="shared" si="217"/>
        <v>if(isset($_REQUEST[''])){$request[''] = clean($_REQUEST['']);}</v>
      </c>
      <c r="BG135" t="str">
        <f t="shared" si="218"/>
        <v>if(isset($_REQUEST[''])){$request[''] = clean($_REQUEST['']);}</v>
      </c>
      <c r="BJ135" t="str">
        <f t="shared" si="219"/>
        <v>if(isset($_REQUEST[''])){$request[''] = clean($_REQUEST['']);}</v>
      </c>
      <c r="BM135" t="str">
        <f t="shared" si="220"/>
        <v>if(isset($_REQUEST[''])){$request[''] = clean($_REQUEST['']);}</v>
      </c>
      <c r="BP135" t="str">
        <f t="shared" si="221"/>
        <v>if(isset($_REQUEST['viewed'])){$request['viewed'] = clean($_REQUEST['viewed']);}</v>
      </c>
      <c r="BS135" t="str">
        <f t="shared" si="222"/>
        <v>if(isset($_REQUEST[''])){$request[''] = clean($_REQUEST['']);}</v>
      </c>
      <c r="BV135" t="str">
        <f t="shared" si="223"/>
        <v>if(isset($_REQUEST['cues'])){$request['cues'] = clean($_REQUEST['cues']);}</v>
      </c>
      <c r="BY135" t="str">
        <f t="shared" si="224"/>
        <v>if(isset($_REQUEST[''])){$request[''] = clean($_REQUEST['']);}</v>
      </c>
      <c r="CB135" t="str">
        <f t="shared" si="225"/>
        <v>if(isset($_REQUEST[''])){$request[''] = clean($_REQUEST['']);}</v>
      </c>
      <c r="CE135" t="str">
        <f t="shared" si="226"/>
        <v>if(isset($_REQUEST['z'])){$request['z'] = clean($_REQUEST['z']);}</v>
      </c>
      <c r="CH135" t="s">
        <v>181</v>
      </c>
    </row>
    <row r="136" spans="2:86" x14ac:dyDescent="0.2">
      <c r="B136" t="str">
        <f t="shared" si="199"/>
        <v>if(isset($_REQUEST[''])){$request[''] = clean($_REQUEST['']);}</v>
      </c>
      <c r="E136" t="str">
        <f t="shared" si="200"/>
        <v>if(isset($_REQUEST[''])){$request[''] = clean($_REQUEST['']);}</v>
      </c>
      <c r="H136" t="str">
        <f t="shared" si="201"/>
        <v>if(isset($_REQUEST[''])){$request[''] = clean($_REQUEST['']);}</v>
      </c>
      <c r="K136" t="str">
        <f t="shared" si="202"/>
        <v>if(isset($_REQUEST['description'])){$request['description'] = clean($_REQUEST['description']);}</v>
      </c>
      <c r="N136" t="str">
        <f t="shared" si="203"/>
        <v>if(isset($_REQUEST['balance'])){$request['balance'] = clean($_REQUEST['balance']);}</v>
      </c>
      <c r="Q136" t="str">
        <f t="shared" si="204"/>
        <v>if(isset($_REQUEST['phone_primary'])){$request['phone_primary'] = clean($_REQUEST['phone_primary']);}</v>
      </c>
      <c r="T136" t="str">
        <f t="shared" si="205"/>
        <v>if(isset($_REQUEST['validation'])){$request['validation'] = clean($_REQUEST['validation']);}</v>
      </c>
      <c r="W136" t="str">
        <f t="shared" si="206"/>
        <v>if(isset($_REQUEST['status'])){$request['status'] = clean($_REQUEST['status']);}</v>
      </c>
      <c r="Z136" t="str">
        <f t="shared" si="207"/>
        <v>if(isset($_REQUEST[''])){$request[''] = clean($_REQUEST['']);}</v>
      </c>
      <c r="AC136" t="str">
        <f t="shared" si="208"/>
        <v>if(isset($_REQUEST[''])){$request[''] = clean($_REQUEST['']);}</v>
      </c>
      <c r="AF136" t="str">
        <f t="shared" si="209"/>
        <v>if(isset($_REQUEST[''])){$request[''] = clean($_REQUEST['']);}</v>
      </c>
      <c r="AI136" t="str">
        <f t="shared" si="210"/>
        <v>if(isset($_REQUEST['caption'])){$request['caption'] = clean($_REQUEST['caption']);}</v>
      </c>
      <c r="AL136" t="str">
        <f t="shared" si="211"/>
        <v>if(isset($_REQUEST[''])){$request[''] = clean($_REQUEST['']);}</v>
      </c>
      <c r="AO136" t="str">
        <f t="shared" si="212"/>
        <v>if(isset($_REQUEST[''])){$request[''] = clean($_REQUEST['']);}</v>
      </c>
      <c r="AR136" t="str">
        <f t="shared" si="213"/>
        <v>if(isset($_REQUEST[''])){$request[''] = clean($_REQUEST['']);}</v>
      </c>
      <c r="AU136" t="str">
        <f t="shared" si="214"/>
        <v>if(isset($_REQUEST['images'])){$request['images'] = clean($_REQUEST['images']);}</v>
      </c>
      <c r="AX136" t="str">
        <f t="shared" si="215"/>
        <v>if(isset($_REQUEST['access'])){$request['access'] = clean($_REQUEST['access']);}</v>
      </c>
      <c r="BA136" t="str">
        <f t="shared" si="216"/>
        <v>if(isset($_REQUEST[''])){$request[''] = clean($_REQUEST['']);}</v>
      </c>
      <c r="BD136" t="str">
        <f t="shared" si="217"/>
        <v>if(isset($_REQUEST[''])){$request[''] = clean($_REQUEST['']);}</v>
      </c>
      <c r="BG136" t="str">
        <f t="shared" si="218"/>
        <v>if(isset($_REQUEST[''])){$request[''] = clean($_REQUEST['']);}</v>
      </c>
      <c r="BJ136" t="str">
        <f t="shared" si="219"/>
        <v>if(isset($_REQUEST[''])){$request[''] = clean($_REQUEST['']);}</v>
      </c>
      <c r="BM136" t="str">
        <f t="shared" si="220"/>
        <v>if(isset($_REQUEST[''])){$request[''] = clean($_REQUEST['']);}</v>
      </c>
      <c r="BP136" t="str">
        <f t="shared" si="221"/>
        <v>if(isset($_REQUEST['recipient'])){$request['recipient'] = clean($_REQUEST['recipient']);}</v>
      </c>
      <c r="BS136" t="str">
        <f t="shared" si="222"/>
        <v>if(isset($_REQUEST[''])){$request[''] = clean($_REQUEST['']);}</v>
      </c>
      <c r="BV136" t="str">
        <f t="shared" si="223"/>
        <v>if(isset($_REQUEST['start_time'])){$request['start_time'] = clean($_REQUEST['start_time']);}</v>
      </c>
      <c r="BY136" t="str">
        <f t="shared" si="224"/>
        <v>if(isset($_REQUEST[''])){$request[''] = clean($_REQUEST['']);}</v>
      </c>
      <c r="CB136" t="str">
        <f t="shared" si="225"/>
        <v>if(isset($_REQUEST[''])){$request[''] = clean($_REQUEST['']);}</v>
      </c>
      <c r="CE136" t="str">
        <f t="shared" si="226"/>
        <v>if(isset($_REQUEST['width'])){$request['width'] = clean($_REQUEST['width']);}</v>
      </c>
      <c r="CH136" t="s">
        <v>181</v>
      </c>
    </row>
    <row r="137" spans="2:86" x14ac:dyDescent="0.2">
      <c r="B137" t="str">
        <f t="shared" si="199"/>
        <v>if(isset($_REQUEST[''])){$request[''] = clean($_REQUEST['']);}</v>
      </c>
      <c r="E137" t="str">
        <f t="shared" si="200"/>
        <v>if(isset($_REQUEST[''])){$request[''] = clean($_REQUEST['']);}</v>
      </c>
      <c r="H137" t="str">
        <f t="shared" si="201"/>
        <v>if(isset($_REQUEST[''])){$request[''] = clean($_REQUEST['']);}</v>
      </c>
      <c r="K137" t="str">
        <f t="shared" si="202"/>
        <v>if(isset($_REQUEST['type'])){$request['type'] = clean($_REQUEST['type']);}</v>
      </c>
      <c r="N137" t="str">
        <f t="shared" si="203"/>
        <v>if(isset($_REQUEST['status'])){$request['status'] = clean($_REQUEST['status']);}</v>
      </c>
      <c r="Q137" t="str">
        <f t="shared" si="204"/>
        <v>if(isset($_REQUEST['phone_secondary'])){$request['phone_secondary'] = clean($_REQUEST['phone_secondary']);}</v>
      </c>
      <c r="T137" t="str">
        <f t="shared" si="205"/>
        <v>if(isset($_REQUEST['welcome'])){$request['welcome'] = clean($_REQUEST['welcome']);}</v>
      </c>
      <c r="W137" t="str">
        <f t="shared" si="206"/>
        <v>if(isset($_REQUEST[''])){$request[''] = clean($_REQUEST['']);}</v>
      </c>
      <c r="Z137" t="str">
        <f t="shared" si="207"/>
        <v>if(isset($_REQUEST[''])){$request[''] = clean($_REQUEST['']);}</v>
      </c>
      <c r="AC137" t="str">
        <f t="shared" si="208"/>
        <v>if(isset($_REQUEST[''])){$request[''] = clean($_REQUEST['']);}</v>
      </c>
      <c r="AF137" t="str">
        <f t="shared" si="209"/>
        <v>if(isset($_REQUEST[''])){$request[''] = clean($_REQUEST['']);}</v>
      </c>
      <c r="AI137" t="str">
        <f t="shared" si="210"/>
        <v>if(isset($_REQUEST['filename'])){$request['filename'] = clean($_REQUEST['filename']);}</v>
      </c>
      <c r="AL137" t="str">
        <f t="shared" si="211"/>
        <v>if(isset($_REQUEST[''])){$request[''] = clean($_REQUEST['']);}</v>
      </c>
      <c r="AO137" t="str">
        <f t="shared" si="212"/>
        <v>if(isset($_REQUEST[''])){$request[''] = clean($_REQUEST['']);}</v>
      </c>
      <c r="AR137" t="str">
        <f t="shared" si="213"/>
        <v>if(isset($_REQUEST[''])){$request[''] = clean($_REQUEST['']);}</v>
      </c>
      <c r="AU137" t="str">
        <f t="shared" si="214"/>
        <v>if(isset($_REQUEST['author'])){$request['author'] = clean($_REQUEST['author']);}</v>
      </c>
      <c r="AX137" t="str">
        <f t="shared" si="215"/>
        <v>if(isset($_REQUEST['host'])){$request['host'] = clean($_REQUEST['host']);}</v>
      </c>
      <c r="BA137" t="str">
        <f t="shared" si="216"/>
        <v>if(isset($_REQUEST[''])){$request[''] = clean($_REQUEST['']);}</v>
      </c>
      <c r="BD137" t="str">
        <f t="shared" si="217"/>
        <v>if(isset($_REQUEST[''])){$request[''] = clean($_REQUEST['']);}</v>
      </c>
      <c r="BG137" t="str">
        <f t="shared" si="218"/>
        <v>if(isset($_REQUEST[''])){$request[''] = clean($_REQUEST['']);}</v>
      </c>
      <c r="BJ137" t="str">
        <f t="shared" si="219"/>
        <v>if(isset($_REQUEST[''])){$request[''] = clean($_REQUEST['']);}</v>
      </c>
      <c r="BM137" t="str">
        <f t="shared" si="220"/>
        <v>if(isset($_REQUEST[''])){$request[''] = clean($_REQUEST['']);}</v>
      </c>
      <c r="BP137" t="str">
        <f t="shared" si="221"/>
        <v>if(isset($_REQUEST['sender'])){$request['sender'] = clean($_REQUEST['sender']);}</v>
      </c>
      <c r="BS137" t="str">
        <f t="shared" si="222"/>
        <v>if(isset($_REQUEST[''])){$request[''] = clean($_REQUEST['']);}</v>
      </c>
      <c r="BV137" t="str">
        <f t="shared" si="223"/>
        <v>if(isset($_REQUEST['end_time'])){$request['end_time'] = clean($_REQUEST['end_time']);}</v>
      </c>
      <c r="BY137" t="str">
        <f t="shared" si="224"/>
        <v>if(isset($_REQUEST[''])){$request[''] = clean($_REQUEST['']);}</v>
      </c>
      <c r="CB137" t="str">
        <f t="shared" si="225"/>
        <v>if(isset($_REQUEST[''])){$request[''] = clean($_REQUEST['']);}</v>
      </c>
      <c r="CE137" t="str">
        <f t="shared" si="226"/>
        <v>if(isset($_REQUEST['height'])){$request['height'] = clean($_REQUEST['height']);}</v>
      </c>
      <c r="CH137" t="s">
        <v>181</v>
      </c>
    </row>
    <row r="138" spans="2:86" x14ac:dyDescent="0.2">
      <c r="B138" t="str">
        <f t="shared" si="199"/>
        <v>if(isset($_REQUEST[''])){$request[''] = clean($_REQUEST['']);}</v>
      </c>
      <c r="E138" t="str">
        <f t="shared" si="200"/>
        <v>if(isset($_REQUEST[''])){$request[''] = clean($_REQUEST['']);}</v>
      </c>
      <c r="H138" t="str">
        <f t="shared" si="201"/>
        <v>if(isset($_REQUEST[''])){$request[''] = clean($_REQUEST['']);}</v>
      </c>
      <c r="K138" t="str">
        <f t="shared" si="202"/>
        <v>if(isset($_REQUEST[''])){$request[''] = clean($_REQUEST['']);}</v>
      </c>
      <c r="N138" t="str">
        <f t="shared" si="203"/>
        <v>if(isset($_REQUEST[''])){$request[''] = clean($_REQUEST['']);}</v>
      </c>
      <c r="Q138" t="str">
        <f t="shared" si="204"/>
        <v>if(isset($_REQUEST['entitlements'])){$request['entitlements'] = clean($_REQUEST['entitlements']);}</v>
      </c>
      <c r="T138" t="str">
        <f t="shared" si="205"/>
        <v>if(isset($_REQUEST[''])){$request[''] = clean($_REQUEST['']);}</v>
      </c>
      <c r="W138" t="str">
        <f t="shared" si="206"/>
        <v>if(isset($_REQUEST[''])){$request[''] = clean($_REQUEST['']);}</v>
      </c>
      <c r="Z138" t="str">
        <f t="shared" si="207"/>
        <v>if(isset($_REQUEST[''])){$request[''] = clean($_REQUEST['']);}</v>
      </c>
      <c r="AC138" t="str">
        <f t="shared" si="208"/>
        <v>if(isset($_REQUEST[''])){$request[''] = clean($_REQUEST['']);}</v>
      </c>
      <c r="AF138" t="str">
        <f t="shared" si="209"/>
        <v>if(isset($_REQUEST[''])){$request[''] = clean($_REQUEST['']);}</v>
      </c>
      <c r="AI138" t="str">
        <f t="shared" si="210"/>
        <v>if(isset($_REQUEST['metadata'])){$request['metadata'] = clean($_REQUEST['metadata']);}</v>
      </c>
      <c r="AL138" t="str">
        <f t="shared" si="211"/>
        <v>if(isset($_REQUEST[''])){$request[''] = clean($_REQUEST['']);}</v>
      </c>
      <c r="AO138" t="str">
        <f t="shared" si="212"/>
        <v>if(isset($_REQUEST[''])){$request[''] = clean($_REQUEST['']);}</v>
      </c>
      <c r="AR138" t="str">
        <f t="shared" si="213"/>
        <v>if(isset($_REQUEST[''])){$request[''] = clean($_REQUEST['']);}</v>
      </c>
      <c r="AU138" t="str">
        <f t="shared" si="214"/>
        <v>if(isset($_REQUEST[''])){$request[''] = clean($_REQUEST['']);}</v>
      </c>
      <c r="AX138" t="str">
        <f t="shared" si="215"/>
        <v>if(isset($_REQUEST[''])){$request[''] = clean($_REQUEST['']);}</v>
      </c>
      <c r="BA138" t="str">
        <f t="shared" si="216"/>
        <v>if(isset($_REQUEST[''])){$request[''] = clean($_REQUEST['']);}</v>
      </c>
      <c r="BD138" t="str">
        <f t="shared" si="217"/>
        <v>if(isset($_REQUEST[''])){$request[''] = clean($_REQUEST['']);}</v>
      </c>
      <c r="BG138" t="str">
        <f t="shared" si="218"/>
        <v>if(isset($_REQUEST[''])){$request[''] = clean($_REQUEST['']);}</v>
      </c>
      <c r="BJ138" t="str">
        <f t="shared" si="219"/>
        <v>if(isset($_REQUEST[''])){$request[''] = clean($_REQUEST['']);}</v>
      </c>
      <c r="BM138" t="str">
        <f t="shared" si="220"/>
        <v>if(isset($_REQUEST[''])){$request[''] = clean($_REQUEST['']);}</v>
      </c>
      <c r="BP138" t="str">
        <f t="shared" si="221"/>
        <v>if(isset($_REQUEST['subject'])){$request['subject'] = clean($_REQUEST['subject']);}</v>
      </c>
      <c r="BS138" t="str">
        <f t="shared" si="222"/>
        <v>if(isset($_REQUEST[''])){$request[''] = clean($_REQUEST['']);}</v>
      </c>
      <c r="BV138" t="str">
        <f t="shared" si="223"/>
        <v>if(isset($_REQUEST[''])){$request[''] = clean($_REQUEST['']);}</v>
      </c>
      <c r="BY138" t="str">
        <f t="shared" si="224"/>
        <v>if(isset($_REQUEST[''])){$request[''] = clean($_REQUEST['']);}</v>
      </c>
      <c r="CB138" t="str">
        <f t="shared" si="225"/>
        <v>if(isset($_REQUEST[''])){$request[''] = clean($_REQUEST['']);}</v>
      </c>
      <c r="CE138" t="str">
        <f t="shared" si="226"/>
        <v>if(isset($_REQUEST[''])){$request[''] = clean($_REQUEST['']);}</v>
      </c>
      <c r="CH138" t="s">
        <v>181</v>
      </c>
    </row>
    <row r="139" spans="2:86" x14ac:dyDescent="0.2">
      <c r="B139" t="str">
        <f t="shared" si="199"/>
        <v>if(isset($_REQUEST[''])){$request[''] = clean($_REQUEST['']);}</v>
      </c>
      <c r="E139" t="str">
        <f t="shared" si="200"/>
        <v>if(isset($_REQUEST[''])){$request[''] = clean($_REQUEST['']);}</v>
      </c>
      <c r="H139" t="str">
        <f t="shared" si="201"/>
        <v>if(isset($_REQUEST[''])){$request[''] = clean($_REQUEST['']);}</v>
      </c>
      <c r="K139" t="str">
        <f t="shared" si="202"/>
        <v>if(isset($_REQUEST[''])){$request[''] = clean($_REQUEST['']);}</v>
      </c>
      <c r="N139" t="str">
        <f t="shared" si="203"/>
        <v>if(isset($_REQUEST[''])){$request[''] = clean($_REQUEST['']);}</v>
      </c>
      <c r="Q139" t="str">
        <f t="shared" si="204"/>
        <v>if(isset($_REQUEST[''])){$request[''] = clean($_REQUEST['']);}</v>
      </c>
      <c r="T139" t="str">
        <f t="shared" si="205"/>
        <v>if(isset($_REQUEST[''])){$request[''] = clean($_REQUEST['']);}</v>
      </c>
      <c r="W139" t="str">
        <f t="shared" si="206"/>
        <v>if(isset($_REQUEST[''])){$request[''] = clean($_REQUEST['']);}</v>
      </c>
      <c r="Z139" t="str">
        <f t="shared" si="207"/>
        <v>if(isset($_REQUEST[''])){$request[''] = clean($_REQUEST['']);}</v>
      </c>
      <c r="AC139" t="str">
        <f t="shared" si="208"/>
        <v>if(isset($_REQUEST[''])){$request[''] = clean($_REQUEST['']);}</v>
      </c>
      <c r="AF139" t="str">
        <f t="shared" si="209"/>
        <v>if(isset($_REQUEST[''])){$request[''] = clean($_REQUEST['']);}</v>
      </c>
      <c r="AI139" t="str">
        <f t="shared" si="210"/>
        <v>if(isset($_REQUEST[''])){$request[''] = clean($_REQUEST['']);}</v>
      </c>
      <c r="AL139" t="str">
        <f t="shared" si="211"/>
        <v>if(isset($_REQUEST[''])){$request[''] = clean($_REQUEST['']);}</v>
      </c>
      <c r="AO139" t="str">
        <f t="shared" si="212"/>
        <v>if(isset($_REQUEST[''])){$request[''] = clean($_REQUEST['']);}</v>
      </c>
      <c r="AR139" t="str">
        <f t="shared" si="213"/>
        <v>if(isset($_REQUEST[''])){$request[''] = clean($_REQUEST['']);}</v>
      </c>
      <c r="AU139" t="str">
        <f t="shared" si="214"/>
        <v>if(isset($_REQUEST[''])){$request[''] = clean($_REQUEST['']);}</v>
      </c>
      <c r="AX139" t="str">
        <f t="shared" si="215"/>
        <v>if(isset($_REQUEST[''])){$request[''] = clean($_REQUEST['']);}</v>
      </c>
      <c r="BA139" t="str">
        <f t="shared" si="216"/>
        <v>if(isset($_REQUEST[''])){$request[''] = clean($_REQUEST['']);}</v>
      </c>
      <c r="BD139" t="str">
        <f t="shared" si="217"/>
        <v>if(isset($_REQUEST[''])){$request[''] = clean($_REQUEST['']);}</v>
      </c>
      <c r="BG139" t="str">
        <f t="shared" si="218"/>
        <v>if(isset($_REQUEST[''])){$request[''] = clean($_REQUEST['']);}</v>
      </c>
      <c r="BJ139" t="str">
        <f t="shared" si="219"/>
        <v>if(isset($_REQUEST[''])){$request[''] = clean($_REQUEST['']);}</v>
      </c>
      <c r="BM139" t="str">
        <f t="shared" si="220"/>
        <v>if(isset($_REQUEST[''])){$request[''] = clean($_REQUEST['']);}</v>
      </c>
      <c r="BP139" t="str">
        <f t="shared" si="221"/>
        <v>if(isset($_REQUEST['object'])){$request['object'] = clean($_REQUEST['object']);}</v>
      </c>
      <c r="BS139" t="str">
        <f t="shared" si="222"/>
        <v>if(isset($_REQUEST[''])){$request[''] = clean($_REQUEST['']);}</v>
      </c>
      <c r="BV139" t="str">
        <f t="shared" si="223"/>
        <v>if(isset($_REQUEST[''])){$request[''] = clean($_REQUEST['']);}</v>
      </c>
      <c r="BY139" t="str">
        <f t="shared" si="224"/>
        <v>if(isset($_REQUEST[''])){$request[''] = clean($_REQUEST['']);}</v>
      </c>
      <c r="CB139" t="str">
        <f t="shared" si="225"/>
        <v>if(isset($_REQUEST[''])){$request[''] = clean($_REQUEST['']);}</v>
      </c>
      <c r="CE139" t="str">
        <f t="shared" si="226"/>
        <v>if(isset($_REQUEST[''])){$request[''] = clean($_REQUEST['']);}</v>
      </c>
      <c r="CH139" t="s">
        <v>181</v>
      </c>
    </row>
    <row r="140" spans="2:86" x14ac:dyDescent="0.2">
      <c r="B140" t="str">
        <f t="shared" si="199"/>
        <v>if(isset($_REQUEST[''])){$request[''] = clean($_REQUEST['']);}</v>
      </c>
      <c r="E140" t="str">
        <f t="shared" si="200"/>
        <v>if(isset($_REQUEST[''])){$request[''] = clean($_REQUEST['']);}</v>
      </c>
      <c r="H140" t="str">
        <f t="shared" si="201"/>
        <v>if(isset($_REQUEST[''])){$request[''] = clean($_REQUEST['']);}</v>
      </c>
      <c r="K140" t="str">
        <f t="shared" si="202"/>
        <v>if(isset($_REQUEST[''])){$request[''] = clean($_REQUEST['']);}</v>
      </c>
      <c r="N140" t="str">
        <f t="shared" si="203"/>
        <v>if(isset($_REQUEST[''])){$request[''] = clean($_REQUEST['']);}</v>
      </c>
      <c r="Q140" t="str">
        <f t="shared" si="204"/>
        <v>if(isset($_REQUEST[''])){$request[''] = clean($_REQUEST['']);}</v>
      </c>
      <c r="T140" t="str">
        <f t="shared" si="205"/>
        <v>if(isset($_REQUEST[''])){$request[''] = clean($_REQUEST['']);}</v>
      </c>
      <c r="W140" t="str">
        <f t="shared" si="206"/>
        <v>if(isset($_REQUEST[''])){$request[''] = clean($_REQUEST['']);}</v>
      </c>
      <c r="Z140" t="str">
        <f t="shared" si="207"/>
        <v>if(isset($_REQUEST[''])){$request[''] = clean($_REQUEST['']);}</v>
      </c>
      <c r="AC140" t="str">
        <f t="shared" si="208"/>
        <v>if(isset($_REQUEST[''])){$request[''] = clean($_REQUEST['']);}</v>
      </c>
      <c r="AF140" t="str">
        <f t="shared" si="209"/>
        <v>if(isset($_REQUEST[''])){$request[''] = clean($_REQUEST['']);}</v>
      </c>
      <c r="AI140" t="str">
        <f t="shared" si="210"/>
        <v>if(isset($_REQUEST[''])){$request[''] = clean($_REQUEST['']);}</v>
      </c>
      <c r="AL140" t="str">
        <f t="shared" si="211"/>
        <v>if(isset($_REQUEST[''])){$request[''] = clean($_REQUEST['']);}</v>
      </c>
      <c r="AO140" t="str">
        <f t="shared" si="212"/>
        <v>if(isset($_REQUEST[''])){$request[''] = clean($_REQUEST['']);}</v>
      </c>
      <c r="AR140" t="str">
        <f t="shared" si="213"/>
        <v>if(isset($_REQUEST[''])){$request[''] = clean($_REQUEST['']);}</v>
      </c>
      <c r="AU140" t="str">
        <f t="shared" si="214"/>
        <v>if(isset($_REQUEST[''])){$request[''] = clean($_REQUEST['']);}</v>
      </c>
      <c r="AX140" t="str">
        <f t="shared" si="215"/>
        <v>if(isset($_REQUEST[''])){$request[''] = clean($_REQUEST['']);}</v>
      </c>
      <c r="BA140" t="str">
        <f t="shared" si="216"/>
        <v>if(isset($_REQUEST[''])){$request[''] = clean($_REQUEST['']);}</v>
      </c>
      <c r="BD140" t="str">
        <f t="shared" si="217"/>
        <v>if(isset($_REQUEST[''])){$request[''] = clean($_REQUEST['']);}</v>
      </c>
      <c r="BG140" t="str">
        <f t="shared" si="218"/>
        <v>if(isset($_REQUEST[''])){$request[''] = clean($_REQUEST['']);}</v>
      </c>
      <c r="BJ140" t="str">
        <f t="shared" si="219"/>
        <v>if(isset($_REQUEST[''])){$request[''] = clean($_REQUEST['']);}</v>
      </c>
      <c r="BM140" t="str">
        <f t="shared" si="220"/>
        <v>if(isset($_REQUEST[''])){$request[''] = clean($_REQUEST['']);}</v>
      </c>
      <c r="BP140" t="str">
        <f t="shared" si="221"/>
        <v>if(isset($_REQUEST[''])){$request[''] = clean($_REQUEST['']);}</v>
      </c>
      <c r="BS140" t="str">
        <f t="shared" si="222"/>
        <v>if(isset($_REQUEST[''])){$request[''] = clean($_REQUEST['']);}</v>
      </c>
      <c r="BV140" t="str">
        <f t="shared" si="223"/>
        <v>if(isset($_REQUEST[''])){$request[''] = clean($_REQUEST['']);}</v>
      </c>
      <c r="BY140" t="str">
        <f t="shared" si="224"/>
        <v>if(isset($_REQUEST[''])){$request[''] = clean($_REQUEST['']);}</v>
      </c>
      <c r="CB140" t="str">
        <f t="shared" si="225"/>
        <v>if(isset($_REQUEST[''])){$request[''] = clean($_REQUEST['']);}</v>
      </c>
      <c r="CE140" t="str">
        <f t="shared" si="226"/>
        <v>if(isset($_REQUEST[''])){$request[''] = clean($_REQUEST['']);}</v>
      </c>
      <c r="CH140" t="s">
        <v>181</v>
      </c>
    </row>
    <row r="141" spans="2:86" x14ac:dyDescent="0.2">
      <c r="B141" t="str">
        <f t="shared" si="199"/>
        <v>if(isset($_REQUEST[''])){$request[''] = clean($_REQUEST['']);}</v>
      </c>
      <c r="E141" t="str">
        <f t="shared" si="200"/>
        <v>if(isset($_REQUEST[''])){$request[''] = clean($_REQUEST['']);}</v>
      </c>
      <c r="H141" t="str">
        <f t="shared" si="201"/>
        <v>if(isset($_REQUEST[''])){$request[''] = clean($_REQUEST['']);}</v>
      </c>
      <c r="K141" t="str">
        <f t="shared" si="202"/>
        <v>if(isset($_REQUEST[''])){$request[''] = clean($_REQUEST['']);}</v>
      </c>
      <c r="N141" t="str">
        <f t="shared" si="203"/>
        <v>if(isset($_REQUEST[''])){$request[''] = clean($_REQUEST['']);}</v>
      </c>
      <c r="Q141" t="str">
        <f t="shared" si="204"/>
        <v>if(isset($_REQUEST[''])){$request[''] = clean($_REQUEST['']);}</v>
      </c>
      <c r="T141" t="str">
        <f t="shared" si="205"/>
        <v>if(isset($_REQUEST[''])){$request[''] = clean($_REQUEST['']);}</v>
      </c>
      <c r="W141" t="str">
        <f t="shared" si="206"/>
        <v>if(isset($_REQUEST[''])){$request[''] = clean($_REQUEST['']);}</v>
      </c>
      <c r="Z141" t="str">
        <f t="shared" si="207"/>
        <v>if(isset($_REQUEST[''])){$request[''] = clean($_REQUEST['']);}</v>
      </c>
      <c r="AC141" t="str">
        <f t="shared" si="208"/>
        <v>if(isset($_REQUEST[''])){$request[''] = clean($_REQUEST['']);}</v>
      </c>
      <c r="AF141" t="str">
        <f t="shared" si="209"/>
        <v>if(isset($_REQUEST[''])){$request[''] = clean($_REQUEST['']);}</v>
      </c>
      <c r="AI141" t="str">
        <f t="shared" si="210"/>
        <v>if(isset($_REQUEST[''])){$request[''] = clean($_REQUEST['']);}</v>
      </c>
      <c r="AL141" t="str">
        <f t="shared" si="211"/>
        <v>if(isset($_REQUEST[''])){$request[''] = clean($_REQUEST['']);}</v>
      </c>
      <c r="AO141" t="str">
        <f t="shared" si="212"/>
        <v>if(isset($_REQUEST[''])){$request[''] = clean($_REQUEST['']);}</v>
      </c>
      <c r="AR141" t="str">
        <f t="shared" si="213"/>
        <v>if(isset($_REQUEST[''])){$request[''] = clean($_REQUEST['']);}</v>
      </c>
      <c r="AU141" t="str">
        <f t="shared" si="214"/>
        <v>if(isset($_REQUEST[''])){$request[''] = clean($_REQUEST['']);}</v>
      </c>
      <c r="AX141" t="str">
        <f t="shared" si="215"/>
        <v>if(isset($_REQUEST[''])){$request[''] = clean($_REQUEST['']);}</v>
      </c>
      <c r="BA141" t="str">
        <f t="shared" si="216"/>
        <v>if(isset($_REQUEST[''])){$request[''] = clean($_REQUEST['']);}</v>
      </c>
      <c r="BD141" t="str">
        <f t="shared" si="217"/>
        <v>if(isset($_REQUEST[''])){$request[''] = clean($_REQUEST['']);}</v>
      </c>
      <c r="BG141" t="str">
        <f t="shared" si="218"/>
        <v>if(isset($_REQUEST[''])){$request[''] = clean($_REQUEST['']);}</v>
      </c>
      <c r="BJ141" t="str">
        <f t="shared" si="219"/>
        <v>if(isset($_REQUEST[''])){$request[''] = clean($_REQUEST['']);}</v>
      </c>
      <c r="BM141" t="str">
        <f t="shared" si="220"/>
        <v>if(isset($_REQUEST[''])){$request[''] = clean($_REQUEST['']);}</v>
      </c>
      <c r="BP141" t="str">
        <f t="shared" si="221"/>
        <v>if(isset($_REQUEST[''])){$request[''] = clean($_REQUEST['']);}</v>
      </c>
      <c r="BS141" t="str">
        <f t="shared" si="222"/>
        <v>if(isset($_REQUEST[''])){$request[''] = clean($_REQUEST['']);}</v>
      </c>
      <c r="BV141" t="str">
        <f t="shared" si="223"/>
        <v>if(isset($_REQUEST[''])){$request[''] = clean($_REQUEST['']);}</v>
      </c>
      <c r="BY141" t="str">
        <f t="shared" si="224"/>
        <v>if(isset($_REQUEST[''])){$request[''] = clean($_REQUEST['']);}</v>
      </c>
      <c r="CB141" t="str">
        <f t="shared" si="225"/>
        <v>if(isset($_REQUEST[''])){$request[''] = clean($_REQUEST['']);}</v>
      </c>
      <c r="CE141" t="str">
        <f t="shared" si="226"/>
        <v>if(isset($_REQUEST['excerpt_id'])){$request['excerpt_id'] = clean($_REQUEST['excerpt_id']);}</v>
      </c>
      <c r="CH141" t="s">
        <v>181</v>
      </c>
    </row>
    <row r="142" spans="2:86" x14ac:dyDescent="0.2">
      <c r="B142" t="str">
        <f t="shared" si="199"/>
        <v>if(isset($_REQUEST[''])){$request[''] = clean($_REQUEST['']);}</v>
      </c>
      <c r="E142" t="str">
        <f t="shared" si="200"/>
        <v>if(isset($_REQUEST[''])){$request[''] = clean($_REQUEST['']);}</v>
      </c>
      <c r="H142" t="str">
        <f t="shared" si="201"/>
        <v>if(isset($_REQUEST[''])){$request[''] = clean($_REQUEST['']);}</v>
      </c>
      <c r="K142" t="str">
        <f t="shared" si="202"/>
        <v>if(isset($_REQUEST[''])){$request[''] = clean($_REQUEST['']);}</v>
      </c>
      <c r="N142" t="str">
        <f t="shared" si="203"/>
        <v>if(isset($_REQUEST[''])){$request[''] = clean($_REQUEST['']);}</v>
      </c>
      <c r="Q142" t="str">
        <f t="shared" si="204"/>
        <v>if(isset($_REQUEST[''])){$request[''] = clean($_REQUEST['']);}</v>
      </c>
      <c r="T142" t="str">
        <f t="shared" si="205"/>
        <v>if(isset($_REQUEST[''])){$request[''] = clean($_REQUEST['']);}</v>
      </c>
      <c r="W142" t="str">
        <f t="shared" si="206"/>
        <v>if(isset($_REQUEST[''])){$request[''] = clean($_REQUEST['']);}</v>
      </c>
      <c r="Z142" t="str">
        <f t="shared" si="207"/>
        <v>if(isset($_REQUEST[''])){$request[''] = clean($_REQUEST['']);}</v>
      </c>
      <c r="AC142" t="str">
        <f t="shared" si="208"/>
        <v>if(isset($_REQUEST[''])){$request[''] = clean($_REQUEST['']);}</v>
      </c>
      <c r="AF142" t="str">
        <f t="shared" si="209"/>
        <v>if(isset($_REQUEST[''])){$request[''] = clean($_REQUEST['']);}</v>
      </c>
      <c r="AI142" t="str">
        <f t="shared" si="210"/>
        <v>if(isset($_REQUEST[''])){$request[''] = clean($_REQUEST['']);}</v>
      </c>
      <c r="AL142" t="str">
        <f t="shared" si="211"/>
        <v>if(isset($_REQUEST[''])){$request[''] = clean($_REQUEST['']);}</v>
      </c>
      <c r="AO142" t="str">
        <f t="shared" si="212"/>
        <v>if(isset($_REQUEST[''])){$request[''] = clean($_REQUEST['']);}</v>
      </c>
      <c r="AR142" t="str">
        <f t="shared" si="213"/>
        <v>if(isset($_REQUEST[''])){$request[''] = clean($_REQUEST['']);}</v>
      </c>
      <c r="AU142" t="str">
        <f t="shared" si="214"/>
        <v>if(isset($_REQUEST[''])){$request[''] = clean($_REQUEST['']);}</v>
      </c>
      <c r="AX142" t="str">
        <f t="shared" si="215"/>
        <v>if(isset($_REQUEST[''])){$request[''] = clean($_REQUEST['']);}</v>
      </c>
      <c r="BA142" t="str">
        <f t="shared" si="216"/>
        <v>if(isset($_REQUEST[''])){$request[''] = clean($_REQUEST['']);}</v>
      </c>
      <c r="BD142" t="str">
        <f t="shared" si="217"/>
        <v>if(isset($_REQUEST[''])){$request[''] = clean($_REQUEST['']);}</v>
      </c>
      <c r="BG142" t="str">
        <f t="shared" si="218"/>
        <v>if(isset($_REQUEST[''])){$request[''] = clean($_REQUEST['']);}</v>
      </c>
      <c r="BJ142" t="str">
        <f t="shared" si="219"/>
        <v>if(isset($_REQUEST[''])){$request[''] = clean($_REQUEST['']);}</v>
      </c>
      <c r="BM142" t="str">
        <f t="shared" si="220"/>
        <v>if(isset($_REQUEST[''])){$request[''] = clean($_REQUEST['']);}</v>
      </c>
      <c r="BP142" t="str">
        <f t="shared" si="221"/>
        <v>if(isset($_REQUEST[''])){$request[''] = clean($_REQUEST['']);}</v>
      </c>
      <c r="BS142" t="str">
        <f t="shared" si="222"/>
        <v>if(isset($_REQUEST[''])){$request[''] = clean($_REQUEST['']);}</v>
      </c>
      <c r="BV142" t="str">
        <f t="shared" si="223"/>
        <v>if(isset($_REQUEST['stage_id'])){$request['stage_id'] = clean($_REQUEST['stage_id']);}</v>
      </c>
      <c r="BY142" t="str">
        <f t="shared" si="224"/>
        <v>if(isset($_REQUEST['stage_id'])){$request['stage_id'] = clean($_REQUEST['stage_id']);}</v>
      </c>
      <c r="CB142" t="str">
        <f t="shared" si="225"/>
        <v>if(isset($_REQUEST['stage_id'])){$request['stage_id'] = clean($_REQUEST['stage_id']);}</v>
      </c>
      <c r="CE142" t="str">
        <f t="shared" si="226"/>
        <v>if(isset($_REQUEST['stage_id'])){$request['stage_id'] = clean($_REQUEST['stage_id']);}</v>
      </c>
      <c r="CH142" t="s">
        <v>181</v>
      </c>
    </row>
    <row r="143" spans="2:86" x14ac:dyDescent="0.2">
      <c r="B143" t="str">
        <f t="shared" si="199"/>
        <v>if(isset($_REQUEST[''])){$request[''] = clean($_REQUEST['']);}</v>
      </c>
      <c r="E143" t="str">
        <f t="shared" si="200"/>
        <v>if(isset($_REQUEST[''])){$request[''] = clean($_REQUEST['']);}</v>
      </c>
      <c r="H143" t="str">
        <f t="shared" si="201"/>
        <v>if(isset($_REQUEST[''])){$request[''] = clean($_REQUEST['']);}</v>
      </c>
      <c r="K143" t="str">
        <f t="shared" si="202"/>
        <v>if(isset($_REQUEST[''])){$request[''] = clean($_REQUEST['']);}</v>
      </c>
      <c r="N143" t="str">
        <f t="shared" si="203"/>
        <v>if(isset($_REQUEST[''])){$request[''] = clean($_REQUEST['']);}</v>
      </c>
      <c r="Q143" t="str">
        <f t="shared" si="204"/>
        <v>if(isset($_REQUEST[''])){$request[''] = clean($_REQUEST['']);}</v>
      </c>
      <c r="T143" t="str">
        <f t="shared" si="205"/>
        <v>if(isset($_REQUEST[''])){$request[''] = clean($_REQUEST['']);}</v>
      </c>
      <c r="W143" t="str">
        <f t="shared" si="206"/>
        <v>if(isset($_REQUEST[''])){$request[''] = clean($_REQUEST['']);}</v>
      </c>
      <c r="Z143" t="str">
        <f t="shared" si="207"/>
        <v>if(isset($_REQUEST[''])){$request[''] = clean($_REQUEST['']);}</v>
      </c>
      <c r="AC143" t="str">
        <f t="shared" si="208"/>
        <v>if(isset($_REQUEST[''])){$request[''] = clean($_REQUEST['']);}</v>
      </c>
      <c r="AF143" t="str">
        <f t="shared" si="209"/>
        <v>if(isset($_REQUEST[''])){$request[''] = clean($_REQUEST['']);}</v>
      </c>
      <c r="AI143" t="str">
        <f t="shared" si="210"/>
        <v>if(isset($_REQUEST[''])){$request[''] = clean($_REQUEST['']);}</v>
      </c>
      <c r="AL143" t="str">
        <f t="shared" si="211"/>
        <v>if(isset($_REQUEST[''])){$request[''] = clean($_REQUEST['']);}</v>
      </c>
      <c r="AO143" t="str">
        <f t="shared" si="212"/>
        <v>if(isset($_REQUEST[''])){$request[''] = clean($_REQUEST['']);}</v>
      </c>
      <c r="AR143" t="str">
        <f t="shared" si="213"/>
        <v>if(isset($_REQUEST[''])){$request[''] = clean($_REQUEST['']);}</v>
      </c>
      <c r="AU143" t="str">
        <f t="shared" si="214"/>
        <v>if(isset($_REQUEST[''])){$request[''] = clean($_REQUEST['']);}</v>
      </c>
      <c r="AX143" t="str">
        <f t="shared" si="215"/>
        <v>if(isset($_REQUEST[''])){$request[''] = clean($_REQUEST['']);}</v>
      </c>
      <c r="BA143" t="str">
        <f t="shared" si="216"/>
        <v>if(isset($_REQUEST[''])){$request[''] = clean($_REQUEST['']);}</v>
      </c>
      <c r="BD143" t="str">
        <f t="shared" si="217"/>
        <v>if(isset($_REQUEST[''])){$request[''] = clean($_REQUEST['']);}</v>
      </c>
      <c r="BG143" t="str">
        <f t="shared" si="218"/>
        <v>if(isset($_REQUEST[''])){$request[''] = clean($_REQUEST['']);}</v>
      </c>
      <c r="BJ143" t="str">
        <f t="shared" si="219"/>
        <v>if(isset($_REQUEST[''])){$request[''] = clean($_REQUEST['']);}</v>
      </c>
      <c r="BM143" t="str">
        <f t="shared" si="220"/>
        <v>if(isset($_REQUEST[''])){$request[''] = clean($_REQUEST['']);}</v>
      </c>
      <c r="BP143" t="str">
        <f t="shared" si="221"/>
        <v>if(isset($_REQUEST[''])){$request[''] = clean($_REQUEST['']);}</v>
      </c>
      <c r="BS143" t="str">
        <f t="shared" si="222"/>
        <v>if(isset($_REQUEST[''])){$request[''] = clean($_REQUEST['']);}</v>
      </c>
      <c r="BV143" t="str">
        <f t="shared" si="223"/>
        <v>if(isset($_REQUEST['attachment_id'])){$request['attachment_id'] = clean($_REQUEST['attachment_id']);}</v>
      </c>
      <c r="BY143" t="str">
        <f t="shared" si="224"/>
        <v>if(isset($_REQUEST[''])){$request[''] = clean($_REQUEST['']);}</v>
      </c>
      <c r="CB143" t="str">
        <f t="shared" si="225"/>
        <v>if(isset($_REQUEST[''])){$request[''] = clean($_REQUEST['']);}</v>
      </c>
      <c r="CE143" t="str">
        <f t="shared" si="226"/>
        <v>if(isset($_REQUEST[''])){$request[''] = clean($_REQUEST['']);}</v>
      </c>
      <c r="CH143" t="s">
        <v>181</v>
      </c>
    </row>
    <row r="144" spans="2:86" x14ac:dyDescent="0.2">
      <c r="B144" t="str">
        <f t="shared" si="199"/>
        <v>if(isset($_REQUEST[''])){$request[''] = clean($_REQUEST['']);}</v>
      </c>
      <c r="E144" t="str">
        <f t="shared" si="200"/>
        <v>if(isset($_REQUEST[''])){$request[''] = clean($_REQUEST['']);}</v>
      </c>
      <c r="H144" t="str">
        <f t="shared" si="201"/>
        <v>if(isset($_REQUEST[''])){$request[''] = clean($_REQUEST['']);}</v>
      </c>
      <c r="K144" t="str">
        <f t="shared" si="202"/>
        <v>if(isset($_REQUEST[''])){$request[''] = clean($_REQUEST['']);}</v>
      </c>
      <c r="N144" t="str">
        <f t="shared" si="203"/>
        <v>if(isset($_REQUEST[''])){$request[''] = clean($_REQUEST['']);}</v>
      </c>
      <c r="Q144" t="str">
        <f t="shared" si="204"/>
        <v>if(isset($_REQUEST[''])){$request[''] = clean($_REQUEST['']);}</v>
      </c>
      <c r="T144" t="str">
        <f t="shared" si="205"/>
        <v>if(isset($_REQUEST[''])){$request[''] = clean($_REQUEST['']);}</v>
      </c>
      <c r="W144" t="str">
        <f t="shared" si="206"/>
        <v>if(isset($_REQUEST[''])){$request[''] = clean($_REQUEST['']);}</v>
      </c>
      <c r="Z144" t="str">
        <f t="shared" si="207"/>
        <v>if(isset($_REQUEST[''])){$request[''] = clean($_REQUEST['']);}</v>
      </c>
      <c r="AC144" t="str">
        <f t="shared" si="208"/>
        <v>if(isset($_REQUEST[''])){$request[''] = clean($_REQUEST['']);}</v>
      </c>
      <c r="AF144" t="str">
        <f t="shared" si="209"/>
        <v>if(isset($_REQUEST[''])){$request[''] = clean($_REQUEST['']);}</v>
      </c>
      <c r="AI144" t="str">
        <f t="shared" si="210"/>
        <v>if(isset($_REQUEST[''])){$request[''] = clean($_REQUEST['']);}</v>
      </c>
      <c r="AL144" t="str">
        <f t="shared" si="211"/>
        <v>if(isset($_REQUEST[''])){$request[''] = clean($_REQUEST['']);}</v>
      </c>
      <c r="AO144" t="str">
        <f t="shared" si="212"/>
        <v>if(isset($_REQUEST[''])){$request[''] = clean($_REQUEST['']);}</v>
      </c>
      <c r="AR144" t="str">
        <f t="shared" si="213"/>
        <v>if(isset($_REQUEST[''])){$request[''] = clean($_REQUEST['']);}</v>
      </c>
      <c r="AU144" t="str">
        <f t="shared" si="214"/>
        <v>if(isset($_REQUEST[''])){$request[''] = clean($_REQUEST['']);}</v>
      </c>
      <c r="AX144" t="str">
        <f t="shared" si="215"/>
        <v>if(isset($_REQUEST[''])){$request[''] = clean($_REQUEST['']);}</v>
      </c>
      <c r="BA144" t="str">
        <f t="shared" si="216"/>
        <v>if(isset($_REQUEST[''])){$request[''] = clean($_REQUEST['']);}</v>
      </c>
      <c r="BD144" t="str">
        <f t="shared" si="217"/>
        <v>if(isset($_REQUEST['post_id'])){$request['post_id'] = clean($_REQUEST['post_id']);}</v>
      </c>
      <c r="BG144" t="str">
        <f t="shared" si="218"/>
        <v>if(isset($_REQUEST[''])){$request[''] = clean($_REQUEST['']);}</v>
      </c>
      <c r="BJ144" t="str">
        <f t="shared" si="219"/>
        <v>if(isset($_REQUEST[''])){$request[''] = clean($_REQUEST['']);}</v>
      </c>
      <c r="BM144" t="str">
        <f t="shared" si="220"/>
        <v>if(isset($_REQUEST[''])){$request[''] = clean($_REQUEST['']);}</v>
      </c>
      <c r="BP144" t="str">
        <f t="shared" si="221"/>
        <v>if(isset($_REQUEST[''])){$request[''] = clean($_REQUEST['']);}</v>
      </c>
      <c r="BS144" t="str">
        <f t="shared" si="222"/>
        <v>if(isset($_REQUEST[''])){$request[''] = clean($_REQUEST['']);}</v>
      </c>
      <c r="BV144" t="str">
        <f t="shared" si="223"/>
        <v>if(isset($_REQUEST['post_id'])){$request['post_id'] = clean($_REQUEST['post_id']);}</v>
      </c>
      <c r="BY144" t="str">
        <f t="shared" si="224"/>
        <v>if(isset($_REQUEST['post_id'])){$request['post_id'] = clean($_REQUEST['post_id']);}</v>
      </c>
      <c r="CB144" t="str">
        <f t="shared" si="225"/>
        <v>if(isset($_REQUEST['post_id'])){$request['post_id'] = clean($_REQUEST['post_id']);}</v>
      </c>
      <c r="CE144" t="str">
        <f t="shared" si="226"/>
        <v>if(isset($_REQUEST['post_id'])){$request['post_id'] = clean($_REQUEST['post_id']);}</v>
      </c>
      <c r="CH144" t="s">
        <v>181</v>
      </c>
    </row>
    <row r="145" spans="1:86" x14ac:dyDescent="0.2">
      <c r="B145" t="str">
        <f t="shared" si="199"/>
        <v>if(isset($_REQUEST[''])){$request[''] = clean($_REQUEST['']);}</v>
      </c>
      <c r="E145" t="str">
        <f t="shared" si="200"/>
        <v>if(isset($_REQUEST[''])){$request[''] = clean($_REQUEST['']);}</v>
      </c>
      <c r="H145" t="str">
        <f t="shared" si="201"/>
        <v>if(isset($_REQUEST[''])){$request[''] = clean($_REQUEST['']);}</v>
      </c>
      <c r="K145" t="str">
        <f t="shared" si="202"/>
        <v>if(isset($_REQUEST[''])){$request[''] = clean($_REQUEST['']);}</v>
      </c>
      <c r="N145" t="str">
        <f t="shared" si="203"/>
        <v>if(isset($_REQUEST[''])){$request[''] = clean($_REQUEST['']);}</v>
      </c>
      <c r="Q145" t="str">
        <f t="shared" si="204"/>
        <v>if(isset($_REQUEST[''])){$request[''] = clean($_REQUEST['']);}</v>
      </c>
      <c r="T145" t="str">
        <f t="shared" si="205"/>
        <v>if(isset($_REQUEST[''])){$request[''] = clean($_REQUEST['']);}</v>
      </c>
      <c r="W145" t="str">
        <f t="shared" si="206"/>
        <v>if(isset($_REQUEST[''])){$request[''] = clean($_REQUEST['']);}</v>
      </c>
      <c r="Z145" t="str">
        <f t="shared" si="207"/>
        <v>if(isset($_REQUEST[''])){$request[''] = clean($_REQUEST['']);}</v>
      </c>
      <c r="AC145" t="str">
        <f t="shared" si="208"/>
        <v>if(isset($_REQUEST[''])){$request[''] = clean($_REQUEST['']);}</v>
      </c>
      <c r="AF145" t="str">
        <f t="shared" si="209"/>
        <v>if(isset($_REQUEST[''])){$request[''] = clean($_REQUEST['']);}</v>
      </c>
      <c r="AI145" t="str">
        <f t="shared" si="210"/>
        <v>if(isset($_REQUEST[''])){$request[''] = clean($_REQUEST['']);}</v>
      </c>
      <c r="AL145" t="str">
        <f t="shared" si="211"/>
        <v>if(isset($_REQUEST[''])){$request[''] = clean($_REQUEST['']);}</v>
      </c>
      <c r="AO145" t="str">
        <f t="shared" si="212"/>
        <v>if(isset($_REQUEST[''])){$request[''] = clean($_REQUEST['']);}</v>
      </c>
      <c r="AR145" t="str">
        <f t="shared" si="213"/>
        <v>if(isset($_REQUEST[''])){$request[''] = clean($_REQUEST['']);}</v>
      </c>
      <c r="AU145" t="str">
        <f t="shared" si="214"/>
        <v>if(isset($_REQUEST[''])){$request[''] = clean($_REQUEST['']);}</v>
      </c>
      <c r="AX145" t="str">
        <f t="shared" si="215"/>
        <v>if(isset($_REQUEST[''])){$request[''] = clean($_REQUEST['']);}</v>
      </c>
      <c r="BA145" t="str">
        <f t="shared" si="216"/>
        <v>if(isset($_REQUEST[''])){$request[''] = clean($_REQUEST['']);}</v>
      </c>
      <c r="BD145" t="str">
        <f t="shared" si="217"/>
        <v>if(isset($_REQUEST[''])){$request[''] = clean($_REQUEST['']);}</v>
      </c>
      <c r="BG145" t="str">
        <f t="shared" si="218"/>
        <v>if(isset($_REQUEST[''])){$request[''] = clean($_REQUEST['']);}</v>
      </c>
      <c r="BJ145" t="str">
        <f t="shared" si="219"/>
        <v>if(isset($_REQUEST[''])){$request[''] = clean($_REQUEST['']);}</v>
      </c>
      <c r="BM145" t="str">
        <f t="shared" si="220"/>
        <v>if(isset($_REQUEST[''])){$request[''] = clean($_REQUEST['']);}</v>
      </c>
      <c r="BP145" t="str">
        <f t="shared" si="221"/>
        <v>if(isset($_REQUEST[''])){$request[''] = clean($_REQUEST['']);}</v>
      </c>
      <c r="BS145" t="str">
        <f t="shared" si="222"/>
        <v>if(isset($_REQUEST[''])){$request[''] = clean($_REQUEST['']);}</v>
      </c>
      <c r="BV145" t="str">
        <f t="shared" si="223"/>
        <v>if(isset($_REQUEST[''])){$request[''] = clean($_REQUEST['']);}</v>
      </c>
      <c r="BY145" t="str">
        <f t="shared" si="224"/>
        <v>if(isset($_REQUEST[''])){$request[''] = clean($_REQUEST['']);}</v>
      </c>
      <c r="CB145" t="str">
        <f t="shared" si="225"/>
        <v>if(isset($_REQUEST[''])){$request[''] = clean($_REQUEST['']);}</v>
      </c>
      <c r="CE145" t="str">
        <f t="shared" si="226"/>
        <v>if(isset($_REQUEST[''])){$request[''] = clean($_REQUEST['']);}</v>
      </c>
      <c r="CH145" t="s">
        <v>181</v>
      </c>
    </row>
    <row r="146" spans="1:86" x14ac:dyDescent="0.2">
      <c r="B146" t="str">
        <f t="shared" si="199"/>
        <v>if(isset($_REQUEST[''])){$request[''] = clean($_REQUEST['']);}</v>
      </c>
      <c r="E146" t="str">
        <f t="shared" si="200"/>
        <v>if(isset($_REQUEST[''])){$request[''] = clean($_REQUEST['']);}</v>
      </c>
      <c r="H146" t="str">
        <f t="shared" si="201"/>
        <v>if(isset($_REQUEST[''])){$request[''] = clean($_REQUEST['']);}</v>
      </c>
      <c r="K146" t="str">
        <f t="shared" si="202"/>
        <v>if(isset($_REQUEST['partner_id'])){$request['partner_id'] = clean($_REQUEST['partner_id']);}</v>
      </c>
      <c r="N146" t="str">
        <f t="shared" si="203"/>
        <v>if(isset($_REQUEST[''])){$request[''] = clean($_REQUEST['']);}</v>
      </c>
      <c r="Q146" t="str">
        <f t="shared" si="204"/>
        <v>if(isset($_REQUEST[''])){$request[''] = clean($_REQUEST['']);}</v>
      </c>
      <c r="T146" t="str">
        <f t="shared" si="205"/>
        <v>if(isset($_REQUEST[''])){$request[''] = clean($_REQUEST['']);}</v>
      </c>
      <c r="W146" t="str">
        <f t="shared" si="206"/>
        <v>if(isset($_REQUEST[''])){$request[''] = clean($_REQUEST['']);}</v>
      </c>
      <c r="Z146" t="str">
        <f t="shared" si="207"/>
        <v>if(isset($_REQUEST[''])){$request[''] = clean($_REQUEST['']);}</v>
      </c>
      <c r="AC146" t="str">
        <f t="shared" si="208"/>
        <v>if(isset($_REQUEST[''])){$request[''] = clean($_REQUEST['']);}</v>
      </c>
      <c r="AF146" t="str">
        <f t="shared" si="209"/>
        <v>if(isset($_REQUEST[''])){$request[''] = clean($_REQUEST['']);}</v>
      </c>
      <c r="AI146" t="str">
        <f t="shared" si="210"/>
        <v>if(isset($_REQUEST[''])){$request[''] = clean($_REQUEST['']);}</v>
      </c>
      <c r="AL146" t="str">
        <f t="shared" si="211"/>
        <v>if(isset($_REQUEST[''])){$request[''] = clean($_REQUEST['']);}</v>
      </c>
      <c r="AO146" t="str">
        <f t="shared" si="212"/>
        <v>if(isset($_REQUEST[''])){$request[''] = clean($_REQUEST['']);}</v>
      </c>
      <c r="AR146" t="str">
        <f t="shared" si="213"/>
        <v>if(isset($_REQUEST[''])){$request[''] = clean($_REQUEST['']);}</v>
      </c>
      <c r="AU146" t="str">
        <f t="shared" si="214"/>
        <v>if(isset($_REQUEST[''])){$request[''] = clean($_REQUEST['']);}</v>
      </c>
      <c r="AX146" t="str">
        <f t="shared" si="215"/>
        <v>if(isset($_REQUEST[''])){$request[''] = clean($_REQUEST['']);}</v>
      </c>
      <c r="BA146" t="str">
        <f t="shared" si="216"/>
        <v>if(isset($_REQUEST[''])){$request[''] = clean($_REQUEST['']);}</v>
      </c>
      <c r="BD146" t="str">
        <f t="shared" si="217"/>
        <v>if(isset($_REQUEST[''])){$request[''] = clean($_REQUEST['']);}</v>
      </c>
      <c r="BG146" t="str">
        <f t="shared" si="218"/>
        <v>if(isset($_REQUEST[''])){$request[''] = clean($_REQUEST['']);}</v>
      </c>
      <c r="BJ146" t="str">
        <f t="shared" si="219"/>
        <v>if(isset($_REQUEST[''])){$request[''] = clean($_REQUEST['']);}</v>
      </c>
      <c r="BM146" t="str">
        <f t="shared" si="220"/>
        <v>if(isset($_REQUEST['thread_id'])){$request['thread_id'] = clean($_REQUEST['thread_id']);}</v>
      </c>
      <c r="BP146" t="str">
        <f t="shared" si="221"/>
        <v>if(isset($_REQUEST[''])){$request[''] = clean($_REQUEST['']);}</v>
      </c>
      <c r="BS146" t="str">
        <f t="shared" si="222"/>
        <v>if(isset($_REQUEST[''])){$request[''] = clean($_REQUEST['']);}</v>
      </c>
      <c r="BV146" t="str">
        <f t="shared" si="223"/>
        <v>if(isset($_REQUEST[''])){$request[''] = clean($_REQUEST['']);}</v>
      </c>
      <c r="BY146" t="str">
        <f t="shared" si="224"/>
        <v>if(isset($_REQUEST[''])){$request[''] = clean($_REQUEST['']);}</v>
      </c>
      <c r="CB146" t="str">
        <f t="shared" si="225"/>
        <v>if(isset($_REQUEST[''])){$request[''] = clean($_REQUEST['']);}</v>
      </c>
      <c r="CE146" t="str">
        <f t="shared" si="226"/>
        <v>if(isset($_REQUEST[''])){$request[''] = clean($_REQUEST['']);}</v>
      </c>
      <c r="CH146" t="s">
        <v>181</v>
      </c>
    </row>
    <row r="147" spans="1:86" x14ac:dyDescent="0.2">
      <c r="B147" t="str">
        <f t="shared" si="199"/>
        <v>if(isset($_REQUEST[''])){$request[''] = clean($_REQUEST['']);}</v>
      </c>
      <c r="E147" t="str">
        <f t="shared" si="200"/>
        <v>if(isset($_REQUEST['profile_id'])){$request['profile_id'] = clean($_REQUEST['profile_id']);}</v>
      </c>
      <c r="H147" t="str">
        <f t="shared" si="201"/>
        <v>if(isset($_REQUEST[''])){$request[''] = clean($_REQUEST['']);}</v>
      </c>
      <c r="K147" t="str">
        <f t="shared" si="202"/>
        <v>if(isset($_REQUEST[''])){$request[''] = clean($_REQUEST['']);}</v>
      </c>
      <c r="N147" t="str">
        <f t="shared" si="203"/>
        <v>if(isset($_REQUEST[''])){$request[''] = clean($_REQUEST['']);}</v>
      </c>
      <c r="Q147" t="str">
        <f t="shared" si="204"/>
        <v>if(isset($_REQUEST[''])){$request[''] = clean($_REQUEST['']);}</v>
      </c>
      <c r="T147" t="str">
        <f t="shared" si="205"/>
        <v>if(isset($_REQUEST[''])){$request[''] = clean($_REQUEST['']);}</v>
      </c>
      <c r="W147" t="str">
        <f t="shared" si="206"/>
        <v>if(isset($_REQUEST[''])){$request[''] = clean($_REQUEST['']);}</v>
      </c>
      <c r="Z147" t="str">
        <f t="shared" si="207"/>
        <v>if(isset($_REQUEST[''])){$request[''] = clean($_REQUEST['']);}</v>
      </c>
      <c r="AC147" t="str">
        <f t="shared" si="208"/>
        <v>if(isset($_REQUEST['profile_id'])){$request['profile_id'] = clean($_REQUEST['profile_id']);}</v>
      </c>
      <c r="AF147" t="str">
        <f t="shared" si="209"/>
        <v>if(isset($_REQUEST['profile_id'])){$request['profile_id'] = clean($_REQUEST['profile_id']);}</v>
      </c>
      <c r="AI147" t="str">
        <f t="shared" si="210"/>
        <v>if(isset($_REQUEST['profile_id'])){$request['profile_id'] = clean($_REQUEST['profile_id']);}</v>
      </c>
      <c r="AL147" t="str">
        <f t="shared" si="211"/>
        <v>if(isset($_REQUEST['profile_id'])){$request['profile_id'] = clean($_REQUEST['profile_id']);}</v>
      </c>
      <c r="AO147" t="str">
        <f t="shared" si="212"/>
        <v>if(isset($_REQUEST['profile_id'])){$request['profile_id'] = clean($_REQUEST['profile_id']);}</v>
      </c>
      <c r="AR147" t="str">
        <f t="shared" si="213"/>
        <v>if(isset($_REQUEST['profile_id'])){$request['profile_id'] = clean($_REQUEST['profile_id']);}</v>
      </c>
      <c r="AU147" t="str">
        <f t="shared" si="214"/>
        <v>if(isset($_REQUEST['profile_id'])){$request['profile_id'] = clean($_REQUEST['profile_id']);}</v>
      </c>
      <c r="AX147" t="str">
        <f t="shared" si="215"/>
        <v>if(isset($_REQUEST['profile_id'])){$request['profile_id'] = clean($_REQUEST['profile_id']);}</v>
      </c>
      <c r="BA147" t="str">
        <f t="shared" si="216"/>
        <v>if(isset($_REQUEST['profile_id'])){$request['profile_id'] = clean($_REQUEST['profile_id']);}</v>
      </c>
      <c r="BD147" t="str">
        <f t="shared" si="217"/>
        <v>if(isset($_REQUEST[''])){$request[''] = clean($_REQUEST['']);}</v>
      </c>
      <c r="BG147" t="str">
        <f t="shared" si="218"/>
        <v>if(isset($_REQUEST['profile_id'])){$request['profile_id'] = clean($_REQUEST['profile_id']);}</v>
      </c>
      <c r="BJ147" t="str">
        <f t="shared" si="219"/>
        <v>if(isset($_REQUEST['profile_id'])){$request['profile_id'] = clean($_REQUEST['profile_id']);}</v>
      </c>
      <c r="BM147" t="str">
        <f t="shared" si="220"/>
        <v>if(isset($_REQUEST['profile_id'])){$request['profile_id'] = clean($_REQUEST['profile_id']);}</v>
      </c>
      <c r="BP147" t="str">
        <f t="shared" si="221"/>
        <v>if(isset($_REQUEST['profile_id'])){$request['profile_id'] = clean($_REQUEST['profile_id']);}</v>
      </c>
      <c r="BS147" t="str">
        <f t="shared" si="222"/>
        <v>if(isset($_REQUEST[''])){$request[''] = clean($_REQUEST['']);}</v>
      </c>
      <c r="BV147" t="str">
        <f t="shared" si="223"/>
        <v>if(isset($_REQUEST[''])){$request[''] = clean($_REQUEST['']);}</v>
      </c>
      <c r="BY147" t="str">
        <f t="shared" si="224"/>
        <v>if(isset($_REQUEST[''])){$request[''] = clean($_REQUEST['']);}</v>
      </c>
      <c r="CB147" t="str">
        <f t="shared" si="225"/>
        <v>if(isset($_REQUEST[''])){$request[''] = clean($_REQUEST['']);}</v>
      </c>
      <c r="CE147" t="str">
        <f t="shared" si="226"/>
        <v>if(isset($_REQUEST[''])){$request[''] = clean($_REQUEST['']);}</v>
      </c>
      <c r="CH147" t="s">
        <v>181</v>
      </c>
    </row>
    <row r="148" spans="1:86" x14ac:dyDescent="0.2">
      <c r="B148" t="str">
        <f t="shared" si="199"/>
        <v>if(isset($_REQUEST[''])){$request[''] = clean($_REQUEST['']);}</v>
      </c>
      <c r="E148" t="str">
        <f t="shared" si="200"/>
        <v>if(isset($_REQUEST[''])){$request[''] = clean($_REQUEST['']);}</v>
      </c>
      <c r="H148" t="str">
        <f t="shared" si="201"/>
        <v>if(isset($_REQUEST[''])){$request[''] = clean($_REQUEST['']);}</v>
      </c>
      <c r="K148" t="str">
        <f t="shared" si="202"/>
        <v>if(isset($_REQUEST[''])){$request[''] = clean($_REQUEST['']);}</v>
      </c>
      <c r="N148" t="str">
        <f t="shared" si="203"/>
        <v>if(isset($_REQUEST[''])){$request[''] = clean($_REQUEST['']);}</v>
      </c>
      <c r="Q148" t="str">
        <f t="shared" si="204"/>
        <v>if(isset($_REQUEST[''])){$request[''] = clean($_REQUEST['']);}</v>
      </c>
      <c r="T148" t="str">
        <f t="shared" si="205"/>
        <v>if(isset($_REQUEST[''])){$request[''] = clean($_REQUEST['']);}</v>
      </c>
      <c r="W148" t="str">
        <f t="shared" si="206"/>
        <v>if(isset($_REQUEST['user_id'])){$request['user_id'] = clean($_REQUEST['user_id']);}</v>
      </c>
      <c r="Z148" t="str">
        <f t="shared" si="207"/>
        <v>if(isset($_REQUEST['user_id'])){$request['user_id'] = clean($_REQUEST['user_id']);}</v>
      </c>
      <c r="AC148" t="str">
        <f t="shared" si="208"/>
        <v>if(isset($_REQUEST[''])){$request[''] = clean($_REQUEST['']);}</v>
      </c>
      <c r="AF148" t="str">
        <f t="shared" si="209"/>
        <v>if(isset($_REQUEST[''])){$request[''] = clean($_REQUEST['']);}</v>
      </c>
      <c r="AI148" t="str">
        <f t="shared" si="210"/>
        <v>if(isset($_REQUEST[''])){$request[''] = clean($_REQUEST['']);}</v>
      </c>
      <c r="AL148" t="str">
        <f t="shared" si="211"/>
        <v>if(isset($_REQUEST[''])){$request[''] = clean($_REQUEST['']);}</v>
      </c>
      <c r="AO148" t="str">
        <f t="shared" si="212"/>
        <v>if(isset($_REQUEST[''])){$request[''] = clean($_REQUEST['']);}</v>
      </c>
      <c r="AR148" t="str">
        <f t="shared" si="213"/>
        <v>if(isset($_REQUEST[''])){$request[''] = clean($_REQUEST['']);}</v>
      </c>
      <c r="AU148" t="str">
        <f t="shared" si="214"/>
        <v>if(isset($_REQUEST[''])){$request[''] = clean($_REQUEST['']);}</v>
      </c>
      <c r="AX148" t="str">
        <f t="shared" si="215"/>
        <v>if(isset($_REQUEST[''])){$request[''] = clean($_REQUEST['']);}</v>
      </c>
      <c r="BA148" t="str">
        <f t="shared" si="216"/>
        <v>if(isset($_REQUEST[''])){$request[''] = clean($_REQUEST['']);}</v>
      </c>
      <c r="BD148" t="str">
        <f t="shared" si="217"/>
        <v>if(isset($_REQUEST[''])){$request[''] = clean($_REQUEST['']);}</v>
      </c>
      <c r="BG148" t="str">
        <f t="shared" si="218"/>
        <v>if(isset($_REQUEST[''])){$request[''] = clean($_REQUEST['']);}</v>
      </c>
      <c r="BJ148" t="str">
        <f t="shared" si="219"/>
        <v>if(isset($_REQUEST[''])){$request[''] = clean($_REQUEST['']);}</v>
      </c>
      <c r="BM148" t="str">
        <f t="shared" si="220"/>
        <v>if(isset($_REQUEST[''])){$request[''] = clean($_REQUEST['']);}</v>
      </c>
      <c r="BP148" t="str">
        <f t="shared" si="221"/>
        <v>if(isset($_REQUEST[''])){$request[''] = clean($_REQUEST['']);}</v>
      </c>
      <c r="BS148" t="str">
        <f t="shared" si="222"/>
        <v>if(isset($_REQUEST[''])){$request[''] = clean($_REQUEST['']);}</v>
      </c>
      <c r="BV148" t="str">
        <f t="shared" si="223"/>
        <v>if(isset($_REQUEST[''])){$request[''] = clean($_REQUEST['']);}</v>
      </c>
      <c r="BY148" t="str">
        <f t="shared" si="224"/>
        <v>if(isset($_REQUEST[''])){$request[''] = clean($_REQUEST['']);}</v>
      </c>
      <c r="CB148" t="str">
        <f t="shared" si="225"/>
        <v>if(isset($_REQUEST[''])){$request[''] = clean($_REQUEST['']);}</v>
      </c>
      <c r="CE148" t="str">
        <f t="shared" si="226"/>
        <v>if(isset($_REQUEST[''])){$request[''] = clean($_REQUEST['']);}</v>
      </c>
      <c r="CH148" t="s">
        <v>181</v>
      </c>
    </row>
    <row r="149" spans="1:86" x14ac:dyDescent="0.2">
      <c r="B149" t="str">
        <f t="shared" si="199"/>
        <v>if(isset($_REQUEST[''])){$request[''] = clean($_REQUEST['']);}</v>
      </c>
      <c r="E149" t="str">
        <f t="shared" si="200"/>
        <v>if(isset($_REQUEST[''])){$request[''] = clean($_REQUEST['']);}</v>
      </c>
      <c r="H149" t="str">
        <f t="shared" si="201"/>
        <v>if(isset($_REQUEST[''])){$request[''] = clean($_REQUEST['']);}</v>
      </c>
      <c r="K149" t="str">
        <f t="shared" si="202"/>
        <v>if(isset($_REQUEST[''])){$request[''] = clean($_REQUEST['']);}</v>
      </c>
      <c r="N149" t="str">
        <f t="shared" si="203"/>
        <v>if(isset($_REQUEST[''])){$request[''] = clean($_REQUEST['']);}</v>
      </c>
      <c r="Q149" t="str">
        <f t="shared" si="204"/>
        <v>if(isset($_REQUEST[''])){$request[''] = clean($_REQUEST['']);}</v>
      </c>
      <c r="T149" t="str">
        <f t="shared" si="205"/>
        <v>if(isset($_REQUEST['person_id'])){$request['person_id'] = clean($_REQUEST['person_id']);}</v>
      </c>
      <c r="W149" t="str">
        <f t="shared" si="206"/>
        <v>if(isset($_REQUEST[''])){$request[''] = clean($_REQUEST['']);}</v>
      </c>
      <c r="Z149" t="str">
        <f t="shared" si="207"/>
        <v>if(isset($_REQUEST[''])){$request[''] = clean($_REQUEST['']);}</v>
      </c>
      <c r="AC149" t="str">
        <f t="shared" si="208"/>
        <v>if(isset($_REQUEST[''])){$request[''] = clean($_REQUEST['']);}</v>
      </c>
      <c r="AF149" t="str">
        <f t="shared" si="209"/>
        <v>if(isset($_REQUEST[''])){$request[''] = clean($_REQUEST['']);}</v>
      </c>
      <c r="AI149" t="str">
        <f t="shared" si="210"/>
        <v>if(isset($_REQUEST[''])){$request[''] = clean($_REQUEST['']);}</v>
      </c>
      <c r="AL149" t="str">
        <f t="shared" si="211"/>
        <v>if(isset($_REQUEST[''])){$request[''] = clean($_REQUEST['']);}</v>
      </c>
      <c r="AO149" t="str">
        <f t="shared" si="212"/>
        <v>if(isset($_REQUEST[''])){$request[''] = clean($_REQUEST['']);}</v>
      </c>
      <c r="AR149" t="str">
        <f t="shared" si="213"/>
        <v>if(isset($_REQUEST[''])){$request[''] = clean($_REQUEST['']);}</v>
      </c>
      <c r="AU149" t="str">
        <f t="shared" si="214"/>
        <v>if(isset($_REQUEST[''])){$request[''] = clean($_REQUEST['']);}</v>
      </c>
      <c r="AX149" t="str">
        <f t="shared" si="215"/>
        <v>if(isset($_REQUEST[''])){$request[''] = clean($_REQUEST['']);}</v>
      </c>
      <c r="BA149" t="str">
        <f t="shared" si="216"/>
        <v>if(isset($_REQUEST[''])){$request[''] = clean($_REQUEST['']);}</v>
      </c>
      <c r="BD149" t="str">
        <f t="shared" si="217"/>
        <v>if(isset($_REQUEST[''])){$request[''] = clean($_REQUEST['']);}</v>
      </c>
      <c r="BG149" t="str">
        <f t="shared" si="218"/>
        <v>if(isset($_REQUEST[''])){$request[''] = clean($_REQUEST['']);}</v>
      </c>
      <c r="BJ149" t="str">
        <f t="shared" si="219"/>
        <v>if(isset($_REQUEST[''])){$request[''] = clean($_REQUEST['']);}</v>
      </c>
      <c r="BM149" t="str">
        <f t="shared" si="220"/>
        <v>if(isset($_REQUEST[''])){$request[''] = clean($_REQUEST['']);}</v>
      </c>
      <c r="BP149" t="str">
        <f t="shared" si="221"/>
        <v>if(isset($_REQUEST[''])){$request[''] = clean($_REQUEST['']);}</v>
      </c>
      <c r="BS149" t="str">
        <f t="shared" si="222"/>
        <v>if(isset($_REQUEST[''])){$request[''] = clean($_REQUEST['']);}</v>
      </c>
      <c r="BV149" t="str">
        <f t="shared" si="223"/>
        <v>if(isset($_REQUEST[''])){$request[''] = clean($_REQUEST['']);}</v>
      </c>
      <c r="BY149" t="str">
        <f t="shared" si="224"/>
        <v>if(isset($_REQUEST[''])){$request[''] = clean($_REQUEST['']);}</v>
      </c>
      <c r="CB149" t="str">
        <f t="shared" si="225"/>
        <v>if(isset($_REQUEST[''])){$request[''] = clean($_REQUEST['']);}</v>
      </c>
      <c r="CE149" t="str">
        <f t="shared" si="226"/>
        <v>if(isset($_REQUEST[''])){$request[''] = clean($_REQUEST['']);}</v>
      </c>
      <c r="CH149" t="s">
        <v>181</v>
      </c>
    </row>
    <row r="150" spans="1:86" s="47" customFormat="1" x14ac:dyDescent="0.2">
      <c r="A150" s="57"/>
      <c r="B150" t="str">
        <f>"if(isset($_REQUEST['"&amp;LOWER(B26)&amp;"'])){"&amp;"$request['"&amp;LOWER(B26)&amp;"']"&amp;" = clean($_REQUEST['"&amp;LOWER(B26)&amp;"']);}"</f>
        <v>if(isset($_REQUEST['app_id'])){$request['app_id'] = clean($_REQUEST['app_id']);}</v>
      </c>
      <c r="E150" t="str">
        <f>"if(isset($_REQUEST['"&amp;LOWER(E26)&amp;"'])){"&amp;"$request['"&amp;LOWER(E26)&amp;"']"&amp;" = clean($_REQUEST['"&amp;LOWER(E26)&amp;"']);}"</f>
        <v>if(isset($_REQUEST['app_id'])){$request['app_id'] = clean($_REQUEST['app_id']);}</v>
      </c>
      <c r="H150" t="str">
        <f>"if(isset($_REQUEST['"&amp;LOWER(H26)&amp;"'])){"&amp;"$request['"&amp;LOWER(H26)&amp;"']"&amp;" = clean($_REQUEST['"&amp;LOWER(H26)&amp;"']);}"</f>
        <v>if(isset($_REQUEST['app_id'])){$request['app_id'] = clean($_REQUEST['app_id']);}</v>
      </c>
      <c r="K150" t="str">
        <f>"if(isset($_REQUEST['"&amp;LOWER(K26)&amp;"'])){"&amp;"$request['"&amp;LOWER(K26)&amp;"']"&amp;" = clean($_REQUEST['"&amp;LOWER(K26)&amp;"']);}"</f>
        <v>if(isset($_REQUEST['app_id'])){$request['app_id'] = clean($_REQUEST['app_id']);}</v>
      </c>
      <c r="N150" t="str">
        <f>"if(isset($_REQUEST['"&amp;LOWER(N26)&amp;"'])){"&amp;"$request['"&amp;LOWER(N26)&amp;"']"&amp;" = clean($_REQUEST['"&amp;LOWER(N26)&amp;"']);}"</f>
        <v>if(isset($_REQUEST['app_id'])){$request['app_id'] = clean($_REQUEST['app_id']);}</v>
      </c>
      <c r="Q150" t="str">
        <f>"if(isset($_REQUEST['"&amp;LOWER(Q26)&amp;"'])){"&amp;"$request['"&amp;LOWER(Q26)&amp;"']"&amp;" = clean($_REQUEST['"&amp;LOWER(Q26)&amp;"']);}"</f>
        <v>if(isset($_REQUEST['app_id'])){$request['app_id'] = clean($_REQUEST['app_id']);}</v>
      </c>
      <c r="T150" t="str">
        <f>"if(isset($_REQUEST['"&amp;LOWER(T26)&amp;"'])){"&amp;"$request['"&amp;LOWER(T26)&amp;"']"&amp;" = clean($_REQUEST['"&amp;LOWER(T26)&amp;"']);}"</f>
        <v>if(isset($_REQUEST['app_id'])){$request['app_id'] = clean($_REQUEST['app_id']);}</v>
      </c>
      <c r="W150" t="str">
        <f>"if(isset($_REQUEST['"&amp;LOWER(W26)&amp;"'])){"&amp;"$request['"&amp;LOWER(W26)&amp;"']"&amp;" = clean($_REQUEST['"&amp;LOWER(W26)&amp;"']);}"</f>
        <v>if(isset($_REQUEST['app_id'])){$request['app_id'] = clean($_REQUEST['app_id']);}</v>
      </c>
      <c r="Z150" t="str">
        <f>"if(isset($_REQUEST['"&amp;LOWER(Z26)&amp;"'])){"&amp;"$request['"&amp;LOWER(Z26)&amp;"']"&amp;" = clean($_REQUEST['"&amp;LOWER(Z26)&amp;"']);}"</f>
        <v>if(isset($_REQUEST['app_id'])){$request['app_id'] = clean($_REQUEST['app_id']);}</v>
      </c>
      <c r="AC150" t="str">
        <f>"if(isset($_REQUEST['"&amp;LOWER(AC26)&amp;"'])){"&amp;"$request['"&amp;LOWER(AC26)&amp;"']"&amp;" = clean($_REQUEST['"&amp;LOWER(AC26)&amp;"']);}"</f>
        <v>if(isset($_REQUEST['app_id'])){$request['app_id'] = clean($_REQUEST['app_id']);}</v>
      </c>
      <c r="AF150" t="str">
        <f>"if(isset($_REQUEST['"&amp;LOWER(AF26)&amp;"'])){"&amp;"$request['"&amp;LOWER(AF26)&amp;"']"&amp;" = clean($_REQUEST['"&amp;LOWER(AF26)&amp;"']);}"</f>
        <v>if(isset($_REQUEST['app_id'])){$request['app_id'] = clean($_REQUEST['app_id']);}</v>
      </c>
      <c r="AI150" t="str">
        <f>"if(isset($_REQUEST['"&amp;LOWER(AI26)&amp;"'])){"&amp;"$request['"&amp;LOWER(AI26)&amp;"']"&amp;" = clean($_REQUEST['"&amp;LOWER(AI26)&amp;"']);}"</f>
        <v>if(isset($_REQUEST['app_id'])){$request['app_id'] = clean($_REQUEST['app_id']);}</v>
      </c>
      <c r="AL150" t="str">
        <f>"if(isset($_REQUEST['"&amp;LOWER(AL26)&amp;"'])){"&amp;"$request['"&amp;LOWER(AL26)&amp;"']"&amp;" = clean($_REQUEST['"&amp;LOWER(AL26)&amp;"']);}"</f>
        <v>if(isset($_REQUEST['app_id'])){$request['app_id'] = clean($_REQUEST['app_id']);}</v>
      </c>
      <c r="AO150" t="str">
        <f>"if(isset($_REQUEST['"&amp;LOWER(AO26)&amp;"'])){"&amp;"$request['"&amp;LOWER(AO26)&amp;"']"&amp;" = clean($_REQUEST['"&amp;LOWER(AO26)&amp;"']);}"</f>
        <v>if(isset($_REQUEST['app_id'])){$request['app_id'] = clean($_REQUEST['app_id']);}</v>
      </c>
      <c r="AR150" t="str">
        <f>"if(isset($_REQUEST['"&amp;LOWER(AR26)&amp;"'])){"&amp;"$request['"&amp;LOWER(AR26)&amp;"']"&amp;" = clean($_REQUEST['"&amp;LOWER(AR26)&amp;"']);}"</f>
        <v>if(isset($_REQUEST['app_id'])){$request['app_id'] = clean($_REQUEST['app_id']);}</v>
      </c>
      <c r="AU150" t="str">
        <f>"if(isset($_REQUEST['"&amp;LOWER(AU26)&amp;"'])){"&amp;"$request['"&amp;LOWER(AU26)&amp;"']"&amp;" = clean($_REQUEST['"&amp;LOWER(AU26)&amp;"']);}"</f>
        <v>if(isset($_REQUEST['app_id'])){$request['app_id'] = clean($_REQUEST['app_id']);}</v>
      </c>
      <c r="AX150" t="str">
        <f>"if(isset($_REQUEST['"&amp;LOWER(AX26)&amp;"'])){"&amp;"$request['"&amp;LOWER(AX26)&amp;"']"&amp;" = clean($_REQUEST['"&amp;LOWER(AX26)&amp;"']);}"</f>
        <v>if(isset($_REQUEST['app_id'])){$request['app_id'] = clean($_REQUEST['app_id']);}</v>
      </c>
      <c r="BA150" t="str">
        <f>"if(isset($_REQUEST['"&amp;LOWER(BA26)&amp;"'])){"&amp;"$request['"&amp;LOWER(BA26)&amp;"']"&amp;" = clean($_REQUEST['"&amp;LOWER(BA26)&amp;"']);}"</f>
        <v>if(isset($_REQUEST['app_id'])){$request['app_id'] = clean($_REQUEST['app_id']);}</v>
      </c>
      <c r="BD150" t="str">
        <f>"if(isset($_REQUEST['"&amp;LOWER(BD26)&amp;"'])){"&amp;"$request['"&amp;LOWER(BD26)&amp;"']"&amp;" = clean($_REQUEST['"&amp;LOWER(BD26)&amp;"']);}"</f>
        <v>if(isset($_REQUEST['app_id'])){$request['app_id'] = clean($_REQUEST['app_id']);}</v>
      </c>
      <c r="BG150" t="str">
        <f>"if(isset($_REQUEST['"&amp;LOWER(BG26)&amp;"'])){"&amp;"$request['"&amp;LOWER(BG26)&amp;"']"&amp;" = clean($_REQUEST['"&amp;LOWER(BG26)&amp;"']);}"</f>
        <v>if(isset($_REQUEST['app_id'])){$request['app_id'] = clean($_REQUEST['app_id']);}</v>
      </c>
      <c r="BJ150" t="str">
        <f>"if(isset($_REQUEST['"&amp;LOWER(BJ26)&amp;"'])){"&amp;"$request['"&amp;LOWER(BJ26)&amp;"']"&amp;" = clean($_REQUEST['"&amp;LOWER(BJ26)&amp;"']);}"</f>
        <v>if(isset($_REQUEST['app_id'])){$request['app_id'] = clean($_REQUEST['app_id']);}</v>
      </c>
      <c r="BM150" t="str">
        <f>"if(isset($_REQUEST['"&amp;LOWER(BM26)&amp;"'])){"&amp;"$request['"&amp;LOWER(BM26)&amp;"']"&amp;" = clean($_REQUEST['"&amp;LOWER(BM26)&amp;"']);}"</f>
        <v>if(isset($_REQUEST['app_id'])){$request['app_id'] = clean($_REQUEST['app_id']);}</v>
      </c>
      <c r="BP150" t="str">
        <f>"if(isset($_REQUEST['"&amp;LOWER(BP26)&amp;"'])){"&amp;"$request['"&amp;LOWER(BP26)&amp;"']"&amp;" = clean($_REQUEST['"&amp;LOWER(BP26)&amp;"']);}"</f>
        <v>if(isset($_REQUEST['app_id'])){$request['app_id'] = clean($_REQUEST['app_id']);}</v>
      </c>
      <c r="BS150" t="str">
        <f>"if(isset($_REQUEST['"&amp;LOWER(BS26)&amp;"'])){"&amp;"$request['"&amp;LOWER(BS26)&amp;"']"&amp;" = clean($_REQUEST['"&amp;LOWER(BS26)&amp;"']);}"</f>
        <v>if(isset($_REQUEST['app_id'])){$request['app_id'] = clean($_REQUEST['app_id']);}</v>
      </c>
      <c r="BV150" t="str">
        <f>"if(isset($_REQUEST['"&amp;LOWER(BV26)&amp;"'])){"&amp;"$request['"&amp;LOWER(BV26)&amp;"']"&amp;" = clean($_REQUEST['"&amp;LOWER(BV26)&amp;"']);}"</f>
        <v>if(isset($_REQUEST['app_id'])){$request['app_id'] = clean($_REQUEST['app_id']);}</v>
      </c>
      <c r="BY150" t="str">
        <f>"if(isset($_REQUEST['"&amp;LOWER(BY26)&amp;"'])){"&amp;"$request['"&amp;LOWER(BY26)&amp;"']"&amp;" = clean($_REQUEST['"&amp;LOWER(BY26)&amp;"']);}"</f>
        <v>if(isset($_REQUEST['app_id'])){$request['app_id'] = clean($_REQUEST['app_id']);}</v>
      </c>
      <c r="CB150" t="str">
        <f>"if(isset($_REQUEST['"&amp;LOWER(CB26)&amp;"'])){"&amp;"$request['"&amp;LOWER(CB26)&amp;"']"&amp;" = clean($_REQUEST['"&amp;LOWER(CB26)&amp;"']);}"</f>
        <v>if(isset($_REQUEST['app_id'])){$request['app_id'] = clean($_REQUEST['app_id']);}</v>
      </c>
      <c r="CE150" t="str">
        <f>"if(isset($_REQUEST['"&amp;LOWER(CE26)&amp;"'])){"&amp;"$request['"&amp;LOWER(CE26)&amp;"']"&amp;" = clean($_REQUEST['"&amp;LOWER(CE26)&amp;"']);}"</f>
        <v>if(isset($_REQUEST['app_id'])){$request['app_id'] = clean($_REQUEST['app_id']);}</v>
      </c>
      <c r="CH150" t="s">
        <v>181</v>
      </c>
    </row>
    <row r="151" spans="1:86" x14ac:dyDescent="0.2">
      <c r="B151" t="str">
        <f t="shared" si="199"/>
        <v>if(isset($_REQUEST[''])){$request[''] = clean($_REQUEST['']);}</v>
      </c>
      <c r="E151" t="str">
        <f t="shared" si="200"/>
        <v>if(isset($_REQUEST[''])){$request[''] = clean($_REQUEST['']);}</v>
      </c>
      <c r="H151" t="str">
        <f t="shared" si="201"/>
        <v>if(isset($_REQUEST[''])){$request[''] = clean($_REQUEST['']);}</v>
      </c>
      <c r="K151" t="str">
        <f t="shared" si="202"/>
        <v>if(isset($_REQUEST[''])){$request[''] = clean($_REQUEST['']);}</v>
      </c>
      <c r="N151" t="str">
        <f t="shared" si="203"/>
        <v>if(isset($_REQUEST[''])){$request[''] = clean($_REQUEST['']);}</v>
      </c>
      <c r="Q151" t="str">
        <f t="shared" si="204"/>
        <v>if(isset($_REQUEST[''])){$request[''] = clean($_REQUEST['']);}</v>
      </c>
      <c r="T151" t="str">
        <f t="shared" si="205"/>
        <v>if(isset($_REQUEST[''])){$request[''] = clean($_REQUEST['']);}</v>
      </c>
      <c r="W151" t="str">
        <f t="shared" si="206"/>
        <v>if(isset($_REQUEST[''])){$request[''] = clean($_REQUEST['']);}</v>
      </c>
      <c r="Z151" t="str">
        <f t="shared" si="207"/>
        <v>if(isset($_REQUEST[''])){$request[''] = clean($_REQUEST['']);}</v>
      </c>
      <c r="AC151" t="str">
        <f t="shared" si="208"/>
        <v>if(isset($_REQUEST[''])){$request[''] = clean($_REQUEST['']);}</v>
      </c>
      <c r="AF151" t="str">
        <f t="shared" si="209"/>
        <v>if(isset($_REQUEST[''])){$request[''] = clean($_REQUEST['']);}</v>
      </c>
      <c r="AI151" t="str">
        <f t="shared" si="210"/>
        <v>if(isset($_REQUEST[''])){$request[''] = clean($_REQUEST['']);}</v>
      </c>
      <c r="AL151" t="str">
        <f t="shared" si="211"/>
        <v>if(isset($_REQUEST[''])){$request[''] = clean($_REQUEST['']);}</v>
      </c>
      <c r="AO151" t="str">
        <f t="shared" si="212"/>
        <v>if(isset($_REQUEST[''])){$request[''] = clean($_REQUEST['']);}</v>
      </c>
      <c r="AR151" t="str">
        <f t="shared" si="213"/>
        <v>if(isset($_REQUEST[''])){$request[''] = clean($_REQUEST['']);}</v>
      </c>
      <c r="AU151" t="str">
        <f t="shared" si="214"/>
        <v>if(isset($_REQUEST[''])){$request[''] = clean($_REQUEST['']);}</v>
      </c>
      <c r="AX151" t="str">
        <f t="shared" si="215"/>
        <v>if(isset($_REQUEST[''])){$request[''] = clean($_REQUEST['']);}</v>
      </c>
      <c r="BA151" t="str">
        <f t="shared" si="216"/>
        <v>if(isset($_REQUEST[''])){$request[''] = clean($_REQUEST['']);}</v>
      </c>
      <c r="BD151" t="str">
        <f t="shared" si="217"/>
        <v>if(isset($_REQUEST[''])){$request[''] = clean($_REQUEST['']);}</v>
      </c>
      <c r="BG151" t="str">
        <f t="shared" si="218"/>
        <v>if(isset($_REQUEST[''])){$request[''] = clean($_REQUEST['']);}</v>
      </c>
      <c r="BJ151" t="str">
        <f t="shared" si="219"/>
        <v>if(isset($_REQUEST[''])){$request[''] = clean($_REQUEST['']);}</v>
      </c>
      <c r="BM151" t="str">
        <f t="shared" si="220"/>
        <v>if(isset($_REQUEST[''])){$request[''] = clean($_REQUEST['']);}</v>
      </c>
      <c r="BP151" t="str">
        <f t="shared" si="221"/>
        <v>if(isset($_REQUEST[''])){$request[''] = clean($_REQUEST['']);}</v>
      </c>
      <c r="BS151" t="str">
        <f t="shared" si="222"/>
        <v>if(isset($_REQUEST[''])){$request[''] = clean($_REQUEST['']);}</v>
      </c>
      <c r="BV151" t="str">
        <f t="shared" si="223"/>
        <v>if(isset($_REQUEST[''])){$request[''] = clean($_REQUEST['']);}</v>
      </c>
      <c r="BY151" t="str">
        <f t="shared" si="224"/>
        <v>if(isset($_REQUEST[''])){$request[''] = clean($_REQUEST['']);}</v>
      </c>
      <c r="CB151" t="str">
        <f t="shared" si="225"/>
        <v>if(isset($_REQUEST[''])){$request[''] = clean($_REQUEST['']);}</v>
      </c>
      <c r="CE151" t="str">
        <f t="shared" si="226"/>
        <v>if(isset($_REQUEST[''])){$request[''] = clean($_REQUEST['']);}</v>
      </c>
      <c r="CH151" t="s">
        <v>181</v>
      </c>
    </row>
    <row r="152" spans="1:86" x14ac:dyDescent="0.2">
      <c r="B152" t="str">
        <f t="shared" si="199"/>
        <v>if(isset($_REQUEST['event_id'])){$request['event_id'] = clean($_REQUEST['event_id']);}</v>
      </c>
      <c r="E152" t="str">
        <f t="shared" si="200"/>
        <v>if(isset($_REQUEST['event_id'])){$request['event_id'] = clean($_REQUEST['event_id']);}</v>
      </c>
      <c r="H152" t="str">
        <f t="shared" si="201"/>
        <v>if(isset($_REQUEST['event_id'])){$request['event_id'] = clean($_REQUEST['event_id']);}</v>
      </c>
      <c r="K152" t="str">
        <f t="shared" si="202"/>
        <v>if(isset($_REQUEST['event_id'])){$request['event_id'] = clean($_REQUEST['event_id']);}</v>
      </c>
      <c r="N152" t="str">
        <f t="shared" si="203"/>
        <v>if(isset($_REQUEST['event_id'])){$request['event_id'] = clean($_REQUEST['event_id']);}</v>
      </c>
      <c r="Q152" t="str">
        <f t="shared" si="204"/>
        <v>if(isset($_REQUEST['event_id'])){$request['event_id'] = clean($_REQUEST['event_id']);}</v>
      </c>
      <c r="T152" t="str">
        <f t="shared" si="205"/>
        <v>if(isset($_REQUEST['event_id'])){$request['event_id'] = clean($_REQUEST['event_id']);}</v>
      </c>
      <c r="W152" t="str">
        <f t="shared" si="206"/>
        <v>if(isset($_REQUEST['event_id'])){$request['event_id'] = clean($_REQUEST['event_id']);}</v>
      </c>
      <c r="Z152" t="str">
        <f t="shared" si="207"/>
        <v>if(isset($_REQUEST['event_id'])){$request['event_id'] = clean($_REQUEST['event_id']);}</v>
      </c>
      <c r="AC152" t="str">
        <f t="shared" si="208"/>
        <v>if(isset($_REQUEST['event_id'])){$request['event_id'] = clean($_REQUEST['event_id']);}</v>
      </c>
      <c r="AF152" t="str">
        <f t="shared" si="209"/>
        <v>if(isset($_REQUEST['event_id'])){$request['event_id'] = clean($_REQUEST['event_id']);}</v>
      </c>
      <c r="AI152" t="str">
        <f t="shared" si="210"/>
        <v>if(isset($_REQUEST['event_id'])){$request['event_id'] = clean($_REQUEST['event_id']);}</v>
      </c>
      <c r="AL152" t="str">
        <f t="shared" si="211"/>
        <v>if(isset($_REQUEST['event_id'])){$request['event_id'] = clean($_REQUEST['event_id']);}</v>
      </c>
      <c r="AO152" t="str">
        <f t="shared" si="212"/>
        <v>if(isset($_REQUEST['event_id'])){$request['event_id'] = clean($_REQUEST['event_id']);}</v>
      </c>
      <c r="AR152" t="str">
        <f t="shared" si="213"/>
        <v>if(isset($_REQUEST['event_id'])){$request['event_id'] = clean($_REQUEST['event_id']);}</v>
      </c>
      <c r="AU152" t="str">
        <f t="shared" si="214"/>
        <v>if(isset($_REQUEST['event_id'])){$request['event_id'] = clean($_REQUEST['event_id']);}</v>
      </c>
      <c r="AX152" t="str">
        <f t="shared" si="215"/>
        <v>if(isset($_REQUEST['event_id'])){$request['event_id'] = clean($_REQUEST['event_id']);}</v>
      </c>
      <c r="BA152" t="str">
        <f t="shared" si="216"/>
        <v>if(isset($_REQUEST['event_id'])){$request['event_id'] = clean($_REQUEST['event_id']);}</v>
      </c>
      <c r="BD152" t="str">
        <f t="shared" si="217"/>
        <v>if(isset($_REQUEST['event_id'])){$request['event_id'] = clean($_REQUEST['event_id']);}</v>
      </c>
      <c r="BG152" t="str">
        <f t="shared" si="218"/>
        <v>if(isset($_REQUEST['event_id'])){$request['event_id'] = clean($_REQUEST['event_id']);}</v>
      </c>
      <c r="BJ152" t="str">
        <f t="shared" si="219"/>
        <v>if(isset($_REQUEST['event_id'])){$request['event_id'] = clean($_REQUEST['event_id']);}</v>
      </c>
      <c r="BM152" t="str">
        <f t="shared" si="220"/>
        <v>if(isset($_REQUEST['event_id'])){$request['event_id'] = clean($_REQUEST['event_id']);}</v>
      </c>
      <c r="BP152" t="str">
        <f t="shared" si="221"/>
        <v>if(isset($_REQUEST['event_id'])){$request['event_id'] = clean($_REQUEST['event_id']);}</v>
      </c>
      <c r="BS152" t="str">
        <f t="shared" si="222"/>
        <v>if(isset($_REQUEST['event_id'])){$request['event_id'] = clean($_REQUEST['event_id']);}</v>
      </c>
      <c r="BV152" t="str">
        <f t="shared" si="223"/>
        <v>if(isset($_REQUEST['event_id'])){$request['event_id'] = clean($_REQUEST['event_id']);}</v>
      </c>
      <c r="BY152" t="str">
        <f t="shared" si="224"/>
        <v>if(isset($_REQUEST['event_id'])){$request['event_id'] = clean($_REQUEST['event_id']);}</v>
      </c>
      <c r="CB152" t="str">
        <f t="shared" si="225"/>
        <v>if(isset($_REQUEST['event_id'])){$request['event_id'] = clean($_REQUEST['event_id']);}</v>
      </c>
      <c r="CE152" t="str">
        <f t="shared" si="226"/>
        <v>if(isset($_REQUEST['event_id'])){$request['event_id'] = clean($_REQUEST['event_id']);}</v>
      </c>
      <c r="CH152" t="s">
        <v>181</v>
      </c>
    </row>
    <row r="153" spans="1:86" x14ac:dyDescent="0.2">
      <c r="B153" t="str">
        <f t="shared" si="199"/>
        <v>if(isset($_REQUEST['process_id'])){$request['process_id'] = clean($_REQUEST['process_id']);}</v>
      </c>
      <c r="E153" t="str">
        <f t="shared" si="200"/>
        <v>if(isset($_REQUEST['process_id'])){$request['process_id'] = clean($_REQUEST['process_id']);}</v>
      </c>
      <c r="H153" t="str">
        <f t="shared" si="201"/>
        <v>if(isset($_REQUEST['process_id'])){$request['process_id'] = clean($_REQUEST['process_id']);}</v>
      </c>
      <c r="K153" t="str">
        <f t="shared" si="202"/>
        <v>if(isset($_REQUEST['process_id'])){$request['process_id'] = clean($_REQUEST['process_id']);}</v>
      </c>
      <c r="N153" t="str">
        <f t="shared" si="203"/>
        <v>if(isset($_REQUEST['process_id'])){$request['process_id'] = clean($_REQUEST['process_id']);}</v>
      </c>
      <c r="Q153" t="str">
        <f t="shared" si="204"/>
        <v>if(isset($_REQUEST['process_id'])){$request['process_id'] = clean($_REQUEST['process_id']);}</v>
      </c>
      <c r="T153" t="str">
        <f t="shared" si="205"/>
        <v>if(isset($_REQUEST['process_id'])){$request['process_id'] = clean($_REQUEST['process_id']);}</v>
      </c>
      <c r="W153" t="str">
        <f t="shared" si="206"/>
        <v>if(isset($_REQUEST['process_id'])){$request['process_id'] = clean($_REQUEST['process_id']);}</v>
      </c>
      <c r="Z153" t="str">
        <f t="shared" si="207"/>
        <v>if(isset($_REQUEST['process_id'])){$request['process_id'] = clean($_REQUEST['process_id']);}</v>
      </c>
      <c r="AC153" t="str">
        <f t="shared" si="208"/>
        <v>if(isset($_REQUEST['process_id'])){$request['process_id'] = clean($_REQUEST['process_id']);}</v>
      </c>
      <c r="AF153" t="str">
        <f t="shared" si="209"/>
        <v>if(isset($_REQUEST['process_id'])){$request['process_id'] = clean($_REQUEST['process_id']);}</v>
      </c>
      <c r="AI153" t="str">
        <f t="shared" si="210"/>
        <v>if(isset($_REQUEST['process_id'])){$request['process_id'] = clean($_REQUEST['process_id']);}</v>
      </c>
      <c r="AL153" t="str">
        <f t="shared" si="211"/>
        <v>if(isset($_REQUEST['process_id'])){$request['process_id'] = clean($_REQUEST['process_id']);}</v>
      </c>
      <c r="AO153" t="str">
        <f t="shared" si="212"/>
        <v>if(isset($_REQUEST['process_id'])){$request['process_id'] = clean($_REQUEST['process_id']);}</v>
      </c>
      <c r="AR153" t="str">
        <f t="shared" si="213"/>
        <v>if(isset($_REQUEST['process_id'])){$request['process_id'] = clean($_REQUEST['process_id']);}</v>
      </c>
      <c r="AU153" t="str">
        <f t="shared" si="214"/>
        <v>if(isset($_REQUEST['process_id'])){$request['process_id'] = clean($_REQUEST['process_id']);}</v>
      </c>
      <c r="AX153" t="str">
        <f t="shared" si="215"/>
        <v>if(isset($_REQUEST['process_id'])){$request['process_id'] = clean($_REQUEST['process_id']);}</v>
      </c>
      <c r="BA153" t="str">
        <f t="shared" si="216"/>
        <v>if(isset($_REQUEST['process_id'])){$request['process_id'] = clean($_REQUEST['process_id']);}</v>
      </c>
      <c r="BD153" t="str">
        <f t="shared" si="217"/>
        <v>if(isset($_REQUEST['process_id'])){$request['process_id'] = clean($_REQUEST['process_id']);}</v>
      </c>
      <c r="BG153" t="str">
        <f t="shared" si="218"/>
        <v>if(isset($_REQUEST['process_id'])){$request['process_id'] = clean($_REQUEST['process_id']);}</v>
      </c>
      <c r="BJ153" t="str">
        <f t="shared" si="219"/>
        <v>if(isset($_REQUEST['process_id'])){$request['process_id'] = clean($_REQUEST['process_id']);}</v>
      </c>
      <c r="BM153" t="str">
        <f t="shared" si="220"/>
        <v>if(isset($_REQUEST['process_id'])){$request['process_id'] = clean($_REQUEST['process_id']);}</v>
      </c>
      <c r="BP153" t="str">
        <f t="shared" si="221"/>
        <v>if(isset($_REQUEST['process_id'])){$request['process_id'] = clean($_REQUEST['process_id']);}</v>
      </c>
      <c r="BS153" t="str">
        <f t="shared" si="222"/>
        <v>if(isset($_REQUEST['process_id'])){$request['process_id'] = clean($_REQUEST['process_id']);}</v>
      </c>
      <c r="BV153" t="str">
        <f t="shared" si="223"/>
        <v>if(isset($_REQUEST['process_id'])){$request['process_id'] = clean($_REQUEST['process_id']);}</v>
      </c>
      <c r="BY153" t="str">
        <f t="shared" si="224"/>
        <v>if(isset($_REQUEST['process_id'])){$request['process_id'] = clean($_REQUEST['process_id']);}</v>
      </c>
      <c r="CB153" t="str">
        <f t="shared" si="225"/>
        <v>if(isset($_REQUEST['process_id'])){$request['process_id'] = clean($_REQUEST['process_id']);}</v>
      </c>
      <c r="CE153" t="str">
        <f t="shared" si="226"/>
        <v>if(isset($_REQUEST['process_id'])){$request['process_id'] = clean($_REQUEST['process_id']);}</v>
      </c>
      <c r="CH153" t="s">
        <v>181</v>
      </c>
    </row>
    <row r="154" spans="1:86" x14ac:dyDescent="0.2">
      <c r="B154" t="str">
        <f t="shared" si="199"/>
        <v>if(isset($_REQUEST['time_started'])){$request['time_started'] = clean($_REQUEST['time_started']);}</v>
      </c>
      <c r="E154" t="str">
        <f t="shared" si="200"/>
        <v>if(isset($_REQUEST['time_started'])){$request['time_started'] = clean($_REQUEST['time_started']);}</v>
      </c>
      <c r="H154" t="str">
        <f t="shared" si="201"/>
        <v>if(isset($_REQUEST['time_started'])){$request['time_started'] = clean($_REQUEST['time_started']);}</v>
      </c>
      <c r="K154" t="str">
        <f t="shared" si="202"/>
        <v>if(isset($_REQUEST['time_started'])){$request['time_started'] = clean($_REQUEST['time_started']);}</v>
      </c>
      <c r="N154" t="str">
        <f t="shared" si="203"/>
        <v>if(isset($_REQUEST['time_started'])){$request['time_started'] = clean($_REQUEST['time_started']);}</v>
      </c>
      <c r="Q154" t="str">
        <f t="shared" si="204"/>
        <v>if(isset($_REQUEST['time_started'])){$request['time_started'] = clean($_REQUEST['time_started']);}</v>
      </c>
      <c r="T154" t="str">
        <f t="shared" si="205"/>
        <v>if(isset($_REQUEST['time_started'])){$request['time_started'] = clean($_REQUEST['time_started']);}</v>
      </c>
      <c r="W154" t="str">
        <f t="shared" si="206"/>
        <v>if(isset($_REQUEST['time_started'])){$request['time_started'] = clean($_REQUEST['time_started']);}</v>
      </c>
      <c r="Z154" t="str">
        <f t="shared" si="207"/>
        <v>if(isset($_REQUEST['time_started'])){$request['time_started'] = clean($_REQUEST['time_started']);}</v>
      </c>
      <c r="AC154" t="str">
        <f t="shared" si="208"/>
        <v>if(isset($_REQUEST['time_started'])){$request['time_started'] = clean($_REQUEST['time_started']);}</v>
      </c>
      <c r="AF154" t="str">
        <f t="shared" si="209"/>
        <v>if(isset($_REQUEST['time_started'])){$request['time_started'] = clean($_REQUEST['time_started']);}</v>
      </c>
      <c r="AI154" t="str">
        <f t="shared" si="210"/>
        <v>if(isset($_REQUEST['time_started'])){$request['time_started'] = clean($_REQUEST['time_started']);}</v>
      </c>
      <c r="AL154" t="str">
        <f t="shared" si="211"/>
        <v>if(isset($_REQUEST['time_started'])){$request['time_started'] = clean($_REQUEST['time_started']);}</v>
      </c>
      <c r="AO154" t="str">
        <f t="shared" si="212"/>
        <v>if(isset($_REQUEST['time_started'])){$request['time_started'] = clean($_REQUEST['time_started']);}</v>
      </c>
      <c r="AR154" t="str">
        <f t="shared" si="213"/>
        <v>if(isset($_REQUEST['time_started'])){$request['time_started'] = clean($_REQUEST['time_started']);}</v>
      </c>
      <c r="AU154" t="str">
        <f t="shared" si="214"/>
        <v>if(isset($_REQUEST['time_started'])){$request['time_started'] = clean($_REQUEST['time_started']);}</v>
      </c>
      <c r="AX154" t="str">
        <f t="shared" si="215"/>
        <v>if(isset($_REQUEST['time_started'])){$request['time_started'] = clean($_REQUEST['time_started']);}</v>
      </c>
      <c r="BA154" t="str">
        <f t="shared" si="216"/>
        <v>if(isset($_REQUEST['time_started'])){$request['time_started'] = clean($_REQUEST['time_started']);}</v>
      </c>
      <c r="BD154" t="str">
        <f t="shared" si="217"/>
        <v>if(isset($_REQUEST['time_started'])){$request['time_started'] = clean($_REQUEST['time_started']);}</v>
      </c>
      <c r="BG154" t="str">
        <f t="shared" si="218"/>
        <v>if(isset($_REQUEST['time_started'])){$request['time_started'] = clean($_REQUEST['time_started']);}</v>
      </c>
      <c r="BJ154" t="str">
        <f t="shared" si="219"/>
        <v>if(isset($_REQUEST['time_started'])){$request['time_started'] = clean($_REQUEST['time_started']);}</v>
      </c>
      <c r="BM154" t="str">
        <f t="shared" si="220"/>
        <v>if(isset($_REQUEST['time_started'])){$request['time_started'] = clean($_REQUEST['time_started']);}</v>
      </c>
      <c r="BP154" t="str">
        <f t="shared" si="221"/>
        <v>if(isset($_REQUEST['time_started'])){$request['time_started'] = clean($_REQUEST['time_started']);}</v>
      </c>
      <c r="BS154" t="str">
        <f t="shared" si="222"/>
        <v>if(isset($_REQUEST['time_started'])){$request['time_started'] = clean($_REQUEST['time_started']);}</v>
      </c>
      <c r="BV154" t="str">
        <f t="shared" si="223"/>
        <v>if(isset($_REQUEST['time_started'])){$request['time_started'] = clean($_REQUEST['time_started']);}</v>
      </c>
      <c r="BY154" t="str">
        <f t="shared" si="224"/>
        <v>if(isset($_REQUEST['time_started'])){$request['time_started'] = clean($_REQUEST['time_started']);}</v>
      </c>
      <c r="CB154" t="str">
        <f t="shared" si="225"/>
        <v>if(isset($_REQUEST['time_started'])){$request['time_started'] = clean($_REQUEST['time_started']);}</v>
      </c>
      <c r="CE154" t="str">
        <f t="shared" si="226"/>
        <v>if(isset($_REQUEST['time_started'])){$request['time_started'] = clean($_REQUEST['time_started']);}</v>
      </c>
      <c r="CH154" t="s">
        <v>181</v>
      </c>
    </row>
    <row r="155" spans="1:86" x14ac:dyDescent="0.2">
      <c r="B155" t="str">
        <f t="shared" si="199"/>
        <v>if(isset($_REQUEST['time_updated'])){$request['time_updated'] = clean($_REQUEST['time_updated']);}</v>
      </c>
      <c r="E155" t="str">
        <f t="shared" si="200"/>
        <v>if(isset($_REQUEST['time_updated'])){$request['time_updated'] = clean($_REQUEST['time_updated']);}</v>
      </c>
      <c r="H155" t="str">
        <f t="shared" si="201"/>
        <v>if(isset($_REQUEST['time_updated'])){$request['time_updated'] = clean($_REQUEST['time_updated']);}</v>
      </c>
      <c r="K155" t="str">
        <f t="shared" si="202"/>
        <v>if(isset($_REQUEST['time_updated'])){$request['time_updated'] = clean($_REQUEST['time_updated']);}</v>
      </c>
      <c r="N155" t="str">
        <f t="shared" si="203"/>
        <v>if(isset($_REQUEST['time_updated'])){$request['time_updated'] = clean($_REQUEST['time_updated']);}</v>
      </c>
      <c r="Q155" t="str">
        <f t="shared" si="204"/>
        <v>if(isset($_REQUEST['time_updated'])){$request['time_updated'] = clean($_REQUEST['time_updated']);}</v>
      </c>
      <c r="T155" t="str">
        <f t="shared" si="205"/>
        <v>if(isset($_REQUEST['time_updated'])){$request['time_updated'] = clean($_REQUEST['time_updated']);}</v>
      </c>
      <c r="W155" t="str">
        <f t="shared" si="206"/>
        <v>if(isset($_REQUEST['time_updated'])){$request['time_updated'] = clean($_REQUEST['time_updated']);}</v>
      </c>
      <c r="Z155" t="str">
        <f t="shared" si="207"/>
        <v>if(isset($_REQUEST['time_updated'])){$request['time_updated'] = clean($_REQUEST['time_updated']);}</v>
      </c>
      <c r="AC155" t="str">
        <f t="shared" si="208"/>
        <v>if(isset($_REQUEST['time_updated'])){$request['time_updated'] = clean($_REQUEST['time_updated']);}</v>
      </c>
      <c r="AF155" t="str">
        <f t="shared" si="209"/>
        <v>if(isset($_REQUEST['time_updated'])){$request['time_updated'] = clean($_REQUEST['time_updated']);}</v>
      </c>
      <c r="AI155" t="str">
        <f t="shared" si="210"/>
        <v>if(isset($_REQUEST['time_updated'])){$request['time_updated'] = clean($_REQUEST['time_updated']);}</v>
      </c>
      <c r="AL155" t="str">
        <f t="shared" si="211"/>
        <v>if(isset($_REQUEST['time_updated'])){$request['time_updated'] = clean($_REQUEST['time_updated']);}</v>
      </c>
      <c r="AO155" t="str">
        <f t="shared" si="212"/>
        <v>if(isset($_REQUEST['time_updated'])){$request['time_updated'] = clean($_REQUEST['time_updated']);}</v>
      </c>
      <c r="AR155" t="str">
        <f t="shared" si="213"/>
        <v>if(isset($_REQUEST['time_updated'])){$request['time_updated'] = clean($_REQUEST['time_updated']);}</v>
      </c>
      <c r="AU155" t="str">
        <f t="shared" si="214"/>
        <v>if(isset($_REQUEST['time_updated'])){$request['time_updated'] = clean($_REQUEST['time_updated']);}</v>
      </c>
      <c r="AX155" t="str">
        <f t="shared" si="215"/>
        <v>if(isset($_REQUEST['time_updated'])){$request['time_updated'] = clean($_REQUEST['time_updated']);}</v>
      </c>
      <c r="BA155" t="str">
        <f t="shared" si="216"/>
        <v>if(isset($_REQUEST['time_updated'])){$request['time_updated'] = clean($_REQUEST['time_updated']);}</v>
      </c>
      <c r="BD155" t="str">
        <f t="shared" si="217"/>
        <v>if(isset($_REQUEST['time_updated'])){$request['time_updated'] = clean($_REQUEST['time_updated']);}</v>
      </c>
      <c r="BG155" t="str">
        <f t="shared" si="218"/>
        <v>if(isset($_REQUEST['time_updated'])){$request['time_updated'] = clean($_REQUEST['time_updated']);}</v>
      </c>
      <c r="BJ155" t="str">
        <f t="shared" si="219"/>
        <v>if(isset($_REQUEST['time_updated'])){$request['time_updated'] = clean($_REQUEST['time_updated']);}</v>
      </c>
      <c r="BM155" t="str">
        <f t="shared" si="220"/>
        <v>if(isset($_REQUEST['time_updated'])){$request['time_updated'] = clean($_REQUEST['time_updated']);}</v>
      </c>
      <c r="BP155" t="str">
        <f t="shared" si="221"/>
        <v>if(isset($_REQUEST['time_updated'])){$request['time_updated'] = clean($_REQUEST['time_updated']);}</v>
      </c>
      <c r="BS155" t="str">
        <f t="shared" si="222"/>
        <v>if(isset($_REQUEST['time_updated'])){$request['time_updated'] = clean($_REQUEST['time_updated']);}</v>
      </c>
      <c r="BV155" t="str">
        <f t="shared" si="223"/>
        <v>if(isset($_REQUEST['time_updated'])){$request['time_updated'] = clean($_REQUEST['time_updated']);}</v>
      </c>
      <c r="BY155" t="str">
        <f t="shared" si="224"/>
        <v>if(isset($_REQUEST['time_updated'])){$request['time_updated'] = clean($_REQUEST['time_updated']);}</v>
      </c>
      <c r="CB155" t="str">
        <f t="shared" si="225"/>
        <v>if(isset($_REQUEST['time_updated'])){$request['time_updated'] = clean($_REQUEST['time_updated']);}</v>
      </c>
      <c r="CE155" t="str">
        <f t="shared" si="226"/>
        <v>if(isset($_REQUEST['time_updated'])){$request['time_updated'] = clean($_REQUEST['time_updated']);}</v>
      </c>
      <c r="CH155" t="s">
        <v>181</v>
      </c>
    </row>
    <row r="156" spans="1:86" x14ac:dyDescent="0.2">
      <c r="CH156" t="s">
        <v>181</v>
      </c>
    </row>
    <row r="157" spans="1:86" s="48" customFormat="1" x14ac:dyDescent="0.2">
      <c r="A157" s="58" t="s">
        <v>154</v>
      </c>
    </row>
    <row r="159" spans="1:86" x14ac:dyDescent="0.2">
      <c r="B159" t="str">
        <f>_xlfn.CONCAT("if(isset($request['",LOWER(B6),"'])){$columns.=",CHAR(34),LOWER(D6),CHAR(44),CHAR(34),";}")</f>
        <v>if(isset($request['id'])){$columns.="unique_id,";}</v>
      </c>
      <c r="E159" t="str">
        <f>_xlfn.CONCAT("if(isset($request['",LOWER(E6),"'])){$columns.=",CHAR(34),LOWER(G6),CHAR(44),CHAR(34),";}")</f>
        <v>if(isset($request['id'])){$columns.="process_id,";}</v>
      </c>
      <c r="H159" t="str">
        <f>_xlfn.CONCAT("if(isset($request['",LOWER(H6),"'])){$columns.=",CHAR(34),LOWER(J6),CHAR(44),CHAR(34),";}")</f>
        <v>if(isset($request['id'])){$columns.="event_id,";}</v>
      </c>
      <c r="K159" t="str">
        <f>_xlfn.CONCAT("if(isset($request['",LOWER(K6),"'])){$columns.=",CHAR(34),LOWER(M6),CHAR(44),CHAR(34),";}")</f>
        <v>if(isset($request['id'])){$columns.="app_id,";}</v>
      </c>
      <c r="N159" t="str">
        <f>_xlfn.CONCAT("if(isset($request['",LOWER(N6),"'])){$columns.=",CHAR(34),LOWER(P6),CHAR(44),CHAR(34),";}")</f>
        <v>if(isset($request['id'])){$columns.="token_id,";}</v>
      </c>
      <c r="Q159" t="str">
        <f>_xlfn.CONCAT("if(isset($request['",LOWER(Q6),"'])){$columns.=",CHAR(34),LOWER(S6),CHAR(44),CHAR(34),";}")</f>
        <v>if(isset($request['id'])){$columns.="person_id,";}</v>
      </c>
      <c r="T159" t="str">
        <f>_xlfn.CONCAT("if(isset($request['",LOWER(T6),"'])){$columns.=",CHAR(34),LOWER(V6),CHAR(44),CHAR(34),";}")</f>
        <v>if(isset($request['id'])){$columns.="user_id,";}</v>
      </c>
      <c r="W159" t="str">
        <f>_xlfn.CONCAT("if(isset($request['",LOWER(W6),"'])){$columns.=",CHAR(34),LOWER(Y6),CHAR(44),CHAR(34),";}")</f>
        <v>if(isset($request['id'])){$columns.="profile_id,";}</v>
      </c>
      <c r="Z159" t="str">
        <f>_xlfn.CONCAT("if(isset($request['",LOWER(Z6),"'])){$columns.=",CHAR(34),LOWER(AB6),CHAR(44),CHAR(34),";}")</f>
        <v>if(isset($request['id'])){$columns.="partner_id,";}</v>
      </c>
      <c r="AC159" t="str">
        <f>_xlfn.CONCAT("if(isset($request['",LOWER(AC6),"'])){$columns.=",CHAR(34),LOWER(AE6),CHAR(44),CHAR(34),";}")</f>
        <v>if(isset($request['id'])){$columns.="view_id,";}</v>
      </c>
      <c r="AF159" t="str">
        <f>_xlfn.CONCAT("if(isset($request['",LOWER(AF6),"'])){$columns.=",CHAR(34),LOWER(AH6),CHAR(44),CHAR(34),";}")</f>
        <v>if(isset($request['id'])){$columns.="search_id,";}</v>
      </c>
      <c r="AI159" t="str">
        <f>_xlfn.CONCAT("if(isset($request['",LOWER(AI6),"'])){$columns.=",CHAR(34),LOWER(AK6),CHAR(44),CHAR(34),";}")</f>
        <v>if(isset($request['id'])){$columns.="asset_id,";}</v>
      </c>
      <c r="AL159" t="str">
        <f>_xlfn.CONCAT("if(isset($request['",LOWER(AL6),"'])){$columns.=",CHAR(34),LOWER(AN6),CHAR(44),CHAR(34),";}")</f>
        <v>if(isset($request['id'])){$columns.="acknowledgement_id,";}</v>
      </c>
      <c r="AO159" t="str">
        <f>_xlfn.CONCAT("if(isset($request['",LOWER(AO6),"'])){$columns.=",CHAR(34),LOWER(AQ6),CHAR(44),CHAR(34),";}")</f>
        <v>if(isset($request['id'])){$columns.="comment_id,";}</v>
      </c>
      <c r="AR159" t="str">
        <f>_xlfn.CONCAT("if(isset($request['",LOWER(AR6),"'])){$columns.=",CHAR(34),LOWER(AT6),CHAR(44),CHAR(34),";}")</f>
        <v>if(isset($request['id'])){$columns.="followship_id,";}</v>
      </c>
      <c r="AU159" t="str">
        <f>_xlfn.CONCAT("if(isset($request['",LOWER(AU6),"'])){$columns.=",CHAR(34),LOWER(AW6),CHAR(44),CHAR(34),";}")</f>
        <v>if(isset($request['id'])){$columns.="group_id,";}</v>
      </c>
      <c r="AX159" t="str">
        <f>_xlfn.CONCAT("if(isset($request['",LOWER(AX6),"'])){$columns.=",CHAR(34),LOWER(AZ6),CHAR(44),CHAR(34),";}")</f>
        <v>if(isset($request['id'])){$columns.="post_id,";}</v>
      </c>
      <c r="BA159" t="str">
        <f>_xlfn.CONCAT("if(isset($request['",LOWER(BA6),"'])){$columns.=",CHAR(34),LOWER(BC6),CHAR(44),CHAR(34),";}")</f>
        <v>if(isset($request['id'])){$columns.="tag_id,";}</v>
      </c>
      <c r="BD159" t="str">
        <f>_xlfn.CONCAT("if(isset($request['",LOWER(BD6),"'])){$columns.=",CHAR(34),LOWER(BF6),CHAR(44),CHAR(34),";}")</f>
        <v>if(isset($request['id'])){$columns.="topic_id,";}</v>
      </c>
      <c r="BG159" t="str">
        <f>_xlfn.CONCAT("if(isset($request['",LOWER(BG6),"'])){$columns.=",CHAR(34),LOWER(BI6),CHAR(44),CHAR(34),";}")</f>
        <v>if(isset($request['id'])){$columns.="trend_id,";}</v>
      </c>
      <c r="BJ159" t="str">
        <f>_xlfn.CONCAT("if(isset($request['",LOWER(BJ6),"'])){$columns.=",CHAR(34),LOWER(BL6),CHAR(44),CHAR(34),";}")</f>
        <v>if(isset($request['id'])){$columns.="thread_id,";}</v>
      </c>
      <c r="BM159" t="str">
        <f>_xlfn.CONCAT("if(isset($request['",LOWER(BM6),"'])){$columns.=",CHAR(34),LOWER(BO6),CHAR(44),CHAR(34),";}")</f>
        <v>if(isset($request['id'])){$columns.="message_id,";}</v>
      </c>
      <c r="BP159" t="str">
        <f>_xlfn.CONCAT("if(isset($request['",LOWER(BP6),"'])){$columns.=",CHAR(34),LOWER(BR6),CHAR(44),CHAR(34),";}")</f>
        <v>if(isset($request['id'])){$columns.="notification_id,";}</v>
      </c>
      <c r="BS159" t="str">
        <f>_xlfn.CONCAT("if(isset($request['",LOWER(BS6),"'])){$columns.=",CHAR(34),LOWER(BU6),CHAR(44),CHAR(34),";}")</f>
        <v>if(isset($request['id'])){$columns.="stage_id,";}</v>
      </c>
      <c r="BV159" t="str">
        <f>_xlfn.CONCAT("if(isset($request['",LOWER(BV6),"'])){$columns.=",CHAR(34),LOWER(BX6),CHAR(44),CHAR(34),";}")</f>
        <v>if(isset($request['id'])){$columns.="recording_id,";}</v>
      </c>
      <c r="BY159" t="str">
        <f>_xlfn.CONCAT("if(isset($request['",LOWER(BY6),"'])){$columns.=",CHAR(34),LOWER(CA6),CHAR(44),CHAR(34),";}")</f>
        <v>if(isset($request['id'])){$columns.="attachment_id,";}</v>
      </c>
      <c r="CB159" t="str">
        <f>_xlfn.CONCAT("if(isset($request['",LOWER(CB6),"'])){$columns.=",CHAR(34),LOWER(CD6),CHAR(44),CHAR(34),";}")</f>
        <v>if(isset($request['id'])){$columns.="excerpt_id,";}</v>
      </c>
      <c r="CE159" t="str">
        <f>_xlfn.CONCAT("if(isset($request['",LOWER(CE6),"'])){$columns.=",CHAR(34),LOWER(CG6),CHAR(44),CHAR(34),";}")</f>
        <v>if(isset($request['id'])){$columns.="idea_id,";}</v>
      </c>
    </row>
    <row r="160" spans="1:86" x14ac:dyDescent="0.2">
      <c r="B160" t="str">
        <f>_xlfn.CONCAT("if(isset($request['",LOWER(B7),"'])){$columns.=",CHAR(34),LOWER(D7),CHAR(44),CHAR(34),";}")</f>
        <v>if(isset($request['attributes'])){$columns.="unique_attributes,";}</v>
      </c>
      <c r="E160" t="str">
        <f>_xlfn.CONCAT("if(isset($request['",LOWER(E7),"'])){$columns.=",CHAR(34),LOWER(G7),CHAR(44),CHAR(34),";}")</f>
        <v>if(isset($request['attributes'])){$columns.="process_attributes,";}</v>
      </c>
      <c r="H160" t="str">
        <f>_xlfn.CONCAT("if(isset($request['",LOWER(H7),"'])){$columns.=",CHAR(34),LOWER(J7),CHAR(44),CHAR(34),";}")</f>
        <v>if(isset($request['attributes'])){$columns.="event_attributes,";}</v>
      </c>
      <c r="K160" t="str">
        <f>_xlfn.CONCAT("if(isset($request['",LOWER(K7),"'])){$columns.=",CHAR(34),LOWER(M7),CHAR(44),CHAR(34),";}")</f>
        <v>if(isset($request['attributes'])){$columns.="app_attributes,";}</v>
      </c>
      <c r="N160" t="str">
        <f>_xlfn.CONCAT("if(isset($request['",LOWER(N7),"'])){$columns.=",CHAR(34),LOWER(P7),CHAR(44),CHAR(34),";}")</f>
        <v>if(isset($request['attributes'])){$columns.="token_attributes,";}</v>
      </c>
      <c r="Q160" t="str">
        <f>_xlfn.CONCAT("if(isset($request['",LOWER(Q7),"'])){$columns.=",CHAR(34),LOWER(S7),CHAR(44),CHAR(34),";}")</f>
        <v>if(isset($request['attributes'])){$columns.="person_attributes,";}</v>
      </c>
      <c r="T160" t="str">
        <f>_xlfn.CONCAT("if(isset($request['",LOWER(T7),"'])){$columns.=",CHAR(34),LOWER(V7),CHAR(44),CHAR(34),";}")</f>
        <v>if(isset($request['attributes'])){$columns.="user_attributes,";}</v>
      </c>
      <c r="W160" t="str">
        <f t="shared" ref="W160:W185" si="227">_xlfn.CONCAT("if(isset($request['",LOWER(W7),"'])){$columns.=",CHAR(34),LOWER(Y7),CHAR(44),CHAR(34),";}")</f>
        <v>if(isset($request['attributes'])){$columns.="profile_attributes,";}</v>
      </c>
      <c r="Z160" t="str">
        <f>_xlfn.CONCAT("if(isset($request['",LOWER(Z7),"'])){$columns.=",CHAR(34),LOWER(AB7),CHAR(44),CHAR(34),";}")</f>
        <v>if(isset($request['attributes'])){$columns.="partner_attributes,";}</v>
      </c>
      <c r="AC160" t="str">
        <f>_xlfn.CONCAT("if(isset($request['",LOWER(AC7),"'])){$columns.=",CHAR(34),LOWER(AE7),CHAR(44),CHAR(34),";}")</f>
        <v>if(isset($request['attributes'])){$columns.="view_attributes,";}</v>
      </c>
      <c r="AF160" t="str">
        <f>_xlfn.CONCAT("if(isset($request['",LOWER(AF7),"'])){$columns.=",CHAR(34),LOWER(AH7),CHAR(44),CHAR(34),";}")</f>
        <v>if(isset($request['attributes'])){$columns.="search_attributes,";}</v>
      </c>
      <c r="AI160" t="str">
        <f>_xlfn.CONCAT("if(isset($request['",LOWER(AI7),"'])){$columns.=",CHAR(34),LOWER(AK7),CHAR(44),CHAR(34),";}")</f>
        <v>if(isset($request['attributes'])){$columns.="asset_attributes,";}</v>
      </c>
      <c r="AL160" t="str">
        <f>_xlfn.CONCAT("if(isset($request['",LOWER(AL7),"'])){$columns.=",CHAR(34),LOWER(AN7),CHAR(44),CHAR(34),";}")</f>
        <v>if(isset($request['attributes'])){$columns.="acknowledgement_attributes,";}</v>
      </c>
      <c r="AO160" t="str">
        <f>_xlfn.CONCAT("if(isset($request['",LOWER(AO7),"'])){$columns.=",CHAR(34),LOWER(AQ7),CHAR(44),CHAR(34),";}")</f>
        <v>if(isset($request['attributes'])){$columns.="comment_attributes,";}</v>
      </c>
      <c r="AR160" t="str">
        <f>_xlfn.CONCAT("if(isset($request['",LOWER(AR7),"'])){$columns.=",CHAR(34),LOWER(AT7),CHAR(44),CHAR(34),";}")</f>
        <v>if(isset($request['attributes'])){$columns.="followship_attributes,";}</v>
      </c>
      <c r="AU160" t="str">
        <f>_xlfn.CONCAT("if(isset($request['",LOWER(AU7),"'])){$columns.=",CHAR(34),LOWER(AW7),CHAR(44),CHAR(34),";}")</f>
        <v>if(isset($request['attributes'])){$columns.="group_attributes,";}</v>
      </c>
      <c r="AX160" t="str">
        <f>_xlfn.CONCAT("if(isset($request['",LOWER(AX7),"'])){$columns.=",CHAR(34),LOWER(AZ7),CHAR(44),CHAR(34),";}")</f>
        <v>if(isset($request['attributes'])){$columns.="post_attributes,";}</v>
      </c>
      <c r="BA160" t="str">
        <f>_xlfn.CONCAT("if(isset($request['",LOWER(BA7),"'])){$columns.=",CHAR(34),LOWER(BC7),CHAR(44),CHAR(34),";}")</f>
        <v>if(isset($request['attributes'])){$columns.="tag_attributes,";}</v>
      </c>
      <c r="BD160" t="str">
        <f>_xlfn.CONCAT("if(isset($request['",LOWER(BD7),"'])){$columns.=",CHAR(34),LOWER(BF7),CHAR(44),CHAR(34),";}")</f>
        <v>if(isset($request['attributes'])){$columns.="topic_attributes,";}</v>
      </c>
      <c r="BG160" t="str">
        <f>_xlfn.CONCAT("if(isset($request['",LOWER(BG7),"'])){$columns.=",CHAR(34),LOWER(BI7),CHAR(44),CHAR(34),";}")</f>
        <v>if(isset($request['attributes'])){$columns.="trend_attributes,";}</v>
      </c>
      <c r="BJ160" t="str">
        <f>_xlfn.CONCAT("if(isset($request['",LOWER(BJ7),"'])){$columns.=",CHAR(34),LOWER(BL7),CHAR(44),CHAR(34),";}")</f>
        <v>if(isset($request['attributes'])){$columns.="thread_attributes,";}</v>
      </c>
      <c r="BM160" t="str">
        <f>_xlfn.CONCAT("if(isset($request['",LOWER(BM7),"'])){$columns.=",CHAR(34),LOWER(BO7),CHAR(44),CHAR(34),";}")</f>
        <v>if(isset($request['attributes'])){$columns.="message_attributes,";}</v>
      </c>
      <c r="BP160" t="str">
        <f>_xlfn.CONCAT("if(isset($request['",LOWER(BP7),"'])){$columns.=",CHAR(34),LOWER(BR7),CHAR(44),CHAR(34),";}")</f>
        <v>if(isset($request['attributes'])){$columns.="notification_attributes,";}</v>
      </c>
      <c r="BS160" t="str">
        <f>_xlfn.CONCAT("if(isset($request['",LOWER(BS7),"'])){$columns.=",CHAR(34),LOWER(BU7),CHAR(44),CHAR(34),";}")</f>
        <v>if(isset($request['attributes'])){$columns.="stage_attributes,";}</v>
      </c>
      <c r="BV160" t="str">
        <f>_xlfn.CONCAT("if(isset($request['",LOWER(BV7),"'])){$columns.=",CHAR(34),LOWER(BX7),CHAR(44),CHAR(34),";}")</f>
        <v>if(isset($request['attributes'])){$columns.="recording_attributes,";}</v>
      </c>
      <c r="BY160" t="str">
        <f>_xlfn.CONCAT("if(isset($request['",LOWER(BY7),"'])){$columns.=",CHAR(34),LOWER(CA7),CHAR(44),CHAR(34),";}")</f>
        <v>if(isset($request['attributes'])){$columns.="attachment_attributes,";}</v>
      </c>
      <c r="CB160" t="str">
        <f>_xlfn.CONCAT("if(isset($request['",LOWER(CB7),"'])){$columns.=",CHAR(34),LOWER(CD7),CHAR(44),CHAR(34),";}")</f>
        <v>if(isset($request['attributes'])){$columns.="excerpt_attributes,";}</v>
      </c>
      <c r="CE160" t="str">
        <f>_xlfn.CONCAT("if(isset($request['",LOWER(CE7),"'])){$columns.=",CHAR(34),LOWER(CG7),CHAR(44),CHAR(34),";}")</f>
        <v>if(isset($request['attributes'])){$columns.="idea_attributes,";}</v>
      </c>
    </row>
    <row r="161" spans="2:83" x14ac:dyDescent="0.2">
      <c r="B161" t="str">
        <f>_xlfn.CONCAT("if(isset($request['",LOWER(B8),"'])){$columns.=",CHAR(34),LOWER(D8),CHAR(44),CHAR(34),";}")</f>
        <v>if(isset($request['type'])){$columns.="unique_type,";}</v>
      </c>
      <c r="E161" t="str">
        <f>_xlfn.CONCAT("if(isset($request['",LOWER(E8),"'])){$columns.=",CHAR(34),LOWER(G8),CHAR(44),CHAR(34),";}")</f>
        <v>if(isset($request['action'])){$columns.="process_action,";}</v>
      </c>
      <c r="H161" t="str">
        <f>_xlfn.CONCAT("if(isset($request['",LOWER(H8),"'])){$columns.=",CHAR(34),LOWER(J8),CHAR(44),CHAR(34),";}")</f>
        <v>if(isset($request['type'])){$columns.="event_type,";}</v>
      </c>
      <c r="K161" t="str">
        <f>_xlfn.CONCAT("if(isset($request['",LOWER(K8),"'])){$columns.=",CHAR(34),LOWER(M8),CHAR(44),CHAR(34),";}")</f>
        <v>if(isset($request['name'])){$columns.="app_name,";}</v>
      </c>
      <c r="N161" t="str">
        <f>_xlfn.CONCAT("if(isset($request['",LOWER(N8),"'])){$columns.=",CHAR(34),LOWER(P8),CHAR(44),CHAR(34),";}")</f>
        <v>if(isset($request['key'])){$columns.="token_key,";}</v>
      </c>
      <c r="Q161" t="str">
        <f>_xlfn.CONCAT("if(isset($request['",LOWER(Q8),"'])){$columns.=",CHAR(34),LOWER(S8),CHAR(44),CHAR(34),";}")</f>
        <v>if(isset($request['name_first'])){$columns.="person_name_first,";}</v>
      </c>
      <c r="T161" t="str">
        <f>_xlfn.CONCAT("if(isset($request['",LOWER(T8),"'])){$columns.=",CHAR(34),LOWER(V8),CHAR(44),CHAR(34),";}")</f>
        <v>if(isset($request['alias'])){$columns.="user_alias,";}</v>
      </c>
      <c r="W161" t="str">
        <f t="shared" si="227"/>
        <v>if(isset($request['images'])){$columns.="profile_images,";}</v>
      </c>
      <c r="Z161" t="str">
        <f>_xlfn.CONCAT("if(isset($request['",LOWER(Z8),"'])){$columns.=",CHAR(34),LOWER(AB8),CHAR(44),CHAR(34),";}")</f>
        <v>if(isset($request['type'])){$columns.="partner_type,";}</v>
      </c>
      <c r="AC161" t="str">
        <f>_xlfn.CONCAT("if(isset($request['",LOWER(AC8),"'])){$columns.=",CHAR(34),LOWER(AE8),CHAR(44),CHAR(34),";}")</f>
        <v>if(isset($request['object'])){$columns.="view_object,";}</v>
      </c>
      <c r="AF161" t="str">
        <f>_xlfn.CONCAT("if(isset($request['",LOWER(AF8),"'])){$columns.=",CHAR(34),LOWER(AH8),CHAR(44),CHAR(34),";}")</f>
        <v>if(isset($request['query'])){$columns.="search_query,";}</v>
      </c>
      <c r="AI161" t="str">
        <f>_xlfn.CONCAT("if(isset($request['",LOWER(AI8),"'])){$columns.=",CHAR(34),LOWER(AK8),CHAR(44),CHAR(34),";}")</f>
        <v>if(isset($request['type'])){$columns.="asset_type,";}</v>
      </c>
      <c r="AL161" t="str">
        <f>_xlfn.CONCAT("if(isset($request['",LOWER(AL8),"'])){$columns.=",CHAR(34),LOWER(AN8),CHAR(44),CHAR(34),";}")</f>
        <v>if(isset($request['type'])){$columns.="acknowledgement_type,";}</v>
      </c>
      <c r="AO161" t="str">
        <f>_xlfn.CONCAT("if(isset($request['",LOWER(AO8),"'])){$columns.=",CHAR(34),LOWER(AQ8),CHAR(44),CHAR(34),";}")</f>
        <v>if(isset($request['text'])){$columns.="comment_text,";}</v>
      </c>
      <c r="AR161" t="str">
        <f>_xlfn.CONCAT("if(isset($request['",LOWER(AR8),"'])){$columns.=",CHAR(34),LOWER(AT8),CHAR(44),CHAR(34),";}")</f>
        <v>if(isset($request['recipient'])){$columns.="followship_recipient,";}</v>
      </c>
      <c r="AU161" t="str">
        <f>_xlfn.CONCAT("if(isset($request['",LOWER(AU8),"'])){$columns.=",CHAR(34),LOWER(AW8),CHAR(44),CHAR(34),";}")</f>
        <v>if(isset($request['title'])){$columns.="group_title,";}</v>
      </c>
      <c r="AX161" t="str">
        <f>_xlfn.CONCAT("if(isset($request['",LOWER(AX8),"'])){$columns.=",CHAR(34),LOWER(AZ8),CHAR(44),CHAR(34),";}")</f>
        <v>if(isset($request['body'])){$columns.="post_body,";}</v>
      </c>
      <c r="BA161" t="str">
        <f>_xlfn.CONCAT("if(isset($request['",LOWER(BA8),"'])){$columns.=",CHAR(34),LOWER(BC8),CHAR(44),CHAR(34),";}")</f>
        <v>if(isset($request['label'])){$columns.="tag_label,";}</v>
      </c>
      <c r="BD161" t="str">
        <f>_xlfn.CONCAT("if(isset($request['",LOWER(BD8),"'])){$columns.=",CHAR(34),LOWER(BF8),CHAR(44),CHAR(34),";}")</f>
        <v>if(isset($request['label'])){$columns.="topic_label,";}</v>
      </c>
      <c r="BG161" t="str">
        <f>_xlfn.CONCAT("if(isset($request['",LOWER(BG8),"'])){$columns.=",CHAR(34),LOWER(BI8),CHAR(44),CHAR(34),";}")</f>
        <v>if(isset($request['label'])){$columns.="trend_label,";}</v>
      </c>
      <c r="BJ161" t="str">
        <f>_xlfn.CONCAT("if(isset($request['",LOWER(BJ8),"'])){$columns.=",CHAR(34),LOWER(BL8),CHAR(44),CHAR(34),";}")</f>
        <v>if(isset($request['title'])){$columns.="thread_title,";}</v>
      </c>
      <c r="BM161" t="str">
        <f>_xlfn.CONCAT("if(isset($request['",LOWER(BM8),"'])){$columns.=",CHAR(34),LOWER(BO8),CHAR(44),CHAR(34),";}")</f>
        <v>if(isset($request['body'])){$columns.="message_body,";}</v>
      </c>
      <c r="BP161" t="str">
        <f>_xlfn.CONCAT("if(isset($request['",LOWER(BP8),"'])){$columns.=",CHAR(34),LOWER(BR8),CHAR(44),CHAR(34),";}")</f>
        <v>if(isset($request['message'])){$columns.="notification_message,";}</v>
      </c>
      <c r="BS161" t="str">
        <f>_xlfn.CONCAT("if(isset($request['",LOWER(BS8),"'])){$columns.=",CHAR(34),LOWER(BU8),CHAR(44),CHAR(34),";}")</f>
        <v>if(isset($request['excerpts'])){$columns.="stage_excerpts,";}</v>
      </c>
      <c r="BV161" t="str">
        <f>_xlfn.CONCAT("if(isset($request['",LOWER(BV8),"'])){$columns.=",CHAR(34),LOWER(BX8),CHAR(44),CHAR(34),";}")</f>
        <v>if(isset($request['type'])){$columns.="recording_type,";}</v>
      </c>
      <c r="BY161" t="str">
        <f>_xlfn.CONCAT("if(isset($request['",LOWER(BY8),"'])){$columns.=",CHAR(34),LOWER(CA8),CHAR(44),CHAR(34),";}")</f>
        <v>if(isset($request['drawings'])){$columns.="attachment_drawings,";}</v>
      </c>
      <c r="CB161" t="str">
        <f>_xlfn.CONCAT("if(isset($request['",LOWER(CB8),"'])){$columns.=",CHAR(34),LOWER(CD8),CHAR(44),CHAR(34),";}")</f>
        <v>if(isset($request['lines'])){$columns.="excerpt_lines,";}</v>
      </c>
      <c r="CE161" t="str">
        <f>_xlfn.CONCAT("if(isset($request['",LOWER(CE8),"'])){$columns.=",CHAR(34),LOWER(CG8),CHAR(44),CHAR(34),";}")</f>
        <v>if(isset($request['text'])){$columns.="idea_text,";}</v>
      </c>
    </row>
    <row r="162" spans="2:83" x14ac:dyDescent="0.2">
      <c r="B162" t="str">
        <f>_xlfn.CONCAT("if(isset($request['",LOWER(B9),"'])){$columns.=",CHAR(34),LOWER(D9),CHAR(44),CHAR(34),";}")</f>
        <v>if(isset($request[''])){$columns.=",";}</v>
      </c>
      <c r="E162" t="str">
        <f>_xlfn.CONCAT("if(isset($request['",LOWER(E9),"'])){$columns.=",CHAR(34),LOWER(G9),CHAR(44),CHAR(34),";}")</f>
        <v>if(isset($request[''])){$columns.=",";}</v>
      </c>
      <c r="H162" t="str">
        <f>_xlfn.CONCAT("if(isset($request['",LOWER(H9),"'])){$columns.=",CHAR(34),LOWER(J9),CHAR(44),CHAR(34),";}")</f>
        <v>if(isset($request['token'])){$columns.="event_token,";}</v>
      </c>
      <c r="K162" t="str">
        <f>_xlfn.CONCAT("if(isset($request['",LOWER(K9),"'])){$columns.=",CHAR(34),LOWER(M9),CHAR(44),CHAR(34),";}")</f>
        <v>if(isset($request['website'])){$columns.="app_website,";}</v>
      </c>
      <c r="N162" t="str">
        <f>_xlfn.CONCAT("if(isset($request['",LOWER(N9),"'])){$columns.=",CHAR(34),LOWER(P9),CHAR(44),CHAR(34),";}")</f>
        <v>if(isset($request['secret'])){$columns.="token_secret,";}</v>
      </c>
      <c r="Q162" t="str">
        <f>_xlfn.CONCAT("if(isset($request['",LOWER(Q9),"'])){$columns.=",CHAR(34),LOWER(S9),CHAR(44),CHAR(34),";}")</f>
        <v>if(isset($request['name_middle'])){$columns.="person_name_middle,";}</v>
      </c>
      <c r="T162" t="str">
        <f>_xlfn.CONCAT("if(isset($request['",LOWER(T9),"'])){$columns.=",CHAR(34),LOWER(V9),CHAR(44),CHAR(34),";}")</f>
        <v>if(isset($request['authorize'])){$columns.="user_authorize,";}</v>
      </c>
      <c r="W162" t="str">
        <f t="shared" si="227"/>
        <v>if(isset($request['bio'])){$columns.="profile_bio,";}</v>
      </c>
      <c r="Z162" t="str">
        <f>_xlfn.CONCAT("if(isset($request['",LOWER(Z9),"'])){$columns.=",CHAR(34),LOWER(AB9),CHAR(44),CHAR(34),";}")</f>
        <v>if(isset($request['status'])){$columns.="partner_status,";}</v>
      </c>
      <c r="AC162" t="str">
        <f>_xlfn.CONCAT("if(isset($request['",LOWER(AC9),"'])){$columns.=",CHAR(34),LOWER(AE9),CHAR(44),CHAR(34),";}")</f>
        <v>if(isset($request[''])){$columns.=",";}</v>
      </c>
      <c r="AF162" t="str">
        <f>_xlfn.CONCAT("if(isset($request['",LOWER(AF9),"'])){$columns.=",CHAR(34),LOWER(AH9),CHAR(44),CHAR(34),";}")</f>
        <v>if(isset($request['conversion'])){$columns.="search_conversion,";}</v>
      </c>
      <c r="AI162" t="str">
        <f>_xlfn.CONCAT("if(isset($request['",LOWER(AI9),"'])){$columns.=",CHAR(34),LOWER(AK9),CHAR(44),CHAR(34),";}")</f>
        <v>if(isset($request['status'])){$columns.="asset_status,";}</v>
      </c>
      <c r="AL162" t="str">
        <f>_xlfn.CONCAT("if(isset($request['",LOWER(AL9),"'])){$columns.=",CHAR(34),LOWER(AN9),CHAR(44),CHAR(34),";}")</f>
        <v>if(isset($request['parent'])){$columns.="acknowledgement_parent,";}</v>
      </c>
      <c r="AO162" t="str">
        <f>_xlfn.CONCAT("if(isset($request['",LOWER(AO9),"'])){$columns.=",CHAR(34),LOWER(AQ9),CHAR(44),CHAR(34),";}")</f>
        <v>if(isset($request['thread'])){$columns.="comment_thread,";}</v>
      </c>
      <c r="AR162" t="str">
        <f>_xlfn.CONCAT("if(isset($request['",LOWER(AR9),"'])){$columns.=",CHAR(34),LOWER(AT9),CHAR(44),CHAR(34),";}")</f>
        <v>if(isset($request['sender'])){$columns.="followship_sender,";}</v>
      </c>
      <c r="AU162" t="str">
        <f>_xlfn.CONCAT("if(isset($request['",LOWER(AU9),"'])){$columns.=",CHAR(34),LOWER(AW9),CHAR(44),CHAR(34),";}")</f>
        <v>if(isset($request['headline'])){$columns.="group_headline,";}</v>
      </c>
      <c r="AX162" t="str">
        <f>_xlfn.CONCAT("if(isset($request['",LOWER(AX9),"'])){$columns.=",CHAR(34),LOWER(AZ9),CHAR(44),CHAR(34),";}")</f>
        <v>if(isset($request['images'])){$columns.="post_images,";}</v>
      </c>
      <c r="BA162" t="str">
        <f>_xlfn.CONCAT("if(isset($request['",LOWER(BA9),"'])){$columns.=",CHAR(34),LOWER(BC9),CHAR(44),CHAR(34),";}")</f>
        <v>if(isset($request['object'])){$columns.="tag_object,";}</v>
      </c>
      <c r="BD162" t="str">
        <f>_xlfn.CONCAT("if(isset($request['",LOWER(BD9),"'])){$columns.=",CHAR(34),LOWER(BF9),CHAR(44),CHAR(34),";}")</f>
        <v>if(isset($request[''])){$columns.=",";}</v>
      </c>
      <c r="BG162" t="str">
        <f>_xlfn.CONCAT("if(isset($request['",LOWER(BG9),"'])){$columns.=",CHAR(34),LOWER(BI9),CHAR(44),CHAR(34),";}")</f>
        <v>if(isset($request['object'])){$columns.="trend_object,";}</v>
      </c>
      <c r="BJ162" t="str">
        <f>_xlfn.CONCAT("if(isset($request['",LOWER(BJ9),"'])){$columns.=",CHAR(34),LOWER(BL9),CHAR(44),CHAR(34),";}")</f>
        <v>if(isset($request['participants'])){$columns.="thread_participants,";}</v>
      </c>
      <c r="BM162" t="str">
        <f>_xlfn.CONCAT("if(isset($request['",LOWER(BM9),"'])){$columns.=",CHAR(34),LOWER(BO9),CHAR(44),CHAR(34),";}")</f>
        <v>if(isset($request['images'])){$columns.="message_images,";}</v>
      </c>
      <c r="BP162" t="str">
        <f>_xlfn.CONCAT("if(isset($request['",LOWER(BP9),"'])){$columns.=",CHAR(34),LOWER(BR9),CHAR(44),CHAR(34),";}")</f>
        <v>if(isset($request['type'])){$columns.="notification_type,";}</v>
      </c>
      <c r="BS162" t="str">
        <f>_xlfn.CONCAT("if(isset($request['",LOWER(BS9),"'])){$columns.=",CHAR(34),LOWER(BU9),CHAR(44),CHAR(34),";}")</f>
        <v>if(isset($request['attachments'])){$columns.="stage_attachments,";}</v>
      </c>
      <c r="BV162" t="str">
        <f>_xlfn.CONCAT("if(isset($request['",LOWER(BV9),"'])){$columns.=",CHAR(34),LOWER(BX9),CHAR(44),CHAR(34),";}")</f>
        <v>if(isset($request['source'])){$columns.="recording_source,";}</v>
      </c>
      <c r="BY162" t="str">
        <f>_xlfn.CONCAT("if(isset($request['",LOWER(BY9),"'])){$columns.=",CHAR(34),LOWER(CA9),CHAR(44),CHAR(34),";}")</f>
        <v>if(isset($request['images'])){$columns.="attachment_images,";}</v>
      </c>
      <c r="CB162" t="str">
        <f>_xlfn.CONCAT("if(isset($request['",LOWER(CB9),"'])){$columns.=",CHAR(34),LOWER(CD9),CHAR(44),CHAR(34),";}")</f>
        <v>if(isset($request[''])){$columns.=",";}</v>
      </c>
      <c r="CE162" t="str">
        <f>_xlfn.CONCAT("if(isset($request['",LOWER(CE9),"'])){$columns.=",CHAR(34),LOWER(CG9),CHAR(44),CHAR(34),";}")</f>
        <v>if(isset($request['x'])){$columns.="idea_x,";}</v>
      </c>
    </row>
    <row r="163" spans="2:83" x14ac:dyDescent="0.2">
      <c r="B163" t="str">
        <f>_xlfn.CONCAT("if(isset($request['",LOWER(B10),"'])){$columns.=",CHAR(34),LOWER(D10),CHAR(44),CHAR(34),";}")</f>
        <v>if(isset($request[''])){$columns.=",";}</v>
      </c>
      <c r="E163" t="str">
        <f>_xlfn.CONCAT("if(isset($request['",LOWER(E10),"'])){$columns.=",CHAR(34),LOWER(G10),CHAR(44),CHAR(34),";}")</f>
        <v>if(isset($request[''])){$columns.=",";}</v>
      </c>
      <c r="H163" t="str">
        <f>_xlfn.CONCAT("if(isset($request['",LOWER(H10),"'])){$columns.=",CHAR(34),LOWER(J10),CHAR(44),CHAR(34),";}")</f>
        <v>if(isset($request['object'])){$columns.="event_object,";}</v>
      </c>
      <c r="K163" t="str">
        <f>_xlfn.CONCAT("if(isset($request['",LOWER(K10),"'])){$columns.=",CHAR(34),LOWER(M10),CHAR(44),CHAR(34),";}")</f>
        <v>if(isset($request['industry'])){$columns.="app_industry,";}</v>
      </c>
      <c r="N163" t="str">
        <f>_xlfn.CONCAT("if(isset($request['",LOWER(N10),"'])){$columns.=",CHAR(34),LOWER(P10),CHAR(44),CHAR(34),";}")</f>
        <v>if(isset($request['expires'])){$columns.="token_expires,";}</v>
      </c>
      <c r="Q163" t="str">
        <f>_xlfn.CONCAT("if(isset($request['",LOWER(Q10),"'])){$columns.=",CHAR(34),LOWER(S10),CHAR(44),CHAR(34),";}")</f>
        <v>if(isset($request['name_last'])){$columns.="person_name_last,";}</v>
      </c>
      <c r="T163" t="str">
        <f>_xlfn.CONCAT("if(isset($request['",LOWER(T10),"'])){$columns.=",CHAR(34),LOWER(V10),CHAR(44),CHAR(34),";}")</f>
        <v>if(isset($request['lastlogin'])){$columns.="user_lastlogin,";}</v>
      </c>
      <c r="W163" t="str">
        <f t="shared" si="227"/>
        <v>if(isset($request['headline'])){$columns.="profile_headline,";}</v>
      </c>
      <c r="Z163" t="str">
        <f>_xlfn.CONCAT("if(isset($request['",LOWER(Z10),"'])){$columns.=",CHAR(34),LOWER(AB10),CHAR(44),CHAR(34),";}")</f>
        <v>if(isset($request['organization'])){$columns.="partner_organization,";}</v>
      </c>
      <c r="AC163" t="str">
        <f>_xlfn.CONCAT("if(isset($request['",LOWER(AC10),"'])){$columns.=",CHAR(34),LOWER(AE10),CHAR(44),CHAR(34),";}")</f>
        <v>if(isset($request[''])){$columns.=",";}</v>
      </c>
      <c r="AF163" t="str">
        <f>_xlfn.CONCAT("if(isset($request['",LOWER(AF10),"'])){$columns.=",CHAR(34),LOWER(AH10),CHAR(44),CHAR(34),";}")</f>
        <v>if(isset($request[''])){$columns.=",";}</v>
      </c>
      <c r="AI163" t="str">
        <f>_xlfn.CONCAT("if(isset($request['",LOWER(AI10),"'])){$columns.=",CHAR(34),LOWER(AK10),CHAR(44),CHAR(34),";}")</f>
        <v>if(isset($request['primary'])){$columns.="asset_primary,";}</v>
      </c>
      <c r="AL163" t="str">
        <f>_xlfn.CONCAT("if(isset($request['",LOWER(AL10),"'])){$columns.=",CHAR(34),LOWER(AN10),CHAR(44),CHAR(34),";}")</f>
        <v>if(isset($request['object'])){$columns.="acknowledgement_object,";}</v>
      </c>
      <c r="AO163" t="str">
        <f>_xlfn.CONCAT("if(isset($request['",LOWER(AO10),"'])){$columns.=",CHAR(34),LOWER(AQ10),CHAR(44),CHAR(34),";}")</f>
        <v>if(isset($request['object'])){$columns.="comment_object,";}</v>
      </c>
      <c r="AR163" t="str">
        <f>_xlfn.CONCAT("if(isset($request['",LOWER(AR10),"'])){$columns.=",CHAR(34),LOWER(AT10),CHAR(44),CHAR(34),";}")</f>
        <v>if(isset($request['status'])){$columns.="followship_status,";}</v>
      </c>
      <c r="AU163" t="str">
        <f>_xlfn.CONCAT("if(isset($request['",LOWER(AU10),"'])){$columns.=",CHAR(34),LOWER(AW10),CHAR(44),CHAR(34),";}")</f>
        <v>if(isset($request['access'])){$columns.="group_access,";}</v>
      </c>
      <c r="AX163" t="str">
        <f>_xlfn.CONCAT("if(isset($request['",LOWER(AX10),"'])){$columns.=",CHAR(34),LOWER(AZ10),CHAR(44),CHAR(34),";}")</f>
        <v>if(isset($request['closed'])){$columns.="post_closed,";}</v>
      </c>
      <c r="BA163" t="str">
        <f>_xlfn.CONCAT("if(isset($request['",LOWER(BA10),"'])){$columns.=",CHAR(34),LOWER(BC10),CHAR(44),CHAR(34),";}")</f>
        <v>if(isset($request[''])){$columns.=",";}</v>
      </c>
      <c r="BD163" t="str">
        <f>_xlfn.CONCAT("if(isset($request['",LOWER(BD10),"'])){$columns.=",CHAR(34),LOWER(BF10),CHAR(44),CHAR(34),";}")</f>
        <v>if(isset($request[''])){$columns.=",";}</v>
      </c>
      <c r="BG163" t="str">
        <f>_xlfn.CONCAT("if(isset($request['",LOWER(BG10),"'])){$columns.=",CHAR(34),LOWER(BI10),CHAR(44),CHAR(34),";}")</f>
        <v>if(isset($request[''])){$columns.=",";}</v>
      </c>
      <c r="BJ163" t="str">
        <f>_xlfn.CONCAT("if(isset($request['",LOWER(BJ10),"'])){$columns.=",CHAR(34),LOWER(BL10),CHAR(44),CHAR(34),";}")</f>
        <v>if(isset($request['preview'])){$columns.="thread_preview,";}</v>
      </c>
      <c r="BM163" t="str">
        <f>_xlfn.CONCAT("if(isset($request['",LOWER(BM10),"'])){$columns.=",CHAR(34),LOWER(BO10),CHAR(44),CHAR(34),";}")</f>
        <v>if(isset($request['deleted'])){$columns.="message_deleted,";}</v>
      </c>
      <c r="BP163" t="str">
        <f>_xlfn.CONCAT("if(isset($request['",LOWER(BP10),"'])){$columns.=",CHAR(34),LOWER(BR10),CHAR(44),CHAR(34),";}")</f>
        <v>if(isset($request['opened'])){$columns.="notification_opened,";}</v>
      </c>
      <c r="BS163" t="str">
        <f>_xlfn.CONCAT("if(isset($request['",LOWER(BS10),"'])){$columns.=",CHAR(34),LOWER(BU10),CHAR(44),CHAR(34),";}")</f>
        <v>if(isset($request[''])){$columns.=",";}</v>
      </c>
      <c r="BV163" t="str">
        <f>_xlfn.CONCAT("if(isset($request['",LOWER(BV10),"'])){$columns.=",CHAR(34),LOWER(BX10),CHAR(44),CHAR(34),";}")</f>
        <v>if(isset($request['length'])){$columns.="recording_length,";}</v>
      </c>
      <c r="BY163" t="str">
        <f>_xlfn.CONCAT("if(isset($request['",LOWER(BY10),"'])){$columns.=",CHAR(34),LOWER(CA10),CHAR(44),CHAR(34),";}")</f>
        <v>if(isset($request['recordings'])){$columns.="attachment_recordings,";}</v>
      </c>
      <c r="CB163" t="str">
        <f>_xlfn.CONCAT("if(isset($request['",LOWER(CB10),"'])){$columns.=",CHAR(34),LOWER(CD10),CHAR(44),CHAR(34),";}")</f>
        <v>if(isset($request[''])){$columns.=",";}</v>
      </c>
      <c r="CE163" t="str">
        <f>_xlfn.CONCAT("if(isset($request['",LOWER(CE10),"'])){$columns.=",CHAR(34),LOWER(CG10),CHAR(44),CHAR(34),";}")</f>
        <v>if(isset($request['y'])){$columns.="idea_y,";}</v>
      </c>
    </row>
    <row r="164" spans="2:83" x14ac:dyDescent="0.2">
      <c r="B164" t="str">
        <f>_xlfn.CONCAT("if(isset($request['",LOWER(B11),"'])){$columns.=",CHAR(34),LOWER(D11),CHAR(44),CHAR(34),";}")</f>
        <v>if(isset($request[''])){$columns.=",";}</v>
      </c>
      <c r="E164" t="str">
        <f>_xlfn.CONCAT("if(isset($request['",LOWER(E11),"'])){$columns.=",CHAR(34),LOWER(G11),CHAR(44),CHAR(34),";}")</f>
        <v>if(isset($request[''])){$columns.=",";}</v>
      </c>
      <c r="H164" t="str">
        <f>_xlfn.CONCAT("if(isset($request['",LOWER(H11),"'])){$columns.=",CHAR(34),LOWER(J11),CHAR(44),CHAR(34),";}")</f>
        <v>if(isset($request[''])){$columns.=",";}</v>
      </c>
      <c r="K164" t="str">
        <f>_xlfn.CONCAT("if(isset($request['",LOWER(K11),"'])){$columns.=",CHAR(34),LOWER(M11),CHAR(44),CHAR(34),";}")</f>
        <v>if(isset($request['email'])){$columns.="app_email,";}</v>
      </c>
      <c r="N164" t="str">
        <f>_xlfn.CONCAT("if(isset($request['",LOWER(N11),"'])){$columns.=",CHAR(34),LOWER(P11),CHAR(44),CHAR(34),";}")</f>
        <v>if(isset($request['limit'])){$columns.="token_limit,";}</v>
      </c>
      <c r="Q164" t="str">
        <f>_xlfn.CONCAT("if(isset($request['",LOWER(Q11),"'])){$columns.=",CHAR(34),LOWER(S11),CHAR(44),CHAR(34),";}")</f>
        <v>if(isset($request['email'])){$columns.="person_email,";}</v>
      </c>
      <c r="T164" t="str">
        <f>_xlfn.CONCAT("if(isset($request['",LOWER(T11),"'])){$columns.=",CHAR(34),LOWER(V11),CHAR(44),CHAR(34),";}")</f>
        <v>if(isset($request['status'])){$columns.="user_status,";}</v>
      </c>
      <c r="W164" t="str">
        <f t="shared" si="227"/>
        <v>if(isset($request['access'])){$columns.="profile_access,";}</v>
      </c>
      <c r="Z164" t="str">
        <f>_xlfn.CONCAT("if(isset($request['",LOWER(Z11),"'])){$columns.=",CHAR(34),LOWER(AB11),CHAR(44),CHAR(34),";}")</f>
        <v>if(isset($request[''])){$columns.=",";}</v>
      </c>
      <c r="AC164" t="str">
        <f>_xlfn.CONCAT("if(isset($request['",LOWER(AC11),"'])){$columns.=",CHAR(34),LOWER(AE11),CHAR(44),CHAR(34),";}")</f>
        <v>if(isset($request[''])){$columns.=",";}</v>
      </c>
      <c r="AF164" t="str">
        <f>_xlfn.CONCAT("if(isset($request['",LOWER(AF11),"'])){$columns.=",CHAR(34),LOWER(AH11),CHAR(44),CHAR(34),";}")</f>
        <v>if(isset($request[''])){$columns.=",";}</v>
      </c>
      <c r="AI164" t="str">
        <f>_xlfn.CONCAT("if(isset($request['",LOWER(AI11),"'])){$columns.=",CHAR(34),LOWER(AK11),CHAR(44),CHAR(34),";}")</f>
        <v>if(isset($request['object'])){$columns.="asset_object,";}</v>
      </c>
      <c r="AL164" t="str">
        <f>_xlfn.CONCAT("if(isset($request['",LOWER(AL11),"'])){$columns.=",CHAR(34),LOWER(AN11),CHAR(44),CHAR(34),";}")</f>
        <v>if(isset($request[''])){$columns.=",";}</v>
      </c>
      <c r="AO164" t="str">
        <f>_xlfn.CONCAT("if(isset($request['",LOWER(AO11),"'])){$columns.=",CHAR(34),LOWER(AQ11),CHAR(44),CHAR(34),";}")</f>
        <v>if(isset($request[''])){$columns.=",";}</v>
      </c>
      <c r="AR164" t="str">
        <f>_xlfn.CONCAT("if(isset($request['",LOWER(AR11),"'])){$columns.=",CHAR(34),LOWER(AT11),CHAR(44),CHAR(34),";}")</f>
        <v>if(isset($request[''])){$columns.=",";}</v>
      </c>
      <c r="AU164" t="str">
        <f>_xlfn.CONCAT("if(isset($request['",LOWER(AU11),"'])){$columns.=",CHAR(34),LOWER(AW11),CHAR(44),CHAR(34),";}")</f>
        <v>if(isset($request['participants'])){$columns.="group_participants,";}</v>
      </c>
      <c r="AX164" t="str">
        <f>_xlfn.CONCAT("if(isset($request['",LOWER(AX11),"'])){$columns.=",CHAR(34),LOWER(AZ11),CHAR(44),CHAR(34),";}")</f>
        <v>if(isset($request['deleted'])){$columns.="post_deleted,";}</v>
      </c>
      <c r="BA164" t="str">
        <f>_xlfn.CONCAT("if(isset($request['",LOWER(BA11),"'])){$columns.=",CHAR(34),LOWER(BC11),CHAR(44),CHAR(34),";}")</f>
        <v>if(isset($request[''])){$columns.=",";}</v>
      </c>
      <c r="BD164" t="str">
        <f>_xlfn.CONCAT("if(isset($request['",LOWER(BD11),"'])){$columns.=",CHAR(34),LOWER(BF11),CHAR(44),CHAR(34),";}")</f>
        <v>if(isset($request[''])){$columns.=",";}</v>
      </c>
      <c r="BG164" t="str">
        <f>_xlfn.CONCAT("if(isset($request['",LOWER(BG11),"'])){$columns.=",CHAR(34),LOWER(BI11),CHAR(44),CHAR(34),";}")</f>
        <v>if(isset($request[''])){$columns.=",";}</v>
      </c>
      <c r="BJ164" t="str">
        <f>_xlfn.CONCAT("if(isset($request['",LOWER(BJ11),"'])){$columns.=",CHAR(34),LOWER(BL11),CHAR(44),CHAR(34),";}")</f>
        <v>if(isset($request[''])){$columns.=",";}</v>
      </c>
      <c r="BM164" t="str">
        <f>_xlfn.CONCAT("if(isset($request['",LOWER(BM11),"'])){$columns.=",CHAR(34),LOWER(BO11),CHAR(44),CHAR(34),";}")</f>
        <v>if(isset($request[''])){$columns.=",";}</v>
      </c>
      <c r="BP164" t="str">
        <f>_xlfn.CONCAT("if(isset($request['",LOWER(BP11),"'])){$columns.=",CHAR(34),LOWER(BR11),CHAR(44),CHAR(34),";}")</f>
        <v>if(isset($request['viewed'])){$columns.="notification_viewed,";}</v>
      </c>
      <c r="BS164" t="str">
        <f>_xlfn.CONCAT("if(isset($request['",LOWER(BS11),"'])){$columns.=",CHAR(34),LOWER(BU11),CHAR(44),CHAR(34),";}")</f>
        <v>if(isset($request[''])){$columns.=",";}</v>
      </c>
      <c r="BV164" t="str">
        <f>_xlfn.CONCAT("if(isset($request['",LOWER(BV11),"'])){$columns.=",CHAR(34),LOWER(BX11),CHAR(44),CHAR(34),";}")</f>
        <v>if(isset($request['cues'])){$columns.="recording_cues,";}</v>
      </c>
      <c r="BY164" t="str">
        <f>_xlfn.CONCAT("if(isset($request['",LOWER(BY11),"'])){$columns.=",CHAR(34),LOWER(CA11),CHAR(44),CHAR(34),";}")</f>
        <v>if(isset($request[''])){$columns.=",";}</v>
      </c>
      <c r="CB164" t="str">
        <f>_xlfn.CONCAT("if(isset($request['",LOWER(CB11),"'])){$columns.=",CHAR(34),LOWER(CD11),CHAR(44),CHAR(34),";}")</f>
        <v>if(isset($request[''])){$columns.=",";}</v>
      </c>
      <c r="CE164" t="str">
        <f>_xlfn.CONCAT("if(isset($request['",LOWER(CE11),"'])){$columns.=",CHAR(34),LOWER(CG11),CHAR(44),CHAR(34),";}")</f>
        <v>if(isset($request['z'])){$columns.="idea_z,";}</v>
      </c>
    </row>
    <row r="165" spans="2:83" x14ac:dyDescent="0.2">
      <c r="B165" t="str">
        <f>_xlfn.CONCAT("if(isset($request['",LOWER(B12),"'])){$columns.=",CHAR(34),LOWER(D12),CHAR(44),CHAR(34),";}")</f>
        <v>if(isset($request[''])){$columns.=",";}</v>
      </c>
      <c r="E165" t="str">
        <f>_xlfn.CONCAT("if(isset($request['",LOWER(E12),"'])){$columns.=",CHAR(34),LOWER(G12),CHAR(44),CHAR(34),";}")</f>
        <v>if(isset($request[''])){$columns.=",";}</v>
      </c>
      <c r="H165" t="str">
        <f>_xlfn.CONCAT("if(isset($request['",LOWER(H12),"'])){$columns.=",CHAR(34),LOWER(J12),CHAR(44),CHAR(34),";}")</f>
        <v>if(isset($request[''])){$columns.=",";}</v>
      </c>
      <c r="K165" t="str">
        <f>_xlfn.CONCAT("if(isset($request['",LOWER(K12),"'])){$columns.=",CHAR(34),LOWER(M12),CHAR(44),CHAR(34),";}")</f>
        <v>if(isset($request['description'])){$columns.="app_description,";}</v>
      </c>
      <c r="N165" t="str">
        <f>_xlfn.CONCAT("if(isset($request['",LOWER(N12),"'])){$columns.=",CHAR(34),LOWER(P12),CHAR(44),CHAR(34),";}")</f>
        <v>if(isset($request['balance'])){$columns.="token_balance,";}</v>
      </c>
      <c r="Q165" t="str">
        <f>_xlfn.CONCAT("if(isset($request['",LOWER(Q12),"'])){$columns.=",CHAR(34),LOWER(S12),CHAR(44),CHAR(34),";}")</f>
        <v>if(isset($request['phone_primary'])){$columns.="person_phone_primary,";}</v>
      </c>
      <c r="T165" t="str">
        <f>_xlfn.CONCAT("if(isset($request['",LOWER(T12),"'])){$columns.=",CHAR(34),LOWER(V12),CHAR(44),CHAR(34),";}")</f>
        <v>if(isset($request['validation'])){$columns.="user_validation,";}</v>
      </c>
      <c r="W165" t="str">
        <f t="shared" si="227"/>
        <v>if(isset($request['status'])){$columns.="profile_status,";}</v>
      </c>
      <c r="Z165" t="str">
        <f>_xlfn.CONCAT("if(isset($request['",LOWER(Z12),"'])){$columns.=",CHAR(34),LOWER(AB12),CHAR(44),CHAR(34),";}")</f>
        <v>if(isset($request[''])){$columns.=",";}</v>
      </c>
      <c r="AC165" t="str">
        <f>_xlfn.CONCAT("if(isset($request['",LOWER(AC12),"'])){$columns.=",CHAR(34),LOWER(AE12),CHAR(44),CHAR(34),";}")</f>
        <v>if(isset($request[''])){$columns.=",";}</v>
      </c>
      <c r="AF165" t="str">
        <f>_xlfn.CONCAT("if(isset($request['",LOWER(AF12),"'])){$columns.=",CHAR(34),LOWER(AH12),CHAR(44),CHAR(34),";}")</f>
        <v>if(isset($request[''])){$columns.=",";}</v>
      </c>
      <c r="AI165" t="str">
        <f>_xlfn.CONCAT("if(isset($request['",LOWER(AI12),"'])){$columns.=",CHAR(34),LOWER(AK12),CHAR(44),CHAR(34),";}")</f>
        <v>if(isset($request['caption'])){$columns.="asset_caption,";}</v>
      </c>
      <c r="AL165" t="str">
        <f>_xlfn.CONCAT("if(isset($request['",LOWER(AL12),"'])){$columns.=",CHAR(34),LOWER(AN12),CHAR(44),CHAR(34),";}")</f>
        <v>if(isset($request[''])){$columns.=",";}</v>
      </c>
      <c r="AO165" t="str">
        <f>_xlfn.CONCAT("if(isset($request['",LOWER(AO12),"'])){$columns.=",CHAR(34),LOWER(AQ12),CHAR(44),CHAR(34),";}")</f>
        <v>if(isset($request[''])){$columns.=",";}</v>
      </c>
      <c r="AR165" t="str">
        <f>_xlfn.CONCAT("if(isset($request['",LOWER(AR12),"'])){$columns.=",CHAR(34),LOWER(AT12),CHAR(44),CHAR(34),";}")</f>
        <v>if(isset($request[''])){$columns.=",";}</v>
      </c>
      <c r="AU165" t="str">
        <f>_xlfn.CONCAT("if(isset($request['",LOWER(AU12),"'])){$columns.=",CHAR(34),LOWER(AW12),CHAR(44),CHAR(34),";}")</f>
        <v>if(isset($request['images'])){$columns.="group_images,";}</v>
      </c>
      <c r="AX165" t="str">
        <f>_xlfn.CONCAT("if(isset($request['",LOWER(AX12),"'])){$columns.=",CHAR(34),LOWER(AZ12),CHAR(44),CHAR(34),";}")</f>
        <v>if(isset($request['access'])){$columns.="post_access,";}</v>
      </c>
      <c r="BA165" t="str">
        <f>_xlfn.CONCAT("if(isset($request['",LOWER(BA12),"'])){$columns.=",CHAR(34),LOWER(BC12),CHAR(44),CHAR(34),";}")</f>
        <v>if(isset($request[''])){$columns.=",";}</v>
      </c>
      <c r="BD165" t="str">
        <f>_xlfn.CONCAT("if(isset($request['",LOWER(BD12),"'])){$columns.=",CHAR(34),LOWER(BF12),CHAR(44),CHAR(34),";}")</f>
        <v>if(isset($request[''])){$columns.=",";}</v>
      </c>
      <c r="BG165" t="str">
        <f>_xlfn.CONCAT("if(isset($request['",LOWER(BG12),"'])){$columns.=",CHAR(34),LOWER(BI12),CHAR(44),CHAR(34),";}")</f>
        <v>if(isset($request[''])){$columns.=",";}</v>
      </c>
      <c r="BJ165" t="str">
        <f>_xlfn.CONCAT("if(isset($request['",LOWER(BJ12),"'])){$columns.=",CHAR(34),LOWER(BL12),CHAR(44),CHAR(34),";}")</f>
        <v>if(isset($request[''])){$columns.=",";}</v>
      </c>
      <c r="BM165" t="str">
        <f>_xlfn.CONCAT("if(isset($request['",LOWER(BM12),"'])){$columns.=",CHAR(34),LOWER(BO12),CHAR(44),CHAR(34),";}")</f>
        <v>if(isset($request[''])){$columns.=",";}</v>
      </c>
      <c r="BP165" t="str">
        <f>_xlfn.CONCAT("if(isset($request['",LOWER(BP12),"'])){$columns.=",CHAR(34),LOWER(BR12),CHAR(44),CHAR(34),";}")</f>
        <v>if(isset($request['recipient'])){$columns.="notification_recipient,";}</v>
      </c>
      <c r="BS165" t="str">
        <f>_xlfn.CONCAT("if(isset($request['",LOWER(BS12),"'])){$columns.=",CHAR(34),LOWER(BU12),CHAR(44),CHAR(34),";}")</f>
        <v>if(isset($request[''])){$columns.=",";}</v>
      </c>
      <c r="BV165" t="str">
        <f>_xlfn.CONCAT("if(isset($request['",LOWER(BV12),"'])){$columns.=",CHAR(34),LOWER(BX12),CHAR(44),CHAR(34),";}")</f>
        <v>if(isset($request['start_time'])){$columns.="recording_start_time,";}</v>
      </c>
      <c r="BY165" t="str">
        <f>_xlfn.CONCAT("if(isset($request['",LOWER(BY12),"'])){$columns.=",CHAR(34),LOWER(CA12),CHAR(44),CHAR(34),";}")</f>
        <v>if(isset($request[''])){$columns.=",";}</v>
      </c>
      <c r="CB165" t="str">
        <f>_xlfn.CONCAT("if(isset($request['",LOWER(CB12),"'])){$columns.=",CHAR(34),LOWER(CD12),CHAR(44),CHAR(34),";}")</f>
        <v>if(isset($request[''])){$columns.=",";}</v>
      </c>
      <c r="CE165" t="str">
        <f>_xlfn.CONCAT("if(isset($request['",LOWER(CE12),"'])){$columns.=",CHAR(34),LOWER(CG12),CHAR(44),CHAR(34),";}")</f>
        <v>if(isset($request['width'])){$columns.="idea_width,";}</v>
      </c>
    </row>
    <row r="166" spans="2:83" x14ac:dyDescent="0.2">
      <c r="B166" t="str">
        <f>_xlfn.CONCAT("if(isset($request['",LOWER(B13),"'])){$columns.=",CHAR(34),LOWER(D13),CHAR(44),CHAR(34),";}")</f>
        <v>if(isset($request[''])){$columns.=",";}</v>
      </c>
      <c r="E166" t="str">
        <f>_xlfn.CONCAT("if(isset($request['",LOWER(E13),"'])){$columns.=",CHAR(34),LOWER(G13),CHAR(44),CHAR(34),";}")</f>
        <v>if(isset($request[''])){$columns.=",";}</v>
      </c>
      <c r="H166" t="str">
        <f>_xlfn.CONCAT("if(isset($request['",LOWER(H13),"'])){$columns.=",CHAR(34),LOWER(J13),CHAR(44),CHAR(34),";}")</f>
        <v>if(isset($request[''])){$columns.=",";}</v>
      </c>
      <c r="K166" t="str">
        <f>_xlfn.CONCAT("if(isset($request['",LOWER(K13),"'])){$columns.=",CHAR(34),LOWER(M13),CHAR(44),CHAR(34),";}")</f>
        <v>if(isset($request['type'])){$columns.="app_type,";}</v>
      </c>
      <c r="N166" t="str">
        <f>_xlfn.CONCAT("if(isset($request['",LOWER(N13),"'])){$columns.=",CHAR(34),LOWER(P13),CHAR(44),CHAR(34),";}")</f>
        <v>if(isset($request['status'])){$columns.="token_status,";}</v>
      </c>
      <c r="Q166" t="str">
        <f>_xlfn.CONCAT("if(isset($request['",LOWER(Q13),"'])){$columns.=",CHAR(34),LOWER(S13),CHAR(44),CHAR(34),";}")</f>
        <v>if(isset($request['phone_secondary'])){$columns.="person_phone_secondary,";}</v>
      </c>
      <c r="T166" t="str">
        <f>_xlfn.CONCAT("if(isset($request['",LOWER(T13),"'])){$columns.=",CHAR(34),LOWER(V13),CHAR(44),CHAR(34),";}")</f>
        <v>if(isset($request['welcome'])){$columns.="user_welcome,";}</v>
      </c>
      <c r="W166" t="str">
        <f t="shared" si="227"/>
        <v>if(isset($request[''])){$columns.=",";}</v>
      </c>
      <c r="Z166" t="str">
        <f>_xlfn.CONCAT("if(isset($request['",LOWER(Z13),"'])){$columns.=",CHAR(34),LOWER(AB13),CHAR(44),CHAR(34),";}")</f>
        <v>if(isset($request[''])){$columns.=",";}</v>
      </c>
      <c r="AC166" t="str">
        <f>_xlfn.CONCAT("if(isset($request['",LOWER(AC13),"'])){$columns.=",CHAR(34),LOWER(AE13),CHAR(44),CHAR(34),";}")</f>
        <v>if(isset($request[''])){$columns.=",";}</v>
      </c>
      <c r="AF166" t="str">
        <f>_xlfn.CONCAT("if(isset($request['",LOWER(AF13),"'])){$columns.=",CHAR(34),LOWER(AH13),CHAR(44),CHAR(34),";}")</f>
        <v>if(isset($request[''])){$columns.=",";}</v>
      </c>
      <c r="AI166" t="str">
        <f>_xlfn.CONCAT("if(isset($request['",LOWER(AI13),"'])){$columns.=",CHAR(34),LOWER(AK13),CHAR(44),CHAR(34),";}")</f>
        <v>if(isset($request['filename'])){$columns.="asset_filename,";}</v>
      </c>
      <c r="AL166" t="str">
        <f>_xlfn.CONCAT("if(isset($request['",LOWER(AL13),"'])){$columns.=",CHAR(34),LOWER(AN13),CHAR(44),CHAR(34),";}")</f>
        <v>if(isset($request[''])){$columns.=",";}</v>
      </c>
      <c r="AO166" t="str">
        <f>_xlfn.CONCAT("if(isset($request['",LOWER(AO13),"'])){$columns.=",CHAR(34),LOWER(AQ13),CHAR(44),CHAR(34),";}")</f>
        <v>if(isset($request[''])){$columns.=",";}</v>
      </c>
      <c r="AR166" t="str">
        <f>_xlfn.CONCAT("if(isset($request['",LOWER(AR13),"'])){$columns.=",CHAR(34),LOWER(AT13),CHAR(44),CHAR(34),";}")</f>
        <v>if(isset($request[''])){$columns.=",";}</v>
      </c>
      <c r="AU166" t="str">
        <f>_xlfn.CONCAT("if(isset($request['",LOWER(AU13),"'])){$columns.=",CHAR(34),LOWER(AW13),CHAR(44),CHAR(34),";}")</f>
        <v>if(isset($request['author'])){$columns.="group_author,";}</v>
      </c>
      <c r="AX166" t="str">
        <f>_xlfn.CONCAT("if(isset($request['",LOWER(AX13),"'])){$columns.=",CHAR(34),LOWER(AZ13),CHAR(44),CHAR(34),";}")</f>
        <v>if(isset($request['host'])){$columns.="post_host,";}</v>
      </c>
      <c r="BA166" t="str">
        <f>_xlfn.CONCAT("if(isset($request['",LOWER(BA13),"'])){$columns.=",CHAR(34),LOWER(BC13),CHAR(44),CHAR(34),";}")</f>
        <v>if(isset($request[''])){$columns.=",";}</v>
      </c>
      <c r="BD166" t="str">
        <f>_xlfn.CONCAT("if(isset($request['",LOWER(BD13),"'])){$columns.=",CHAR(34),LOWER(BF13),CHAR(44),CHAR(34),";}")</f>
        <v>if(isset($request[''])){$columns.=",";}</v>
      </c>
      <c r="BG166" t="str">
        <f>_xlfn.CONCAT("if(isset($request['",LOWER(BG13),"'])){$columns.=",CHAR(34),LOWER(BI13),CHAR(44),CHAR(34),";}")</f>
        <v>if(isset($request[''])){$columns.=",";}</v>
      </c>
      <c r="BJ166" t="str">
        <f>_xlfn.CONCAT("if(isset($request['",LOWER(BJ13),"'])){$columns.=",CHAR(34),LOWER(BL13),CHAR(44),CHAR(34),";}")</f>
        <v>if(isset($request[''])){$columns.=",";}</v>
      </c>
      <c r="BM166" t="str">
        <f>_xlfn.CONCAT("if(isset($request['",LOWER(BM13),"'])){$columns.=",CHAR(34),LOWER(BO13),CHAR(44),CHAR(34),";}")</f>
        <v>if(isset($request[''])){$columns.=",";}</v>
      </c>
      <c r="BP166" t="str">
        <f>_xlfn.CONCAT("if(isset($request['",LOWER(BP13),"'])){$columns.=",CHAR(34),LOWER(BR13),CHAR(44),CHAR(34),";}")</f>
        <v>if(isset($request['sender'])){$columns.="notification_sender,";}</v>
      </c>
      <c r="BS166" t="str">
        <f>_xlfn.CONCAT("if(isset($request['",LOWER(BS13),"'])){$columns.=",CHAR(34),LOWER(BU13),CHAR(44),CHAR(34),";}")</f>
        <v>if(isset($request[''])){$columns.=",";}</v>
      </c>
      <c r="BV166" t="str">
        <f>_xlfn.CONCAT("if(isset($request['",LOWER(BV13),"'])){$columns.=",CHAR(34),LOWER(BX13),CHAR(44),CHAR(34),";}")</f>
        <v>if(isset($request['end_time'])){$columns.="recording_end_time,";}</v>
      </c>
      <c r="BY166" t="str">
        <f>_xlfn.CONCAT("if(isset($request['",LOWER(BY13),"'])){$columns.=",CHAR(34),LOWER(CA13),CHAR(44),CHAR(34),";}")</f>
        <v>if(isset($request[''])){$columns.=",";}</v>
      </c>
      <c r="CB166" t="str">
        <f>_xlfn.CONCAT("if(isset($request['",LOWER(CB13),"'])){$columns.=",CHAR(34),LOWER(CD13),CHAR(44),CHAR(34),";}")</f>
        <v>if(isset($request[''])){$columns.=",";}</v>
      </c>
      <c r="CE166" t="str">
        <f>_xlfn.CONCAT("if(isset($request['",LOWER(CE13),"'])){$columns.=",CHAR(34),LOWER(CG13),CHAR(44),CHAR(34),";}")</f>
        <v>if(isset($request['height'])){$columns.="idea_height,";}</v>
      </c>
    </row>
    <row r="167" spans="2:83" x14ac:dyDescent="0.2">
      <c r="B167" t="str">
        <f>_xlfn.CONCAT("if(isset($request['",LOWER(B14),"'])){$columns.=",CHAR(34),LOWER(D14),CHAR(44),CHAR(34),";}")</f>
        <v>if(isset($request[''])){$columns.=",";}</v>
      </c>
      <c r="E167" t="str">
        <f>_xlfn.CONCAT("if(isset($request['",LOWER(E14),"'])){$columns.=",CHAR(34),LOWER(G14),CHAR(44),CHAR(34),";}")</f>
        <v>if(isset($request[''])){$columns.=",";}</v>
      </c>
      <c r="H167" t="str">
        <f>_xlfn.CONCAT("if(isset($request['",LOWER(H14),"'])){$columns.=",CHAR(34),LOWER(J14),CHAR(44),CHAR(34),";}")</f>
        <v>if(isset($request[''])){$columns.=",";}</v>
      </c>
      <c r="K167" t="str">
        <f>_xlfn.CONCAT("if(isset($request['",LOWER(K14),"'])){$columns.=",CHAR(34),LOWER(M14),CHAR(44),CHAR(34),";}")</f>
        <v>if(isset($request[''])){$columns.=",";}</v>
      </c>
      <c r="N167" t="str">
        <f>_xlfn.CONCAT("if(isset($request['",LOWER(N14),"'])){$columns.=",CHAR(34),LOWER(P14),CHAR(44),CHAR(34),";}")</f>
        <v>if(isset($request[''])){$columns.=",";}</v>
      </c>
      <c r="Q167" t="str">
        <f>_xlfn.CONCAT("if(isset($request['",LOWER(Q14),"'])){$columns.=",CHAR(34),LOWER(S14),CHAR(44),CHAR(34),";}")</f>
        <v>if(isset($request['entitlements'])){$columns.="person_entitlements,";}</v>
      </c>
      <c r="T167" t="str">
        <f>_xlfn.CONCAT("if(isset($request['",LOWER(T14),"'])){$columns.=",CHAR(34),LOWER(V14),CHAR(44),CHAR(34),";}")</f>
        <v>if(isset($request[''])){$columns.=",";}</v>
      </c>
      <c r="W167" t="str">
        <f t="shared" si="227"/>
        <v>if(isset($request[''])){$columns.=",";}</v>
      </c>
      <c r="Z167" t="str">
        <f>_xlfn.CONCAT("if(isset($request['",LOWER(Z14),"'])){$columns.=",CHAR(34),LOWER(AB14),CHAR(44),CHAR(34),";}")</f>
        <v>if(isset($request[''])){$columns.=",";}</v>
      </c>
      <c r="AC167" t="str">
        <f>_xlfn.CONCAT("if(isset($request['",LOWER(AC14),"'])){$columns.=",CHAR(34),LOWER(AE14),CHAR(44),CHAR(34),";}")</f>
        <v>if(isset($request[''])){$columns.=",";}</v>
      </c>
      <c r="AF167" t="str">
        <f>_xlfn.CONCAT("if(isset($request['",LOWER(AF14),"'])){$columns.=",CHAR(34),LOWER(AH14),CHAR(44),CHAR(34),";}")</f>
        <v>if(isset($request[''])){$columns.=",";}</v>
      </c>
      <c r="AI167" t="str">
        <f>_xlfn.CONCAT("if(isset($request['",LOWER(AI14),"'])){$columns.=",CHAR(34),LOWER(AK14),CHAR(44),CHAR(34),";}")</f>
        <v>if(isset($request['metadata'])){$columns.="asset_metadata,";}</v>
      </c>
      <c r="AL167" t="str">
        <f>_xlfn.CONCAT("if(isset($request['",LOWER(AL14),"'])){$columns.=",CHAR(34),LOWER(AN14),CHAR(44),CHAR(34),";}")</f>
        <v>if(isset($request[''])){$columns.=",";}</v>
      </c>
      <c r="AO167" t="str">
        <f>_xlfn.CONCAT("if(isset($request['",LOWER(AO14),"'])){$columns.=",CHAR(34),LOWER(AQ14),CHAR(44),CHAR(34),";}")</f>
        <v>if(isset($request[''])){$columns.=",";}</v>
      </c>
      <c r="AR167" t="str">
        <f>_xlfn.CONCAT("if(isset($request['",LOWER(AR14),"'])){$columns.=",CHAR(34),LOWER(AT14),CHAR(44),CHAR(34),";}")</f>
        <v>if(isset($request[''])){$columns.=",";}</v>
      </c>
      <c r="AU167" t="str">
        <f>_xlfn.CONCAT("if(isset($request['",LOWER(AU14),"'])){$columns.=",CHAR(34),LOWER(AW14),CHAR(44),CHAR(34),";}")</f>
        <v>if(isset($request[''])){$columns.=",";}</v>
      </c>
      <c r="AX167" t="str">
        <f>_xlfn.CONCAT("if(isset($request['",LOWER(AX14),"'])){$columns.=",CHAR(34),LOWER(AZ14),CHAR(44),CHAR(34),";}")</f>
        <v>if(isset($request[''])){$columns.=",";}</v>
      </c>
      <c r="BA167" t="str">
        <f>_xlfn.CONCAT("if(isset($request['",LOWER(BA14),"'])){$columns.=",CHAR(34),LOWER(BC14),CHAR(44),CHAR(34),";}")</f>
        <v>if(isset($request[''])){$columns.=",";}</v>
      </c>
      <c r="BD167" t="str">
        <f>_xlfn.CONCAT("if(isset($request['",LOWER(BD14),"'])){$columns.=",CHAR(34),LOWER(BF14),CHAR(44),CHAR(34),";}")</f>
        <v>if(isset($request[''])){$columns.=",";}</v>
      </c>
      <c r="BG167" t="str">
        <f>_xlfn.CONCAT("if(isset($request['",LOWER(BG14),"'])){$columns.=",CHAR(34),LOWER(BI14),CHAR(44),CHAR(34),";}")</f>
        <v>if(isset($request[''])){$columns.=",";}</v>
      </c>
      <c r="BJ167" t="str">
        <f>_xlfn.CONCAT("if(isset($request['",LOWER(BJ14),"'])){$columns.=",CHAR(34),LOWER(BL14),CHAR(44),CHAR(34),";}")</f>
        <v>if(isset($request[''])){$columns.=",";}</v>
      </c>
      <c r="BM167" t="str">
        <f>_xlfn.CONCAT("if(isset($request['",LOWER(BM14),"'])){$columns.=",CHAR(34),LOWER(BO14),CHAR(44),CHAR(34),";}")</f>
        <v>if(isset($request[''])){$columns.=",";}</v>
      </c>
      <c r="BP167" t="str">
        <f>_xlfn.CONCAT("if(isset($request['",LOWER(BP14),"'])){$columns.=",CHAR(34),LOWER(BR14),CHAR(44),CHAR(34),";}")</f>
        <v>if(isset($request['subject'])){$columns.="notification_subject,";}</v>
      </c>
      <c r="BS167" t="str">
        <f>_xlfn.CONCAT("if(isset($request['",LOWER(BS14),"'])){$columns.=",CHAR(34),LOWER(BU14),CHAR(44),CHAR(34),";}")</f>
        <v>if(isset($request[''])){$columns.=",";}</v>
      </c>
      <c r="BV167" t="str">
        <f>_xlfn.CONCAT("if(isset($request['",LOWER(BV14),"'])){$columns.=",CHAR(34),LOWER(BX14),CHAR(44),CHAR(34),";}")</f>
        <v>if(isset($request[''])){$columns.=",";}</v>
      </c>
      <c r="BY167" t="str">
        <f>_xlfn.CONCAT("if(isset($request['",LOWER(BY14),"'])){$columns.=",CHAR(34),LOWER(CA14),CHAR(44),CHAR(34),";}")</f>
        <v>if(isset($request[''])){$columns.=",";}</v>
      </c>
      <c r="CB167" t="str">
        <f>_xlfn.CONCAT("if(isset($request['",LOWER(CB14),"'])){$columns.=",CHAR(34),LOWER(CD14),CHAR(44),CHAR(34),";}")</f>
        <v>if(isset($request[''])){$columns.=",";}</v>
      </c>
      <c r="CE167" t="str">
        <f>_xlfn.CONCAT("if(isset($request['",LOWER(CE14),"'])){$columns.=",CHAR(34),LOWER(CG14),CHAR(44),CHAR(34),";}")</f>
        <v>if(isset($request[''])){$columns.=",";}</v>
      </c>
    </row>
    <row r="168" spans="2:83" x14ac:dyDescent="0.2">
      <c r="B168" t="str">
        <f t="shared" ref="B168:B173" si="228">_xlfn.CONCAT("if(isset($request['",LOWER(B15),"'])){$columns.=",CHAR(34),LOWER(D15),CHAR(44),CHAR(34),";}")</f>
        <v>if(isset($request[''])){$columns.=",";}</v>
      </c>
      <c r="E168" t="str">
        <f t="shared" ref="E168:E173" si="229">_xlfn.CONCAT("if(isset($request['",LOWER(E15),"'])){$columns.=",CHAR(34),LOWER(G15),CHAR(44),CHAR(34),";}")</f>
        <v>if(isset($request[''])){$columns.=",";}</v>
      </c>
      <c r="H168" t="str">
        <f t="shared" ref="H168:H173" si="230">_xlfn.CONCAT("if(isset($request['",LOWER(H15),"'])){$columns.=",CHAR(34),LOWER(J15),CHAR(44),CHAR(34),";}")</f>
        <v>if(isset($request[''])){$columns.=",";}</v>
      </c>
      <c r="K168" t="str">
        <f t="shared" ref="K168:K173" si="231">_xlfn.CONCAT("if(isset($request['",LOWER(K15),"'])){$columns.=",CHAR(34),LOWER(M15),CHAR(44),CHAR(34),";}")</f>
        <v>if(isset($request[''])){$columns.=",";}</v>
      </c>
      <c r="N168" t="str">
        <f t="shared" ref="N168:N173" si="232">_xlfn.CONCAT("if(isset($request['",LOWER(N15),"'])){$columns.=",CHAR(34),LOWER(P15),CHAR(44),CHAR(34),";}")</f>
        <v>if(isset($request[''])){$columns.=",";}</v>
      </c>
      <c r="Q168" t="str">
        <f t="shared" ref="Q168:Q173" si="233">_xlfn.CONCAT("if(isset($request['",LOWER(Q15),"'])){$columns.=",CHAR(34),LOWER(S15),CHAR(44),CHAR(34),";}")</f>
        <v>if(isset($request[''])){$columns.=",";}</v>
      </c>
      <c r="T168" t="str">
        <f t="shared" ref="T168:T173" si="234">_xlfn.CONCAT("if(isset($request['",LOWER(T15),"'])){$columns.=",CHAR(34),LOWER(V15),CHAR(44),CHAR(34),";}")</f>
        <v>if(isset($request[''])){$columns.=",";}</v>
      </c>
      <c r="W168" t="str">
        <f t="shared" si="227"/>
        <v>if(isset($request[''])){$columns.=",";}</v>
      </c>
      <c r="Z168" t="str">
        <f t="shared" ref="Z168:Z173" si="235">_xlfn.CONCAT("if(isset($request['",LOWER(Z15),"'])){$columns.=",CHAR(34),LOWER(AB15),CHAR(44),CHAR(34),";}")</f>
        <v>if(isset($request[''])){$columns.=",";}</v>
      </c>
      <c r="AC168" t="str">
        <f t="shared" ref="AC168:AC173" si="236">_xlfn.CONCAT("if(isset($request['",LOWER(AC15),"'])){$columns.=",CHAR(34),LOWER(AE15),CHAR(44),CHAR(34),";}")</f>
        <v>if(isset($request[''])){$columns.=",";}</v>
      </c>
      <c r="AF168" t="str">
        <f t="shared" ref="AF168:AF173" si="237">_xlfn.CONCAT("if(isset($request['",LOWER(AF15),"'])){$columns.=",CHAR(34),LOWER(AH15),CHAR(44),CHAR(34),";}")</f>
        <v>if(isset($request[''])){$columns.=",";}</v>
      </c>
      <c r="AI168" t="str">
        <f t="shared" ref="AI168:AI173" si="238">_xlfn.CONCAT("if(isset($request['",LOWER(AI15),"'])){$columns.=",CHAR(34),LOWER(AK15),CHAR(44),CHAR(34),";}")</f>
        <v>if(isset($request[''])){$columns.=",";}</v>
      </c>
      <c r="AL168" t="str">
        <f t="shared" ref="AL168:AL173" si="239">_xlfn.CONCAT("if(isset($request['",LOWER(AL15),"'])){$columns.=",CHAR(34),LOWER(AN15),CHAR(44),CHAR(34),";}")</f>
        <v>if(isset($request[''])){$columns.=",";}</v>
      </c>
      <c r="AO168" t="str">
        <f t="shared" ref="AO168:AO173" si="240">_xlfn.CONCAT("if(isset($request['",LOWER(AO15),"'])){$columns.=",CHAR(34),LOWER(AQ15),CHAR(44),CHAR(34),";}")</f>
        <v>if(isset($request[''])){$columns.=",";}</v>
      </c>
      <c r="AR168" t="str">
        <f t="shared" ref="AR168:AR173" si="241">_xlfn.CONCAT("if(isset($request['",LOWER(AR15),"'])){$columns.=",CHAR(34),LOWER(AT15),CHAR(44),CHAR(34),";}")</f>
        <v>if(isset($request[''])){$columns.=",";}</v>
      </c>
      <c r="AU168" t="str">
        <f t="shared" ref="AU168:AU173" si="242">_xlfn.CONCAT("if(isset($request['",LOWER(AU15),"'])){$columns.=",CHAR(34),LOWER(AW15),CHAR(44),CHAR(34),";}")</f>
        <v>if(isset($request[''])){$columns.=",";}</v>
      </c>
      <c r="AX168" t="str">
        <f t="shared" ref="AX168:AX173" si="243">_xlfn.CONCAT("if(isset($request['",LOWER(AX15),"'])){$columns.=",CHAR(34),LOWER(AZ15),CHAR(44),CHAR(34),";}")</f>
        <v>if(isset($request[''])){$columns.=",";}</v>
      </c>
      <c r="BA168" t="str">
        <f t="shared" ref="BA168:BA173" si="244">_xlfn.CONCAT("if(isset($request['",LOWER(BA15),"'])){$columns.=",CHAR(34),LOWER(BC15),CHAR(44),CHAR(34),";}")</f>
        <v>if(isset($request[''])){$columns.=",";}</v>
      </c>
      <c r="BD168" t="str">
        <f t="shared" ref="BD168:BD173" si="245">_xlfn.CONCAT("if(isset($request['",LOWER(BD15),"'])){$columns.=",CHAR(34),LOWER(BF15),CHAR(44),CHAR(34),";}")</f>
        <v>if(isset($request[''])){$columns.=",";}</v>
      </c>
      <c r="BG168" t="str">
        <f t="shared" ref="BG168:BG173" si="246">_xlfn.CONCAT("if(isset($request['",LOWER(BG15),"'])){$columns.=",CHAR(34),LOWER(BI15),CHAR(44),CHAR(34),";}")</f>
        <v>if(isset($request[''])){$columns.=",";}</v>
      </c>
      <c r="BJ168" t="str">
        <f t="shared" ref="BJ168:BJ173" si="247">_xlfn.CONCAT("if(isset($request['",LOWER(BJ15),"'])){$columns.=",CHAR(34),LOWER(BL15),CHAR(44),CHAR(34),";}")</f>
        <v>if(isset($request[''])){$columns.=",";}</v>
      </c>
      <c r="BM168" t="str">
        <f t="shared" ref="BM168:BM173" si="248">_xlfn.CONCAT("if(isset($request['",LOWER(BM15),"'])){$columns.=",CHAR(34),LOWER(BO15),CHAR(44),CHAR(34),";}")</f>
        <v>if(isset($request[''])){$columns.=",";}</v>
      </c>
      <c r="BP168" t="str">
        <f t="shared" ref="BP168:BP173" si="249">_xlfn.CONCAT("if(isset($request['",LOWER(BP15),"'])){$columns.=",CHAR(34),LOWER(BR15),CHAR(44),CHAR(34),";}")</f>
        <v>if(isset($request['object'])){$columns.="notification_object,";}</v>
      </c>
      <c r="BS168" t="str">
        <f t="shared" ref="BS168:BS173" si="250">_xlfn.CONCAT("if(isset($request['",LOWER(BS15),"'])){$columns.=",CHAR(34),LOWER(BU15),CHAR(44),CHAR(34),";}")</f>
        <v>if(isset($request[''])){$columns.=",";}</v>
      </c>
      <c r="BV168" t="str">
        <f t="shared" ref="BV168:BV173" si="251">_xlfn.CONCAT("if(isset($request['",LOWER(BV15),"'])){$columns.=",CHAR(34),LOWER(BX15),CHAR(44),CHAR(34),";}")</f>
        <v>if(isset($request[''])){$columns.=",";}</v>
      </c>
      <c r="BY168" t="str">
        <f t="shared" ref="BY168:BY173" si="252">_xlfn.CONCAT("if(isset($request['",LOWER(BY15),"'])){$columns.=",CHAR(34),LOWER(CA15),CHAR(44),CHAR(34),";}")</f>
        <v>if(isset($request[''])){$columns.=",";}</v>
      </c>
      <c r="CB168" t="str">
        <f t="shared" ref="CB168:CB173" si="253">_xlfn.CONCAT("if(isset($request['",LOWER(CB15),"'])){$columns.=",CHAR(34),LOWER(CD15),CHAR(44),CHAR(34),";}")</f>
        <v>if(isset($request[''])){$columns.=",";}</v>
      </c>
      <c r="CE168" t="str">
        <f t="shared" ref="CE168:CE173" si="254">_xlfn.CONCAT("if(isset($request['",LOWER(CE15),"'])){$columns.=",CHAR(34),LOWER(CG15),CHAR(44),CHAR(34),";}")</f>
        <v>if(isset($request[''])){$columns.=",";}</v>
      </c>
    </row>
    <row r="169" spans="2:83" x14ac:dyDescent="0.2">
      <c r="B169" t="str">
        <f t="shared" si="228"/>
        <v>if(isset($request[''])){$columns.=",";}</v>
      </c>
      <c r="E169" t="str">
        <f t="shared" si="229"/>
        <v>if(isset($request[''])){$columns.=",";}</v>
      </c>
      <c r="H169" t="str">
        <f t="shared" si="230"/>
        <v>if(isset($request[''])){$columns.=",";}</v>
      </c>
      <c r="K169" t="str">
        <f t="shared" si="231"/>
        <v>if(isset($request[''])){$columns.=",";}</v>
      </c>
      <c r="N169" t="str">
        <f t="shared" si="232"/>
        <v>if(isset($request[''])){$columns.=",";}</v>
      </c>
      <c r="Q169" t="str">
        <f t="shared" si="233"/>
        <v>if(isset($request[''])){$columns.=",";}</v>
      </c>
      <c r="T169" t="str">
        <f t="shared" si="234"/>
        <v>if(isset($request[''])){$columns.=",";}</v>
      </c>
      <c r="W169" t="str">
        <f t="shared" si="227"/>
        <v>if(isset($request[''])){$columns.=",";}</v>
      </c>
      <c r="Z169" t="str">
        <f t="shared" si="235"/>
        <v>if(isset($request[''])){$columns.=",";}</v>
      </c>
      <c r="AC169" t="str">
        <f t="shared" si="236"/>
        <v>if(isset($request[''])){$columns.=",";}</v>
      </c>
      <c r="AF169" t="str">
        <f t="shared" si="237"/>
        <v>if(isset($request[''])){$columns.=",";}</v>
      </c>
      <c r="AI169" t="str">
        <f t="shared" si="238"/>
        <v>if(isset($request[''])){$columns.=",";}</v>
      </c>
      <c r="AL169" t="str">
        <f t="shared" si="239"/>
        <v>if(isset($request[''])){$columns.=",";}</v>
      </c>
      <c r="AO169" t="str">
        <f t="shared" si="240"/>
        <v>if(isset($request[''])){$columns.=",";}</v>
      </c>
      <c r="AR169" t="str">
        <f t="shared" si="241"/>
        <v>if(isset($request[''])){$columns.=",";}</v>
      </c>
      <c r="AU169" t="str">
        <f t="shared" si="242"/>
        <v>if(isset($request[''])){$columns.=",";}</v>
      </c>
      <c r="AX169" t="str">
        <f t="shared" si="243"/>
        <v>if(isset($request[''])){$columns.=",";}</v>
      </c>
      <c r="BA169" t="str">
        <f t="shared" si="244"/>
        <v>if(isset($request[''])){$columns.=",";}</v>
      </c>
      <c r="BD169" t="str">
        <f t="shared" si="245"/>
        <v>if(isset($request[''])){$columns.=",";}</v>
      </c>
      <c r="BG169" t="str">
        <f t="shared" si="246"/>
        <v>if(isset($request[''])){$columns.=",";}</v>
      </c>
      <c r="BJ169" t="str">
        <f t="shared" si="247"/>
        <v>if(isset($request[''])){$columns.=",";}</v>
      </c>
      <c r="BM169" t="str">
        <f t="shared" si="248"/>
        <v>if(isset($request[''])){$columns.=",";}</v>
      </c>
      <c r="BP169" t="str">
        <f t="shared" si="249"/>
        <v>if(isset($request[''])){$columns.=",";}</v>
      </c>
      <c r="BS169" t="str">
        <f t="shared" si="250"/>
        <v>if(isset($request[''])){$columns.=",";}</v>
      </c>
      <c r="BV169" t="str">
        <f t="shared" si="251"/>
        <v>if(isset($request[''])){$columns.=",";}</v>
      </c>
      <c r="BY169" t="str">
        <f t="shared" si="252"/>
        <v>if(isset($request[''])){$columns.=",";}</v>
      </c>
      <c r="CB169" t="str">
        <f t="shared" si="253"/>
        <v>if(isset($request[''])){$columns.=",";}</v>
      </c>
      <c r="CE169" t="str">
        <f t="shared" si="254"/>
        <v>if(isset($request[''])){$columns.=",";}</v>
      </c>
    </row>
    <row r="170" spans="2:83" x14ac:dyDescent="0.2">
      <c r="B170" t="str">
        <f t="shared" si="228"/>
        <v>if(isset($request[''])){$columns.=",";}</v>
      </c>
      <c r="E170" t="str">
        <f t="shared" si="229"/>
        <v>if(isset($request[''])){$columns.=",";}</v>
      </c>
      <c r="H170" t="str">
        <f t="shared" si="230"/>
        <v>if(isset($request[''])){$columns.=",";}</v>
      </c>
      <c r="K170" t="str">
        <f t="shared" si="231"/>
        <v>if(isset($request[''])){$columns.=",";}</v>
      </c>
      <c r="N170" t="str">
        <f t="shared" si="232"/>
        <v>if(isset($request[''])){$columns.=",";}</v>
      </c>
      <c r="Q170" t="str">
        <f t="shared" si="233"/>
        <v>if(isset($request[''])){$columns.=",";}</v>
      </c>
      <c r="T170" t="str">
        <f t="shared" si="234"/>
        <v>if(isset($request[''])){$columns.=",";}</v>
      </c>
      <c r="W170" t="str">
        <f t="shared" si="227"/>
        <v>if(isset($request[''])){$columns.=",";}</v>
      </c>
      <c r="Z170" t="str">
        <f t="shared" si="235"/>
        <v>if(isset($request[''])){$columns.=",";}</v>
      </c>
      <c r="AC170" t="str">
        <f t="shared" si="236"/>
        <v>if(isset($request[''])){$columns.=",";}</v>
      </c>
      <c r="AF170" t="str">
        <f t="shared" si="237"/>
        <v>if(isset($request[''])){$columns.=",";}</v>
      </c>
      <c r="AI170" t="str">
        <f t="shared" si="238"/>
        <v>if(isset($request[''])){$columns.=",";}</v>
      </c>
      <c r="AL170" t="str">
        <f t="shared" si="239"/>
        <v>if(isset($request[''])){$columns.=",";}</v>
      </c>
      <c r="AO170" t="str">
        <f t="shared" si="240"/>
        <v>if(isset($request[''])){$columns.=",";}</v>
      </c>
      <c r="AR170" t="str">
        <f t="shared" si="241"/>
        <v>if(isset($request[''])){$columns.=",";}</v>
      </c>
      <c r="AU170" t="str">
        <f t="shared" si="242"/>
        <v>if(isset($request[''])){$columns.=",";}</v>
      </c>
      <c r="AX170" t="str">
        <f t="shared" si="243"/>
        <v>if(isset($request[''])){$columns.=",";}</v>
      </c>
      <c r="BA170" t="str">
        <f t="shared" si="244"/>
        <v>if(isset($request[''])){$columns.=",";}</v>
      </c>
      <c r="BD170" t="str">
        <f t="shared" si="245"/>
        <v>if(isset($request[''])){$columns.=",";}</v>
      </c>
      <c r="BG170" t="str">
        <f t="shared" si="246"/>
        <v>if(isset($request[''])){$columns.=",";}</v>
      </c>
      <c r="BJ170" t="str">
        <f t="shared" si="247"/>
        <v>if(isset($request[''])){$columns.=",";}</v>
      </c>
      <c r="BM170" t="str">
        <f t="shared" si="248"/>
        <v>if(isset($request[''])){$columns.=",";}</v>
      </c>
      <c r="BP170" t="str">
        <f t="shared" si="249"/>
        <v>if(isset($request[''])){$columns.=",";}</v>
      </c>
      <c r="BS170" t="str">
        <f t="shared" si="250"/>
        <v>if(isset($request[''])){$columns.=",";}</v>
      </c>
      <c r="BV170" t="str">
        <f t="shared" si="251"/>
        <v>if(isset($request[''])){$columns.=",";}</v>
      </c>
      <c r="BY170" t="str">
        <f t="shared" si="252"/>
        <v>if(isset($request[''])){$columns.=",";}</v>
      </c>
      <c r="CB170" t="str">
        <f t="shared" si="253"/>
        <v>if(isset($request[''])){$columns.=",";}</v>
      </c>
      <c r="CE170" t="str">
        <f t="shared" si="254"/>
        <v>if(isset($request['excerpt_id'])){$columns.="excerpt_id,";}</v>
      </c>
    </row>
    <row r="171" spans="2:83" x14ac:dyDescent="0.2">
      <c r="B171" t="str">
        <f t="shared" si="228"/>
        <v>if(isset($request[''])){$columns.=",";}</v>
      </c>
      <c r="E171" t="str">
        <f t="shared" si="229"/>
        <v>if(isset($request[''])){$columns.=",";}</v>
      </c>
      <c r="H171" t="str">
        <f t="shared" si="230"/>
        <v>if(isset($request[''])){$columns.=",";}</v>
      </c>
      <c r="K171" t="str">
        <f t="shared" si="231"/>
        <v>if(isset($request[''])){$columns.=",";}</v>
      </c>
      <c r="N171" t="str">
        <f t="shared" si="232"/>
        <v>if(isset($request[''])){$columns.=",";}</v>
      </c>
      <c r="Q171" t="str">
        <f t="shared" si="233"/>
        <v>if(isset($request[''])){$columns.=",";}</v>
      </c>
      <c r="T171" t="str">
        <f t="shared" si="234"/>
        <v>if(isset($request[''])){$columns.=",";}</v>
      </c>
      <c r="W171" t="str">
        <f t="shared" si="227"/>
        <v>if(isset($request[''])){$columns.=",";}</v>
      </c>
      <c r="Z171" t="str">
        <f t="shared" si="235"/>
        <v>if(isset($request[''])){$columns.=",";}</v>
      </c>
      <c r="AC171" t="str">
        <f t="shared" si="236"/>
        <v>if(isset($request[''])){$columns.=",";}</v>
      </c>
      <c r="AF171" t="str">
        <f t="shared" si="237"/>
        <v>if(isset($request[''])){$columns.=",";}</v>
      </c>
      <c r="AI171" t="str">
        <f t="shared" si="238"/>
        <v>if(isset($request[''])){$columns.=",";}</v>
      </c>
      <c r="AL171" t="str">
        <f t="shared" si="239"/>
        <v>if(isset($request[''])){$columns.=",";}</v>
      </c>
      <c r="AO171" t="str">
        <f t="shared" si="240"/>
        <v>if(isset($request[''])){$columns.=",";}</v>
      </c>
      <c r="AR171" t="str">
        <f t="shared" si="241"/>
        <v>if(isset($request[''])){$columns.=",";}</v>
      </c>
      <c r="AU171" t="str">
        <f t="shared" si="242"/>
        <v>if(isset($request[''])){$columns.=",";}</v>
      </c>
      <c r="AX171" t="str">
        <f t="shared" si="243"/>
        <v>if(isset($request[''])){$columns.=",";}</v>
      </c>
      <c r="BA171" t="str">
        <f t="shared" si="244"/>
        <v>if(isset($request[''])){$columns.=",";}</v>
      </c>
      <c r="BD171" t="str">
        <f t="shared" si="245"/>
        <v>if(isset($request[''])){$columns.=",";}</v>
      </c>
      <c r="BG171" t="str">
        <f t="shared" si="246"/>
        <v>if(isset($request[''])){$columns.=",";}</v>
      </c>
      <c r="BJ171" t="str">
        <f t="shared" si="247"/>
        <v>if(isset($request[''])){$columns.=",";}</v>
      </c>
      <c r="BM171" t="str">
        <f t="shared" si="248"/>
        <v>if(isset($request[''])){$columns.=",";}</v>
      </c>
      <c r="BP171" t="str">
        <f t="shared" si="249"/>
        <v>if(isset($request[''])){$columns.=",";}</v>
      </c>
      <c r="BS171" t="str">
        <f t="shared" si="250"/>
        <v>if(isset($request[''])){$columns.=",";}</v>
      </c>
      <c r="BV171" t="str">
        <f t="shared" si="251"/>
        <v>if(isset($request['stage_id'])){$columns.="stage_id,";}</v>
      </c>
      <c r="BY171" t="str">
        <f t="shared" si="252"/>
        <v>if(isset($request['stage_id'])){$columns.="stage_id,";}</v>
      </c>
      <c r="CB171" t="str">
        <f t="shared" si="253"/>
        <v>if(isset($request['stage_id'])){$columns.="stage_id,";}</v>
      </c>
      <c r="CE171" t="str">
        <f t="shared" si="254"/>
        <v>if(isset($request['stage_id'])){$columns.="stage_id,";}</v>
      </c>
    </row>
    <row r="172" spans="2:83" x14ac:dyDescent="0.2">
      <c r="B172" t="str">
        <f t="shared" si="228"/>
        <v>if(isset($request[''])){$columns.=",";}</v>
      </c>
      <c r="E172" t="str">
        <f t="shared" si="229"/>
        <v>if(isset($request[''])){$columns.=",";}</v>
      </c>
      <c r="H172" t="str">
        <f t="shared" si="230"/>
        <v>if(isset($request[''])){$columns.=",";}</v>
      </c>
      <c r="K172" t="str">
        <f t="shared" si="231"/>
        <v>if(isset($request[''])){$columns.=",";}</v>
      </c>
      <c r="N172" t="str">
        <f t="shared" si="232"/>
        <v>if(isset($request[''])){$columns.=",";}</v>
      </c>
      <c r="Q172" t="str">
        <f t="shared" si="233"/>
        <v>if(isset($request[''])){$columns.=",";}</v>
      </c>
      <c r="T172" t="str">
        <f t="shared" si="234"/>
        <v>if(isset($request[''])){$columns.=",";}</v>
      </c>
      <c r="W172" t="str">
        <f t="shared" si="227"/>
        <v>if(isset($request[''])){$columns.=",";}</v>
      </c>
      <c r="Z172" t="str">
        <f t="shared" si="235"/>
        <v>if(isset($request[''])){$columns.=",";}</v>
      </c>
      <c r="AC172" t="str">
        <f t="shared" si="236"/>
        <v>if(isset($request[''])){$columns.=",";}</v>
      </c>
      <c r="AF172" t="str">
        <f t="shared" si="237"/>
        <v>if(isset($request[''])){$columns.=",";}</v>
      </c>
      <c r="AI172" t="str">
        <f t="shared" si="238"/>
        <v>if(isset($request[''])){$columns.=",";}</v>
      </c>
      <c r="AL172" t="str">
        <f t="shared" si="239"/>
        <v>if(isset($request[''])){$columns.=",";}</v>
      </c>
      <c r="AO172" t="str">
        <f t="shared" si="240"/>
        <v>if(isset($request[''])){$columns.=",";}</v>
      </c>
      <c r="AR172" t="str">
        <f t="shared" si="241"/>
        <v>if(isset($request[''])){$columns.=",";}</v>
      </c>
      <c r="AU172" t="str">
        <f t="shared" si="242"/>
        <v>if(isset($request[''])){$columns.=",";}</v>
      </c>
      <c r="AX172" t="str">
        <f t="shared" si="243"/>
        <v>if(isset($request[''])){$columns.=",";}</v>
      </c>
      <c r="BA172" t="str">
        <f t="shared" si="244"/>
        <v>if(isset($request[''])){$columns.=",";}</v>
      </c>
      <c r="BD172" t="str">
        <f t="shared" si="245"/>
        <v>if(isset($request[''])){$columns.=",";}</v>
      </c>
      <c r="BG172" t="str">
        <f t="shared" si="246"/>
        <v>if(isset($request[''])){$columns.=",";}</v>
      </c>
      <c r="BJ172" t="str">
        <f t="shared" si="247"/>
        <v>if(isset($request[''])){$columns.=",";}</v>
      </c>
      <c r="BM172" t="str">
        <f t="shared" si="248"/>
        <v>if(isset($request[''])){$columns.=",";}</v>
      </c>
      <c r="BP172" t="str">
        <f t="shared" si="249"/>
        <v>if(isset($request[''])){$columns.=",";}</v>
      </c>
      <c r="BS172" t="str">
        <f t="shared" si="250"/>
        <v>if(isset($request[''])){$columns.=",";}</v>
      </c>
      <c r="BV172" t="str">
        <f t="shared" si="251"/>
        <v>if(isset($request['attachment_id'])){$columns.="attachment_id,";}</v>
      </c>
      <c r="BY172" t="str">
        <f t="shared" si="252"/>
        <v>if(isset($request[''])){$columns.=",";}</v>
      </c>
      <c r="CB172" t="str">
        <f t="shared" si="253"/>
        <v>if(isset($request[''])){$columns.=",";}</v>
      </c>
      <c r="CE172" t="str">
        <f t="shared" si="254"/>
        <v>if(isset($request[''])){$columns.=",";}</v>
      </c>
    </row>
    <row r="173" spans="2:83" x14ac:dyDescent="0.2">
      <c r="B173" t="str">
        <f t="shared" si="228"/>
        <v>if(isset($request[''])){$columns.=",";}</v>
      </c>
      <c r="E173" t="str">
        <f t="shared" si="229"/>
        <v>if(isset($request[''])){$columns.=",";}</v>
      </c>
      <c r="H173" t="str">
        <f t="shared" si="230"/>
        <v>if(isset($request[''])){$columns.=",";}</v>
      </c>
      <c r="K173" t="str">
        <f t="shared" si="231"/>
        <v>if(isset($request[''])){$columns.=",";}</v>
      </c>
      <c r="N173" t="str">
        <f t="shared" si="232"/>
        <v>if(isset($request[''])){$columns.=",";}</v>
      </c>
      <c r="Q173" t="str">
        <f t="shared" si="233"/>
        <v>if(isset($request[''])){$columns.=",";}</v>
      </c>
      <c r="T173" t="str">
        <f t="shared" si="234"/>
        <v>if(isset($request[''])){$columns.=",";}</v>
      </c>
      <c r="W173" t="str">
        <f t="shared" si="227"/>
        <v>if(isset($request[''])){$columns.=",";}</v>
      </c>
      <c r="Z173" t="str">
        <f t="shared" si="235"/>
        <v>if(isset($request[''])){$columns.=",";}</v>
      </c>
      <c r="AC173" t="str">
        <f t="shared" si="236"/>
        <v>if(isset($request[''])){$columns.=",";}</v>
      </c>
      <c r="AF173" t="str">
        <f t="shared" si="237"/>
        <v>if(isset($request[''])){$columns.=",";}</v>
      </c>
      <c r="AI173" t="str">
        <f t="shared" si="238"/>
        <v>if(isset($request[''])){$columns.=",";}</v>
      </c>
      <c r="AL173" t="str">
        <f t="shared" si="239"/>
        <v>if(isset($request[''])){$columns.=",";}</v>
      </c>
      <c r="AO173" t="str">
        <f t="shared" si="240"/>
        <v>if(isset($request[''])){$columns.=",";}</v>
      </c>
      <c r="AR173" t="str">
        <f t="shared" si="241"/>
        <v>if(isset($request[''])){$columns.=",";}</v>
      </c>
      <c r="AU173" t="str">
        <f t="shared" si="242"/>
        <v>if(isset($request[''])){$columns.=",";}</v>
      </c>
      <c r="AX173" t="str">
        <f t="shared" si="243"/>
        <v>if(isset($request[''])){$columns.=",";}</v>
      </c>
      <c r="BA173" t="str">
        <f t="shared" si="244"/>
        <v>if(isset($request[''])){$columns.=",";}</v>
      </c>
      <c r="BD173" t="str">
        <f t="shared" si="245"/>
        <v>if(isset($request['post_id'])){$columns.="post_id,";}</v>
      </c>
      <c r="BG173" t="str">
        <f t="shared" si="246"/>
        <v>if(isset($request[''])){$columns.=",";}</v>
      </c>
      <c r="BJ173" t="str">
        <f t="shared" si="247"/>
        <v>if(isset($request[''])){$columns.=",";}</v>
      </c>
      <c r="BM173" t="str">
        <f t="shared" si="248"/>
        <v>if(isset($request[''])){$columns.=",";}</v>
      </c>
      <c r="BP173" t="str">
        <f t="shared" si="249"/>
        <v>if(isset($request[''])){$columns.=",";}</v>
      </c>
      <c r="BS173" t="str">
        <f t="shared" si="250"/>
        <v>if(isset($request[''])){$columns.=",";}</v>
      </c>
      <c r="BV173" t="str">
        <f t="shared" si="251"/>
        <v>if(isset($request['post_id'])){$columns.="post_id,";}</v>
      </c>
      <c r="BY173" t="str">
        <f t="shared" si="252"/>
        <v>if(isset($request['post_id'])){$columns.="post_id,";}</v>
      </c>
      <c r="CB173" t="str">
        <f t="shared" si="253"/>
        <v>if(isset($request['post_id'])){$columns.="post_id,";}</v>
      </c>
      <c r="CE173" t="str">
        <f t="shared" si="254"/>
        <v>if(isset($request['post_id'])){$columns.="post_id,";}</v>
      </c>
    </row>
    <row r="174" spans="2:83" x14ac:dyDescent="0.2">
      <c r="W174" t="str">
        <f t="shared" si="227"/>
        <v>if(isset($request[''])){$columns.=",";}</v>
      </c>
    </row>
    <row r="175" spans="2:83" x14ac:dyDescent="0.2">
      <c r="W175" t="str">
        <f t="shared" si="227"/>
        <v>if(isset($request[''])){$columns.=",";}</v>
      </c>
    </row>
    <row r="176" spans="2:83" x14ac:dyDescent="0.2">
      <c r="W176" t="str">
        <f t="shared" si="227"/>
        <v>if(isset($request[''])){$columns.=",";}</v>
      </c>
    </row>
    <row r="177" spans="1:83" x14ac:dyDescent="0.2">
      <c r="W177" t="str">
        <f t="shared" si="227"/>
        <v>if(isset($request['user_id'])){$columns.="user_id,";}</v>
      </c>
    </row>
    <row r="178" spans="1:83" x14ac:dyDescent="0.2">
      <c r="W178" t="str">
        <f t="shared" si="227"/>
        <v>if(isset($request[''])){$columns.=",";}</v>
      </c>
    </row>
    <row r="179" spans="1:83" x14ac:dyDescent="0.2">
      <c r="W179" t="str">
        <f t="shared" si="227"/>
        <v>if(isset($request['app_id'])){$columns.="app_id,";}</v>
      </c>
    </row>
    <row r="180" spans="1:83" x14ac:dyDescent="0.2">
      <c r="W180" t="str">
        <f t="shared" si="227"/>
        <v>if(isset($request[''])){$columns.=",";}</v>
      </c>
    </row>
    <row r="181" spans="1:83" x14ac:dyDescent="0.2">
      <c r="W181" t="str">
        <f t="shared" si="227"/>
        <v>if(isset($request['event_id'])){$columns.="event_id,";}</v>
      </c>
    </row>
    <row r="182" spans="1:83" x14ac:dyDescent="0.2">
      <c r="W182" t="str">
        <f t="shared" si="227"/>
        <v>if(isset($request['process_id'])){$columns.="process_id,";}</v>
      </c>
    </row>
    <row r="183" spans="1:83" x14ac:dyDescent="0.2">
      <c r="W183" t="str">
        <f t="shared" si="227"/>
        <v>if(isset($request['time_started'])){$columns.="profile_time_started,";}</v>
      </c>
    </row>
    <row r="184" spans="1:83" x14ac:dyDescent="0.2">
      <c r="W184" t="str">
        <f t="shared" si="227"/>
        <v>if(isset($request['time_updated'])){$columns.="profile_time_updated,";}</v>
      </c>
    </row>
    <row r="185" spans="1:83" x14ac:dyDescent="0.2">
      <c r="W185" t="str">
        <f t="shared" si="227"/>
        <v>if(isset($request['time_finished'])){$columns.="profile_time_finished,";}</v>
      </c>
    </row>
    <row r="187" spans="1:83" s="48" customFormat="1" x14ac:dyDescent="0.2">
      <c r="A187" s="58" t="s">
        <v>154</v>
      </c>
    </row>
    <row r="189" spans="1:83" x14ac:dyDescent="0.2">
      <c r="B189" t="str">
        <f>_xlfn.CONCAT("if(isset($request['",LOWER(B6),"'])){$values.=",CHAR(34),CHAR(58),LOWER(B36),CHAR(44),CHAR(34),";}")</f>
        <v>if(isset($request['id'])){$values.=":unique_id,";}</v>
      </c>
      <c r="E189" t="str">
        <f>_xlfn.CONCAT("if(isset($request['",LOWER(E6),"'])){$values.=",CHAR(34),CHAR(58),LOWER(E36),CHAR(44),CHAR(34),";}")</f>
        <v>if(isset($request['id'])){$values.=":process_id,";}</v>
      </c>
      <c r="H189" t="str">
        <f>_xlfn.CONCAT("if(isset($request['",LOWER(H6),"'])){$values.=",CHAR(34),CHAR(58),LOWER(H36),CHAR(44),CHAR(34),";}")</f>
        <v>if(isset($request['id'])){$values.=":event_id,";}</v>
      </c>
      <c r="K189" t="str">
        <f>_xlfn.CONCAT("if(isset($request['",LOWER(K6),"'])){$values.=",CHAR(34),CHAR(58),LOWER(K36),CHAR(44),CHAR(34),";}")</f>
        <v>if(isset($request['id'])){$values.=":app_id,";}</v>
      </c>
      <c r="N189" t="str">
        <f>_xlfn.CONCAT("if(isset($request['",LOWER(N6),"'])){$values.=",CHAR(34),CHAR(58),LOWER(N36),CHAR(44),CHAR(34),";}")</f>
        <v>if(isset($request['id'])){$values.=":token_id,";}</v>
      </c>
      <c r="Q189" t="str">
        <f>_xlfn.CONCAT("if(isset($request['",LOWER(Q6),"'])){$values.=",CHAR(34),CHAR(58),LOWER(Q36),CHAR(44),CHAR(34),";}")</f>
        <v>if(isset($request['id'])){$values.=":person_id,";}</v>
      </c>
      <c r="T189" t="str">
        <f>_xlfn.CONCAT("if(isset($request['",LOWER(T6),"'])){$values.=",CHAR(34),CHAR(58),LOWER(T36),CHAR(44),CHAR(34),";}")</f>
        <v>if(isset($request['id'])){$values.=":user_id,";}</v>
      </c>
      <c r="W189" t="str">
        <f>_xlfn.CONCAT("if(isset($request['",LOWER(W6),"'])){$values.=",CHAR(34),CHAR(58),LOWER(W36),CHAR(44),CHAR(34),";}")</f>
        <v>if(isset($request['id'])){$values.=":profile_id,";}</v>
      </c>
      <c r="Z189" t="str">
        <f>_xlfn.CONCAT("if(isset($request['",LOWER(Z6),"'])){$values.=",CHAR(34),CHAR(58),LOWER(Z36),CHAR(44),CHAR(34),";}")</f>
        <v>if(isset($request['id'])){$values.=":partner_id,";}</v>
      </c>
      <c r="AC189" t="str">
        <f>_xlfn.CONCAT("if(isset($request['",LOWER(AC6),"'])){$values.=",CHAR(34),CHAR(58),LOWER(AC36),CHAR(44),CHAR(34),";}")</f>
        <v>if(isset($request['id'])){$values.=":view_id,";}</v>
      </c>
      <c r="AF189" t="str">
        <f>_xlfn.CONCAT("if(isset($request['",LOWER(AF6),"'])){$values.=",CHAR(34),CHAR(58),LOWER(AF36),CHAR(44),CHAR(34),";}")</f>
        <v>if(isset($request['id'])){$values.=":search_id,";}</v>
      </c>
      <c r="AI189" t="str">
        <f>_xlfn.CONCAT("if(isset($request['",LOWER(AI6),"'])){$values.=",CHAR(34),CHAR(58),LOWER(AI36),CHAR(44),CHAR(34),";}")</f>
        <v>if(isset($request['id'])){$values.=":asset_id,";}</v>
      </c>
      <c r="AL189" t="str">
        <f>_xlfn.CONCAT("if(isset($request['",LOWER(AL6),"'])){$values.=",CHAR(34),CHAR(58),LOWER(AL36),CHAR(44),CHAR(34),";}")</f>
        <v>if(isset($request['id'])){$values.=":acknowledgement_id,";}</v>
      </c>
      <c r="AO189" t="str">
        <f>_xlfn.CONCAT("if(isset($request['",LOWER(AO6),"'])){$values.=",CHAR(34),CHAR(58),LOWER(AO36),CHAR(44),CHAR(34),";}")</f>
        <v>if(isset($request['id'])){$values.=":comment_id,";}</v>
      </c>
      <c r="AR189" t="str">
        <f>_xlfn.CONCAT("if(isset($request['",LOWER(AR6),"'])){$values.=",CHAR(34),CHAR(58),LOWER(AR36),CHAR(44),CHAR(34),";}")</f>
        <v>if(isset($request['id'])){$values.=":followship_id,";}</v>
      </c>
      <c r="AU189" t="str">
        <f>_xlfn.CONCAT("if(isset($request['",LOWER(AU6),"'])){$values.=",CHAR(34),CHAR(58),LOWER(AU36),CHAR(44),CHAR(34),";}")</f>
        <v>if(isset($request['id'])){$values.=":group_id,";}</v>
      </c>
      <c r="AX189" t="str">
        <f>_xlfn.CONCAT("if(isset($request['",LOWER(AX6),"'])){$values.=",CHAR(34),CHAR(58),LOWER(AX36),CHAR(44),CHAR(34),";}")</f>
        <v>if(isset($request['id'])){$values.=":post_id,";}</v>
      </c>
      <c r="BA189" t="str">
        <f>_xlfn.CONCAT("if(isset($request['",LOWER(BA6),"'])){$values.=",CHAR(34),CHAR(58),LOWER(BA36),CHAR(44),CHAR(34),";}")</f>
        <v>if(isset($request['id'])){$values.=":tag_id,";}</v>
      </c>
      <c r="BD189" t="str">
        <f>_xlfn.CONCAT("if(isset($request['",LOWER(BD6),"'])){$values.=",CHAR(34),CHAR(58),LOWER(BD36),CHAR(44),CHAR(34),";}")</f>
        <v>if(isset($request['id'])){$values.=":topic_id,";}</v>
      </c>
      <c r="BG189" t="str">
        <f>_xlfn.CONCAT("if(isset($request['",LOWER(BG6),"'])){$values.=",CHAR(34),CHAR(58),LOWER(BG36),CHAR(44),CHAR(34),";}")</f>
        <v>if(isset($request['id'])){$values.=":trend_id,";}</v>
      </c>
      <c r="BJ189" t="str">
        <f>_xlfn.CONCAT("if(isset($request['",LOWER(BJ6),"'])){$values.=",CHAR(34),CHAR(58),LOWER(BJ36),CHAR(44),CHAR(34),";}")</f>
        <v>if(isset($request['id'])){$values.=":thread_id,";}</v>
      </c>
      <c r="BM189" t="str">
        <f>_xlfn.CONCAT("if(isset($request['",LOWER(BM6),"'])){$values.=",CHAR(34),CHAR(58),LOWER(BM36),CHAR(44),CHAR(34),";}")</f>
        <v>if(isset($request['id'])){$values.=":message_id,";}</v>
      </c>
      <c r="BP189" t="str">
        <f>_xlfn.CONCAT("if(isset($request['",LOWER(BP6),"'])){$values.=",CHAR(34),CHAR(58),LOWER(BP36),CHAR(44),CHAR(34),";}")</f>
        <v>if(isset($request['id'])){$values.=":notification_id,";}</v>
      </c>
      <c r="BS189" t="str">
        <f>_xlfn.CONCAT("if(isset($request['",LOWER(BS6),"'])){$values.=",CHAR(34),CHAR(58),LOWER(BS36),CHAR(44),CHAR(34),";}")</f>
        <v>if(isset($request['id'])){$values.=":stage_id,";}</v>
      </c>
      <c r="BV189" t="str">
        <f>_xlfn.CONCAT("if(isset($request['",LOWER(BV6),"'])){$values.=",CHAR(34),CHAR(58),LOWER(BV36),CHAR(44),CHAR(34),";}")</f>
        <v>if(isset($request['id'])){$values.=":recording_id,";}</v>
      </c>
      <c r="BY189" t="str">
        <f>_xlfn.CONCAT("if(isset($request['",LOWER(BY6),"'])){$values.=",CHAR(34),CHAR(58),LOWER(BY36),CHAR(44),CHAR(34),";}")</f>
        <v>if(isset($request['id'])){$values.=":attachment_id,";}</v>
      </c>
      <c r="CB189" t="str">
        <f>_xlfn.CONCAT("if(isset($request['",LOWER(CB6),"'])){$values.=",CHAR(34),CHAR(58),LOWER(CB36),CHAR(44),CHAR(34),";}")</f>
        <v>if(isset($request['id'])){$values.=":excerpt_id,";}</v>
      </c>
      <c r="CE189" t="str">
        <f>_xlfn.CONCAT("if(isset($request['",LOWER(CE6),"'])){$values.=",CHAR(34),CHAR(58),LOWER(CE36),CHAR(44),CHAR(34),";}")</f>
        <v>if(isset($request['id'])){$values.=":idea_id,";}</v>
      </c>
    </row>
    <row r="190" spans="1:83" x14ac:dyDescent="0.2">
      <c r="B190" t="str">
        <f t="shared" ref="B190:B203" si="255">_xlfn.CONCAT("if(isset($request['",LOWER(B7),"'])){$values.=",CHAR(34),CHAR(58),LOWER(B37),CHAR(44),CHAR(34),";}")</f>
        <v>if(isset($request['attributes'])){$values.=":unique_attributes,";}</v>
      </c>
      <c r="E190" t="str">
        <f t="shared" ref="E190:E203" si="256">_xlfn.CONCAT("if(isset($request['",LOWER(E7),"'])){$values.=",CHAR(34),CHAR(58),LOWER(E37),CHAR(44),CHAR(34),";}")</f>
        <v>if(isset($request['attributes'])){$values.=":process_attributes,";}</v>
      </c>
      <c r="H190" t="str">
        <f t="shared" ref="H190:H203" si="257">_xlfn.CONCAT("if(isset($request['",LOWER(H7),"'])){$values.=",CHAR(34),CHAR(58),LOWER(H37),CHAR(44),CHAR(34),";}")</f>
        <v>if(isset($request['attributes'])){$values.=":event_attributes,";}</v>
      </c>
      <c r="K190" t="str">
        <f t="shared" ref="K190:K203" si="258">_xlfn.CONCAT("if(isset($request['",LOWER(K7),"'])){$values.=",CHAR(34),CHAR(58),LOWER(K37),CHAR(44),CHAR(34),";}")</f>
        <v>if(isset($request['attributes'])){$values.=":app_attributes,";}</v>
      </c>
      <c r="N190" t="str">
        <f t="shared" ref="N190:N203" si="259">_xlfn.CONCAT("if(isset($request['",LOWER(N7),"'])){$values.=",CHAR(34),CHAR(58),LOWER(N37),CHAR(44),CHAR(34),";}")</f>
        <v>if(isset($request['attributes'])){$values.=":token_attributes,";}</v>
      </c>
      <c r="Q190" t="str">
        <f t="shared" ref="Q190:Q203" si="260">_xlfn.CONCAT("if(isset($request['",LOWER(Q7),"'])){$values.=",CHAR(34),CHAR(58),LOWER(Q37),CHAR(44),CHAR(34),";}")</f>
        <v>if(isset($request['attributes'])){$values.=":person_attributes,";}</v>
      </c>
      <c r="T190" t="str">
        <f t="shared" ref="T190:T203" si="261">_xlfn.CONCAT("if(isset($request['",LOWER(T7),"'])){$values.=",CHAR(34),CHAR(58),LOWER(T37),CHAR(44),CHAR(34),";}")</f>
        <v>if(isset($request['attributes'])){$values.=":user_attributes,";}</v>
      </c>
      <c r="W190" t="str">
        <f t="shared" ref="W190:W216" si="262">_xlfn.CONCAT("if(isset($request['",LOWER(W7),"'])){$values.=",CHAR(34),CHAR(58),LOWER(W37),CHAR(44),CHAR(34),";}")</f>
        <v>if(isset($request['attributes'])){$values.=":profile_attributes,";}</v>
      </c>
      <c r="Z190" t="str">
        <f t="shared" ref="Z190:Z203" si="263">_xlfn.CONCAT("if(isset($request['",LOWER(Z7),"'])){$values.=",CHAR(34),CHAR(58),LOWER(Z37),CHAR(44),CHAR(34),";}")</f>
        <v>if(isset($request['attributes'])){$values.=":partner_attributes,";}</v>
      </c>
      <c r="AC190" t="str">
        <f t="shared" ref="AC190:AC203" si="264">_xlfn.CONCAT("if(isset($request['",LOWER(AC7),"'])){$values.=",CHAR(34),CHAR(58),LOWER(AC37),CHAR(44),CHAR(34),";}")</f>
        <v>if(isset($request['attributes'])){$values.=":view_attributes,";}</v>
      </c>
      <c r="AF190" t="str">
        <f t="shared" ref="AF190:AF203" si="265">_xlfn.CONCAT("if(isset($request['",LOWER(AF7),"'])){$values.=",CHAR(34),CHAR(58),LOWER(AF37),CHAR(44),CHAR(34),";}")</f>
        <v>if(isset($request['attributes'])){$values.=":search_attributes,";}</v>
      </c>
      <c r="AI190" t="str">
        <f t="shared" ref="AI190:AI203" si="266">_xlfn.CONCAT("if(isset($request['",LOWER(AI7),"'])){$values.=",CHAR(34),CHAR(58),LOWER(AI37),CHAR(44),CHAR(34),";}")</f>
        <v>if(isset($request['attributes'])){$values.=":asset_attributes,";}</v>
      </c>
      <c r="AL190" t="str">
        <f t="shared" ref="AL190:AL203" si="267">_xlfn.CONCAT("if(isset($request['",LOWER(AL7),"'])){$values.=",CHAR(34),CHAR(58),LOWER(AL37),CHAR(44),CHAR(34),";}")</f>
        <v>if(isset($request['attributes'])){$values.=":acknowledgement_attributes,";}</v>
      </c>
      <c r="AO190" t="str">
        <f t="shared" ref="AO190:AO203" si="268">_xlfn.CONCAT("if(isset($request['",LOWER(AO7),"'])){$values.=",CHAR(34),CHAR(58),LOWER(AO37),CHAR(44),CHAR(34),";}")</f>
        <v>if(isset($request['attributes'])){$values.=":comment_attributes,";}</v>
      </c>
      <c r="AR190" t="str">
        <f t="shared" ref="AR190:AR203" si="269">_xlfn.CONCAT("if(isset($request['",LOWER(AR7),"'])){$values.=",CHAR(34),CHAR(58),LOWER(AR37),CHAR(44),CHAR(34),";}")</f>
        <v>if(isset($request['attributes'])){$values.=":followship_attributes,";}</v>
      </c>
      <c r="AU190" t="str">
        <f t="shared" ref="AU190:AU203" si="270">_xlfn.CONCAT("if(isset($request['",LOWER(AU7),"'])){$values.=",CHAR(34),CHAR(58),LOWER(AU37),CHAR(44),CHAR(34),";}")</f>
        <v>if(isset($request['attributes'])){$values.=":group_attributes,";}</v>
      </c>
      <c r="AX190" t="str">
        <f t="shared" ref="AX190:AX203" si="271">_xlfn.CONCAT("if(isset($request['",LOWER(AX7),"'])){$values.=",CHAR(34),CHAR(58),LOWER(AX37),CHAR(44),CHAR(34),";}")</f>
        <v>if(isset($request['attributes'])){$values.=":post_attributes,";}</v>
      </c>
      <c r="BA190" t="str">
        <f t="shared" ref="BA190:BA203" si="272">_xlfn.CONCAT("if(isset($request['",LOWER(BA7),"'])){$values.=",CHAR(34),CHAR(58),LOWER(BA37),CHAR(44),CHAR(34),";}")</f>
        <v>if(isset($request['attributes'])){$values.=":tag_attributes,";}</v>
      </c>
      <c r="BD190" t="str">
        <f t="shared" ref="BD190:BD203" si="273">_xlfn.CONCAT("if(isset($request['",LOWER(BD7),"'])){$values.=",CHAR(34),CHAR(58),LOWER(BD37),CHAR(44),CHAR(34),";}")</f>
        <v>if(isset($request['attributes'])){$values.=":topic_attributes,";}</v>
      </c>
      <c r="BG190" t="str">
        <f t="shared" ref="BG190:BG203" si="274">_xlfn.CONCAT("if(isset($request['",LOWER(BG7),"'])){$values.=",CHAR(34),CHAR(58),LOWER(BG37),CHAR(44),CHAR(34),";}")</f>
        <v>if(isset($request['attributes'])){$values.=":trend_attributes,";}</v>
      </c>
      <c r="BJ190" t="str">
        <f t="shared" ref="BJ190:BJ203" si="275">_xlfn.CONCAT("if(isset($request['",LOWER(BJ7),"'])){$values.=",CHAR(34),CHAR(58),LOWER(BJ37),CHAR(44),CHAR(34),";}")</f>
        <v>if(isset($request['attributes'])){$values.=":thread_attributes,";}</v>
      </c>
      <c r="BM190" t="str">
        <f t="shared" ref="BM190:BM203" si="276">_xlfn.CONCAT("if(isset($request['",LOWER(BM7),"'])){$values.=",CHAR(34),CHAR(58),LOWER(BM37),CHAR(44),CHAR(34),";}")</f>
        <v>if(isset($request['attributes'])){$values.=":message_attributes,";}</v>
      </c>
      <c r="BP190" t="str">
        <f t="shared" ref="BP190:BP203" si="277">_xlfn.CONCAT("if(isset($request['",LOWER(BP7),"'])){$values.=",CHAR(34),CHAR(58),LOWER(BP37),CHAR(44),CHAR(34),";}")</f>
        <v>if(isset($request['attributes'])){$values.=":notification_attributes,";}</v>
      </c>
      <c r="BS190" t="str">
        <f t="shared" ref="BS190:BS203" si="278">_xlfn.CONCAT("if(isset($request['",LOWER(BS7),"'])){$values.=",CHAR(34),CHAR(58),LOWER(BS37),CHAR(44),CHAR(34),";}")</f>
        <v>if(isset($request['attributes'])){$values.=":stage_attributes,";}</v>
      </c>
      <c r="BV190" t="str">
        <f t="shared" ref="BV190:BV203" si="279">_xlfn.CONCAT("if(isset($request['",LOWER(BV7),"'])){$values.=",CHAR(34),CHAR(58),LOWER(BV37),CHAR(44),CHAR(34),";}")</f>
        <v>if(isset($request['attributes'])){$values.=":recording_attributes,";}</v>
      </c>
      <c r="BY190" t="str">
        <f t="shared" ref="BY190:BY203" si="280">_xlfn.CONCAT("if(isset($request['",LOWER(BY7),"'])){$values.=",CHAR(34),CHAR(58),LOWER(BY37),CHAR(44),CHAR(34),";}")</f>
        <v>if(isset($request['attributes'])){$values.=":attachment_attributes,";}</v>
      </c>
      <c r="CB190" t="str">
        <f t="shared" ref="CB190:CB203" si="281">_xlfn.CONCAT("if(isset($request['",LOWER(CB7),"'])){$values.=",CHAR(34),CHAR(58),LOWER(CB37),CHAR(44),CHAR(34),";}")</f>
        <v>if(isset($request['attributes'])){$values.=":excerpt_attributes,";}</v>
      </c>
      <c r="CE190" t="str">
        <f t="shared" ref="CE190:CE203" si="282">_xlfn.CONCAT("if(isset($request['",LOWER(CE7),"'])){$values.=",CHAR(34),CHAR(58),LOWER(CE37),CHAR(44),CHAR(34),";}")</f>
        <v>if(isset($request['attributes'])){$values.=":idea_attributes,";}</v>
      </c>
    </row>
    <row r="191" spans="1:83" x14ac:dyDescent="0.2">
      <c r="B191" t="str">
        <f t="shared" si="255"/>
        <v>if(isset($request['type'])){$values.=":unique_type,";}</v>
      </c>
      <c r="E191" t="str">
        <f t="shared" si="256"/>
        <v>if(isset($request['action'])){$values.=":process_action,";}</v>
      </c>
      <c r="H191" t="str">
        <f t="shared" si="257"/>
        <v>if(isset($request['type'])){$values.=":event_type,";}</v>
      </c>
      <c r="K191" t="str">
        <f t="shared" si="258"/>
        <v>if(isset($request['name'])){$values.=":app_name,";}</v>
      </c>
      <c r="N191" t="str">
        <f t="shared" si="259"/>
        <v>if(isset($request['key'])){$values.=":token_key,";}</v>
      </c>
      <c r="Q191" t="str">
        <f t="shared" si="260"/>
        <v>if(isset($request['name_first'])){$values.=":person_name_first,";}</v>
      </c>
      <c r="T191" t="str">
        <f t="shared" si="261"/>
        <v>if(isset($request['alias'])){$values.=":user_alias,";}</v>
      </c>
      <c r="W191" t="str">
        <f t="shared" si="262"/>
        <v>if(isset($request['images'])){$values.=":profile_images,";}</v>
      </c>
      <c r="Z191" t="str">
        <f t="shared" si="263"/>
        <v>if(isset($request['type'])){$values.=":partner_type,";}</v>
      </c>
      <c r="AC191" t="str">
        <f t="shared" si="264"/>
        <v>if(isset($request['object'])){$values.=":view_object,";}</v>
      </c>
      <c r="AF191" t="str">
        <f t="shared" si="265"/>
        <v>if(isset($request['query'])){$values.=":search_query,";}</v>
      </c>
      <c r="AI191" t="str">
        <f t="shared" si="266"/>
        <v>if(isset($request['type'])){$values.=":asset_type,";}</v>
      </c>
      <c r="AL191" t="str">
        <f t="shared" si="267"/>
        <v>if(isset($request['type'])){$values.=":acknowledgement_type,";}</v>
      </c>
      <c r="AO191" t="str">
        <f t="shared" si="268"/>
        <v>if(isset($request['text'])){$values.=":comment_text,";}</v>
      </c>
      <c r="AR191" t="str">
        <f t="shared" si="269"/>
        <v>if(isset($request['recipient'])){$values.=":followship_recipient,";}</v>
      </c>
      <c r="AU191" t="str">
        <f t="shared" si="270"/>
        <v>if(isset($request['title'])){$values.=":group_title,";}</v>
      </c>
      <c r="AX191" t="str">
        <f t="shared" si="271"/>
        <v>if(isset($request['body'])){$values.=":post_body,";}</v>
      </c>
      <c r="BA191" t="str">
        <f t="shared" si="272"/>
        <v>if(isset($request['label'])){$values.=":tag_label,";}</v>
      </c>
      <c r="BD191" t="str">
        <f t="shared" si="273"/>
        <v>if(isset($request['label'])){$values.=":topic_label,";}</v>
      </c>
      <c r="BG191" t="str">
        <f t="shared" si="274"/>
        <v>if(isset($request['label'])){$values.=":trend_label,";}</v>
      </c>
      <c r="BJ191" t="str">
        <f t="shared" si="275"/>
        <v>if(isset($request['title'])){$values.=":thread_title,";}</v>
      </c>
      <c r="BM191" t="str">
        <f t="shared" si="276"/>
        <v>if(isset($request['body'])){$values.=":message_body,";}</v>
      </c>
      <c r="BP191" t="str">
        <f t="shared" si="277"/>
        <v>if(isset($request['message'])){$values.=":notification_message,";}</v>
      </c>
      <c r="BS191" t="str">
        <f t="shared" si="278"/>
        <v>if(isset($request['excerpts'])){$values.=":stage_excerpts,";}</v>
      </c>
      <c r="BV191" t="str">
        <f t="shared" si="279"/>
        <v>if(isset($request['type'])){$values.=":recording_type,";}</v>
      </c>
      <c r="BY191" t="str">
        <f t="shared" si="280"/>
        <v>if(isset($request['drawings'])){$values.=":attachment_drawings,";}</v>
      </c>
      <c r="CB191" t="str">
        <f t="shared" si="281"/>
        <v>if(isset($request['lines'])){$values.=":excerpt_lines,";}</v>
      </c>
      <c r="CE191" t="str">
        <f t="shared" si="282"/>
        <v>if(isset($request['text'])){$values.=":idea_text,";}</v>
      </c>
    </row>
    <row r="192" spans="1:83" x14ac:dyDescent="0.2">
      <c r="B192" t="str">
        <f t="shared" si="255"/>
        <v>if(isset($request[''])){$values.=":,";}</v>
      </c>
      <c r="E192" t="str">
        <f t="shared" si="256"/>
        <v>if(isset($request[''])){$values.=":,";}</v>
      </c>
      <c r="H192" t="str">
        <f t="shared" si="257"/>
        <v>if(isset($request['token'])){$values.=":event_token,";}</v>
      </c>
      <c r="K192" t="str">
        <f t="shared" si="258"/>
        <v>if(isset($request['website'])){$values.=":app_website,";}</v>
      </c>
      <c r="N192" t="str">
        <f t="shared" si="259"/>
        <v>if(isset($request['secret'])){$values.=":token_secret,";}</v>
      </c>
      <c r="Q192" t="str">
        <f t="shared" si="260"/>
        <v>if(isset($request['name_middle'])){$values.=":person_name_middle,";}</v>
      </c>
      <c r="T192" t="str">
        <f t="shared" si="261"/>
        <v>if(isset($request['authorize'])){$values.=":user_authorize,";}</v>
      </c>
      <c r="W192" t="str">
        <f t="shared" si="262"/>
        <v>if(isset($request['bio'])){$values.=":profile_bio,";}</v>
      </c>
      <c r="Z192" t="str">
        <f t="shared" si="263"/>
        <v>if(isset($request['status'])){$values.=":partner_status,";}</v>
      </c>
      <c r="AC192" t="str">
        <f t="shared" si="264"/>
        <v>if(isset($request[''])){$values.=":,";}</v>
      </c>
      <c r="AF192" t="str">
        <f t="shared" si="265"/>
        <v>if(isset($request['conversion'])){$values.=":search_conversion,";}</v>
      </c>
      <c r="AI192" t="str">
        <f t="shared" si="266"/>
        <v>if(isset($request['status'])){$values.=":asset_status,";}</v>
      </c>
      <c r="AL192" t="str">
        <f t="shared" si="267"/>
        <v>if(isset($request['parent'])){$values.=":acknowledgement_parent,";}</v>
      </c>
      <c r="AO192" t="str">
        <f t="shared" si="268"/>
        <v>if(isset($request['thread'])){$values.=":comment_thread,";}</v>
      </c>
      <c r="AR192" t="str">
        <f t="shared" si="269"/>
        <v>if(isset($request['sender'])){$values.=":followship_sender,";}</v>
      </c>
      <c r="AU192" t="str">
        <f t="shared" si="270"/>
        <v>if(isset($request['headline'])){$values.=":group_headline,";}</v>
      </c>
      <c r="AX192" t="str">
        <f t="shared" si="271"/>
        <v>if(isset($request['images'])){$values.=":post_images,";}</v>
      </c>
      <c r="BA192" t="str">
        <f t="shared" si="272"/>
        <v>if(isset($request['object'])){$values.=":tag_object,";}</v>
      </c>
      <c r="BD192" t="str">
        <f t="shared" si="273"/>
        <v>if(isset($request[''])){$values.=":,";}</v>
      </c>
      <c r="BG192" t="str">
        <f t="shared" si="274"/>
        <v>if(isset($request['object'])){$values.=":trend_object,";}</v>
      </c>
      <c r="BJ192" t="str">
        <f t="shared" si="275"/>
        <v>if(isset($request['participants'])){$values.=":thread_participants,";}</v>
      </c>
      <c r="BM192" t="str">
        <f t="shared" si="276"/>
        <v>if(isset($request['images'])){$values.=":message_images,";}</v>
      </c>
      <c r="BP192" t="str">
        <f t="shared" si="277"/>
        <v>if(isset($request['type'])){$values.=":notification_type,";}</v>
      </c>
      <c r="BS192" t="str">
        <f t="shared" si="278"/>
        <v>if(isset($request['attachments'])){$values.=":stage_attachments,";}</v>
      </c>
      <c r="BV192" t="str">
        <f t="shared" si="279"/>
        <v>if(isset($request['source'])){$values.=":recording_source,";}</v>
      </c>
      <c r="BY192" t="str">
        <f t="shared" si="280"/>
        <v>if(isset($request['images'])){$values.=":attachment_images,";}</v>
      </c>
      <c r="CB192" t="str">
        <f t="shared" si="281"/>
        <v>if(isset($request[''])){$values.=":,";}</v>
      </c>
      <c r="CE192" t="str">
        <f t="shared" si="282"/>
        <v>if(isset($request['x'])){$values.=":idea_x,";}</v>
      </c>
    </row>
    <row r="193" spans="2:83" x14ac:dyDescent="0.2">
      <c r="B193" t="str">
        <f t="shared" si="255"/>
        <v>if(isset($request[''])){$values.=":,";}</v>
      </c>
      <c r="E193" t="str">
        <f t="shared" si="256"/>
        <v>if(isset($request[''])){$values.=":,";}</v>
      </c>
      <c r="H193" t="str">
        <f t="shared" si="257"/>
        <v>if(isset($request['object'])){$values.=":event_object,";}</v>
      </c>
      <c r="K193" t="str">
        <f t="shared" si="258"/>
        <v>if(isset($request['industry'])){$values.=":app_industry,";}</v>
      </c>
      <c r="N193" t="str">
        <f t="shared" si="259"/>
        <v>if(isset($request['expires'])){$values.=":token_expires,";}</v>
      </c>
      <c r="Q193" t="str">
        <f t="shared" si="260"/>
        <v>if(isset($request['name_last'])){$values.=":person_name_last,";}</v>
      </c>
      <c r="T193" t="str">
        <f t="shared" si="261"/>
        <v>if(isset($request['lastlogin'])){$values.=":user_lastlogin,";}</v>
      </c>
      <c r="W193" t="str">
        <f t="shared" si="262"/>
        <v>if(isset($request['headline'])){$values.=":profile_headline,";}</v>
      </c>
      <c r="Z193" t="str">
        <f t="shared" si="263"/>
        <v>if(isset($request['organization'])){$values.=":partner_organization,";}</v>
      </c>
      <c r="AC193" t="str">
        <f t="shared" si="264"/>
        <v>if(isset($request[''])){$values.=":,";}</v>
      </c>
      <c r="AF193" t="str">
        <f t="shared" si="265"/>
        <v>if(isset($request[''])){$values.=":,";}</v>
      </c>
      <c r="AI193" t="str">
        <f t="shared" si="266"/>
        <v>if(isset($request['primary'])){$values.=":asset_primary,";}</v>
      </c>
      <c r="AL193" t="str">
        <f t="shared" si="267"/>
        <v>if(isset($request['object'])){$values.=":acknowledgement_object,";}</v>
      </c>
      <c r="AO193" t="str">
        <f t="shared" si="268"/>
        <v>if(isset($request['object'])){$values.=":comment_object,";}</v>
      </c>
      <c r="AR193" t="str">
        <f t="shared" si="269"/>
        <v>if(isset($request['status'])){$values.=":followship_status,";}</v>
      </c>
      <c r="AU193" t="str">
        <f t="shared" si="270"/>
        <v>if(isset($request['access'])){$values.=":group_access,";}</v>
      </c>
      <c r="AX193" t="str">
        <f t="shared" si="271"/>
        <v>if(isset($request['closed'])){$values.=":post_closed,";}</v>
      </c>
      <c r="BA193" t="str">
        <f t="shared" si="272"/>
        <v>if(isset($request[''])){$values.=":,";}</v>
      </c>
      <c r="BD193" t="str">
        <f t="shared" si="273"/>
        <v>if(isset($request[''])){$values.=":,";}</v>
      </c>
      <c r="BG193" t="str">
        <f t="shared" si="274"/>
        <v>if(isset($request[''])){$values.=":,";}</v>
      </c>
      <c r="BJ193" t="str">
        <f t="shared" si="275"/>
        <v>if(isset($request['preview'])){$values.=":thread_preview,";}</v>
      </c>
      <c r="BM193" t="str">
        <f t="shared" si="276"/>
        <v>if(isset($request['deleted'])){$values.=":,";}</v>
      </c>
      <c r="BP193" t="str">
        <f t="shared" si="277"/>
        <v>if(isset($request['opened'])){$values.=":notification_opened,";}</v>
      </c>
      <c r="BS193" t="str">
        <f t="shared" si="278"/>
        <v>if(isset($request[''])){$values.=":,";}</v>
      </c>
      <c r="BV193" t="str">
        <f t="shared" si="279"/>
        <v>if(isset($request['length'])){$values.=":recording_length,";}</v>
      </c>
      <c r="BY193" t="str">
        <f t="shared" si="280"/>
        <v>if(isset($request['recordings'])){$values.=":attachment_recordings,";}</v>
      </c>
      <c r="CB193" t="str">
        <f t="shared" si="281"/>
        <v>if(isset($request[''])){$values.=":,";}</v>
      </c>
      <c r="CE193" t="str">
        <f t="shared" si="282"/>
        <v>if(isset($request['y'])){$values.=":idea_y,";}</v>
      </c>
    </row>
    <row r="194" spans="2:83" x14ac:dyDescent="0.2">
      <c r="B194" t="str">
        <f t="shared" si="255"/>
        <v>if(isset($request[''])){$values.=":,";}</v>
      </c>
      <c r="E194" t="str">
        <f t="shared" si="256"/>
        <v>if(isset($request[''])){$values.=":,";}</v>
      </c>
      <c r="H194" t="str">
        <f t="shared" si="257"/>
        <v>if(isset($request[''])){$values.=":,";}</v>
      </c>
      <c r="K194" t="str">
        <f t="shared" si="258"/>
        <v>if(isset($request['email'])){$values.=":app_email,";}</v>
      </c>
      <c r="N194" t="str">
        <f t="shared" si="259"/>
        <v>if(isset($request['limit'])){$values.=":token_limit,";}</v>
      </c>
      <c r="Q194" t="str">
        <f t="shared" si="260"/>
        <v>if(isset($request['email'])){$values.=":person_email,";}</v>
      </c>
      <c r="T194" t="str">
        <f t="shared" si="261"/>
        <v>if(isset($request['status'])){$values.=":user_status,";}</v>
      </c>
      <c r="W194" t="str">
        <f t="shared" si="262"/>
        <v>if(isset($request['access'])){$values.=":profile_access,";}</v>
      </c>
      <c r="Z194" t="str">
        <f t="shared" si="263"/>
        <v>if(isset($request[''])){$values.=":,";}</v>
      </c>
      <c r="AC194" t="str">
        <f t="shared" si="264"/>
        <v>if(isset($request[''])){$values.=":,";}</v>
      </c>
      <c r="AF194" t="str">
        <f t="shared" si="265"/>
        <v>if(isset($request[''])){$values.=":,";}</v>
      </c>
      <c r="AI194" t="str">
        <f t="shared" si="266"/>
        <v>if(isset($request['object'])){$values.=":asset_object,";}</v>
      </c>
      <c r="AL194" t="str">
        <f t="shared" si="267"/>
        <v>if(isset($request[''])){$values.=":,";}</v>
      </c>
      <c r="AO194" t="str">
        <f t="shared" si="268"/>
        <v>if(isset($request[''])){$values.=":,";}</v>
      </c>
      <c r="AR194" t="str">
        <f t="shared" si="269"/>
        <v>if(isset($request[''])){$values.=":,";}</v>
      </c>
      <c r="AU194" t="str">
        <f t="shared" si="270"/>
        <v>if(isset($request['participants'])){$values.=":group_participants,";}</v>
      </c>
      <c r="AX194" t="str">
        <f t="shared" si="271"/>
        <v>if(isset($request['deleted'])){$values.=":post_deleted,";}</v>
      </c>
      <c r="BA194" t="str">
        <f t="shared" si="272"/>
        <v>if(isset($request[''])){$values.=":,";}</v>
      </c>
      <c r="BD194" t="str">
        <f t="shared" si="273"/>
        <v>if(isset($request[''])){$values.=":,";}</v>
      </c>
      <c r="BG194" t="str">
        <f t="shared" si="274"/>
        <v>if(isset($request[''])){$values.=":,";}</v>
      </c>
      <c r="BJ194" t="str">
        <f t="shared" si="275"/>
        <v>if(isset($request[''])){$values.=":,";}</v>
      </c>
      <c r="BM194" t="str">
        <f t="shared" si="276"/>
        <v>if(isset($request[''])){$values.=":,";}</v>
      </c>
      <c r="BP194" t="str">
        <f t="shared" si="277"/>
        <v>if(isset($request['viewed'])){$values.=":notification_viewed,";}</v>
      </c>
      <c r="BS194" t="str">
        <f t="shared" si="278"/>
        <v>if(isset($request[''])){$values.=":,";}</v>
      </c>
      <c r="BV194" t="str">
        <f t="shared" si="279"/>
        <v>if(isset($request['cues'])){$values.=":recording_cues,";}</v>
      </c>
      <c r="BY194" t="str">
        <f t="shared" si="280"/>
        <v>if(isset($request[''])){$values.=":,";}</v>
      </c>
      <c r="CB194" t="str">
        <f t="shared" si="281"/>
        <v>if(isset($request[''])){$values.=":,";}</v>
      </c>
      <c r="CE194" t="str">
        <f t="shared" si="282"/>
        <v>if(isset($request['z'])){$values.=":idea_z,";}</v>
      </c>
    </row>
    <row r="195" spans="2:83" x14ac:dyDescent="0.2">
      <c r="B195" t="str">
        <f t="shared" si="255"/>
        <v>if(isset($request[''])){$values.=":,";}</v>
      </c>
      <c r="E195" t="str">
        <f t="shared" si="256"/>
        <v>if(isset($request[''])){$values.=":,";}</v>
      </c>
      <c r="H195" t="str">
        <f t="shared" si="257"/>
        <v>if(isset($request[''])){$values.=":,";}</v>
      </c>
      <c r="K195" t="str">
        <f t="shared" si="258"/>
        <v>if(isset($request['description'])){$values.=":app_description,";}</v>
      </c>
      <c r="N195" t="str">
        <f t="shared" si="259"/>
        <v>if(isset($request['balance'])){$values.=":token_balance,";}</v>
      </c>
      <c r="Q195" t="str">
        <f t="shared" si="260"/>
        <v>if(isset($request['phone_primary'])){$values.=":person_phone_primary,";}</v>
      </c>
      <c r="T195" t="str">
        <f t="shared" si="261"/>
        <v>if(isset($request['validation'])){$values.=":user_validation,";}</v>
      </c>
      <c r="W195" t="str">
        <f t="shared" si="262"/>
        <v>if(isset($request['status'])){$values.=":profile_status,";}</v>
      </c>
      <c r="Z195" t="str">
        <f t="shared" si="263"/>
        <v>if(isset($request[''])){$values.=":,";}</v>
      </c>
      <c r="AC195" t="str">
        <f t="shared" si="264"/>
        <v>if(isset($request[''])){$values.=":,";}</v>
      </c>
      <c r="AF195" t="str">
        <f t="shared" si="265"/>
        <v>if(isset($request[''])){$values.=":,";}</v>
      </c>
      <c r="AI195" t="str">
        <f t="shared" si="266"/>
        <v>if(isset($request['caption'])){$values.=":asset_caption,";}</v>
      </c>
      <c r="AL195" t="str">
        <f t="shared" si="267"/>
        <v>if(isset($request[''])){$values.=":,";}</v>
      </c>
      <c r="AO195" t="str">
        <f t="shared" si="268"/>
        <v>if(isset($request[''])){$values.=":,";}</v>
      </c>
      <c r="AR195" t="str">
        <f t="shared" si="269"/>
        <v>if(isset($request[''])){$values.=":,";}</v>
      </c>
      <c r="AU195" t="str">
        <f t="shared" si="270"/>
        <v>if(isset($request['images'])){$values.=":group_images,";}</v>
      </c>
      <c r="AX195" t="str">
        <f t="shared" si="271"/>
        <v>if(isset($request['access'])){$values.=":post_access,";}</v>
      </c>
      <c r="BA195" t="str">
        <f t="shared" si="272"/>
        <v>if(isset($request[''])){$values.=":,";}</v>
      </c>
      <c r="BD195" t="str">
        <f t="shared" si="273"/>
        <v>if(isset($request[''])){$values.=":,";}</v>
      </c>
      <c r="BG195" t="str">
        <f t="shared" si="274"/>
        <v>if(isset($request[''])){$values.=":,";}</v>
      </c>
      <c r="BJ195" t="str">
        <f t="shared" si="275"/>
        <v>if(isset($request[''])){$values.=":,";}</v>
      </c>
      <c r="BM195" t="str">
        <f t="shared" si="276"/>
        <v>if(isset($request[''])){$values.=":,";}</v>
      </c>
      <c r="BP195" t="str">
        <f t="shared" si="277"/>
        <v>if(isset($request['recipient'])){$values.=":notification_recipient,";}</v>
      </c>
      <c r="BS195" t="str">
        <f t="shared" si="278"/>
        <v>if(isset($request[''])){$values.=":,";}</v>
      </c>
      <c r="BV195" t="str">
        <f t="shared" si="279"/>
        <v>if(isset($request['start_time'])){$values.=":recording_start_time,";}</v>
      </c>
      <c r="BY195" t="str">
        <f t="shared" si="280"/>
        <v>if(isset($request[''])){$values.=":,";}</v>
      </c>
      <c r="CB195" t="str">
        <f t="shared" si="281"/>
        <v>if(isset($request[''])){$values.=":,";}</v>
      </c>
      <c r="CE195" t="str">
        <f t="shared" si="282"/>
        <v>if(isset($request['width'])){$values.=":idea_width,";}</v>
      </c>
    </row>
    <row r="196" spans="2:83" x14ac:dyDescent="0.2">
      <c r="B196" t="str">
        <f t="shared" si="255"/>
        <v>if(isset($request[''])){$values.=":,";}</v>
      </c>
      <c r="E196" t="str">
        <f t="shared" si="256"/>
        <v>if(isset($request[''])){$values.=":,";}</v>
      </c>
      <c r="H196" t="str">
        <f t="shared" si="257"/>
        <v>if(isset($request[''])){$values.=":,";}</v>
      </c>
      <c r="K196" t="str">
        <f t="shared" si="258"/>
        <v>if(isset($request['type'])){$values.=":app_type,";}</v>
      </c>
      <c r="N196" t="str">
        <f t="shared" si="259"/>
        <v>if(isset($request['status'])){$values.=":token_status,";}</v>
      </c>
      <c r="Q196" t="str">
        <f t="shared" si="260"/>
        <v>if(isset($request['phone_secondary'])){$values.=":person_phone_secondary,";}</v>
      </c>
      <c r="T196" t="str">
        <f t="shared" si="261"/>
        <v>if(isset($request['welcome'])){$values.=":user_welcome,";}</v>
      </c>
      <c r="W196" t="str">
        <f t="shared" si="262"/>
        <v>if(isset($request[''])){$values.=":,";}</v>
      </c>
      <c r="Z196" t="str">
        <f t="shared" si="263"/>
        <v>if(isset($request[''])){$values.=":,";}</v>
      </c>
      <c r="AC196" t="str">
        <f t="shared" si="264"/>
        <v>if(isset($request[''])){$values.=":,";}</v>
      </c>
      <c r="AF196" t="str">
        <f t="shared" si="265"/>
        <v>if(isset($request[''])){$values.=":,";}</v>
      </c>
      <c r="AI196" t="str">
        <f t="shared" si="266"/>
        <v>if(isset($request['filename'])){$values.=":asset_filename,";}</v>
      </c>
      <c r="AL196" t="str">
        <f t="shared" si="267"/>
        <v>if(isset($request[''])){$values.=":,";}</v>
      </c>
      <c r="AO196" t="str">
        <f t="shared" si="268"/>
        <v>if(isset($request[''])){$values.=":,";}</v>
      </c>
      <c r="AR196" t="str">
        <f t="shared" si="269"/>
        <v>if(isset($request[''])){$values.=":,";}</v>
      </c>
      <c r="AU196" t="str">
        <f t="shared" si="270"/>
        <v>if(isset($request['author'])){$values.=":,";}</v>
      </c>
      <c r="AX196" t="str">
        <f t="shared" si="271"/>
        <v>if(isset($request['host'])){$values.=":post_host,";}</v>
      </c>
      <c r="BA196" t="str">
        <f t="shared" si="272"/>
        <v>if(isset($request[''])){$values.=":,";}</v>
      </c>
      <c r="BD196" t="str">
        <f t="shared" si="273"/>
        <v>if(isset($request[''])){$values.=":,";}</v>
      </c>
      <c r="BG196" t="str">
        <f t="shared" si="274"/>
        <v>if(isset($request[''])){$values.=":,";}</v>
      </c>
      <c r="BJ196" t="str">
        <f t="shared" si="275"/>
        <v>if(isset($request[''])){$values.=":,";}</v>
      </c>
      <c r="BM196" t="str">
        <f t="shared" si="276"/>
        <v>if(isset($request[''])){$values.=":,";}</v>
      </c>
      <c r="BP196" t="str">
        <f t="shared" si="277"/>
        <v>if(isset($request['sender'])){$values.=":notification_sender,";}</v>
      </c>
      <c r="BS196" t="str">
        <f t="shared" si="278"/>
        <v>if(isset($request[''])){$values.=":,";}</v>
      </c>
      <c r="BV196" t="str">
        <f t="shared" si="279"/>
        <v>if(isset($request['end_time'])){$values.=":recording_end_time,";}</v>
      </c>
      <c r="BY196" t="str">
        <f t="shared" si="280"/>
        <v>if(isset($request[''])){$values.=":,";}</v>
      </c>
      <c r="CB196" t="str">
        <f t="shared" si="281"/>
        <v>if(isset($request[''])){$values.=":,";}</v>
      </c>
      <c r="CE196" t="str">
        <f t="shared" si="282"/>
        <v>if(isset($request['height'])){$values.=":idea_height,";}</v>
      </c>
    </row>
    <row r="197" spans="2:83" x14ac:dyDescent="0.2">
      <c r="B197" t="str">
        <f t="shared" si="255"/>
        <v>if(isset($request[''])){$values.=":,";}</v>
      </c>
      <c r="E197" t="str">
        <f t="shared" si="256"/>
        <v>if(isset($request[''])){$values.=":,";}</v>
      </c>
      <c r="H197" t="str">
        <f t="shared" si="257"/>
        <v>if(isset($request[''])){$values.=":,";}</v>
      </c>
      <c r="K197" t="str">
        <f t="shared" si="258"/>
        <v>if(isset($request[''])){$values.=":,";}</v>
      </c>
      <c r="N197" t="str">
        <f t="shared" si="259"/>
        <v>if(isset($request[''])){$values.=":,";}</v>
      </c>
      <c r="Q197" t="str">
        <f t="shared" si="260"/>
        <v>if(isset($request['entitlements'])){$values.=":person_entitlements,";}</v>
      </c>
      <c r="T197" t="str">
        <f t="shared" si="261"/>
        <v>if(isset($request[''])){$values.=":,";}</v>
      </c>
      <c r="W197" t="str">
        <f t="shared" si="262"/>
        <v>if(isset($request[''])){$values.=":,";}</v>
      </c>
      <c r="Z197" t="str">
        <f t="shared" si="263"/>
        <v>if(isset($request[''])){$values.=":,";}</v>
      </c>
      <c r="AC197" t="str">
        <f t="shared" si="264"/>
        <v>if(isset($request[''])){$values.=":,";}</v>
      </c>
      <c r="AF197" t="str">
        <f t="shared" si="265"/>
        <v>if(isset($request[''])){$values.=":,";}</v>
      </c>
      <c r="AI197" t="str">
        <f t="shared" si="266"/>
        <v>if(isset($request['metadata'])){$values.=":asset_metadata,";}</v>
      </c>
      <c r="AL197" t="str">
        <f t="shared" si="267"/>
        <v>if(isset($request[''])){$values.=":,";}</v>
      </c>
      <c r="AO197" t="str">
        <f t="shared" si="268"/>
        <v>if(isset($request[''])){$values.=":,";}</v>
      </c>
      <c r="AR197" t="str">
        <f t="shared" si="269"/>
        <v>if(isset($request[''])){$values.=":,";}</v>
      </c>
      <c r="AU197" t="str">
        <f t="shared" si="270"/>
        <v>if(isset($request[''])){$values.=":,";}</v>
      </c>
      <c r="AX197" t="str">
        <f t="shared" si="271"/>
        <v>if(isset($request[''])){$values.=":,";}</v>
      </c>
      <c r="BA197" t="str">
        <f t="shared" si="272"/>
        <v>if(isset($request[''])){$values.=":,";}</v>
      </c>
      <c r="BD197" t="str">
        <f t="shared" si="273"/>
        <v>if(isset($request[''])){$values.=":,";}</v>
      </c>
      <c r="BG197" t="str">
        <f t="shared" si="274"/>
        <v>if(isset($request[''])){$values.=":,";}</v>
      </c>
      <c r="BJ197" t="str">
        <f t="shared" si="275"/>
        <v>if(isset($request[''])){$values.=":,";}</v>
      </c>
      <c r="BM197" t="str">
        <f t="shared" si="276"/>
        <v>if(isset($request[''])){$values.=":,";}</v>
      </c>
      <c r="BP197" t="str">
        <f t="shared" si="277"/>
        <v>if(isset($request['subject'])){$values.=":notification_subject,";}</v>
      </c>
      <c r="BS197" t="str">
        <f t="shared" si="278"/>
        <v>if(isset($request[''])){$values.=":,";}</v>
      </c>
      <c r="BV197" t="str">
        <f t="shared" si="279"/>
        <v>if(isset($request[''])){$values.=":,";}</v>
      </c>
      <c r="BY197" t="str">
        <f t="shared" si="280"/>
        <v>if(isset($request[''])){$values.=":,";}</v>
      </c>
      <c r="CB197" t="str">
        <f t="shared" si="281"/>
        <v>if(isset($request[''])){$values.=":,";}</v>
      </c>
      <c r="CE197" t="str">
        <f t="shared" si="282"/>
        <v>if(isset($request[''])){$values.=":,";}</v>
      </c>
    </row>
    <row r="198" spans="2:83" x14ac:dyDescent="0.2">
      <c r="B198" t="str">
        <f t="shared" si="255"/>
        <v>if(isset($request[''])){$values.=":,";}</v>
      </c>
      <c r="E198" t="str">
        <f t="shared" si="256"/>
        <v>if(isset($request[''])){$values.=":,";}</v>
      </c>
      <c r="H198" t="str">
        <f t="shared" si="257"/>
        <v>if(isset($request[''])){$values.=":,";}</v>
      </c>
      <c r="K198" t="str">
        <f t="shared" si="258"/>
        <v>if(isset($request[''])){$values.=":,";}</v>
      </c>
      <c r="N198" t="str">
        <f t="shared" si="259"/>
        <v>if(isset($request[''])){$values.=":,";}</v>
      </c>
      <c r="Q198" t="str">
        <f t="shared" si="260"/>
        <v>if(isset($request[''])){$values.=":,";}</v>
      </c>
      <c r="T198" t="str">
        <f t="shared" si="261"/>
        <v>if(isset($request[''])){$values.=":,";}</v>
      </c>
      <c r="W198" t="str">
        <f t="shared" si="262"/>
        <v>if(isset($request[''])){$values.=":,";}</v>
      </c>
      <c r="Z198" t="str">
        <f t="shared" si="263"/>
        <v>if(isset($request[''])){$values.=":,";}</v>
      </c>
      <c r="AC198" t="str">
        <f t="shared" si="264"/>
        <v>if(isset($request[''])){$values.=":,";}</v>
      </c>
      <c r="AF198" t="str">
        <f t="shared" si="265"/>
        <v>if(isset($request[''])){$values.=":,";}</v>
      </c>
      <c r="AI198" t="str">
        <f t="shared" si="266"/>
        <v>if(isset($request[''])){$values.=":,";}</v>
      </c>
      <c r="AL198" t="str">
        <f t="shared" si="267"/>
        <v>if(isset($request[''])){$values.=":,";}</v>
      </c>
      <c r="AO198" t="str">
        <f t="shared" si="268"/>
        <v>if(isset($request[''])){$values.=":,";}</v>
      </c>
      <c r="AR198" t="str">
        <f t="shared" si="269"/>
        <v>if(isset($request[''])){$values.=":,";}</v>
      </c>
      <c r="AU198" t="str">
        <f t="shared" si="270"/>
        <v>if(isset($request[''])){$values.=":,";}</v>
      </c>
      <c r="AX198" t="str">
        <f t="shared" si="271"/>
        <v>if(isset($request[''])){$values.=":,";}</v>
      </c>
      <c r="BA198" t="str">
        <f t="shared" si="272"/>
        <v>if(isset($request[''])){$values.=":,";}</v>
      </c>
      <c r="BD198" t="str">
        <f t="shared" si="273"/>
        <v>if(isset($request[''])){$values.=":,";}</v>
      </c>
      <c r="BG198" t="str">
        <f t="shared" si="274"/>
        <v>if(isset($request[''])){$values.=":,";}</v>
      </c>
      <c r="BJ198" t="str">
        <f t="shared" si="275"/>
        <v>if(isset($request[''])){$values.=":,";}</v>
      </c>
      <c r="BM198" t="str">
        <f t="shared" si="276"/>
        <v>if(isset($request[''])){$values.=":,";}</v>
      </c>
      <c r="BP198" t="str">
        <f t="shared" si="277"/>
        <v>if(isset($request['object'])){$values.=":notification_object,";}</v>
      </c>
      <c r="BS198" t="str">
        <f t="shared" si="278"/>
        <v>if(isset($request[''])){$values.=":,";}</v>
      </c>
      <c r="BV198" t="str">
        <f t="shared" si="279"/>
        <v>if(isset($request[''])){$values.=":,";}</v>
      </c>
      <c r="BY198" t="str">
        <f t="shared" si="280"/>
        <v>if(isset($request[''])){$values.=":,";}</v>
      </c>
      <c r="CB198" t="str">
        <f t="shared" si="281"/>
        <v>if(isset($request[''])){$values.=":,";}</v>
      </c>
      <c r="CE198" t="str">
        <f t="shared" si="282"/>
        <v>if(isset($request[''])){$values.=":,";}</v>
      </c>
    </row>
    <row r="199" spans="2:83" x14ac:dyDescent="0.2">
      <c r="B199" t="str">
        <f t="shared" si="255"/>
        <v>if(isset($request[''])){$values.=":,";}</v>
      </c>
      <c r="E199" t="str">
        <f t="shared" si="256"/>
        <v>if(isset($request[''])){$values.=":,";}</v>
      </c>
      <c r="H199" t="str">
        <f t="shared" si="257"/>
        <v>if(isset($request[''])){$values.=":,";}</v>
      </c>
      <c r="K199" t="str">
        <f t="shared" si="258"/>
        <v>if(isset($request[''])){$values.=":,";}</v>
      </c>
      <c r="N199" t="str">
        <f t="shared" si="259"/>
        <v>if(isset($request[''])){$values.=":,";}</v>
      </c>
      <c r="Q199" t="str">
        <f t="shared" si="260"/>
        <v>if(isset($request[''])){$values.=":,";}</v>
      </c>
      <c r="T199" t="str">
        <f t="shared" si="261"/>
        <v>if(isset($request[''])){$values.=":,";}</v>
      </c>
      <c r="W199" t="str">
        <f t="shared" si="262"/>
        <v>if(isset($request[''])){$values.=":,";}</v>
      </c>
      <c r="Z199" t="str">
        <f t="shared" si="263"/>
        <v>if(isset($request[''])){$values.=":,";}</v>
      </c>
      <c r="AC199" t="str">
        <f t="shared" si="264"/>
        <v>if(isset($request[''])){$values.=":,";}</v>
      </c>
      <c r="AF199" t="str">
        <f t="shared" si="265"/>
        <v>if(isset($request[''])){$values.=":,";}</v>
      </c>
      <c r="AI199" t="str">
        <f t="shared" si="266"/>
        <v>if(isset($request[''])){$values.=":,";}</v>
      </c>
      <c r="AL199" t="str">
        <f t="shared" si="267"/>
        <v>if(isset($request[''])){$values.=":,";}</v>
      </c>
      <c r="AO199" t="str">
        <f t="shared" si="268"/>
        <v>if(isset($request[''])){$values.=":,";}</v>
      </c>
      <c r="AR199" t="str">
        <f t="shared" si="269"/>
        <v>if(isset($request[''])){$values.=":,";}</v>
      </c>
      <c r="AU199" t="str">
        <f t="shared" si="270"/>
        <v>if(isset($request[''])){$values.=":,";}</v>
      </c>
      <c r="AX199" t="str">
        <f t="shared" si="271"/>
        <v>if(isset($request[''])){$values.=":,";}</v>
      </c>
      <c r="BA199" t="str">
        <f t="shared" si="272"/>
        <v>if(isset($request[''])){$values.=":,";}</v>
      </c>
      <c r="BD199" t="str">
        <f t="shared" si="273"/>
        <v>if(isset($request[''])){$values.=":,";}</v>
      </c>
      <c r="BG199" t="str">
        <f t="shared" si="274"/>
        <v>if(isset($request[''])){$values.=":,";}</v>
      </c>
      <c r="BJ199" t="str">
        <f t="shared" si="275"/>
        <v>if(isset($request[''])){$values.=":,";}</v>
      </c>
      <c r="BM199" t="str">
        <f t="shared" si="276"/>
        <v>if(isset($request[''])){$values.=":,";}</v>
      </c>
      <c r="BP199" t="str">
        <f t="shared" si="277"/>
        <v>if(isset($request[''])){$values.=":,";}</v>
      </c>
      <c r="BS199" t="str">
        <f t="shared" si="278"/>
        <v>if(isset($request[''])){$values.=":,";}</v>
      </c>
      <c r="BV199" t="str">
        <f t="shared" si="279"/>
        <v>if(isset($request[''])){$values.=":,";}</v>
      </c>
      <c r="BY199" t="str">
        <f t="shared" si="280"/>
        <v>if(isset($request[''])){$values.=":,";}</v>
      </c>
      <c r="CB199" t="str">
        <f t="shared" si="281"/>
        <v>if(isset($request[''])){$values.=":,";}</v>
      </c>
      <c r="CE199" t="str">
        <f t="shared" si="282"/>
        <v>if(isset($request[''])){$values.=":,";}</v>
      </c>
    </row>
    <row r="200" spans="2:83" x14ac:dyDescent="0.2">
      <c r="B200" t="str">
        <f t="shared" si="255"/>
        <v>if(isset($request[''])){$values.=":,";}</v>
      </c>
      <c r="E200" t="str">
        <f t="shared" si="256"/>
        <v>if(isset($request[''])){$values.=":,";}</v>
      </c>
      <c r="H200" t="str">
        <f t="shared" si="257"/>
        <v>if(isset($request[''])){$values.=":,";}</v>
      </c>
      <c r="K200" t="str">
        <f t="shared" si="258"/>
        <v>if(isset($request[''])){$values.=":,";}</v>
      </c>
      <c r="N200" t="str">
        <f t="shared" si="259"/>
        <v>if(isset($request[''])){$values.=":,";}</v>
      </c>
      <c r="Q200" t="str">
        <f t="shared" si="260"/>
        <v>if(isset($request[''])){$values.=":,";}</v>
      </c>
      <c r="T200" t="str">
        <f t="shared" si="261"/>
        <v>if(isset($request[''])){$values.=":,";}</v>
      </c>
      <c r="W200" t="str">
        <f t="shared" si="262"/>
        <v>if(isset($request[''])){$values.=":,";}</v>
      </c>
      <c r="Z200" t="str">
        <f t="shared" si="263"/>
        <v>if(isset($request[''])){$values.=":,";}</v>
      </c>
      <c r="AC200" t="str">
        <f t="shared" si="264"/>
        <v>if(isset($request[''])){$values.=":,";}</v>
      </c>
      <c r="AF200" t="str">
        <f t="shared" si="265"/>
        <v>if(isset($request[''])){$values.=":,";}</v>
      </c>
      <c r="AI200" t="str">
        <f t="shared" si="266"/>
        <v>if(isset($request[''])){$values.=":,";}</v>
      </c>
      <c r="AL200" t="str">
        <f t="shared" si="267"/>
        <v>if(isset($request[''])){$values.=":,";}</v>
      </c>
      <c r="AO200" t="str">
        <f t="shared" si="268"/>
        <v>if(isset($request[''])){$values.=":,";}</v>
      </c>
      <c r="AR200" t="str">
        <f t="shared" si="269"/>
        <v>if(isset($request[''])){$values.=":,";}</v>
      </c>
      <c r="AU200" t="str">
        <f t="shared" si="270"/>
        <v>if(isset($request[''])){$values.=":,";}</v>
      </c>
      <c r="AX200" t="str">
        <f t="shared" si="271"/>
        <v>if(isset($request[''])){$values.=":,";}</v>
      </c>
      <c r="BA200" t="str">
        <f t="shared" si="272"/>
        <v>if(isset($request[''])){$values.=":,";}</v>
      </c>
      <c r="BD200" t="str">
        <f t="shared" si="273"/>
        <v>if(isset($request[''])){$values.=":,";}</v>
      </c>
      <c r="BG200" t="str">
        <f t="shared" si="274"/>
        <v>if(isset($request[''])){$values.=":,";}</v>
      </c>
      <c r="BJ200" t="str">
        <f t="shared" si="275"/>
        <v>if(isset($request[''])){$values.=":,";}</v>
      </c>
      <c r="BM200" t="str">
        <f t="shared" si="276"/>
        <v>if(isset($request[''])){$values.=":,";}</v>
      </c>
      <c r="BP200" t="str">
        <f t="shared" si="277"/>
        <v>if(isset($request[''])){$values.=":,";}</v>
      </c>
      <c r="BS200" t="str">
        <f t="shared" si="278"/>
        <v>if(isset($request[''])){$values.=":,";}</v>
      </c>
      <c r="BV200" t="str">
        <f t="shared" si="279"/>
        <v>if(isset($request[''])){$values.=":,";}</v>
      </c>
      <c r="BY200" t="str">
        <f t="shared" si="280"/>
        <v>if(isset($request[''])){$values.=":,";}</v>
      </c>
      <c r="CB200" t="str">
        <f t="shared" si="281"/>
        <v>if(isset($request[''])){$values.=":,";}</v>
      </c>
      <c r="CE200" t="str">
        <f t="shared" si="282"/>
        <v>if(isset($request['excerpt_id'])){$values.=":,";}</v>
      </c>
    </row>
    <row r="201" spans="2:83" x14ac:dyDescent="0.2">
      <c r="B201" t="str">
        <f t="shared" si="255"/>
        <v>if(isset($request[''])){$values.=":,";}</v>
      </c>
      <c r="E201" t="str">
        <f t="shared" si="256"/>
        <v>if(isset($request[''])){$values.=":,";}</v>
      </c>
      <c r="H201" t="str">
        <f t="shared" si="257"/>
        <v>if(isset($request[''])){$values.=":,";}</v>
      </c>
      <c r="K201" t="str">
        <f t="shared" si="258"/>
        <v>if(isset($request[''])){$values.=":,";}</v>
      </c>
      <c r="N201" t="str">
        <f t="shared" si="259"/>
        <v>if(isset($request[''])){$values.=":,";}</v>
      </c>
      <c r="Q201" t="str">
        <f t="shared" si="260"/>
        <v>if(isset($request[''])){$values.=":,";}</v>
      </c>
      <c r="T201" t="str">
        <f t="shared" si="261"/>
        <v>if(isset($request[''])){$values.=":,";}</v>
      </c>
      <c r="W201" t="str">
        <f t="shared" si="262"/>
        <v>if(isset($request[''])){$values.=":,";}</v>
      </c>
      <c r="Z201" t="str">
        <f t="shared" si="263"/>
        <v>if(isset($request[''])){$values.=":,";}</v>
      </c>
      <c r="AC201" t="str">
        <f t="shared" si="264"/>
        <v>if(isset($request[''])){$values.=":,";}</v>
      </c>
      <c r="AF201" t="str">
        <f t="shared" si="265"/>
        <v>if(isset($request[''])){$values.=":,";}</v>
      </c>
      <c r="AI201" t="str">
        <f t="shared" si="266"/>
        <v>if(isset($request[''])){$values.=":,";}</v>
      </c>
      <c r="AL201" t="str">
        <f t="shared" si="267"/>
        <v>if(isset($request[''])){$values.=":,";}</v>
      </c>
      <c r="AO201" t="str">
        <f t="shared" si="268"/>
        <v>if(isset($request[''])){$values.=":,";}</v>
      </c>
      <c r="AR201" t="str">
        <f t="shared" si="269"/>
        <v>if(isset($request[''])){$values.=":,";}</v>
      </c>
      <c r="AU201" t="str">
        <f t="shared" si="270"/>
        <v>if(isset($request[''])){$values.=":,";}</v>
      </c>
      <c r="AX201" t="str">
        <f t="shared" si="271"/>
        <v>if(isset($request[''])){$values.=":,";}</v>
      </c>
      <c r="BA201" t="str">
        <f t="shared" si="272"/>
        <v>if(isset($request[''])){$values.=":,";}</v>
      </c>
      <c r="BD201" t="str">
        <f t="shared" si="273"/>
        <v>if(isset($request[''])){$values.=":,";}</v>
      </c>
      <c r="BG201" t="str">
        <f t="shared" si="274"/>
        <v>if(isset($request[''])){$values.=":,";}</v>
      </c>
      <c r="BJ201" t="str">
        <f t="shared" si="275"/>
        <v>if(isset($request[''])){$values.=":,";}</v>
      </c>
      <c r="BM201" t="str">
        <f t="shared" si="276"/>
        <v>if(isset($request[''])){$values.=":,";}</v>
      </c>
      <c r="BP201" t="str">
        <f t="shared" si="277"/>
        <v>if(isset($request[''])){$values.=":,";}</v>
      </c>
      <c r="BS201" t="str">
        <f t="shared" si="278"/>
        <v>if(isset($request[''])){$values.=":,";}</v>
      </c>
      <c r="BV201" t="str">
        <f t="shared" si="279"/>
        <v>if(isset($request['stage_id'])){$values.=":stage_id,";}</v>
      </c>
      <c r="BY201" t="str">
        <f t="shared" si="280"/>
        <v>if(isset($request['stage_id'])){$values.=":stage_id,";}</v>
      </c>
      <c r="CB201" t="str">
        <f t="shared" si="281"/>
        <v>if(isset($request['stage_id'])){$values.=":stage_id,";}</v>
      </c>
      <c r="CE201" t="str">
        <f t="shared" si="282"/>
        <v>if(isset($request['stage_id'])){$values.=":stage_id,";}</v>
      </c>
    </row>
    <row r="202" spans="2:83" x14ac:dyDescent="0.2">
      <c r="B202" t="str">
        <f t="shared" si="255"/>
        <v>if(isset($request[''])){$values.=":,";}</v>
      </c>
      <c r="E202" t="str">
        <f t="shared" si="256"/>
        <v>if(isset($request[''])){$values.=":,";}</v>
      </c>
      <c r="H202" t="str">
        <f t="shared" si="257"/>
        <v>if(isset($request[''])){$values.=":,";}</v>
      </c>
      <c r="K202" t="str">
        <f t="shared" si="258"/>
        <v>if(isset($request[''])){$values.=":,";}</v>
      </c>
      <c r="N202" t="str">
        <f t="shared" si="259"/>
        <v>if(isset($request[''])){$values.=":,";}</v>
      </c>
      <c r="Q202" t="str">
        <f t="shared" si="260"/>
        <v>if(isset($request[''])){$values.=":,";}</v>
      </c>
      <c r="T202" t="str">
        <f t="shared" si="261"/>
        <v>if(isset($request[''])){$values.=":,";}</v>
      </c>
      <c r="W202" t="str">
        <f t="shared" si="262"/>
        <v>if(isset($request[''])){$values.=":,";}</v>
      </c>
      <c r="Z202" t="str">
        <f t="shared" si="263"/>
        <v>if(isset($request[''])){$values.=":,";}</v>
      </c>
      <c r="AC202" t="str">
        <f t="shared" si="264"/>
        <v>if(isset($request[''])){$values.=":,";}</v>
      </c>
      <c r="AF202" t="str">
        <f t="shared" si="265"/>
        <v>if(isset($request[''])){$values.=":,";}</v>
      </c>
      <c r="AI202" t="str">
        <f t="shared" si="266"/>
        <v>if(isset($request[''])){$values.=":,";}</v>
      </c>
      <c r="AL202" t="str">
        <f t="shared" si="267"/>
        <v>if(isset($request[''])){$values.=":,";}</v>
      </c>
      <c r="AO202" t="str">
        <f t="shared" si="268"/>
        <v>if(isset($request[''])){$values.=":,";}</v>
      </c>
      <c r="AR202" t="str">
        <f t="shared" si="269"/>
        <v>if(isset($request[''])){$values.=":,";}</v>
      </c>
      <c r="AU202" t="str">
        <f t="shared" si="270"/>
        <v>if(isset($request[''])){$values.=":,";}</v>
      </c>
      <c r="AX202" t="str">
        <f t="shared" si="271"/>
        <v>if(isset($request[''])){$values.=":,";}</v>
      </c>
      <c r="BA202" t="str">
        <f t="shared" si="272"/>
        <v>if(isset($request[''])){$values.=":,";}</v>
      </c>
      <c r="BD202" t="str">
        <f t="shared" si="273"/>
        <v>if(isset($request[''])){$values.=":,";}</v>
      </c>
      <c r="BG202" t="str">
        <f t="shared" si="274"/>
        <v>if(isset($request[''])){$values.=":,";}</v>
      </c>
      <c r="BJ202" t="str">
        <f t="shared" si="275"/>
        <v>if(isset($request[''])){$values.=":,";}</v>
      </c>
      <c r="BM202" t="str">
        <f t="shared" si="276"/>
        <v>if(isset($request[''])){$values.=":,";}</v>
      </c>
      <c r="BP202" t="str">
        <f t="shared" si="277"/>
        <v>if(isset($request[''])){$values.=":,";}</v>
      </c>
      <c r="BS202" t="str">
        <f t="shared" si="278"/>
        <v>if(isset($request[''])){$values.=":,";}</v>
      </c>
      <c r="BV202" t="str">
        <f t="shared" si="279"/>
        <v>if(isset($request['attachment_id'])){$values.=":attachment_id,";}</v>
      </c>
      <c r="BY202" t="str">
        <f t="shared" si="280"/>
        <v>if(isset($request[''])){$values.=":,";}</v>
      </c>
      <c r="CB202" t="str">
        <f t="shared" si="281"/>
        <v>if(isset($request[''])){$values.=":,";}</v>
      </c>
      <c r="CE202" t="str">
        <f t="shared" si="282"/>
        <v>if(isset($request[''])){$values.=":,";}</v>
      </c>
    </row>
    <row r="203" spans="2:83" x14ac:dyDescent="0.2">
      <c r="B203" t="str">
        <f t="shared" si="255"/>
        <v>if(isset($request[''])){$values.=":,";}</v>
      </c>
      <c r="E203" t="str">
        <f t="shared" si="256"/>
        <v>if(isset($request[''])){$values.=":,";}</v>
      </c>
      <c r="H203" t="str">
        <f t="shared" si="257"/>
        <v>if(isset($request[''])){$values.=":,";}</v>
      </c>
      <c r="K203" t="str">
        <f t="shared" si="258"/>
        <v>if(isset($request[''])){$values.=":,";}</v>
      </c>
      <c r="N203" t="str">
        <f t="shared" si="259"/>
        <v>if(isset($request[''])){$values.=":,";}</v>
      </c>
      <c r="Q203" t="str">
        <f t="shared" si="260"/>
        <v>if(isset($request[''])){$values.=":,";}</v>
      </c>
      <c r="T203" t="str">
        <f t="shared" si="261"/>
        <v>if(isset($request[''])){$values.=":,";}</v>
      </c>
      <c r="W203" t="str">
        <f t="shared" si="262"/>
        <v>if(isset($request[''])){$values.=":,";}</v>
      </c>
      <c r="Z203" t="str">
        <f t="shared" si="263"/>
        <v>if(isset($request[''])){$values.=":,";}</v>
      </c>
      <c r="AC203" t="str">
        <f t="shared" si="264"/>
        <v>if(isset($request[''])){$values.=":,";}</v>
      </c>
      <c r="AF203" t="str">
        <f t="shared" si="265"/>
        <v>if(isset($request[''])){$values.=":,";}</v>
      </c>
      <c r="AI203" t="str">
        <f t="shared" si="266"/>
        <v>if(isset($request[''])){$values.=":,";}</v>
      </c>
      <c r="AL203" t="str">
        <f t="shared" si="267"/>
        <v>if(isset($request[''])){$values.=":,";}</v>
      </c>
      <c r="AO203" t="str">
        <f t="shared" si="268"/>
        <v>if(isset($request[''])){$values.=":,";}</v>
      </c>
      <c r="AR203" t="str">
        <f t="shared" si="269"/>
        <v>if(isset($request[''])){$values.=":,";}</v>
      </c>
      <c r="AU203" t="str">
        <f t="shared" si="270"/>
        <v>if(isset($request[''])){$values.=":,";}</v>
      </c>
      <c r="AX203" t="str">
        <f t="shared" si="271"/>
        <v>if(isset($request[''])){$values.=":,";}</v>
      </c>
      <c r="BA203" t="str">
        <f t="shared" si="272"/>
        <v>if(isset($request[''])){$values.=":,";}</v>
      </c>
      <c r="BD203" t="str">
        <f t="shared" si="273"/>
        <v>if(isset($request['post_id'])){$values.=":post_id,";}</v>
      </c>
      <c r="BG203" t="str">
        <f t="shared" si="274"/>
        <v>if(isset($request[''])){$values.=":,";}</v>
      </c>
      <c r="BJ203" t="str">
        <f t="shared" si="275"/>
        <v>if(isset($request[''])){$values.=":,";}</v>
      </c>
      <c r="BM203" t="str">
        <f t="shared" si="276"/>
        <v>if(isset($request[''])){$values.=":,";}</v>
      </c>
      <c r="BP203" t="str">
        <f t="shared" si="277"/>
        <v>if(isset($request[''])){$values.=":,";}</v>
      </c>
      <c r="BS203" t="str">
        <f t="shared" si="278"/>
        <v>if(isset($request[''])){$values.=":,";}</v>
      </c>
      <c r="BV203" t="str">
        <f t="shared" si="279"/>
        <v>if(isset($request['post_id'])){$values.=":post_id,";}</v>
      </c>
      <c r="BY203" t="str">
        <f t="shared" si="280"/>
        <v>if(isset($request['post_id'])){$values.=":post_id,";}</v>
      </c>
      <c r="CB203" t="str">
        <f t="shared" si="281"/>
        <v>if(isset($request['post_id'])){$values.=":post_id,";}</v>
      </c>
      <c r="CE203" t="str">
        <f t="shared" si="282"/>
        <v>if(isset($request['post_id'])){$values.=":post_id,";}</v>
      </c>
    </row>
    <row r="204" spans="2:83" x14ac:dyDescent="0.2">
      <c r="W204" t="str">
        <f t="shared" si="262"/>
        <v>if(isset($request[''])){$values.=":,";}</v>
      </c>
    </row>
    <row r="205" spans="2:83" x14ac:dyDescent="0.2">
      <c r="W205" t="str">
        <f t="shared" si="262"/>
        <v>if(isset($request[''])){$values.=":,";}</v>
      </c>
    </row>
    <row r="206" spans="2:83" x14ac:dyDescent="0.2">
      <c r="W206" t="str">
        <f t="shared" si="262"/>
        <v>if(isset($request[''])){$values.=":,";}</v>
      </c>
    </row>
    <row r="207" spans="2:83" x14ac:dyDescent="0.2">
      <c r="W207" t="str">
        <f t="shared" si="262"/>
        <v>if(isset($request['user_id'])){$values.=":user_id,";}</v>
      </c>
    </row>
    <row r="208" spans="2:83" x14ac:dyDescent="0.2">
      <c r="W208" t="str">
        <f t="shared" si="262"/>
        <v>if(isset($request[''])){$values.=":,";}</v>
      </c>
    </row>
    <row r="209" spans="1:86" x14ac:dyDescent="0.2">
      <c r="W209" t="str">
        <f t="shared" si="262"/>
        <v>if(isset($request['app_id'])){$values.=":app_id,";}</v>
      </c>
    </row>
    <row r="210" spans="1:86" x14ac:dyDescent="0.2">
      <c r="W210" t="str">
        <f t="shared" si="262"/>
        <v>if(isset($request[''])){$values.=":,";}</v>
      </c>
    </row>
    <row r="211" spans="1:86" x14ac:dyDescent="0.2">
      <c r="W211" t="str">
        <f t="shared" si="262"/>
        <v>if(isset($request['event_id'])){$values.=":event_id,";}</v>
      </c>
    </row>
    <row r="212" spans="1:86" x14ac:dyDescent="0.2">
      <c r="W212" t="str">
        <f t="shared" si="262"/>
        <v>if(isset($request['process_id'])){$values.=":process_id,";}</v>
      </c>
    </row>
    <row r="213" spans="1:86" x14ac:dyDescent="0.2">
      <c r="W213" t="str">
        <f t="shared" si="262"/>
        <v>if(isset($request['time_started'])){$values.=":time_started,";}</v>
      </c>
    </row>
    <row r="214" spans="1:86" x14ac:dyDescent="0.2">
      <c r="W214" t="str">
        <f t="shared" si="262"/>
        <v>if(isset($request['time_updated'])){$values.=":time_updated,";}</v>
      </c>
    </row>
    <row r="215" spans="1:86" x14ac:dyDescent="0.2">
      <c r="W215" t="str">
        <f t="shared" si="262"/>
        <v>if(isset($request['time_finished'])){$values.=":time_finished,";}</v>
      </c>
    </row>
    <row r="216" spans="1:86" x14ac:dyDescent="0.2">
      <c r="W216" t="str">
        <f t="shared" si="262"/>
        <v>if(isset($request['active'])){$values.=":active,";}</v>
      </c>
    </row>
    <row r="217" spans="1:86" x14ac:dyDescent="0.2">
      <c r="CH217" t="s">
        <v>181</v>
      </c>
    </row>
    <row r="218" spans="1:86" s="48" customFormat="1" x14ac:dyDescent="0.2">
      <c r="A218" s="58" t="s">
        <v>154</v>
      </c>
    </row>
    <row r="220" spans="1:86" x14ac:dyDescent="0.2">
      <c r="B220" t="str">
        <f>_xlfn.CONCAT("if(isset($request['",LOWER(B6),"'])){$statement-&gt;bindValue(",CHAR(39),LOWER(B36),CHAR(39),CHAR(44),"$request['",LOWER(B6),"']);}")</f>
        <v>if(isset($request['id'])){$statement-&gt;bindValue('unique_id',$request['id']);}</v>
      </c>
      <c r="E220" t="str">
        <f>_xlfn.CONCAT("if(isset($request['",LOWER(E6),"'])){$statement-&gt;bindValue(",CHAR(39),LOWER(E36),CHAR(39),CHAR(44),"$request['",LOWER(E6),"']);}")</f>
        <v>if(isset($request['id'])){$statement-&gt;bindValue('process_id',$request['id']);}</v>
      </c>
      <c r="H220" t="str">
        <f>_xlfn.CONCAT("if(isset($request['",LOWER(H6),"'])){$statement-&gt;bindValue(",CHAR(39),LOWER(H36),CHAR(39),CHAR(44),"$request['",LOWER(H6),"']);}")</f>
        <v>if(isset($request['id'])){$statement-&gt;bindValue('event_id',$request['id']);}</v>
      </c>
      <c r="K220" t="str">
        <f>_xlfn.CONCAT("if(isset($request['",LOWER(K6),"'])){$statement-&gt;bindValue(",CHAR(39),LOWER(K36),CHAR(39),CHAR(44),"$request['",LOWER(K6),"']);}")</f>
        <v>if(isset($request['id'])){$statement-&gt;bindValue('app_id',$request['id']);}</v>
      </c>
      <c r="N220" t="str">
        <f>_xlfn.CONCAT("if(isset($request['",LOWER(N6),"'])){$statement-&gt;bindValue(",CHAR(39),LOWER(N36),CHAR(39),CHAR(44),"$request['",LOWER(N6),"']);}")</f>
        <v>if(isset($request['id'])){$statement-&gt;bindValue('token_id',$request['id']);}</v>
      </c>
      <c r="Q220" t="str">
        <f>_xlfn.CONCAT("if(isset($request['",LOWER(Q6),"'])){$statement-&gt;bindValue(",CHAR(39),LOWER(Q36),CHAR(39),CHAR(44),"$request['",LOWER(Q6),"']);}")</f>
        <v>if(isset($request['id'])){$statement-&gt;bindValue('person_id',$request['id']);}</v>
      </c>
      <c r="T220" t="str">
        <f>_xlfn.CONCAT("if(isset($request['",LOWER(T6),"'])){$statement-&gt;bindValue(",CHAR(39),LOWER(T36),CHAR(39),CHAR(44),"$request['",LOWER(T6),"']);}")</f>
        <v>if(isset($request['id'])){$statement-&gt;bindValue('user_id',$request['id']);}</v>
      </c>
      <c r="W220" t="str">
        <f>_xlfn.CONCAT("if(isset($request['",LOWER(W6),"'])){$statement-&gt;bindValue(",CHAR(39),LOWER(W36),CHAR(39),CHAR(44),"$request['",LOWER(W6),"']);}")</f>
        <v>if(isset($request['id'])){$statement-&gt;bindValue('profile_id',$request['id']);}</v>
      </c>
      <c r="Z220" t="str">
        <f>_xlfn.CONCAT("if(isset($request['",LOWER(Z6),"'])){$statement-&gt;bindValue(",CHAR(39),LOWER(Z36),CHAR(39),CHAR(44),"$request['",LOWER(Z6),"']);}")</f>
        <v>if(isset($request['id'])){$statement-&gt;bindValue('partner_id',$request['id']);}</v>
      </c>
      <c r="AC220" t="str">
        <f>_xlfn.CONCAT("if(isset($request['",LOWER(AC6),"'])){$statement-&gt;bindValue(",CHAR(39),LOWER(AC36),CHAR(39),CHAR(44),"$request['",LOWER(AC6),"']);}")</f>
        <v>if(isset($request['id'])){$statement-&gt;bindValue('view_id',$request['id']);}</v>
      </c>
      <c r="AF220" t="str">
        <f>_xlfn.CONCAT("if(isset($request['",LOWER(AF6),"'])){$statement-&gt;bindValue(",CHAR(39),LOWER(AF36),CHAR(39),CHAR(44),"$request['",LOWER(AF6),"']);}")</f>
        <v>if(isset($request['id'])){$statement-&gt;bindValue('search_id',$request['id']);}</v>
      </c>
      <c r="AI220" t="str">
        <f>_xlfn.CONCAT("if(isset($request['",LOWER(AI6),"'])){$statement-&gt;bindValue(",CHAR(39),LOWER(AI36),CHAR(39),CHAR(44),"$request['",LOWER(AI6),"']);}")</f>
        <v>if(isset($request['id'])){$statement-&gt;bindValue('asset_id',$request['id']);}</v>
      </c>
      <c r="AL220" t="str">
        <f>_xlfn.CONCAT("if(isset($request['",LOWER(AL6),"'])){$statement-&gt;bindValue(",CHAR(39),LOWER(AL36),CHAR(39),CHAR(44),"$request['",LOWER(AL6),"']);}")</f>
        <v>if(isset($request['id'])){$statement-&gt;bindValue('acknowledgement_id',$request['id']);}</v>
      </c>
      <c r="AO220" t="str">
        <f>_xlfn.CONCAT("if(isset($request['",LOWER(AO6),"'])){$statement-&gt;bindValue(",CHAR(39),LOWER(AO36),CHAR(39),CHAR(44),"$request['",LOWER(AO6),"']);}")</f>
        <v>if(isset($request['id'])){$statement-&gt;bindValue('comment_id',$request['id']);}</v>
      </c>
      <c r="AR220" t="str">
        <f>_xlfn.CONCAT("if(isset($request['",LOWER(AR6),"'])){$statement-&gt;bindValue(",CHAR(39),LOWER(AR36),CHAR(39),CHAR(44),"$request['",LOWER(AR6),"']);}")</f>
        <v>if(isset($request['id'])){$statement-&gt;bindValue('followship_id',$request['id']);}</v>
      </c>
      <c r="AU220" t="str">
        <f>_xlfn.CONCAT("if(isset($request['",LOWER(AU6),"'])){$statement-&gt;bindValue(",CHAR(39),LOWER(AU36),CHAR(39),CHAR(44),"$request['",LOWER(AU6),"']);}")</f>
        <v>if(isset($request['id'])){$statement-&gt;bindValue('group_id',$request['id']);}</v>
      </c>
      <c r="AX220" t="str">
        <f>_xlfn.CONCAT("if(isset($request['",LOWER(AX6),"'])){$statement-&gt;bindValue(",CHAR(39),LOWER(AX36),CHAR(39),CHAR(44),"$request['",LOWER(AX6),"']);}")</f>
        <v>if(isset($request['id'])){$statement-&gt;bindValue('post_id',$request['id']);}</v>
      </c>
      <c r="BA220" t="str">
        <f>_xlfn.CONCAT("if(isset($request['",LOWER(BA6),"'])){$statement-&gt;bindValue(",CHAR(39),LOWER(BA36),CHAR(39),CHAR(44),"$request['",LOWER(BA6),"']);}")</f>
        <v>if(isset($request['id'])){$statement-&gt;bindValue('tag_id',$request['id']);}</v>
      </c>
      <c r="BD220" t="str">
        <f>_xlfn.CONCAT("if(isset($request['",LOWER(BD6),"'])){$statement-&gt;bindValue(",CHAR(39),LOWER(BD36),CHAR(39),CHAR(44),"$request['",LOWER(BD6),"']);}")</f>
        <v>if(isset($request['id'])){$statement-&gt;bindValue('topic_id',$request['id']);}</v>
      </c>
      <c r="BG220" t="str">
        <f>_xlfn.CONCAT("if(isset($request['",LOWER(BG6),"'])){$statement-&gt;bindValue(",CHAR(39),LOWER(BG36),CHAR(39),CHAR(44),"$request['",LOWER(BG6),"']);}")</f>
        <v>if(isset($request['id'])){$statement-&gt;bindValue('trend_id',$request['id']);}</v>
      </c>
      <c r="BJ220" t="str">
        <f>_xlfn.CONCAT("if(isset($request['",LOWER(BJ6),"'])){$statement-&gt;bindValue(",CHAR(39),LOWER(BJ36),CHAR(39),CHAR(44),"$request['",LOWER(BJ6),"']);}")</f>
        <v>if(isset($request['id'])){$statement-&gt;bindValue('thread_id',$request['id']);}</v>
      </c>
      <c r="BM220" t="str">
        <f>_xlfn.CONCAT("if(isset($request['",LOWER(BM6),"'])){$statement-&gt;bindValue(",CHAR(39),LOWER(BM36),CHAR(39),CHAR(44),"$request['",LOWER(BM6),"']);}")</f>
        <v>if(isset($request['id'])){$statement-&gt;bindValue('message_id',$request['id']);}</v>
      </c>
      <c r="BP220" t="str">
        <f>_xlfn.CONCAT("if(isset($request['",LOWER(BP6),"'])){$statement-&gt;bindValue(",CHAR(39),LOWER(BP36),CHAR(39),CHAR(44),"$request['",LOWER(BP6),"']);}")</f>
        <v>if(isset($request['id'])){$statement-&gt;bindValue('notification_id',$request['id']);}</v>
      </c>
      <c r="BS220" t="str">
        <f>_xlfn.CONCAT("if(isset($request['",LOWER(BS6),"'])){$statement-&gt;bindValue(",CHAR(39),LOWER(BS36),CHAR(39),CHAR(44),"$request['",LOWER(BS6),"']);}")</f>
        <v>if(isset($request['id'])){$statement-&gt;bindValue('stage_id',$request['id']);}</v>
      </c>
      <c r="BV220" t="str">
        <f>_xlfn.CONCAT("if(isset($request['",LOWER(BV6),"'])){$statement-&gt;bindValue(",CHAR(39),LOWER(BV36),CHAR(39),CHAR(44),"$request['",LOWER(BV6),"']);}")</f>
        <v>if(isset($request['id'])){$statement-&gt;bindValue('recording_id',$request['id']);}</v>
      </c>
      <c r="BY220" t="str">
        <f>_xlfn.CONCAT("if(isset($request['",LOWER(BY6),"'])){$statement-&gt;bindValue(",CHAR(39),LOWER(BY36),CHAR(39),CHAR(44),"$request['",LOWER(BY6),"']);}")</f>
        <v>if(isset($request['id'])){$statement-&gt;bindValue('attachment_id',$request['id']);}</v>
      </c>
      <c r="CB220" t="str">
        <f>_xlfn.CONCAT("if(isset($request['",LOWER(CB6),"'])){$statement-&gt;bindValue(",CHAR(39),LOWER(CB36),CHAR(39),CHAR(44),"$request['",LOWER(CB6),"']);}")</f>
        <v>if(isset($request['id'])){$statement-&gt;bindValue('excerpt_id',$request['id']);}</v>
      </c>
      <c r="CE220" t="str">
        <f>_xlfn.CONCAT("if(isset($request['",LOWER(CE6),"'])){$statement-&gt;bindValue(",CHAR(39),LOWER(CE36),CHAR(39),CHAR(44),"$request['",LOWER(CE6),"']);}")</f>
        <v>if(isset($request['id'])){$statement-&gt;bindValue('idea_id',$request['id']);}</v>
      </c>
    </row>
    <row r="221" spans="1:86" x14ac:dyDescent="0.2">
      <c r="B221" t="str">
        <f t="shared" ref="B221:B231" si="283">_xlfn.CONCAT("if(isset($request['",LOWER(B7),"'])){$statement-&gt;bindValue(",CHAR(39),LOWER(B37),CHAR(39),CHAR(44),"$request['",LOWER(B7),"']);}")</f>
        <v>if(isset($request['attributes'])){$statement-&gt;bindValue('unique_attributes',$request['attributes']);}</v>
      </c>
      <c r="E221" t="str">
        <f t="shared" ref="E221:E231" si="284">_xlfn.CONCAT("if(isset($request['",LOWER(E7),"'])){$statement-&gt;bindValue(",CHAR(39),LOWER(E37),CHAR(39),CHAR(44),"$request['",LOWER(E7),"']);}")</f>
        <v>if(isset($request['attributes'])){$statement-&gt;bindValue('process_attributes',$request['attributes']);}</v>
      </c>
      <c r="H221" t="str">
        <f t="shared" ref="H221:H231" si="285">_xlfn.CONCAT("if(isset($request['",LOWER(H7),"'])){$statement-&gt;bindValue(",CHAR(39),LOWER(H37),CHAR(39),CHAR(44),"$request['",LOWER(H7),"']);}")</f>
        <v>if(isset($request['attributes'])){$statement-&gt;bindValue('event_attributes',$request['attributes']);}</v>
      </c>
      <c r="K221" t="str">
        <f t="shared" ref="K221:K231" si="286">_xlfn.CONCAT("if(isset($request['",LOWER(K7),"'])){$statement-&gt;bindValue(",CHAR(39),LOWER(K37),CHAR(39),CHAR(44),"$request['",LOWER(K7),"']);}")</f>
        <v>if(isset($request['attributes'])){$statement-&gt;bindValue('app_attributes',$request['attributes']);}</v>
      </c>
      <c r="N221" t="str">
        <f t="shared" ref="N221:N231" si="287">_xlfn.CONCAT("if(isset($request['",LOWER(N7),"'])){$statement-&gt;bindValue(",CHAR(39),LOWER(N37),CHAR(39),CHAR(44),"$request['",LOWER(N7),"']);}")</f>
        <v>if(isset($request['attributes'])){$statement-&gt;bindValue('token_attributes',$request['attributes']);}</v>
      </c>
      <c r="Q221" t="str">
        <f t="shared" ref="Q221:Q231" si="288">_xlfn.CONCAT("if(isset($request['",LOWER(Q7),"'])){$statement-&gt;bindValue(",CHAR(39),LOWER(Q37),CHAR(39),CHAR(44),"$request['",LOWER(Q7),"']);}")</f>
        <v>if(isset($request['attributes'])){$statement-&gt;bindValue('person_attributes',$request['attributes']);}</v>
      </c>
      <c r="T221" t="str">
        <f t="shared" ref="T221:T231" si="289">_xlfn.CONCAT("if(isset($request['",LOWER(T7),"'])){$statement-&gt;bindValue(",CHAR(39),LOWER(T37),CHAR(39),CHAR(44),"$request['",LOWER(T7),"']);}")</f>
        <v>if(isset($request['attributes'])){$statement-&gt;bindValue('user_attributes',$request['attributes']);}</v>
      </c>
      <c r="W221" t="str">
        <f t="shared" ref="W221:W246" si="290">_xlfn.CONCAT("if(isset($request['",LOWER(W7),"'])){$statement-&gt;bindValue(",CHAR(39),LOWER(W37),CHAR(39),CHAR(44),"$request['",LOWER(W7),"']);}")</f>
        <v>if(isset($request['attributes'])){$statement-&gt;bindValue('profile_attributes',$request['attributes']);}</v>
      </c>
      <c r="Z221" t="str">
        <f t="shared" ref="Z221:Z231" si="291">_xlfn.CONCAT("if(isset($request['",LOWER(Z7),"'])){$statement-&gt;bindValue(",CHAR(39),LOWER(Z37),CHAR(39),CHAR(44),"$request['",LOWER(Z7),"']);}")</f>
        <v>if(isset($request['attributes'])){$statement-&gt;bindValue('partner_attributes',$request['attributes']);}</v>
      </c>
      <c r="AC221" t="str">
        <f t="shared" ref="AC221:AC231" si="292">_xlfn.CONCAT("if(isset($request['",LOWER(AC7),"'])){$statement-&gt;bindValue(",CHAR(39),LOWER(AC37),CHAR(39),CHAR(44),"$request['",LOWER(AC7),"']);}")</f>
        <v>if(isset($request['attributes'])){$statement-&gt;bindValue('view_attributes',$request['attributes']);}</v>
      </c>
      <c r="AF221" t="str">
        <f t="shared" ref="AF221:AF231" si="293">_xlfn.CONCAT("if(isset($request['",LOWER(AF7),"'])){$statement-&gt;bindValue(",CHAR(39),LOWER(AF37),CHAR(39),CHAR(44),"$request['",LOWER(AF7),"']);}")</f>
        <v>if(isset($request['attributes'])){$statement-&gt;bindValue('search_attributes',$request['attributes']);}</v>
      </c>
      <c r="AI221" t="str">
        <f t="shared" ref="AI221:AI231" si="294">_xlfn.CONCAT("if(isset($request['",LOWER(AI7),"'])){$statement-&gt;bindValue(",CHAR(39),LOWER(AI37),CHAR(39),CHAR(44),"$request['",LOWER(AI7),"']);}")</f>
        <v>if(isset($request['attributes'])){$statement-&gt;bindValue('asset_attributes',$request['attributes']);}</v>
      </c>
      <c r="AL221" t="str">
        <f t="shared" ref="AL221:AL231" si="295">_xlfn.CONCAT("if(isset($request['",LOWER(AL7),"'])){$statement-&gt;bindValue(",CHAR(39),LOWER(AL37),CHAR(39),CHAR(44),"$request['",LOWER(AL7),"']);}")</f>
        <v>if(isset($request['attributes'])){$statement-&gt;bindValue('acknowledgement_attributes',$request['attributes']);}</v>
      </c>
      <c r="AO221" t="str">
        <f t="shared" ref="AO221:AO231" si="296">_xlfn.CONCAT("if(isset($request['",LOWER(AO7),"'])){$statement-&gt;bindValue(",CHAR(39),LOWER(AO37),CHAR(39),CHAR(44),"$request['",LOWER(AO7),"']);}")</f>
        <v>if(isset($request['attributes'])){$statement-&gt;bindValue('comment_attributes',$request['attributes']);}</v>
      </c>
      <c r="AR221" t="str">
        <f t="shared" ref="AR221:AR231" si="297">_xlfn.CONCAT("if(isset($request['",LOWER(AR7),"'])){$statement-&gt;bindValue(",CHAR(39),LOWER(AR37),CHAR(39),CHAR(44),"$request['",LOWER(AR7),"']);}")</f>
        <v>if(isset($request['attributes'])){$statement-&gt;bindValue('followship_attributes',$request['attributes']);}</v>
      </c>
      <c r="AU221" t="str">
        <f t="shared" ref="AU221:AU231" si="298">_xlfn.CONCAT("if(isset($request['",LOWER(AU7),"'])){$statement-&gt;bindValue(",CHAR(39),LOWER(AU37),CHAR(39),CHAR(44),"$request['",LOWER(AU7),"']);}")</f>
        <v>if(isset($request['attributes'])){$statement-&gt;bindValue('group_attributes',$request['attributes']);}</v>
      </c>
      <c r="AX221" t="str">
        <f t="shared" ref="AX221:AX231" si="299">_xlfn.CONCAT("if(isset($request['",LOWER(AX7),"'])){$statement-&gt;bindValue(",CHAR(39),LOWER(AX37),CHAR(39),CHAR(44),"$request['",LOWER(AX7),"']);}")</f>
        <v>if(isset($request['attributes'])){$statement-&gt;bindValue('post_attributes',$request['attributes']);}</v>
      </c>
      <c r="BA221" t="str">
        <f t="shared" ref="BA221:BA231" si="300">_xlfn.CONCAT("if(isset($request['",LOWER(BA7),"'])){$statement-&gt;bindValue(",CHAR(39),LOWER(BA37),CHAR(39),CHAR(44),"$request['",LOWER(BA7),"']);}")</f>
        <v>if(isset($request['attributes'])){$statement-&gt;bindValue('tag_attributes',$request['attributes']);}</v>
      </c>
      <c r="BD221" t="str">
        <f t="shared" ref="BD221:BD231" si="301">_xlfn.CONCAT("if(isset($request['",LOWER(BD7),"'])){$statement-&gt;bindValue(",CHAR(39),LOWER(BD37),CHAR(39),CHAR(44),"$request['",LOWER(BD7),"']);}")</f>
        <v>if(isset($request['attributes'])){$statement-&gt;bindValue('topic_attributes',$request['attributes']);}</v>
      </c>
      <c r="BG221" t="str">
        <f t="shared" ref="BG221:BG231" si="302">_xlfn.CONCAT("if(isset($request['",LOWER(BG7),"'])){$statement-&gt;bindValue(",CHAR(39),LOWER(BG37),CHAR(39),CHAR(44),"$request['",LOWER(BG7),"']);}")</f>
        <v>if(isset($request['attributes'])){$statement-&gt;bindValue('trend_attributes',$request['attributes']);}</v>
      </c>
      <c r="BJ221" t="str">
        <f t="shared" ref="BJ221:BJ231" si="303">_xlfn.CONCAT("if(isset($request['",LOWER(BJ7),"'])){$statement-&gt;bindValue(",CHAR(39),LOWER(BJ37),CHAR(39),CHAR(44),"$request['",LOWER(BJ7),"']);}")</f>
        <v>if(isset($request['attributes'])){$statement-&gt;bindValue('thread_attributes',$request['attributes']);}</v>
      </c>
      <c r="BM221" t="str">
        <f t="shared" ref="BM221:BM231" si="304">_xlfn.CONCAT("if(isset($request['",LOWER(BM7),"'])){$statement-&gt;bindValue(",CHAR(39),LOWER(BM37),CHAR(39),CHAR(44),"$request['",LOWER(BM7),"']);}")</f>
        <v>if(isset($request['attributes'])){$statement-&gt;bindValue('message_attributes',$request['attributes']);}</v>
      </c>
      <c r="BP221" t="str">
        <f t="shared" ref="BP221:BP231" si="305">_xlfn.CONCAT("if(isset($request['",LOWER(BP7),"'])){$statement-&gt;bindValue(",CHAR(39),LOWER(BP37),CHAR(39),CHAR(44),"$request['",LOWER(BP7),"']);}")</f>
        <v>if(isset($request['attributes'])){$statement-&gt;bindValue('notification_attributes',$request['attributes']);}</v>
      </c>
      <c r="BS221" t="str">
        <f t="shared" ref="BS221:BS231" si="306">_xlfn.CONCAT("if(isset($request['",LOWER(BS7),"'])){$statement-&gt;bindValue(",CHAR(39),LOWER(BS37),CHAR(39),CHAR(44),"$request['",LOWER(BS7),"']);}")</f>
        <v>if(isset($request['attributes'])){$statement-&gt;bindValue('stage_attributes',$request['attributes']);}</v>
      </c>
      <c r="BV221" t="str">
        <f t="shared" ref="BV221:BV231" si="307">_xlfn.CONCAT("if(isset($request['",LOWER(BV7),"'])){$statement-&gt;bindValue(",CHAR(39),LOWER(BV37),CHAR(39),CHAR(44),"$request['",LOWER(BV7),"']);}")</f>
        <v>if(isset($request['attributes'])){$statement-&gt;bindValue('recording_attributes',$request['attributes']);}</v>
      </c>
      <c r="BY221" t="str">
        <f t="shared" ref="BY221:BY231" si="308">_xlfn.CONCAT("if(isset($request['",LOWER(BY7),"'])){$statement-&gt;bindValue(",CHAR(39),LOWER(BY37),CHAR(39),CHAR(44),"$request['",LOWER(BY7),"']);}")</f>
        <v>if(isset($request['attributes'])){$statement-&gt;bindValue('attachment_attributes',$request['attributes']);}</v>
      </c>
      <c r="CB221" t="str">
        <f t="shared" ref="CB221:CB231" si="309">_xlfn.CONCAT("if(isset($request['",LOWER(CB7),"'])){$statement-&gt;bindValue(",CHAR(39),LOWER(CB37),CHAR(39),CHAR(44),"$request['",LOWER(CB7),"']);}")</f>
        <v>if(isset($request['attributes'])){$statement-&gt;bindValue('excerpt_attributes',$request['attributes']);}</v>
      </c>
      <c r="CE221" t="str">
        <f t="shared" ref="CE221:CE231" si="310">_xlfn.CONCAT("if(isset($request['",LOWER(CE7),"'])){$statement-&gt;bindValue(",CHAR(39),LOWER(CE37),CHAR(39),CHAR(44),"$request['",LOWER(CE7),"']);}")</f>
        <v>if(isset($request['attributes'])){$statement-&gt;bindValue('idea_attributes',$request['attributes']);}</v>
      </c>
    </row>
    <row r="222" spans="1:86" x14ac:dyDescent="0.2">
      <c r="B222" t="str">
        <f t="shared" si="283"/>
        <v>if(isset($request['type'])){$statement-&gt;bindValue('unique_type',$request['type']);}</v>
      </c>
      <c r="E222" t="str">
        <f t="shared" si="284"/>
        <v>if(isset($request['action'])){$statement-&gt;bindValue('process_action',$request['action']);}</v>
      </c>
      <c r="H222" t="str">
        <f t="shared" si="285"/>
        <v>if(isset($request['type'])){$statement-&gt;bindValue('event_type',$request['type']);}</v>
      </c>
      <c r="K222" t="str">
        <f t="shared" si="286"/>
        <v>if(isset($request['name'])){$statement-&gt;bindValue('app_name',$request['name']);}</v>
      </c>
      <c r="N222" t="str">
        <f t="shared" si="287"/>
        <v>if(isset($request['key'])){$statement-&gt;bindValue('token_key',$request['key']);}</v>
      </c>
      <c r="Q222" t="str">
        <f t="shared" si="288"/>
        <v>if(isset($request['name_first'])){$statement-&gt;bindValue('person_name_first',$request['name_first']);}</v>
      </c>
      <c r="T222" t="str">
        <f t="shared" si="289"/>
        <v>if(isset($request['alias'])){$statement-&gt;bindValue('user_alias',$request['alias']);}</v>
      </c>
      <c r="W222" t="str">
        <f t="shared" si="290"/>
        <v>if(isset($request['images'])){$statement-&gt;bindValue('profile_images',$request['images']);}</v>
      </c>
      <c r="Z222" t="str">
        <f t="shared" si="291"/>
        <v>if(isset($request['type'])){$statement-&gt;bindValue('partner_type',$request['type']);}</v>
      </c>
      <c r="AC222" t="str">
        <f t="shared" si="292"/>
        <v>if(isset($request['object'])){$statement-&gt;bindValue('view_object',$request['object']);}</v>
      </c>
      <c r="AF222" t="str">
        <f t="shared" si="293"/>
        <v>if(isset($request['query'])){$statement-&gt;bindValue('search_query',$request['query']);}</v>
      </c>
      <c r="AI222" t="str">
        <f t="shared" si="294"/>
        <v>if(isset($request['type'])){$statement-&gt;bindValue('asset_type',$request['type']);}</v>
      </c>
      <c r="AL222" t="str">
        <f t="shared" si="295"/>
        <v>if(isset($request['type'])){$statement-&gt;bindValue('acknowledgement_type',$request['type']);}</v>
      </c>
      <c r="AO222" t="str">
        <f t="shared" si="296"/>
        <v>if(isset($request['text'])){$statement-&gt;bindValue('comment_text',$request['text']);}</v>
      </c>
      <c r="AR222" t="str">
        <f t="shared" si="297"/>
        <v>if(isset($request['recipient'])){$statement-&gt;bindValue('followship_recipient',$request['recipient']);}</v>
      </c>
      <c r="AU222" t="str">
        <f t="shared" si="298"/>
        <v>if(isset($request['title'])){$statement-&gt;bindValue('group_title',$request['title']);}</v>
      </c>
      <c r="AX222" t="str">
        <f t="shared" si="299"/>
        <v>if(isset($request['body'])){$statement-&gt;bindValue('post_body',$request['body']);}</v>
      </c>
      <c r="BA222" t="str">
        <f t="shared" si="300"/>
        <v>if(isset($request['label'])){$statement-&gt;bindValue('tag_label',$request['label']);}</v>
      </c>
      <c r="BD222" t="str">
        <f t="shared" si="301"/>
        <v>if(isset($request['label'])){$statement-&gt;bindValue('topic_label',$request['label']);}</v>
      </c>
      <c r="BG222" t="str">
        <f t="shared" si="302"/>
        <v>if(isset($request['label'])){$statement-&gt;bindValue('trend_label',$request['label']);}</v>
      </c>
      <c r="BJ222" t="str">
        <f t="shared" si="303"/>
        <v>if(isset($request['title'])){$statement-&gt;bindValue('thread_title',$request['title']);}</v>
      </c>
      <c r="BM222" t="str">
        <f t="shared" si="304"/>
        <v>if(isset($request['body'])){$statement-&gt;bindValue('message_body',$request['body']);}</v>
      </c>
      <c r="BP222" t="str">
        <f t="shared" si="305"/>
        <v>if(isset($request['message'])){$statement-&gt;bindValue('notification_message',$request['message']);}</v>
      </c>
      <c r="BS222" t="str">
        <f t="shared" si="306"/>
        <v>if(isset($request['excerpts'])){$statement-&gt;bindValue('stage_excerpts',$request['excerpts']);}</v>
      </c>
      <c r="BV222" t="str">
        <f t="shared" si="307"/>
        <v>if(isset($request['type'])){$statement-&gt;bindValue('recording_type',$request['type']);}</v>
      </c>
      <c r="BY222" t="str">
        <f t="shared" si="308"/>
        <v>if(isset($request['drawings'])){$statement-&gt;bindValue('attachment_drawings',$request['drawings']);}</v>
      </c>
      <c r="CB222" t="str">
        <f t="shared" si="309"/>
        <v>if(isset($request['lines'])){$statement-&gt;bindValue('excerpt_lines',$request['lines']);}</v>
      </c>
      <c r="CE222" t="str">
        <f t="shared" si="310"/>
        <v>if(isset($request['text'])){$statement-&gt;bindValue('idea_text',$request['text']);}</v>
      </c>
    </row>
    <row r="223" spans="1:86" x14ac:dyDescent="0.2">
      <c r="B223" t="str">
        <f t="shared" si="283"/>
        <v>if(isset($request[''])){$statement-&gt;bindValue('',$request['']);}</v>
      </c>
      <c r="E223" t="str">
        <f t="shared" si="284"/>
        <v>if(isset($request[''])){$statement-&gt;bindValue('',$request['']);}</v>
      </c>
      <c r="H223" t="str">
        <f t="shared" si="285"/>
        <v>if(isset($request['token'])){$statement-&gt;bindValue('event_token',$request['token']);}</v>
      </c>
      <c r="K223" t="str">
        <f t="shared" si="286"/>
        <v>if(isset($request['website'])){$statement-&gt;bindValue('app_website',$request['website']);}</v>
      </c>
      <c r="N223" t="str">
        <f t="shared" si="287"/>
        <v>if(isset($request['secret'])){$statement-&gt;bindValue('token_secret',$request['secret']);}</v>
      </c>
      <c r="Q223" t="str">
        <f t="shared" si="288"/>
        <v>if(isset($request['name_middle'])){$statement-&gt;bindValue('person_name_middle',$request['name_middle']);}</v>
      </c>
      <c r="T223" t="str">
        <f t="shared" si="289"/>
        <v>if(isset($request['authorize'])){$statement-&gt;bindValue('user_authorize',$request['authorize']);}</v>
      </c>
      <c r="W223" t="str">
        <f t="shared" si="290"/>
        <v>if(isset($request['bio'])){$statement-&gt;bindValue('profile_bio',$request['bio']);}</v>
      </c>
      <c r="Z223" t="str">
        <f t="shared" si="291"/>
        <v>if(isset($request['status'])){$statement-&gt;bindValue('partner_status',$request['status']);}</v>
      </c>
      <c r="AC223" t="str">
        <f t="shared" si="292"/>
        <v>if(isset($request[''])){$statement-&gt;bindValue('',$request['']);}</v>
      </c>
      <c r="AF223" t="str">
        <f t="shared" si="293"/>
        <v>if(isset($request['conversion'])){$statement-&gt;bindValue('search_conversion',$request['conversion']);}</v>
      </c>
      <c r="AI223" t="str">
        <f t="shared" si="294"/>
        <v>if(isset($request['status'])){$statement-&gt;bindValue('asset_status',$request['status']);}</v>
      </c>
      <c r="AL223" t="str">
        <f t="shared" si="295"/>
        <v>if(isset($request['parent'])){$statement-&gt;bindValue('acknowledgement_parent',$request['parent']);}</v>
      </c>
      <c r="AO223" t="str">
        <f t="shared" si="296"/>
        <v>if(isset($request['thread'])){$statement-&gt;bindValue('comment_thread',$request['thread']);}</v>
      </c>
      <c r="AR223" t="str">
        <f t="shared" si="297"/>
        <v>if(isset($request['sender'])){$statement-&gt;bindValue('followship_sender',$request['sender']);}</v>
      </c>
      <c r="AU223" t="str">
        <f t="shared" si="298"/>
        <v>if(isset($request['headline'])){$statement-&gt;bindValue('group_headline',$request['headline']);}</v>
      </c>
      <c r="AX223" t="str">
        <f t="shared" si="299"/>
        <v>if(isset($request['images'])){$statement-&gt;bindValue('post_images',$request['images']);}</v>
      </c>
      <c r="BA223" t="str">
        <f t="shared" si="300"/>
        <v>if(isset($request['object'])){$statement-&gt;bindValue('tag_object',$request['object']);}</v>
      </c>
      <c r="BD223" t="str">
        <f t="shared" si="301"/>
        <v>if(isset($request[''])){$statement-&gt;bindValue('',$request['']);}</v>
      </c>
      <c r="BG223" t="str">
        <f t="shared" si="302"/>
        <v>if(isset($request['object'])){$statement-&gt;bindValue('trend_object',$request['object']);}</v>
      </c>
      <c r="BJ223" t="str">
        <f t="shared" si="303"/>
        <v>if(isset($request['participants'])){$statement-&gt;bindValue('thread_participants',$request['participants']);}</v>
      </c>
      <c r="BM223" t="str">
        <f t="shared" si="304"/>
        <v>if(isset($request['images'])){$statement-&gt;bindValue('message_images',$request['images']);}</v>
      </c>
      <c r="BP223" t="str">
        <f t="shared" si="305"/>
        <v>if(isset($request['type'])){$statement-&gt;bindValue('notification_type',$request['type']);}</v>
      </c>
      <c r="BS223" t="str">
        <f t="shared" si="306"/>
        <v>if(isset($request['attachments'])){$statement-&gt;bindValue('stage_attachments',$request['attachments']);}</v>
      </c>
      <c r="BV223" t="str">
        <f t="shared" si="307"/>
        <v>if(isset($request['source'])){$statement-&gt;bindValue('recording_source',$request['source']);}</v>
      </c>
      <c r="BY223" t="str">
        <f t="shared" si="308"/>
        <v>if(isset($request['images'])){$statement-&gt;bindValue('attachment_images',$request['images']);}</v>
      </c>
      <c r="CB223" t="str">
        <f t="shared" si="309"/>
        <v>if(isset($request[''])){$statement-&gt;bindValue('',$request['']);}</v>
      </c>
      <c r="CE223" t="str">
        <f t="shared" si="310"/>
        <v>if(isset($request['x'])){$statement-&gt;bindValue('idea_x',$request['x']);}</v>
      </c>
    </row>
    <row r="224" spans="1:86" x14ac:dyDescent="0.2">
      <c r="B224" t="str">
        <f t="shared" si="283"/>
        <v>if(isset($request[''])){$statement-&gt;bindValue('',$request['']);}</v>
      </c>
      <c r="E224" t="str">
        <f t="shared" si="284"/>
        <v>if(isset($request[''])){$statement-&gt;bindValue('',$request['']);}</v>
      </c>
      <c r="H224" t="str">
        <f t="shared" si="285"/>
        <v>if(isset($request['object'])){$statement-&gt;bindValue('event_object',$request['object']);}</v>
      </c>
      <c r="K224" t="str">
        <f t="shared" si="286"/>
        <v>if(isset($request['industry'])){$statement-&gt;bindValue('app_industry',$request['industry']);}</v>
      </c>
      <c r="N224" t="str">
        <f t="shared" si="287"/>
        <v>if(isset($request['expires'])){$statement-&gt;bindValue('token_expires',$request['expires']);}</v>
      </c>
      <c r="Q224" t="str">
        <f t="shared" si="288"/>
        <v>if(isset($request['name_last'])){$statement-&gt;bindValue('person_name_last',$request['name_last']);}</v>
      </c>
      <c r="T224" t="str">
        <f t="shared" si="289"/>
        <v>if(isset($request['lastlogin'])){$statement-&gt;bindValue('user_lastlogin',$request['lastlogin']);}</v>
      </c>
      <c r="W224" t="str">
        <f t="shared" si="290"/>
        <v>if(isset($request['headline'])){$statement-&gt;bindValue('profile_headline',$request['headline']);}</v>
      </c>
      <c r="Z224" t="str">
        <f t="shared" si="291"/>
        <v>if(isset($request['organization'])){$statement-&gt;bindValue('partner_organization',$request['organization']);}</v>
      </c>
      <c r="AC224" t="str">
        <f t="shared" si="292"/>
        <v>if(isset($request[''])){$statement-&gt;bindValue('',$request['']);}</v>
      </c>
      <c r="AF224" t="str">
        <f t="shared" si="293"/>
        <v>if(isset($request[''])){$statement-&gt;bindValue('',$request['']);}</v>
      </c>
      <c r="AI224" t="str">
        <f t="shared" si="294"/>
        <v>if(isset($request['primary'])){$statement-&gt;bindValue('asset_primary',$request['primary']);}</v>
      </c>
      <c r="AL224" t="str">
        <f t="shared" si="295"/>
        <v>if(isset($request['object'])){$statement-&gt;bindValue('acknowledgement_object',$request['object']);}</v>
      </c>
      <c r="AO224" t="str">
        <f t="shared" si="296"/>
        <v>if(isset($request['object'])){$statement-&gt;bindValue('comment_object',$request['object']);}</v>
      </c>
      <c r="AR224" t="str">
        <f t="shared" si="297"/>
        <v>if(isset($request['status'])){$statement-&gt;bindValue('followship_status',$request['status']);}</v>
      </c>
      <c r="AU224" t="str">
        <f t="shared" si="298"/>
        <v>if(isset($request['access'])){$statement-&gt;bindValue('group_access',$request['access']);}</v>
      </c>
      <c r="AX224" t="str">
        <f t="shared" si="299"/>
        <v>if(isset($request['closed'])){$statement-&gt;bindValue('post_closed',$request['closed']);}</v>
      </c>
      <c r="BA224" t="str">
        <f t="shared" si="300"/>
        <v>if(isset($request[''])){$statement-&gt;bindValue('',$request['']);}</v>
      </c>
      <c r="BD224" t="str">
        <f t="shared" si="301"/>
        <v>if(isset($request[''])){$statement-&gt;bindValue('',$request['']);}</v>
      </c>
      <c r="BG224" t="str">
        <f t="shared" si="302"/>
        <v>if(isset($request[''])){$statement-&gt;bindValue('',$request['']);}</v>
      </c>
      <c r="BJ224" t="str">
        <f t="shared" si="303"/>
        <v>if(isset($request['preview'])){$statement-&gt;bindValue('thread_preview',$request['preview']);}</v>
      </c>
      <c r="BM224" t="str">
        <f t="shared" si="304"/>
        <v>if(isset($request['deleted'])){$statement-&gt;bindValue('',$request['deleted']);}</v>
      </c>
      <c r="BP224" t="str">
        <f t="shared" si="305"/>
        <v>if(isset($request['opened'])){$statement-&gt;bindValue('notification_opened',$request['opened']);}</v>
      </c>
      <c r="BS224" t="str">
        <f t="shared" si="306"/>
        <v>if(isset($request[''])){$statement-&gt;bindValue('',$request['']);}</v>
      </c>
      <c r="BV224" t="str">
        <f t="shared" si="307"/>
        <v>if(isset($request['length'])){$statement-&gt;bindValue('recording_length',$request['length']);}</v>
      </c>
      <c r="BY224" t="str">
        <f t="shared" si="308"/>
        <v>if(isset($request['recordings'])){$statement-&gt;bindValue('attachment_recordings',$request['recordings']);}</v>
      </c>
      <c r="CB224" t="str">
        <f t="shared" si="309"/>
        <v>if(isset($request[''])){$statement-&gt;bindValue('',$request['']);}</v>
      </c>
      <c r="CE224" t="str">
        <f t="shared" si="310"/>
        <v>if(isset($request['y'])){$statement-&gt;bindValue('idea_y',$request['y']);}</v>
      </c>
    </row>
    <row r="225" spans="2:86" x14ac:dyDescent="0.2">
      <c r="B225" t="str">
        <f t="shared" si="283"/>
        <v>if(isset($request[''])){$statement-&gt;bindValue('',$request['']);}</v>
      </c>
      <c r="E225" t="str">
        <f t="shared" si="284"/>
        <v>if(isset($request[''])){$statement-&gt;bindValue('',$request['']);}</v>
      </c>
      <c r="H225" t="str">
        <f t="shared" si="285"/>
        <v>if(isset($request[''])){$statement-&gt;bindValue('',$request['']);}</v>
      </c>
      <c r="K225" t="str">
        <f t="shared" si="286"/>
        <v>if(isset($request['email'])){$statement-&gt;bindValue('app_email',$request['email']);}</v>
      </c>
      <c r="N225" t="str">
        <f t="shared" si="287"/>
        <v>if(isset($request['limit'])){$statement-&gt;bindValue('token_limit',$request['limit']);}</v>
      </c>
      <c r="Q225" t="str">
        <f t="shared" si="288"/>
        <v>if(isset($request['email'])){$statement-&gt;bindValue('person_email',$request['email']);}</v>
      </c>
      <c r="T225" t="str">
        <f t="shared" si="289"/>
        <v>if(isset($request['status'])){$statement-&gt;bindValue('user_status',$request['status']);}</v>
      </c>
      <c r="W225" t="str">
        <f t="shared" si="290"/>
        <v>if(isset($request['access'])){$statement-&gt;bindValue('profile_access',$request['access']);}</v>
      </c>
      <c r="Z225" t="str">
        <f t="shared" si="291"/>
        <v>if(isset($request[''])){$statement-&gt;bindValue('',$request['']);}</v>
      </c>
      <c r="AC225" t="str">
        <f t="shared" si="292"/>
        <v>if(isset($request[''])){$statement-&gt;bindValue('',$request['']);}</v>
      </c>
      <c r="AF225" t="str">
        <f t="shared" si="293"/>
        <v>if(isset($request[''])){$statement-&gt;bindValue('',$request['']);}</v>
      </c>
      <c r="AI225" t="str">
        <f t="shared" si="294"/>
        <v>if(isset($request['object'])){$statement-&gt;bindValue('asset_object',$request['object']);}</v>
      </c>
      <c r="AL225" t="str">
        <f t="shared" si="295"/>
        <v>if(isset($request[''])){$statement-&gt;bindValue('',$request['']);}</v>
      </c>
      <c r="AO225" t="str">
        <f t="shared" si="296"/>
        <v>if(isset($request[''])){$statement-&gt;bindValue('',$request['']);}</v>
      </c>
      <c r="AR225" t="str">
        <f t="shared" si="297"/>
        <v>if(isset($request[''])){$statement-&gt;bindValue('',$request['']);}</v>
      </c>
      <c r="AU225" t="str">
        <f t="shared" si="298"/>
        <v>if(isset($request['participants'])){$statement-&gt;bindValue('group_participants',$request['participants']);}</v>
      </c>
      <c r="AX225" t="str">
        <f t="shared" si="299"/>
        <v>if(isset($request['deleted'])){$statement-&gt;bindValue('post_deleted',$request['deleted']);}</v>
      </c>
      <c r="BA225" t="str">
        <f t="shared" si="300"/>
        <v>if(isset($request[''])){$statement-&gt;bindValue('',$request['']);}</v>
      </c>
      <c r="BD225" t="str">
        <f t="shared" si="301"/>
        <v>if(isset($request[''])){$statement-&gt;bindValue('',$request['']);}</v>
      </c>
      <c r="BG225" t="str">
        <f t="shared" si="302"/>
        <v>if(isset($request[''])){$statement-&gt;bindValue('',$request['']);}</v>
      </c>
      <c r="BJ225" t="str">
        <f t="shared" si="303"/>
        <v>if(isset($request[''])){$statement-&gt;bindValue('',$request['']);}</v>
      </c>
      <c r="BM225" t="str">
        <f t="shared" si="304"/>
        <v>if(isset($request[''])){$statement-&gt;bindValue('',$request['']);}</v>
      </c>
      <c r="BP225" t="str">
        <f t="shared" si="305"/>
        <v>if(isset($request['viewed'])){$statement-&gt;bindValue('notification_viewed',$request['viewed']);}</v>
      </c>
      <c r="BS225" t="str">
        <f t="shared" si="306"/>
        <v>if(isset($request[''])){$statement-&gt;bindValue('',$request['']);}</v>
      </c>
      <c r="BV225" t="str">
        <f t="shared" si="307"/>
        <v>if(isset($request['cues'])){$statement-&gt;bindValue('recording_cues',$request['cues']);}</v>
      </c>
      <c r="BY225" t="str">
        <f t="shared" si="308"/>
        <v>if(isset($request[''])){$statement-&gt;bindValue('',$request['']);}</v>
      </c>
      <c r="CB225" t="str">
        <f t="shared" si="309"/>
        <v>if(isset($request[''])){$statement-&gt;bindValue('',$request['']);}</v>
      </c>
      <c r="CE225" t="str">
        <f t="shared" si="310"/>
        <v>if(isset($request['z'])){$statement-&gt;bindValue('idea_z',$request['z']);}</v>
      </c>
    </row>
    <row r="226" spans="2:86" x14ac:dyDescent="0.2">
      <c r="B226" t="str">
        <f t="shared" si="283"/>
        <v>if(isset($request[''])){$statement-&gt;bindValue('',$request['']);}</v>
      </c>
      <c r="E226" t="str">
        <f t="shared" si="284"/>
        <v>if(isset($request[''])){$statement-&gt;bindValue('',$request['']);}</v>
      </c>
      <c r="H226" t="str">
        <f t="shared" si="285"/>
        <v>if(isset($request[''])){$statement-&gt;bindValue('',$request['']);}</v>
      </c>
      <c r="K226" t="str">
        <f t="shared" si="286"/>
        <v>if(isset($request['description'])){$statement-&gt;bindValue('app_description',$request['description']);}</v>
      </c>
      <c r="N226" t="str">
        <f t="shared" si="287"/>
        <v>if(isset($request['balance'])){$statement-&gt;bindValue('token_balance',$request['balance']);}</v>
      </c>
      <c r="Q226" t="str">
        <f t="shared" si="288"/>
        <v>if(isset($request['phone_primary'])){$statement-&gt;bindValue('person_phone_primary',$request['phone_primary']);}</v>
      </c>
      <c r="T226" t="str">
        <f t="shared" si="289"/>
        <v>if(isset($request['validation'])){$statement-&gt;bindValue('user_validation',$request['validation']);}</v>
      </c>
      <c r="W226" t="str">
        <f t="shared" si="290"/>
        <v>if(isset($request['status'])){$statement-&gt;bindValue('profile_status',$request['status']);}</v>
      </c>
      <c r="Z226" t="str">
        <f t="shared" si="291"/>
        <v>if(isset($request[''])){$statement-&gt;bindValue('',$request['']);}</v>
      </c>
      <c r="AC226" t="str">
        <f t="shared" si="292"/>
        <v>if(isset($request[''])){$statement-&gt;bindValue('',$request['']);}</v>
      </c>
      <c r="AF226" t="str">
        <f t="shared" si="293"/>
        <v>if(isset($request[''])){$statement-&gt;bindValue('',$request['']);}</v>
      </c>
      <c r="AI226" t="str">
        <f t="shared" si="294"/>
        <v>if(isset($request['caption'])){$statement-&gt;bindValue('asset_caption',$request['caption']);}</v>
      </c>
      <c r="AL226" t="str">
        <f t="shared" si="295"/>
        <v>if(isset($request[''])){$statement-&gt;bindValue('',$request['']);}</v>
      </c>
      <c r="AO226" t="str">
        <f t="shared" si="296"/>
        <v>if(isset($request[''])){$statement-&gt;bindValue('',$request['']);}</v>
      </c>
      <c r="AR226" t="str">
        <f t="shared" si="297"/>
        <v>if(isset($request[''])){$statement-&gt;bindValue('',$request['']);}</v>
      </c>
      <c r="AU226" t="str">
        <f t="shared" si="298"/>
        <v>if(isset($request['images'])){$statement-&gt;bindValue('group_images',$request['images']);}</v>
      </c>
      <c r="AX226" t="str">
        <f t="shared" si="299"/>
        <v>if(isset($request['access'])){$statement-&gt;bindValue('post_access',$request['access']);}</v>
      </c>
      <c r="BA226" t="str">
        <f t="shared" si="300"/>
        <v>if(isset($request[''])){$statement-&gt;bindValue('',$request['']);}</v>
      </c>
      <c r="BD226" t="str">
        <f t="shared" si="301"/>
        <v>if(isset($request[''])){$statement-&gt;bindValue('',$request['']);}</v>
      </c>
      <c r="BG226" t="str">
        <f t="shared" si="302"/>
        <v>if(isset($request[''])){$statement-&gt;bindValue('',$request['']);}</v>
      </c>
      <c r="BJ226" t="str">
        <f t="shared" si="303"/>
        <v>if(isset($request[''])){$statement-&gt;bindValue('',$request['']);}</v>
      </c>
      <c r="BM226" t="str">
        <f t="shared" si="304"/>
        <v>if(isset($request[''])){$statement-&gt;bindValue('',$request['']);}</v>
      </c>
      <c r="BP226" t="str">
        <f t="shared" si="305"/>
        <v>if(isset($request['recipient'])){$statement-&gt;bindValue('notification_recipient',$request['recipient']);}</v>
      </c>
      <c r="BS226" t="str">
        <f t="shared" si="306"/>
        <v>if(isset($request[''])){$statement-&gt;bindValue('',$request['']);}</v>
      </c>
      <c r="BV226" t="str">
        <f t="shared" si="307"/>
        <v>if(isset($request['start_time'])){$statement-&gt;bindValue('recording_start_time',$request['start_time']);}</v>
      </c>
      <c r="BY226" t="str">
        <f t="shared" si="308"/>
        <v>if(isset($request[''])){$statement-&gt;bindValue('',$request['']);}</v>
      </c>
      <c r="CB226" t="str">
        <f t="shared" si="309"/>
        <v>if(isset($request[''])){$statement-&gt;bindValue('',$request['']);}</v>
      </c>
      <c r="CE226" t="str">
        <f t="shared" si="310"/>
        <v>if(isset($request['width'])){$statement-&gt;bindValue('idea_width',$request['width']);}</v>
      </c>
    </row>
    <row r="227" spans="2:86" x14ac:dyDescent="0.2">
      <c r="B227" t="str">
        <f t="shared" si="283"/>
        <v>if(isset($request[''])){$statement-&gt;bindValue('',$request['']);}</v>
      </c>
      <c r="E227" t="str">
        <f t="shared" si="284"/>
        <v>if(isset($request[''])){$statement-&gt;bindValue('',$request['']);}</v>
      </c>
      <c r="H227" t="str">
        <f t="shared" si="285"/>
        <v>if(isset($request[''])){$statement-&gt;bindValue('',$request['']);}</v>
      </c>
      <c r="K227" t="str">
        <f t="shared" si="286"/>
        <v>if(isset($request['type'])){$statement-&gt;bindValue('app_type',$request['type']);}</v>
      </c>
      <c r="N227" t="str">
        <f t="shared" si="287"/>
        <v>if(isset($request['status'])){$statement-&gt;bindValue('token_status',$request['status']);}</v>
      </c>
      <c r="Q227" t="str">
        <f t="shared" si="288"/>
        <v>if(isset($request['phone_secondary'])){$statement-&gt;bindValue('person_phone_secondary',$request['phone_secondary']);}</v>
      </c>
      <c r="T227" t="str">
        <f t="shared" si="289"/>
        <v>if(isset($request['welcome'])){$statement-&gt;bindValue('user_welcome',$request['welcome']);}</v>
      </c>
      <c r="W227" t="str">
        <f t="shared" si="290"/>
        <v>if(isset($request[''])){$statement-&gt;bindValue('',$request['']);}</v>
      </c>
      <c r="Z227" t="str">
        <f t="shared" si="291"/>
        <v>if(isset($request[''])){$statement-&gt;bindValue('',$request['']);}</v>
      </c>
      <c r="AC227" t="str">
        <f t="shared" si="292"/>
        <v>if(isset($request[''])){$statement-&gt;bindValue('',$request['']);}</v>
      </c>
      <c r="AF227" t="str">
        <f t="shared" si="293"/>
        <v>if(isset($request[''])){$statement-&gt;bindValue('',$request['']);}</v>
      </c>
      <c r="AI227" t="str">
        <f t="shared" si="294"/>
        <v>if(isset($request['filename'])){$statement-&gt;bindValue('asset_filename',$request['filename']);}</v>
      </c>
      <c r="AL227" t="str">
        <f t="shared" si="295"/>
        <v>if(isset($request[''])){$statement-&gt;bindValue('',$request['']);}</v>
      </c>
      <c r="AO227" t="str">
        <f t="shared" si="296"/>
        <v>if(isset($request[''])){$statement-&gt;bindValue('',$request['']);}</v>
      </c>
      <c r="AR227" t="str">
        <f t="shared" si="297"/>
        <v>if(isset($request[''])){$statement-&gt;bindValue('',$request['']);}</v>
      </c>
      <c r="AU227" t="str">
        <f t="shared" si="298"/>
        <v>if(isset($request['author'])){$statement-&gt;bindValue('',$request['author']);}</v>
      </c>
      <c r="AX227" t="str">
        <f t="shared" si="299"/>
        <v>if(isset($request['host'])){$statement-&gt;bindValue('post_host',$request['host']);}</v>
      </c>
      <c r="BA227" t="str">
        <f t="shared" si="300"/>
        <v>if(isset($request[''])){$statement-&gt;bindValue('',$request['']);}</v>
      </c>
      <c r="BD227" t="str">
        <f t="shared" si="301"/>
        <v>if(isset($request[''])){$statement-&gt;bindValue('',$request['']);}</v>
      </c>
      <c r="BG227" t="str">
        <f t="shared" si="302"/>
        <v>if(isset($request[''])){$statement-&gt;bindValue('',$request['']);}</v>
      </c>
      <c r="BJ227" t="str">
        <f t="shared" si="303"/>
        <v>if(isset($request[''])){$statement-&gt;bindValue('',$request['']);}</v>
      </c>
      <c r="BM227" t="str">
        <f t="shared" si="304"/>
        <v>if(isset($request[''])){$statement-&gt;bindValue('',$request['']);}</v>
      </c>
      <c r="BP227" t="str">
        <f t="shared" si="305"/>
        <v>if(isset($request['sender'])){$statement-&gt;bindValue('notification_sender',$request['sender']);}</v>
      </c>
      <c r="BS227" t="str">
        <f t="shared" si="306"/>
        <v>if(isset($request[''])){$statement-&gt;bindValue('',$request['']);}</v>
      </c>
      <c r="BV227" t="str">
        <f t="shared" si="307"/>
        <v>if(isset($request['end_time'])){$statement-&gt;bindValue('recording_end_time',$request['end_time']);}</v>
      </c>
      <c r="BY227" t="str">
        <f t="shared" si="308"/>
        <v>if(isset($request[''])){$statement-&gt;bindValue('',$request['']);}</v>
      </c>
      <c r="CB227" t="str">
        <f t="shared" si="309"/>
        <v>if(isset($request[''])){$statement-&gt;bindValue('',$request['']);}</v>
      </c>
      <c r="CE227" t="str">
        <f t="shared" si="310"/>
        <v>if(isset($request['height'])){$statement-&gt;bindValue('idea_height',$request['height']);}</v>
      </c>
    </row>
    <row r="228" spans="2:86" x14ac:dyDescent="0.2">
      <c r="B228" t="str">
        <f t="shared" si="283"/>
        <v>if(isset($request[''])){$statement-&gt;bindValue('',$request['']);}</v>
      </c>
      <c r="E228" t="str">
        <f t="shared" si="284"/>
        <v>if(isset($request[''])){$statement-&gt;bindValue('',$request['']);}</v>
      </c>
      <c r="H228" t="str">
        <f t="shared" si="285"/>
        <v>if(isset($request[''])){$statement-&gt;bindValue('',$request['']);}</v>
      </c>
      <c r="K228" t="str">
        <f t="shared" si="286"/>
        <v>if(isset($request[''])){$statement-&gt;bindValue('',$request['']);}</v>
      </c>
      <c r="N228" t="str">
        <f t="shared" si="287"/>
        <v>if(isset($request[''])){$statement-&gt;bindValue('',$request['']);}</v>
      </c>
      <c r="Q228" t="str">
        <f t="shared" si="288"/>
        <v>if(isset($request['entitlements'])){$statement-&gt;bindValue('person_entitlements',$request['entitlements']);}</v>
      </c>
      <c r="T228" t="str">
        <f t="shared" si="289"/>
        <v>if(isset($request[''])){$statement-&gt;bindValue('',$request['']);}</v>
      </c>
      <c r="W228" t="str">
        <f t="shared" si="290"/>
        <v>if(isset($request[''])){$statement-&gt;bindValue('',$request['']);}</v>
      </c>
      <c r="Z228" t="str">
        <f t="shared" si="291"/>
        <v>if(isset($request[''])){$statement-&gt;bindValue('',$request['']);}</v>
      </c>
      <c r="AC228" t="str">
        <f t="shared" si="292"/>
        <v>if(isset($request[''])){$statement-&gt;bindValue('',$request['']);}</v>
      </c>
      <c r="AF228" t="str">
        <f t="shared" si="293"/>
        <v>if(isset($request[''])){$statement-&gt;bindValue('',$request['']);}</v>
      </c>
      <c r="AI228" t="str">
        <f t="shared" si="294"/>
        <v>if(isset($request['metadata'])){$statement-&gt;bindValue('asset_metadata',$request['metadata']);}</v>
      </c>
      <c r="AL228" t="str">
        <f t="shared" si="295"/>
        <v>if(isset($request[''])){$statement-&gt;bindValue('',$request['']);}</v>
      </c>
      <c r="AO228" t="str">
        <f t="shared" si="296"/>
        <v>if(isset($request[''])){$statement-&gt;bindValue('',$request['']);}</v>
      </c>
      <c r="AR228" t="str">
        <f t="shared" si="297"/>
        <v>if(isset($request[''])){$statement-&gt;bindValue('',$request['']);}</v>
      </c>
      <c r="AU228" t="str">
        <f t="shared" si="298"/>
        <v>if(isset($request[''])){$statement-&gt;bindValue('',$request['']);}</v>
      </c>
      <c r="AX228" t="str">
        <f t="shared" si="299"/>
        <v>if(isset($request[''])){$statement-&gt;bindValue('',$request['']);}</v>
      </c>
      <c r="BA228" t="str">
        <f t="shared" si="300"/>
        <v>if(isset($request[''])){$statement-&gt;bindValue('',$request['']);}</v>
      </c>
      <c r="BD228" t="str">
        <f t="shared" si="301"/>
        <v>if(isset($request[''])){$statement-&gt;bindValue('',$request['']);}</v>
      </c>
      <c r="BG228" t="str">
        <f t="shared" si="302"/>
        <v>if(isset($request[''])){$statement-&gt;bindValue('',$request['']);}</v>
      </c>
      <c r="BJ228" t="str">
        <f t="shared" si="303"/>
        <v>if(isset($request[''])){$statement-&gt;bindValue('',$request['']);}</v>
      </c>
      <c r="BM228" t="str">
        <f t="shared" si="304"/>
        <v>if(isset($request[''])){$statement-&gt;bindValue('',$request['']);}</v>
      </c>
      <c r="BP228" t="str">
        <f t="shared" si="305"/>
        <v>if(isset($request['subject'])){$statement-&gt;bindValue('notification_subject',$request['subject']);}</v>
      </c>
      <c r="BS228" t="str">
        <f t="shared" si="306"/>
        <v>if(isset($request[''])){$statement-&gt;bindValue('',$request['']);}</v>
      </c>
      <c r="BV228" t="str">
        <f t="shared" si="307"/>
        <v>if(isset($request[''])){$statement-&gt;bindValue('',$request['']);}</v>
      </c>
      <c r="BY228" t="str">
        <f t="shared" si="308"/>
        <v>if(isset($request[''])){$statement-&gt;bindValue('',$request['']);}</v>
      </c>
      <c r="CB228" t="str">
        <f t="shared" si="309"/>
        <v>if(isset($request[''])){$statement-&gt;bindValue('',$request['']);}</v>
      </c>
      <c r="CE228" t="str">
        <f t="shared" si="310"/>
        <v>if(isset($request[''])){$statement-&gt;bindValue('',$request['']);}</v>
      </c>
    </row>
    <row r="229" spans="2:86" x14ac:dyDescent="0.2">
      <c r="B229" t="str">
        <f t="shared" si="283"/>
        <v>if(isset($request[''])){$statement-&gt;bindValue('',$request['']);}</v>
      </c>
      <c r="E229" t="str">
        <f t="shared" si="284"/>
        <v>if(isset($request[''])){$statement-&gt;bindValue('',$request['']);}</v>
      </c>
      <c r="H229" t="str">
        <f t="shared" si="285"/>
        <v>if(isset($request[''])){$statement-&gt;bindValue('',$request['']);}</v>
      </c>
      <c r="K229" t="str">
        <f t="shared" si="286"/>
        <v>if(isset($request[''])){$statement-&gt;bindValue('',$request['']);}</v>
      </c>
      <c r="N229" t="str">
        <f t="shared" si="287"/>
        <v>if(isset($request[''])){$statement-&gt;bindValue('',$request['']);}</v>
      </c>
      <c r="Q229" t="str">
        <f t="shared" si="288"/>
        <v>if(isset($request[''])){$statement-&gt;bindValue('',$request['']);}</v>
      </c>
      <c r="T229" t="str">
        <f t="shared" si="289"/>
        <v>if(isset($request[''])){$statement-&gt;bindValue('',$request['']);}</v>
      </c>
      <c r="W229" t="str">
        <f t="shared" si="290"/>
        <v>if(isset($request[''])){$statement-&gt;bindValue('',$request['']);}</v>
      </c>
      <c r="Z229" t="str">
        <f t="shared" si="291"/>
        <v>if(isset($request[''])){$statement-&gt;bindValue('',$request['']);}</v>
      </c>
      <c r="AC229" t="str">
        <f t="shared" si="292"/>
        <v>if(isset($request[''])){$statement-&gt;bindValue('',$request['']);}</v>
      </c>
      <c r="AF229" t="str">
        <f t="shared" si="293"/>
        <v>if(isset($request[''])){$statement-&gt;bindValue('',$request['']);}</v>
      </c>
      <c r="AI229" t="str">
        <f t="shared" si="294"/>
        <v>if(isset($request[''])){$statement-&gt;bindValue('',$request['']);}</v>
      </c>
      <c r="AL229" t="str">
        <f t="shared" si="295"/>
        <v>if(isset($request[''])){$statement-&gt;bindValue('',$request['']);}</v>
      </c>
      <c r="AO229" t="str">
        <f t="shared" si="296"/>
        <v>if(isset($request[''])){$statement-&gt;bindValue('',$request['']);}</v>
      </c>
      <c r="AR229" t="str">
        <f t="shared" si="297"/>
        <v>if(isset($request[''])){$statement-&gt;bindValue('',$request['']);}</v>
      </c>
      <c r="AU229" t="str">
        <f t="shared" si="298"/>
        <v>if(isset($request[''])){$statement-&gt;bindValue('',$request['']);}</v>
      </c>
      <c r="AX229" t="str">
        <f t="shared" si="299"/>
        <v>if(isset($request[''])){$statement-&gt;bindValue('',$request['']);}</v>
      </c>
      <c r="BA229" t="str">
        <f t="shared" si="300"/>
        <v>if(isset($request[''])){$statement-&gt;bindValue('',$request['']);}</v>
      </c>
      <c r="BD229" t="str">
        <f t="shared" si="301"/>
        <v>if(isset($request[''])){$statement-&gt;bindValue('',$request['']);}</v>
      </c>
      <c r="BG229" t="str">
        <f t="shared" si="302"/>
        <v>if(isset($request[''])){$statement-&gt;bindValue('',$request['']);}</v>
      </c>
      <c r="BJ229" t="str">
        <f t="shared" si="303"/>
        <v>if(isset($request[''])){$statement-&gt;bindValue('',$request['']);}</v>
      </c>
      <c r="BM229" t="str">
        <f t="shared" si="304"/>
        <v>if(isset($request[''])){$statement-&gt;bindValue('',$request['']);}</v>
      </c>
      <c r="BP229" t="str">
        <f t="shared" si="305"/>
        <v>if(isset($request['object'])){$statement-&gt;bindValue('notification_object',$request['object']);}</v>
      </c>
      <c r="BS229" t="str">
        <f t="shared" si="306"/>
        <v>if(isset($request[''])){$statement-&gt;bindValue('',$request['']);}</v>
      </c>
      <c r="BV229" t="str">
        <f t="shared" si="307"/>
        <v>if(isset($request[''])){$statement-&gt;bindValue('',$request['']);}</v>
      </c>
      <c r="BY229" t="str">
        <f t="shared" si="308"/>
        <v>if(isset($request[''])){$statement-&gt;bindValue('',$request['']);}</v>
      </c>
      <c r="CB229" t="str">
        <f t="shared" si="309"/>
        <v>if(isset($request[''])){$statement-&gt;bindValue('',$request['']);}</v>
      </c>
      <c r="CE229" t="str">
        <f t="shared" si="310"/>
        <v>if(isset($request[''])){$statement-&gt;bindValue('',$request['']);}</v>
      </c>
    </row>
    <row r="230" spans="2:86" x14ac:dyDescent="0.2">
      <c r="B230" t="str">
        <f t="shared" si="283"/>
        <v>if(isset($request[''])){$statement-&gt;bindValue('',$request['']);}</v>
      </c>
      <c r="E230" t="str">
        <f t="shared" si="284"/>
        <v>if(isset($request[''])){$statement-&gt;bindValue('',$request['']);}</v>
      </c>
      <c r="H230" t="str">
        <f t="shared" si="285"/>
        <v>if(isset($request[''])){$statement-&gt;bindValue('',$request['']);}</v>
      </c>
      <c r="K230" t="str">
        <f t="shared" si="286"/>
        <v>if(isset($request[''])){$statement-&gt;bindValue('',$request['']);}</v>
      </c>
      <c r="N230" t="str">
        <f t="shared" si="287"/>
        <v>if(isset($request[''])){$statement-&gt;bindValue('',$request['']);}</v>
      </c>
      <c r="Q230" t="str">
        <f t="shared" si="288"/>
        <v>if(isset($request[''])){$statement-&gt;bindValue('',$request['']);}</v>
      </c>
      <c r="T230" t="str">
        <f t="shared" si="289"/>
        <v>if(isset($request[''])){$statement-&gt;bindValue('',$request['']);}</v>
      </c>
      <c r="W230" t="str">
        <f t="shared" si="290"/>
        <v>if(isset($request[''])){$statement-&gt;bindValue('',$request['']);}</v>
      </c>
      <c r="Z230" t="str">
        <f t="shared" si="291"/>
        <v>if(isset($request[''])){$statement-&gt;bindValue('',$request['']);}</v>
      </c>
      <c r="AC230" t="str">
        <f t="shared" si="292"/>
        <v>if(isset($request[''])){$statement-&gt;bindValue('',$request['']);}</v>
      </c>
      <c r="AF230" t="str">
        <f t="shared" si="293"/>
        <v>if(isset($request[''])){$statement-&gt;bindValue('',$request['']);}</v>
      </c>
      <c r="AI230" t="str">
        <f t="shared" si="294"/>
        <v>if(isset($request[''])){$statement-&gt;bindValue('',$request['']);}</v>
      </c>
      <c r="AL230" t="str">
        <f t="shared" si="295"/>
        <v>if(isset($request[''])){$statement-&gt;bindValue('',$request['']);}</v>
      </c>
      <c r="AO230" t="str">
        <f t="shared" si="296"/>
        <v>if(isset($request[''])){$statement-&gt;bindValue('',$request['']);}</v>
      </c>
      <c r="AR230" t="str">
        <f t="shared" si="297"/>
        <v>if(isset($request[''])){$statement-&gt;bindValue('',$request['']);}</v>
      </c>
      <c r="AU230" t="str">
        <f t="shared" si="298"/>
        <v>if(isset($request[''])){$statement-&gt;bindValue('',$request['']);}</v>
      </c>
      <c r="AX230" t="str">
        <f t="shared" si="299"/>
        <v>if(isset($request[''])){$statement-&gt;bindValue('',$request['']);}</v>
      </c>
      <c r="BA230" t="str">
        <f t="shared" si="300"/>
        <v>if(isset($request[''])){$statement-&gt;bindValue('',$request['']);}</v>
      </c>
      <c r="BD230" t="str">
        <f t="shared" si="301"/>
        <v>if(isset($request[''])){$statement-&gt;bindValue('',$request['']);}</v>
      </c>
      <c r="BG230" t="str">
        <f t="shared" si="302"/>
        <v>if(isset($request[''])){$statement-&gt;bindValue('',$request['']);}</v>
      </c>
      <c r="BJ230" t="str">
        <f t="shared" si="303"/>
        <v>if(isset($request[''])){$statement-&gt;bindValue('',$request['']);}</v>
      </c>
      <c r="BM230" t="str">
        <f t="shared" si="304"/>
        <v>if(isset($request[''])){$statement-&gt;bindValue('',$request['']);}</v>
      </c>
      <c r="BP230" t="str">
        <f t="shared" si="305"/>
        <v>if(isset($request[''])){$statement-&gt;bindValue('',$request['']);}</v>
      </c>
      <c r="BS230" t="str">
        <f t="shared" si="306"/>
        <v>if(isset($request[''])){$statement-&gt;bindValue('',$request['']);}</v>
      </c>
      <c r="BV230" t="str">
        <f t="shared" si="307"/>
        <v>if(isset($request[''])){$statement-&gt;bindValue('',$request['']);}</v>
      </c>
      <c r="BY230" t="str">
        <f t="shared" si="308"/>
        <v>if(isset($request[''])){$statement-&gt;bindValue('',$request['']);}</v>
      </c>
      <c r="CB230" t="str">
        <f t="shared" si="309"/>
        <v>if(isset($request[''])){$statement-&gt;bindValue('',$request['']);}</v>
      </c>
      <c r="CE230" t="str">
        <f t="shared" si="310"/>
        <v>if(isset($request[''])){$statement-&gt;bindValue('',$request['']);}</v>
      </c>
    </row>
    <row r="231" spans="2:86" x14ac:dyDescent="0.2">
      <c r="B231" t="str">
        <f t="shared" si="283"/>
        <v>if(isset($request[''])){$statement-&gt;bindValue('',$request['']);}</v>
      </c>
      <c r="E231" t="str">
        <f t="shared" si="284"/>
        <v>if(isset($request[''])){$statement-&gt;bindValue('',$request['']);}</v>
      </c>
      <c r="H231" t="str">
        <f t="shared" si="285"/>
        <v>if(isset($request[''])){$statement-&gt;bindValue('',$request['']);}</v>
      </c>
      <c r="K231" t="str">
        <f t="shared" si="286"/>
        <v>if(isset($request[''])){$statement-&gt;bindValue('',$request['']);}</v>
      </c>
      <c r="N231" t="str">
        <f t="shared" si="287"/>
        <v>if(isset($request[''])){$statement-&gt;bindValue('',$request['']);}</v>
      </c>
      <c r="Q231" t="str">
        <f t="shared" si="288"/>
        <v>if(isset($request[''])){$statement-&gt;bindValue('',$request['']);}</v>
      </c>
      <c r="T231" t="str">
        <f t="shared" si="289"/>
        <v>if(isset($request[''])){$statement-&gt;bindValue('',$request['']);}</v>
      </c>
      <c r="W231" t="str">
        <f t="shared" si="290"/>
        <v>if(isset($request[''])){$statement-&gt;bindValue('',$request['']);}</v>
      </c>
      <c r="Z231" t="str">
        <f t="shared" si="291"/>
        <v>if(isset($request[''])){$statement-&gt;bindValue('',$request['']);}</v>
      </c>
      <c r="AC231" t="str">
        <f t="shared" si="292"/>
        <v>if(isset($request[''])){$statement-&gt;bindValue('',$request['']);}</v>
      </c>
      <c r="AF231" t="str">
        <f t="shared" si="293"/>
        <v>if(isset($request[''])){$statement-&gt;bindValue('',$request['']);}</v>
      </c>
      <c r="AI231" t="str">
        <f t="shared" si="294"/>
        <v>if(isset($request[''])){$statement-&gt;bindValue('',$request['']);}</v>
      </c>
      <c r="AL231" t="str">
        <f t="shared" si="295"/>
        <v>if(isset($request[''])){$statement-&gt;bindValue('',$request['']);}</v>
      </c>
      <c r="AO231" t="str">
        <f t="shared" si="296"/>
        <v>if(isset($request[''])){$statement-&gt;bindValue('',$request['']);}</v>
      </c>
      <c r="AR231" t="str">
        <f t="shared" si="297"/>
        <v>if(isset($request[''])){$statement-&gt;bindValue('',$request['']);}</v>
      </c>
      <c r="AU231" t="str">
        <f t="shared" si="298"/>
        <v>if(isset($request[''])){$statement-&gt;bindValue('',$request['']);}</v>
      </c>
      <c r="AX231" t="str">
        <f t="shared" si="299"/>
        <v>if(isset($request[''])){$statement-&gt;bindValue('',$request['']);}</v>
      </c>
      <c r="BA231" t="str">
        <f t="shared" si="300"/>
        <v>if(isset($request[''])){$statement-&gt;bindValue('',$request['']);}</v>
      </c>
      <c r="BD231" t="str">
        <f t="shared" si="301"/>
        <v>if(isset($request[''])){$statement-&gt;bindValue('',$request['']);}</v>
      </c>
      <c r="BG231" t="str">
        <f t="shared" si="302"/>
        <v>if(isset($request[''])){$statement-&gt;bindValue('',$request['']);}</v>
      </c>
      <c r="BJ231" t="str">
        <f t="shared" si="303"/>
        <v>if(isset($request[''])){$statement-&gt;bindValue('',$request['']);}</v>
      </c>
      <c r="BM231" t="str">
        <f t="shared" si="304"/>
        <v>if(isset($request[''])){$statement-&gt;bindValue('',$request['']);}</v>
      </c>
      <c r="BP231" t="str">
        <f t="shared" si="305"/>
        <v>if(isset($request[''])){$statement-&gt;bindValue('',$request['']);}</v>
      </c>
      <c r="BS231" t="str">
        <f t="shared" si="306"/>
        <v>if(isset($request[''])){$statement-&gt;bindValue('',$request['']);}</v>
      </c>
      <c r="BV231" t="str">
        <f t="shared" si="307"/>
        <v>if(isset($request[''])){$statement-&gt;bindValue('',$request['']);}</v>
      </c>
      <c r="BY231" t="str">
        <f t="shared" si="308"/>
        <v>if(isset($request[''])){$statement-&gt;bindValue('',$request['']);}</v>
      </c>
      <c r="CB231" t="str">
        <f t="shared" si="309"/>
        <v>if(isset($request[''])){$statement-&gt;bindValue('',$request['']);}</v>
      </c>
      <c r="CE231" t="str">
        <f t="shared" si="310"/>
        <v>if(isset($request['excerpt_id'])){$statement-&gt;bindValue('',$request['excerpt_id']);}</v>
      </c>
    </row>
    <row r="232" spans="2:86" x14ac:dyDescent="0.2">
      <c r="W232" t="str">
        <f t="shared" si="290"/>
        <v>if(isset($request[''])){$statement-&gt;bindValue('',$request['']);}</v>
      </c>
    </row>
    <row r="233" spans="2:86" x14ac:dyDescent="0.2">
      <c r="W233" t="str">
        <f t="shared" si="290"/>
        <v>if(isset($request[''])){$statement-&gt;bindValue('',$request['']);}</v>
      </c>
    </row>
    <row r="234" spans="2:86" x14ac:dyDescent="0.2">
      <c r="W234" t="str">
        <f t="shared" si="290"/>
        <v>if(isset($request[''])){$statement-&gt;bindValue('',$request['']);}</v>
      </c>
    </row>
    <row r="235" spans="2:86" x14ac:dyDescent="0.2">
      <c r="W235" t="str">
        <f t="shared" si="290"/>
        <v>if(isset($request[''])){$statement-&gt;bindValue('',$request['']);}</v>
      </c>
    </row>
    <row r="236" spans="2:86" x14ac:dyDescent="0.2">
      <c r="W236" t="str">
        <f t="shared" si="290"/>
        <v>if(isset($request[''])){$statement-&gt;bindValue('',$request['']);}</v>
      </c>
      <c r="CH236" t="s">
        <v>181</v>
      </c>
    </row>
    <row r="237" spans="2:86" x14ac:dyDescent="0.2">
      <c r="W237" t="str">
        <f t="shared" si="290"/>
        <v>if(isset($request[''])){$statement-&gt;bindValue('',$request['']);}</v>
      </c>
      <c r="CH237" t="s">
        <v>181</v>
      </c>
    </row>
    <row r="238" spans="2:86" x14ac:dyDescent="0.2">
      <c r="W238" t="str">
        <f t="shared" si="290"/>
        <v>if(isset($request['user_id'])){$statement-&gt;bindValue('user_id',$request['user_id']);}</v>
      </c>
      <c r="CH238" t="s">
        <v>181</v>
      </c>
    </row>
    <row r="239" spans="2:86" x14ac:dyDescent="0.2">
      <c r="W239" t="str">
        <f t="shared" si="290"/>
        <v>if(isset($request[''])){$statement-&gt;bindValue('',$request['']);}</v>
      </c>
      <c r="CH239" t="s">
        <v>181</v>
      </c>
    </row>
    <row r="240" spans="2:86" x14ac:dyDescent="0.2">
      <c r="W240" t="str">
        <f t="shared" si="290"/>
        <v>if(isset($request['app_id'])){$statement-&gt;bindValue('app_id',$request['app_id']);}</v>
      </c>
      <c r="CH240" t="s">
        <v>181</v>
      </c>
    </row>
    <row r="241" spans="1:86" x14ac:dyDescent="0.2">
      <c r="W241" t="str">
        <f t="shared" si="290"/>
        <v>if(isset($request[''])){$statement-&gt;bindValue('',$request['']);}</v>
      </c>
      <c r="CH241" t="s">
        <v>181</v>
      </c>
    </row>
    <row r="242" spans="1:86" x14ac:dyDescent="0.2">
      <c r="W242" t="str">
        <f t="shared" si="290"/>
        <v>if(isset($request['event_id'])){$statement-&gt;bindValue('event_id',$request['event_id']);}</v>
      </c>
      <c r="CH242" t="s">
        <v>181</v>
      </c>
    </row>
    <row r="243" spans="1:86" x14ac:dyDescent="0.2">
      <c r="W243" t="str">
        <f t="shared" si="290"/>
        <v>if(isset($request['process_id'])){$statement-&gt;bindValue('process_id',$request['process_id']);}</v>
      </c>
      <c r="CH243" t="s">
        <v>181</v>
      </c>
    </row>
    <row r="244" spans="1:86" x14ac:dyDescent="0.2">
      <c r="W244" t="str">
        <f t="shared" si="290"/>
        <v>if(isset($request['time_started'])){$statement-&gt;bindValue('time_started',$request['time_started']);}</v>
      </c>
      <c r="CH244" t="s">
        <v>181</v>
      </c>
    </row>
    <row r="245" spans="1:86" x14ac:dyDescent="0.2">
      <c r="W245" t="str">
        <f t="shared" si="290"/>
        <v>if(isset($request['time_updated'])){$statement-&gt;bindValue('time_updated',$request['time_updated']);}</v>
      </c>
      <c r="CH245" t="s">
        <v>181</v>
      </c>
    </row>
    <row r="246" spans="1:86" x14ac:dyDescent="0.2">
      <c r="W246" t="str">
        <f t="shared" si="290"/>
        <v>if(isset($request['time_finished'])){$statement-&gt;bindValue('time_finished',$request['time_finished']);}</v>
      </c>
      <c r="CH246" t="s">
        <v>181</v>
      </c>
    </row>
    <row r="247" spans="1:86" x14ac:dyDescent="0.2">
      <c r="CH247" t="s">
        <v>181</v>
      </c>
    </row>
    <row r="248" spans="1:86" s="49" customFormat="1" x14ac:dyDescent="0.2">
      <c r="A248" s="59" t="s">
        <v>155</v>
      </c>
    </row>
    <row r="250" spans="1:86" x14ac:dyDescent="0.2">
      <c r="B250" t="str">
        <f>_xlfn.CONCAT(B36,CHAR(44))</f>
        <v>unique_id,</v>
      </c>
      <c r="E250" t="str">
        <f>_xlfn.CONCAT(E36,CHAR(44))</f>
        <v>process_ID,</v>
      </c>
      <c r="H250" t="str">
        <f>_xlfn.CONCAT(H36,CHAR(44))</f>
        <v>event_ID,</v>
      </c>
      <c r="K250" t="str">
        <f>_xlfn.CONCAT(K36,CHAR(44))</f>
        <v>app_ID,</v>
      </c>
      <c r="N250" t="str">
        <f>_xlfn.CONCAT(N36,CHAR(44))</f>
        <v>token_ID,</v>
      </c>
      <c r="Q250" t="str">
        <f>_xlfn.CONCAT(Q36,CHAR(44))</f>
        <v>person_ID,</v>
      </c>
      <c r="T250" t="str">
        <f>_xlfn.CONCAT(T36,CHAR(44))</f>
        <v>user_ID,</v>
      </c>
      <c r="W250" t="str">
        <f>_xlfn.CONCAT(W36,CHAR(44))</f>
        <v>profile_ID,</v>
      </c>
      <c r="Z250" t="str">
        <f>_xlfn.CONCAT(Z36,CHAR(44))</f>
        <v>partner_ID,</v>
      </c>
      <c r="AC250" t="str">
        <f>_xlfn.CONCAT(AC36,CHAR(44))</f>
        <v>view_ID,</v>
      </c>
      <c r="AF250" t="str">
        <f>_xlfn.CONCAT(AF36,CHAR(44))</f>
        <v>search_ID,</v>
      </c>
      <c r="AI250" t="str">
        <f>_xlfn.CONCAT(AI36,CHAR(44))</f>
        <v>asset_ID,</v>
      </c>
      <c r="AL250" t="str">
        <f>_xlfn.CONCAT(AL36,CHAR(44))</f>
        <v>acknowledgement_ID,</v>
      </c>
      <c r="AO250" t="str">
        <f>_xlfn.CONCAT(AO36,CHAR(44))</f>
        <v>comment_ID,</v>
      </c>
      <c r="AR250" t="str">
        <f>_xlfn.CONCAT(AR36,CHAR(44))</f>
        <v>followship_ID,</v>
      </c>
      <c r="AU250" t="str">
        <f>_xlfn.CONCAT(AU36,CHAR(44))</f>
        <v>group_ID,</v>
      </c>
      <c r="AX250" t="str">
        <f>_xlfn.CONCAT(AX36,CHAR(44))</f>
        <v>post_ID,</v>
      </c>
      <c r="BA250" t="str">
        <f>_xlfn.CONCAT(BA36,CHAR(44))</f>
        <v>tag_ID,</v>
      </c>
      <c r="BD250" t="str">
        <f>_xlfn.CONCAT(BD36,CHAR(44))</f>
        <v>topic_ID,</v>
      </c>
      <c r="BG250" t="str">
        <f>_xlfn.CONCAT(BG36,CHAR(44))</f>
        <v>trend_ID,</v>
      </c>
      <c r="BJ250" t="str">
        <f>_xlfn.CONCAT(BJ36,CHAR(44))</f>
        <v>thread_ID,</v>
      </c>
      <c r="BM250" t="str">
        <f>_xlfn.CONCAT(BM36,CHAR(44))</f>
        <v>message_ID,</v>
      </c>
      <c r="BP250" t="str">
        <f>_xlfn.CONCAT(BP36,CHAR(44))</f>
        <v>notification_ID,</v>
      </c>
      <c r="BS250" t="str">
        <f>_xlfn.CONCAT(BS36,CHAR(44))</f>
        <v>stage_ID,</v>
      </c>
      <c r="BV250" t="str">
        <f>_xlfn.CONCAT(BV36,CHAR(44))</f>
        <v>recording_ID,</v>
      </c>
      <c r="BY250" t="str">
        <f>_xlfn.CONCAT(BY36,CHAR(44))</f>
        <v>attachment_ID,</v>
      </c>
      <c r="CB250" t="str">
        <f>_xlfn.CONCAT(CB36,CHAR(44))</f>
        <v>excerpt_ID,</v>
      </c>
      <c r="CE250" t="str">
        <f>_xlfn.CONCAT(CE36,CHAR(44))</f>
        <v>idea_ID,</v>
      </c>
    </row>
    <row r="251" spans="1:86" x14ac:dyDescent="0.2">
      <c r="B251" t="str">
        <f t="shared" ref="B251:B276" si="311">_xlfn.CONCAT(B37,CHAR(44))</f>
        <v>unique_attributes,</v>
      </c>
      <c r="E251" t="str">
        <f t="shared" ref="E251:E276" si="312">_xlfn.CONCAT(E37,CHAR(44))</f>
        <v>process_attributes,</v>
      </c>
      <c r="H251" t="str">
        <f t="shared" ref="H251:H276" si="313">_xlfn.CONCAT(H37,CHAR(44))</f>
        <v>event_attributes,</v>
      </c>
      <c r="K251" t="str">
        <f t="shared" ref="K251:K276" si="314">_xlfn.CONCAT(K37,CHAR(44))</f>
        <v>app_attributes,</v>
      </c>
      <c r="N251" t="str">
        <f t="shared" ref="N251:N276" si="315">_xlfn.CONCAT(N37,CHAR(44))</f>
        <v>token_attributes,</v>
      </c>
      <c r="Q251" t="str">
        <f t="shared" ref="Q251:Q276" si="316">_xlfn.CONCAT(Q37,CHAR(44))</f>
        <v>person_attributes,</v>
      </c>
      <c r="T251" t="str">
        <f t="shared" ref="T251:T276" si="317">_xlfn.CONCAT(T37,CHAR(44))</f>
        <v>user_attributes,</v>
      </c>
      <c r="W251" t="str">
        <f t="shared" ref="W251:W276" si="318">_xlfn.CONCAT(W37,CHAR(44))</f>
        <v>profile_attributes,</v>
      </c>
      <c r="Z251" t="str">
        <f t="shared" ref="Z251:Z276" si="319">_xlfn.CONCAT(Z37,CHAR(44))</f>
        <v>partner_attributes,</v>
      </c>
      <c r="AC251" t="str">
        <f t="shared" ref="AC251:AC276" si="320">_xlfn.CONCAT(AC37,CHAR(44))</f>
        <v>view_attributes,</v>
      </c>
      <c r="AF251" t="str">
        <f t="shared" ref="AF251:AF276" si="321">_xlfn.CONCAT(AF37,CHAR(44))</f>
        <v>search_attributes,</v>
      </c>
      <c r="AI251" t="str">
        <f t="shared" ref="AI251:AI276" si="322">_xlfn.CONCAT(AI37,CHAR(44))</f>
        <v>asset_attributes,</v>
      </c>
      <c r="AL251" t="str">
        <f t="shared" ref="AL251:AL276" si="323">_xlfn.CONCAT(AL37,CHAR(44))</f>
        <v>acknowledgement_attributes,</v>
      </c>
      <c r="AO251" t="str">
        <f t="shared" ref="AO251:AO276" si="324">_xlfn.CONCAT(AO37,CHAR(44))</f>
        <v>comment_attributes,</v>
      </c>
      <c r="AR251" t="str">
        <f t="shared" ref="AR251:AR276" si="325">_xlfn.CONCAT(AR37,CHAR(44))</f>
        <v>followship_attributes,</v>
      </c>
      <c r="AU251" t="str">
        <f t="shared" ref="AU251:AU276" si="326">_xlfn.CONCAT(AU37,CHAR(44))</f>
        <v>group_attributes,</v>
      </c>
      <c r="AX251" t="str">
        <f t="shared" ref="AX251:AX276" si="327">_xlfn.CONCAT(AX37,CHAR(44))</f>
        <v>post_attributes,</v>
      </c>
      <c r="BA251" t="str">
        <f t="shared" ref="BA251:BA276" si="328">_xlfn.CONCAT(BA37,CHAR(44))</f>
        <v>tag_attributes,</v>
      </c>
      <c r="BD251" t="str">
        <f t="shared" ref="BD251:BD276" si="329">_xlfn.CONCAT(BD37,CHAR(44))</f>
        <v>topic_attributes,</v>
      </c>
      <c r="BG251" t="str">
        <f t="shared" ref="BG251:BG276" si="330">_xlfn.CONCAT(BG37,CHAR(44))</f>
        <v>trend_attributes,</v>
      </c>
      <c r="BJ251" t="str">
        <f t="shared" ref="BJ251:BJ276" si="331">_xlfn.CONCAT(BJ37,CHAR(44))</f>
        <v>thread_attributes,</v>
      </c>
      <c r="BM251" t="str">
        <f t="shared" ref="BM251:BM276" si="332">_xlfn.CONCAT(BM37,CHAR(44))</f>
        <v>message_attributes,</v>
      </c>
      <c r="BP251" t="str">
        <f t="shared" ref="BP251:BP276" si="333">_xlfn.CONCAT(BP37,CHAR(44))</f>
        <v>notification_attributes,</v>
      </c>
      <c r="BS251" t="str">
        <f t="shared" ref="BS251:BS276" si="334">_xlfn.CONCAT(BS37,CHAR(44))</f>
        <v>stage_attributes,</v>
      </c>
      <c r="BV251" t="str">
        <f t="shared" ref="BV251:BV276" si="335">_xlfn.CONCAT(BV37,CHAR(44))</f>
        <v>recording_attributes,</v>
      </c>
      <c r="BY251" t="str">
        <f t="shared" ref="BY251:BY276" si="336">_xlfn.CONCAT(BY37,CHAR(44))</f>
        <v>attachment_attributes,</v>
      </c>
      <c r="CB251" t="str">
        <f t="shared" ref="CB251:CB276" si="337">_xlfn.CONCAT(CB37,CHAR(44))</f>
        <v>excerpt_attributes,</v>
      </c>
      <c r="CE251" t="str">
        <f t="shared" ref="CE251:CE276" si="338">_xlfn.CONCAT(CE37,CHAR(44))</f>
        <v>idea_attributes,</v>
      </c>
    </row>
    <row r="252" spans="1:86" x14ac:dyDescent="0.2">
      <c r="B252" t="str">
        <f t="shared" si="311"/>
        <v>unique_type,</v>
      </c>
      <c r="E252" t="str">
        <f t="shared" si="312"/>
        <v>process_action,</v>
      </c>
      <c r="H252" t="str">
        <f t="shared" si="313"/>
        <v>event_type,</v>
      </c>
      <c r="K252" t="str">
        <f t="shared" si="314"/>
        <v>app_name,</v>
      </c>
      <c r="N252" t="str">
        <f t="shared" si="315"/>
        <v>token_key,</v>
      </c>
      <c r="Q252" t="str">
        <f t="shared" si="316"/>
        <v>person_name_first,</v>
      </c>
      <c r="T252" t="str">
        <f t="shared" si="317"/>
        <v>user_alias,</v>
      </c>
      <c r="W252" t="str">
        <f t="shared" si="318"/>
        <v>profile_images,</v>
      </c>
      <c r="Z252" t="str">
        <f t="shared" si="319"/>
        <v>partner_type,</v>
      </c>
      <c r="AC252" t="str">
        <f t="shared" si="320"/>
        <v>view_object,</v>
      </c>
      <c r="AF252" t="str">
        <f t="shared" si="321"/>
        <v>search_query,</v>
      </c>
      <c r="AI252" t="str">
        <f t="shared" si="322"/>
        <v>asset_type,</v>
      </c>
      <c r="AL252" t="str">
        <f t="shared" si="323"/>
        <v>acknowledgement_type,</v>
      </c>
      <c r="AO252" t="str">
        <f t="shared" si="324"/>
        <v>comment_text,</v>
      </c>
      <c r="AR252" t="str">
        <f t="shared" si="325"/>
        <v>followship_recipient,</v>
      </c>
      <c r="AU252" t="str">
        <f t="shared" si="326"/>
        <v>group_title,</v>
      </c>
      <c r="AX252" t="str">
        <f t="shared" si="327"/>
        <v>post_body,</v>
      </c>
      <c r="BA252" t="str">
        <f t="shared" si="328"/>
        <v>tag_label,</v>
      </c>
      <c r="BD252" t="str">
        <f t="shared" si="329"/>
        <v>topic_label,</v>
      </c>
      <c r="BG252" t="str">
        <f t="shared" si="330"/>
        <v>trend_label,</v>
      </c>
      <c r="BJ252" t="str">
        <f t="shared" si="331"/>
        <v>thread_title,</v>
      </c>
      <c r="BM252" t="str">
        <f t="shared" si="332"/>
        <v>message_body,</v>
      </c>
      <c r="BP252" t="str">
        <f t="shared" si="333"/>
        <v>notification_message,</v>
      </c>
      <c r="BS252" t="str">
        <f t="shared" si="334"/>
        <v>stage_excerpts,</v>
      </c>
      <c r="BV252" t="str">
        <f t="shared" si="335"/>
        <v>recording_type,</v>
      </c>
      <c r="BY252" t="str">
        <f t="shared" si="336"/>
        <v>attachment_drawings,</v>
      </c>
      <c r="CB252" t="str">
        <f t="shared" si="337"/>
        <v>excerpt_lines,</v>
      </c>
      <c r="CE252" t="str">
        <f t="shared" si="338"/>
        <v>idea_text,</v>
      </c>
    </row>
    <row r="253" spans="1:86" x14ac:dyDescent="0.2">
      <c r="B253" t="str">
        <f t="shared" si="311"/>
        <v>,</v>
      </c>
      <c r="E253" t="str">
        <f t="shared" si="312"/>
        <v>,</v>
      </c>
      <c r="H253" t="str">
        <f t="shared" si="313"/>
        <v>event_token,</v>
      </c>
      <c r="K253" t="str">
        <f t="shared" si="314"/>
        <v>app_website,</v>
      </c>
      <c r="N253" t="str">
        <f t="shared" si="315"/>
        <v>token_secret,</v>
      </c>
      <c r="Q253" t="str">
        <f t="shared" si="316"/>
        <v>person_name_middle,</v>
      </c>
      <c r="T253" t="str">
        <f t="shared" si="317"/>
        <v>user_authorize,</v>
      </c>
      <c r="W253" t="str">
        <f t="shared" si="318"/>
        <v>profile_bio,</v>
      </c>
      <c r="Z253" t="str">
        <f t="shared" si="319"/>
        <v>partner_status,</v>
      </c>
      <c r="AC253" t="str">
        <f t="shared" si="320"/>
        <v>,</v>
      </c>
      <c r="AF253" t="str">
        <f t="shared" si="321"/>
        <v>search_conversion,</v>
      </c>
      <c r="AI253" t="str">
        <f t="shared" si="322"/>
        <v>asset_status,</v>
      </c>
      <c r="AL253" t="str">
        <f t="shared" si="323"/>
        <v>acknowledgement_parent,</v>
      </c>
      <c r="AO253" t="str">
        <f t="shared" si="324"/>
        <v>comment_thread,</v>
      </c>
      <c r="AR253" t="str">
        <f t="shared" si="325"/>
        <v>followship_sender,</v>
      </c>
      <c r="AU253" t="str">
        <f t="shared" si="326"/>
        <v>group_headline,</v>
      </c>
      <c r="AX253" t="str">
        <f t="shared" si="327"/>
        <v>post_images,</v>
      </c>
      <c r="BA253" t="str">
        <f t="shared" si="328"/>
        <v>tag_object,</v>
      </c>
      <c r="BD253" t="str">
        <f t="shared" si="329"/>
        <v>,</v>
      </c>
      <c r="BG253" t="str">
        <f t="shared" si="330"/>
        <v>trend_object,</v>
      </c>
      <c r="BJ253" t="str">
        <f t="shared" si="331"/>
        <v>thread_participants,</v>
      </c>
      <c r="BM253" t="str">
        <f t="shared" si="332"/>
        <v>message_images,</v>
      </c>
      <c r="BP253" t="str">
        <f t="shared" si="333"/>
        <v>notification_type,</v>
      </c>
      <c r="BS253" t="str">
        <f t="shared" si="334"/>
        <v>stage_attachments,</v>
      </c>
      <c r="BV253" t="str">
        <f t="shared" si="335"/>
        <v>recording_source,</v>
      </c>
      <c r="BY253" t="str">
        <f t="shared" si="336"/>
        <v>attachment_images,</v>
      </c>
      <c r="CB253" t="str">
        <f t="shared" si="337"/>
        <v>,</v>
      </c>
      <c r="CE253" t="str">
        <f t="shared" si="338"/>
        <v>idea_x,</v>
      </c>
    </row>
    <row r="254" spans="1:86" x14ac:dyDescent="0.2">
      <c r="B254" t="str">
        <f t="shared" si="311"/>
        <v>,</v>
      </c>
      <c r="E254" t="str">
        <f t="shared" si="312"/>
        <v>,</v>
      </c>
      <c r="H254" t="str">
        <f t="shared" si="313"/>
        <v>event_object,</v>
      </c>
      <c r="K254" t="str">
        <f t="shared" si="314"/>
        <v>app_industry,</v>
      </c>
      <c r="N254" t="str">
        <f t="shared" si="315"/>
        <v>token_expires,</v>
      </c>
      <c r="Q254" t="str">
        <f t="shared" si="316"/>
        <v>person_name_last,</v>
      </c>
      <c r="T254" t="str">
        <f t="shared" si="317"/>
        <v>user_lastlogin,</v>
      </c>
      <c r="W254" t="str">
        <f t="shared" si="318"/>
        <v>profile_headline,</v>
      </c>
      <c r="Z254" t="str">
        <f t="shared" si="319"/>
        <v>partner_organization,</v>
      </c>
      <c r="AC254" t="str">
        <f t="shared" si="320"/>
        <v>,</v>
      </c>
      <c r="AF254" t="str">
        <f t="shared" si="321"/>
        <v>,</v>
      </c>
      <c r="AI254" t="str">
        <f t="shared" si="322"/>
        <v>asset_primary,</v>
      </c>
      <c r="AL254" t="str">
        <f t="shared" si="323"/>
        <v>acknowledgement_object,</v>
      </c>
      <c r="AO254" t="str">
        <f t="shared" si="324"/>
        <v>comment_object,</v>
      </c>
      <c r="AR254" t="str">
        <f t="shared" si="325"/>
        <v>followship_status,</v>
      </c>
      <c r="AU254" t="str">
        <f t="shared" si="326"/>
        <v>group_access,</v>
      </c>
      <c r="AX254" t="str">
        <f t="shared" si="327"/>
        <v>post_closed,</v>
      </c>
      <c r="BA254" t="str">
        <f t="shared" si="328"/>
        <v>,</v>
      </c>
      <c r="BD254" t="str">
        <f t="shared" si="329"/>
        <v>,</v>
      </c>
      <c r="BG254" t="str">
        <f t="shared" si="330"/>
        <v>,</v>
      </c>
      <c r="BJ254" t="str">
        <f t="shared" si="331"/>
        <v>thread_preview,</v>
      </c>
      <c r="BM254" t="str">
        <f t="shared" si="332"/>
        <v>,</v>
      </c>
      <c r="BP254" t="str">
        <f t="shared" si="333"/>
        <v>notification_opened,</v>
      </c>
      <c r="BS254" t="str">
        <f t="shared" si="334"/>
        <v>,</v>
      </c>
      <c r="BV254" t="str">
        <f t="shared" si="335"/>
        <v>recording_length,</v>
      </c>
      <c r="BY254" t="str">
        <f t="shared" si="336"/>
        <v>attachment_recordings,</v>
      </c>
      <c r="CB254" t="str">
        <f t="shared" si="337"/>
        <v>,</v>
      </c>
      <c r="CE254" t="str">
        <f t="shared" si="338"/>
        <v>idea_y,</v>
      </c>
    </row>
    <row r="255" spans="1:86" x14ac:dyDescent="0.2">
      <c r="B255" t="str">
        <f t="shared" si="311"/>
        <v>,</v>
      </c>
      <c r="E255" t="str">
        <f t="shared" si="312"/>
        <v>,</v>
      </c>
      <c r="H255" t="str">
        <f t="shared" si="313"/>
        <v>,</v>
      </c>
      <c r="K255" t="str">
        <f t="shared" si="314"/>
        <v>app_email,</v>
      </c>
      <c r="N255" t="str">
        <f t="shared" si="315"/>
        <v>token_limit,</v>
      </c>
      <c r="Q255" t="str">
        <f t="shared" si="316"/>
        <v>person_email,</v>
      </c>
      <c r="T255" t="str">
        <f t="shared" si="317"/>
        <v>user_status,</v>
      </c>
      <c r="W255" t="str">
        <f t="shared" si="318"/>
        <v>profile_access,</v>
      </c>
      <c r="Z255" t="str">
        <f t="shared" si="319"/>
        <v>,</v>
      </c>
      <c r="AC255" t="str">
        <f t="shared" si="320"/>
        <v>,</v>
      </c>
      <c r="AF255" t="str">
        <f t="shared" si="321"/>
        <v>,</v>
      </c>
      <c r="AI255" t="str">
        <f t="shared" si="322"/>
        <v>asset_object,</v>
      </c>
      <c r="AL255" t="str">
        <f t="shared" si="323"/>
        <v>,</v>
      </c>
      <c r="AO255" t="str">
        <f t="shared" si="324"/>
        <v>,</v>
      </c>
      <c r="AR255" t="str">
        <f t="shared" si="325"/>
        <v>,</v>
      </c>
      <c r="AU255" t="str">
        <f t="shared" si="326"/>
        <v>group_participants,</v>
      </c>
      <c r="AX255" t="str">
        <f t="shared" si="327"/>
        <v>post_deleted,</v>
      </c>
      <c r="BA255" t="str">
        <f t="shared" si="328"/>
        <v>,</v>
      </c>
      <c r="BD255" t="str">
        <f t="shared" si="329"/>
        <v>,</v>
      </c>
      <c r="BG255" t="str">
        <f t="shared" si="330"/>
        <v>,</v>
      </c>
      <c r="BJ255" t="str">
        <f t="shared" si="331"/>
        <v>,</v>
      </c>
      <c r="BM255" t="str">
        <f t="shared" si="332"/>
        <v>,</v>
      </c>
      <c r="BP255" t="str">
        <f t="shared" si="333"/>
        <v>notification_viewed,</v>
      </c>
      <c r="BS255" t="str">
        <f t="shared" si="334"/>
        <v>,</v>
      </c>
      <c r="BV255" t="str">
        <f t="shared" si="335"/>
        <v>recording_cues,</v>
      </c>
      <c r="BY255" t="str">
        <f t="shared" si="336"/>
        <v>,</v>
      </c>
      <c r="CB255" t="str">
        <f t="shared" si="337"/>
        <v>,</v>
      </c>
      <c r="CE255" t="str">
        <f t="shared" si="338"/>
        <v>idea_z,</v>
      </c>
    </row>
    <row r="256" spans="1:86" x14ac:dyDescent="0.2">
      <c r="B256" t="str">
        <f t="shared" si="311"/>
        <v>,</v>
      </c>
      <c r="E256" t="str">
        <f t="shared" si="312"/>
        <v>,</v>
      </c>
      <c r="H256" t="str">
        <f t="shared" si="313"/>
        <v>,</v>
      </c>
      <c r="K256" t="str">
        <f t="shared" si="314"/>
        <v>app_description,</v>
      </c>
      <c r="N256" t="str">
        <f t="shared" si="315"/>
        <v>token_balance,</v>
      </c>
      <c r="Q256" t="str">
        <f t="shared" si="316"/>
        <v>person_phone_primary,</v>
      </c>
      <c r="T256" t="str">
        <f t="shared" si="317"/>
        <v>user_validation,</v>
      </c>
      <c r="W256" t="str">
        <f t="shared" si="318"/>
        <v>profile_status,</v>
      </c>
      <c r="Z256" t="str">
        <f t="shared" si="319"/>
        <v>,</v>
      </c>
      <c r="AC256" t="str">
        <f t="shared" si="320"/>
        <v>,</v>
      </c>
      <c r="AF256" t="str">
        <f t="shared" si="321"/>
        <v>,</v>
      </c>
      <c r="AI256" t="str">
        <f t="shared" si="322"/>
        <v>asset_caption,</v>
      </c>
      <c r="AL256" t="str">
        <f t="shared" si="323"/>
        <v>,</v>
      </c>
      <c r="AO256" t="str">
        <f t="shared" si="324"/>
        <v>,</v>
      </c>
      <c r="AR256" t="str">
        <f t="shared" si="325"/>
        <v>,</v>
      </c>
      <c r="AU256" t="str">
        <f t="shared" si="326"/>
        <v>group_images,</v>
      </c>
      <c r="AX256" t="str">
        <f t="shared" si="327"/>
        <v>post_access,</v>
      </c>
      <c r="BA256" t="str">
        <f t="shared" si="328"/>
        <v>,</v>
      </c>
      <c r="BD256" t="str">
        <f t="shared" si="329"/>
        <v>,</v>
      </c>
      <c r="BG256" t="str">
        <f t="shared" si="330"/>
        <v>,</v>
      </c>
      <c r="BJ256" t="str">
        <f t="shared" si="331"/>
        <v>,</v>
      </c>
      <c r="BM256" t="str">
        <f t="shared" si="332"/>
        <v>,</v>
      </c>
      <c r="BP256" t="str">
        <f t="shared" si="333"/>
        <v>notification_recipient,</v>
      </c>
      <c r="BS256" t="str">
        <f t="shared" si="334"/>
        <v>,</v>
      </c>
      <c r="BV256" t="str">
        <f t="shared" si="335"/>
        <v>recording_start_time,</v>
      </c>
      <c r="BY256" t="str">
        <f t="shared" si="336"/>
        <v>,</v>
      </c>
      <c r="CB256" t="str">
        <f t="shared" si="337"/>
        <v>,</v>
      </c>
      <c r="CE256" t="str">
        <f t="shared" si="338"/>
        <v>idea_width,</v>
      </c>
    </row>
    <row r="257" spans="2:86" x14ac:dyDescent="0.2">
      <c r="B257" t="str">
        <f t="shared" si="311"/>
        <v>,</v>
      </c>
      <c r="E257" t="str">
        <f t="shared" si="312"/>
        <v>,</v>
      </c>
      <c r="H257" t="str">
        <f t="shared" si="313"/>
        <v>,</v>
      </c>
      <c r="K257" t="str">
        <f t="shared" si="314"/>
        <v>app_type,</v>
      </c>
      <c r="N257" t="str">
        <f t="shared" si="315"/>
        <v>token_status,</v>
      </c>
      <c r="Q257" t="str">
        <f t="shared" si="316"/>
        <v>person_phone_secondary,</v>
      </c>
      <c r="T257" t="str">
        <f t="shared" si="317"/>
        <v>user_welcome,</v>
      </c>
      <c r="W257" t="str">
        <f t="shared" si="318"/>
        <v>,</v>
      </c>
      <c r="Z257" t="str">
        <f t="shared" si="319"/>
        <v>,</v>
      </c>
      <c r="AC257" t="str">
        <f t="shared" si="320"/>
        <v>,</v>
      </c>
      <c r="AF257" t="str">
        <f t="shared" si="321"/>
        <v>,</v>
      </c>
      <c r="AI257" t="str">
        <f t="shared" si="322"/>
        <v>asset_filename,</v>
      </c>
      <c r="AL257" t="str">
        <f t="shared" si="323"/>
        <v>,</v>
      </c>
      <c r="AO257" t="str">
        <f t="shared" si="324"/>
        <v>,</v>
      </c>
      <c r="AR257" t="str">
        <f t="shared" si="325"/>
        <v>,</v>
      </c>
      <c r="AU257" t="str">
        <f t="shared" si="326"/>
        <v>,</v>
      </c>
      <c r="AX257" t="str">
        <f t="shared" si="327"/>
        <v>post_host,</v>
      </c>
      <c r="BA257" t="str">
        <f t="shared" si="328"/>
        <v>,</v>
      </c>
      <c r="BD257" t="str">
        <f t="shared" si="329"/>
        <v>,</v>
      </c>
      <c r="BG257" t="str">
        <f t="shared" si="330"/>
        <v>,</v>
      </c>
      <c r="BJ257" t="str">
        <f t="shared" si="331"/>
        <v>,</v>
      </c>
      <c r="BM257" t="str">
        <f t="shared" si="332"/>
        <v>,</v>
      </c>
      <c r="BP257" t="str">
        <f t="shared" si="333"/>
        <v>notification_sender,</v>
      </c>
      <c r="BS257" t="str">
        <f t="shared" si="334"/>
        <v>,</v>
      </c>
      <c r="BV257" t="str">
        <f t="shared" si="335"/>
        <v>recording_end_time,</v>
      </c>
      <c r="BY257" t="str">
        <f t="shared" si="336"/>
        <v>,</v>
      </c>
      <c r="CB257" t="str">
        <f t="shared" si="337"/>
        <v>,</v>
      </c>
      <c r="CE257" t="str">
        <f t="shared" si="338"/>
        <v>idea_height,</v>
      </c>
    </row>
    <row r="258" spans="2:86" x14ac:dyDescent="0.2">
      <c r="B258" t="str">
        <f t="shared" si="311"/>
        <v>,</v>
      </c>
      <c r="E258" t="str">
        <f t="shared" si="312"/>
        <v>,</v>
      </c>
      <c r="H258" t="str">
        <f t="shared" si="313"/>
        <v>,</v>
      </c>
      <c r="K258" t="str">
        <f t="shared" si="314"/>
        <v>,</v>
      </c>
      <c r="N258" t="str">
        <f t="shared" si="315"/>
        <v>,</v>
      </c>
      <c r="Q258" t="str">
        <f t="shared" si="316"/>
        <v>person_entitlements,</v>
      </c>
      <c r="T258" t="str">
        <f t="shared" si="317"/>
        <v>,</v>
      </c>
      <c r="W258" t="str">
        <f t="shared" si="318"/>
        <v>,</v>
      </c>
      <c r="Z258" t="str">
        <f t="shared" si="319"/>
        <v>,</v>
      </c>
      <c r="AC258" t="str">
        <f t="shared" si="320"/>
        <v>,</v>
      </c>
      <c r="AF258" t="str">
        <f t="shared" si="321"/>
        <v>,</v>
      </c>
      <c r="AI258" t="str">
        <f t="shared" si="322"/>
        <v>asset_metadata,</v>
      </c>
      <c r="AL258" t="str">
        <f t="shared" si="323"/>
        <v>,</v>
      </c>
      <c r="AO258" t="str">
        <f t="shared" si="324"/>
        <v>,</v>
      </c>
      <c r="AR258" t="str">
        <f t="shared" si="325"/>
        <v>,</v>
      </c>
      <c r="AU258" t="str">
        <f t="shared" si="326"/>
        <v>,</v>
      </c>
      <c r="AX258" t="str">
        <f t="shared" si="327"/>
        <v>,</v>
      </c>
      <c r="BA258" t="str">
        <f t="shared" si="328"/>
        <v>,</v>
      </c>
      <c r="BD258" t="str">
        <f t="shared" si="329"/>
        <v>,</v>
      </c>
      <c r="BG258" t="str">
        <f t="shared" si="330"/>
        <v>,</v>
      </c>
      <c r="BJ258" t="str">
        <f t="shared" si="331"/>
        <v>,</v>
      </c>
      <c r="BM258" t="str">
        <f t="shared" si="332"/>
        <v>,</v>
      </c>
      <c r="BP258" t="str">
        <f t="shared" si="333"/>
        <v>notification_subject,</v>
      </c>
      <c r="BS258" t="str">
        <f t="shared" si="334"/>
        <v>,</v>
      </c>
      <c r="BV258" t="str">
        <f t="shared" si="335"/>
        <v>,</v>
      </c>
      <c r="BY258" t="str">
        <f t="shared" si="336"/>
        <v>,</v>
      </c>
      <c r="CB258" t="str">
        <f t="shared" si="337"/>
        <v>,</v>
      </c>
      <c r="CE258" t="str">
        <f t="shared" si="338"/>
        <v>,</v>
      </c>
    </row>
    <row r="259" spans="2:86" x14ac:dyDescent="0.2">
      <c r="B259" t="str">
        <f t="shared" si="311"/>
        <v>,</v>
      </c>
      <c r="E259" t="str">
        <f t="shared" si="312"/>
        <v>,</v>
      </c>
      <c r="H259" t="str">
        <f t="shared" si="313"/>
        <v>,</v>
      </c>
      <c r="K259" t="str">
        <f t="shared" si="314"/>
        <v>,</v>
      </c>
      <c r="N259" t="str">
        <f t="shared" si="315"/>
        <v>,</v>
      </c>
      <c r="Q259" t="str">
        <f t="shared" si="316"/>
        <v>,</v>
      </c>
      <c r="T259" t="str">
        <f t="shared" si="317"/>
        <v>,</v>
      </c>
      <c r="W259" t="str">
        <f t="shared" si="318"/>
        <v>,</v>
      </c>
      <c r="Z259" t="str">
        <f t="shared" si="319"/>
        <v>,</v>
      </c>
      <c r="AC259" t="str">
        <f t="shared" si="320"/>
        <v>,</v>
      </c>
      <c r="AF259" t="str">
        <f t="shared" si="321"/>
        <v>,</v>
      </c>
      <c r="AI259" t="str">
        <f t="shared" si="322"/>
        <v>,</v>
      </c>
      <c r="AL259" t="str">
        <f t="shared" si="323"/>
        <v>,</v>
      </c>
      <c r="AO259" t="str">
        <f t="shared" si="324"/>
        <v>,</v>
      </c>
      <c r="AR259" t="str">
        <f t="shared" si="325"/>
        <v>,</v>
      </c>
      <c r="AU259" t="str">
        <f t="shared" si="326"/>
        <v>,</v>
      </c>
      <c r="AX259" t="str">
        <f t="shared" si="327"/>
        <v>,</v>
      </c>
      <c r="BA259" t="str">
        <f t="shared" si="328"/>
        <v>,</v>
      </c>
      <c r="BD259" t="str">
        <f t="shared" si="329"/>
        <v>,</v>
      </c>
      <c r="BG259" t="str">
        <f t="shared" si="330"/>
        <v>,</v>
      </c>
      <c r="BJ259" t="str">
        <f t="shared" si="331"/>
        <v>,</v>
      </c>
      <c r="BM259" t="str">
        <f t="shared" si="332"/>
        <v>,</v>
      </c>
      <c r="BP259" t="str">
        <f t="shared" si="333"/>
        <v>notification_object,</v>
      </c>
      <c r="BS259" t="str">
        <f t="shared" si="334"/>
        <v>,</v>
      </c>
      <c r="BV259" t="str">
        <f t="shared" si="335"/>
        <v>,</v>
      </c>
      <c r="BY259" t="str">
        <f t="shared" si="336"/>
        <v>,</v>
      </c>
      <c r="CB259" t="str">
        <f t="shared" si="337"/>
        <v>,</v>
      </c>
      <c r="CE259" t="str">
        <f t="shared" si="338"/>
        <v>,</v>
      </c>
    </row>
    <row r="260" spans="2:86" x14ac:dyDescent="0.2">
      <c r="B260" t="str">
        <f t="shared" si="311"/>
        <v>,</v>
      </c>
      <c r="E260" t="str">
        <f t="shared" si="312"/>
        <v>,</v>
      </c>
      <c r="H260" t="str">
        <f t="shared" si="313"/>
        <v>,</v>
      </c>
      <c r="K260" t="str">
        <f t="shared" si="314"/>
        <v>,</v>
      </c>
      <c r="N260" t="str">
        <f t="shared" si="315"/>
        <v>,</v>
      </c>
      <c r="Q260" t="str">
        <f t="shared" si="316"/>
        <v>,</v>
      </c>
      <c r="T260" t="str">
        <f t="shared" si="317"/>
        <v>,</v>
      </c>
      <c r="W260" t="str">
        <f t="shared" si="318"/>
        <v>,</v>
      </c>
      <c r="Z260" t="str">
        <f t="shared" si="319"/>
        <v>,</v>
      </c>
      <c r="AC260" t="str">
        <f t="shared" si="320"/>
        <v>,</v>
      </c>
      <c r="AF260" t="str">
        <f t="shared" si="321"/>
        <v>,</v>
      </c>
      <c r="AI260" t="str">
        <f t="shared" si="322"/>
        <v>,</v>
      </c>
      <c r="AL260" t="str">
        <f t="shared" si="323"/>
        <v>,</v>
      </c>
      <c r="AO260" t="str">
        <f t="shared" si="324"/>
        <v>,</v>
      </c>
      <c r="AR260" t="str">
        <f t="shared" si="325"/>
        <v>,</v>
      </c>
      <c r="AU260" t="str">
        <f t="shared" si="326"/>
        <v>,</v>
      </c>
      <c r="AX260" t="str">
        <f t="shared" si="327"/>
        <v>,</v>
      </c>
      <c r="BA260" t="str">
        <f t="shared" si="328"/>
        <v>,</v>
      </c>
      <c r="BD260" t="str">
        <f t="shared" si="329"/>
        <v>,</v>
      </c>
      <c r="BG260" t="str">
        <f t="shared" si="330"/>
        <v>,</v>
      </c>
      <c r="BJ260" t="str">
        <f t="shared" si="331"/>
        <v>,</v>
      </c>
      <c r="BM260" t="str">
        <f t="shared" si="332"/>
        <v>,</v>
      </c>
      <c r="BP260" t="str">
        <f t="shared" si="333"/>
        <v>,</v>
      </c>
      <c r="BS260" t="str">
        <f t="shared" si="334"/>
        <v>,</v>
      </c>
      <c r="BV260" t="str">
        <f t="shared" si="335"/>
        <v>,</v>
      </c>
      <c r="BY260" t="str">
        <f t="shared" si="336"/>
        <v>,</v>
      </c>
      <c r="CB260" t="str">
        <f t="shared" si="337"/>
        <v>,</v>
      </c>
      <c r="CE260" t="str">
        <f t="shared" si="338"/>
        <v>,</v>
      </c>
    </row>
    <row r="261" spans="2:86" x14ac:dyDescent="0.2">
      <c r="B261" t="str">
        <f t="shared" si="311"/>
        <v>,</v>
      </c>
      <c r="E261" t="str">
        <f t="shared" si="312"/>
        <v>,</v>
      </c>
      <c r="H261" t="str">
        <f t="shared" si="313"/>
        <v>,</v>
      </c>
      <c r="K261" t="str">
        <f t="shared" si="314"/>
        <v>,</v>
      </c>
      <c r="N261" t="str">
        <f t="shared" si="315"/>
        <v>,</v>
      </c>
      <c r="Q261" t="str">
        <f t="shared" si="316"/>
        <v>,</v>
      </c>
      <c r="T261" t="str">
        <f t="shared" si="317"/>
        <v>,</v>
      </c>
      <c r="W261" t="str">
        <f t="shared" si="318"/>
        <v>,</v>
      </c>
      <c r="Z261" t="str">
        <f t="shared" si="319"/>
        <v>,</v>
      </c>
      <c r="AC261" t="str">
        <f t="shared" si="320"/>
        <v>,</v>
      </c>
      <c r="AF261" t="str">
        <f t="shared" si="321"/>
        <v>,</v>
      </c>
      <c r="AI261" t="str">
        <f t="shared" si="322"/>
        <v>,</v>
      </c>
      <c r="AL261" t="str">
        <f t="shared" si="323"/>
        <v>,</v>
      </c>
      <c r="AO261" t="str">
        <f t="shared" si="324"/>
        <v>,</v>
      </c>
      <c r="AR261" t="str">
        <f t="shared" si="325"/>
        <v>,</v>
      </c>
      <c r="AU261" t="str">
        <f t="shared" si="326"/>
        <v>,</v>
      </c>
      <c r="AX261" t="str">
        <f t="shared" si="327"/>
        <v>,</v>
      </c>
      <c r="BA261" t="str">
        <f t="shared" si="328"/>
        <v>,</v>
      </c>
      <c r="BD261" t="str">
        <f t="shared" si="329"/>
        <v>,</v>
      </c>
      <c r="BG261" t="str">
        <f t="shared" si="330"/>
        <v>,</v>
      </c>
      <c r="BJ261" t="str">
        <f t="shared" si="331"/>
        <v>,</v>
      </c>
      <c r="BM261" t="str">
        <f t="shared" si="332"/>
        <v>,</v>
      </c>
      <c r="BP261" t="str">
        <f t="shared" si="333"/>
        <v>,</v>
      </c>
      <c r="BS261" t="str">
        <f t="shared" si="334"/>
        <v>,</v>
      </c>
      <c r="BV261" t="str">
        <f t="shared" si="335"/>
        <v>,</v>
      </c>
      <c r="BY261" t="str">
        <f t="shared" si="336"/>
        <v>,</v>
      </c>
      <c r="CB261" t="str">
        <f t="shared" si="337"/>
        <v>,</v>
      </c>
      <c r="CE261" t="str">
        <f t="shared" si="338"/>
        <v>,</v>
      </c>
    </row>
    <row r="262" spans="2:86" x14ac:dyDescent="0.2">
      <c r="B262" t="str">
        <f t="shared" si="311"/>
        <v>,</v>
      </c>
      <c r="E262" t="str">
        <f t="shared" si="312"/>
        <v>,</v>
      </c>
      <c r="H262" t="str">
        <f t="shared" si="313"/>
        <v>,</v>
      </c>
      <c r="K262" t="str">
        <f t="shared" si="314"/>
        <v>,</v>
      </c>
      <c r="N262" t="str">
        <f t="shared" si="315"/>
        <v>,</v>
      </c>
      <c r="Q262" t="str">
        <f t="shared" si="316"/>
        <v>,</v>
      </c>
      <c r="T262" t="str">
        <f t="shared" si="317"/>
        <v>,</v>
      </c>
      <c r="W262" t="str">
        <f t="shared" si="318"/>
        <v>,</v>
      </c>
      <c r="Z262" t="str">
        <f t="shared" si="319"/>
        <v>,</v>
      </c>
      <c r="AC262" t="str">
        <f t="shared" si="320"/>
        <v>,</v>
      </c>
      <c r="AF262" t="str">
        <f t="shared" si="321"/>
        <v>,</v>
      </c>
      <c r="AI262" t="str">
        <f t="shared" si="322"/>
        <v>,</v>
      </c>
      <c r="AL262" t="str">
        <f t="shared" si="323"/>
        <v>,</v>
      </c>
      <c r="AO262" t="str">
        <f t="shared" si="324"/>
        <v>,</v>
      </c>
      <c r="AR262" t="str">
        <f t="shared" si="325"/>
        <v>,</v>
      </c>
      <c r="AU262" t="str">
        <f t="shared" si="326"/>
        <v>,</v>
      </c>
      <c r="AX262" t="str">
        <f t="shared" si="327"/>
        <v>,</v>
      </c>
      <c r="BA262" t="str">
        <f t="shared" si="328"/>
        <v>,</v>
      </c>
      <c r="BD262" t="str">
        <f t="shared" si="329"/>
        <v>,</v>
      </c>
      <c r="BG262" t="str">
        <f t="shared" si="330"/>
        <v>,</v>
      </c>
      <c r="BJ262" t="str">
        <f t="shared" si="331"/>
        <v>,</v>
      </c>
      <c r="BM262" t="str">
        <f t="shared" si="332"/>
        <v>,</v>
      </c>
      <c r="BP262" t="str">
        <f t="shared" si="333"/>
        <v>,</v>
      </c>
      <c r="BS262" t="str">
        <f t="shared" si="334"/>
        <v>,</v>
      </c>
      <c r="BV262" t="str">
        <f t="shared" si="335"/>
        <v>stage_ID,</v>
      </c>
      <c r="BY262" t="str">
        <f t="shared" si="336"/>
        <v>stage_ID,</v>
      </c>
      <c r="CB262" t="str">
        <f t="shared" si="337"/>
        <v>stage_ID,</v>
      </c>
      <c r="CE262" t="str">
        <f t="shared" si="338"/>
        <v>stage_ID,</v>
      </c>
    </row>
    <row r="263" spans="2:86" x14ac:dyDescent="0.2">
      <c r="B263" t="str">
        <f t="shared" si="311"/>
        <v>,</v>
      </c>
      <c r="E263" t="str">
        <f t="shared" si="312"/>
        <v>,</v>
      </c>
      <c r="H263" t="str">
        <f t="shared" si="313"/>
        <v>,</v>
      </c>
      <c r="K263" t="str">
        <f t="shared" si="314"/>
        <v>,</v>
      </c>
      <c r="N263" t="str">
        <f t="shared" si="315"/>
        <v>,</v>
      </c>
      <c r="Q263" t="str">
        <f t="shared" si="316"/>
        <v>,</v>
      </c>
      <c r="T263" t="str">
        <f t="shared" si="317"/>
        <v>,</v>
      </c>
      <c r="W263" t="str">
        <f t="shared" si="318"/>
        <v>,</v>
      </c>
      <c r="Z263" t="str">
        <f t="shared" si="319"/>
        <v>,</v>
      </c>
      <c r="AC263" t="str">
        <f t="shared" si="320"/>
        <v>,</v>
      </c>
      <c r="AF263" t="str">
        <f t="shared" si="321"/>
        <v>,</v>
      </c>
      <c r="AI263" t="str">
        <f t="shared" si="322"/>
        <v>,</v>
      </c>
      <c r="AL263" t="str">
        <f t="shared" si="323"/>
        <v>,</v>
      </c>
      <c r="AO263" t="str">
        <f t="shared" si="324"/>
        <v>,</v>
      </c>
      <c r="AR263" t="str">
        <f t="shared" si="325"/>
        <v>,</v>
      </c>
      <c r="AU263" t="str">
        <f t="shared" si="326"/>
        <v>,</v>
      </c>
      <c r="AX263" t="str">
        <f t="shared" si="327"/>
        <v>,</v>
      </c>
      <c r="BA263" t="str">
        <f t="shared" si="328"/>
        <v>,</v>
      </c>
      <c r="BD263" t="str">
        <f t="shared" si="329"/>
        <v>,</v>
      </c>
      <c r="BG263" t="str">
        <f t="shared" si="330"/>
        <v>,</v>
      </c>
      <c r="BJ263" t="str">
        <f t="shared" si="331"/>
        <v>,</v>
      </c>
      <c r="BM263" t="str">
        <f t="shared" si="332"/>
        <v>,</v>
      </c>
      <c r="BP263" t="str">
        <f t="shared" si="333"/>
        <v>,</v>
      </c>
      <c r="BS263" t="str">
        <f t="shared" si="334"/>
        <v>,</v>
      </c>
      <c r="BV263" t="str">
        <f t="shared" si="335"/>
        <v>attachment_ID,</v>
      </c>
      <c r="BY263" t="str">
        <f t="shared" si="336"/>
        <v>,</v>
      </c>
      <c r="CB263" t="str">
        <f t="shared" si="337"/>
        <v>,</v>
      </c>
      <c r="CE263" t="str">
        <f t="shared" si="338"/>
        <v>,</v>
      </c>
    </row>
    <row r="264" spans="2:86" x14ac:dyDescent="0.2">
      <c r="B264" t="str">
        <f t="shared" si="311"/>
        <v>,</v>
      </c>
      <c r="E264" t="str">
        <f t="shared" si="312"/>
        <v>,</v>
      </c>
      <c r="H264" t="str">
        <f t="shared" si="313"/>
        <v>,</v>
      </c>
      <c r="K264" t="str">
        <f t="shared" si="314"/>
        <v>,</v>
      </c>
      <c r="N264" t="str">
        <f t="shared" si="315"/>
        <v>,</v>
      </c>
      <c r="Q264" t="str">
        <f t="shared" si="316"/>
        <v>,</v>
      </c>
      <c r="T264" t="str">
        <f t="shared" si="317"/>
        <v>,</v>
      </c>
      <c r="W264" t="str">
        <f t="shared" si="318"/>
        <v>,</v>
      </c>
      <c r="Z264" t="str">
        <f t="shared" si="319"/>
        <v>,</v>
      </c>
      <c r="AC264" t="str">
        <f t="shared" si="320"/>
        <v>,</v>
      </c>
      <c r="AF264" t="str">
        <f t="shared" si="321"/>
        <v>,</v>
      </c>
      <c r="AI264" t="str">
        <f t="shared" si="322"/>
        <v>,</v>
      </c>
      <c r="AL264" t="str">
        <f t="shared" si="323"/>
        <v>,</v>
      </c>
      <c r="AO264" t="str">
        <f t="shared" si="324"/>
        <v>,</v>
      </c>
      <c r="AR264" t="str">
        <f t="shared" si="325"/>
        <v>,</v>
      </c>
      <c r="AU264" t="str">
        <f t="shared" si="326"/>
        <v>,</v>
      </c>
      <c r="AX264" t="str">
        <f t="shared" si="327"/>
        <v>,</v>
      </c>
      <c r="BA264" t="str">
        <f t="shared" si="328"/>
        <v>,</v>
      </c>
      <c r="BD264" t="str">
        <f t="shared" si="329"/>
        <v>post_ID,</v>
      </c>
      <c r="BG264" t="str">
        <f t="shared" si="330"/>
        <v>,</v>
      </c>
      <c r="BJ264" t="str">
        <f t="shared" si="331"/>
        <v>,</v>
      </c>
      <c r="BM264" t="str">
        <f t="shared" si="332"/>
        <v>,</v>
      </c>
      <c r="BP264" t="str">
        <f t="shared" si="333"/>
        <v>,</v>
      </c>
      <c r="BS264" t="str">
        <f t="shared" si="334"/>
        <v>,</v>
      </c>
      <c r="BV264" t="str">
        <f t="shared" si="335"/>
        <v>post_ID,</v>
      </c>
      <c r="BY264" t="str">
        <f t="shared" si="336"/>
        <v>post_ID,</v>
      </c>
      <c r="CB264" t="str">
        <f t="shared" si="337"/>
        <v>post_ID,</v>
      </c>
      <c r="CE264" t="str">
        <f t="shared" si="338"/>
        <v>post_ID,</v>
      </c>
    </row>
    <row r="265" spans="2:86" x14ac:dyDescent="0.2">
      <c r="B265" t="str">
        <f t="shared" si="311"/>
        <v>,</v>
      </c>
      <c r="E265" t="str">
        <f t="shared" si="312"/>
        <v>,</v>
      </c>
      <c r="H265" t="str">
        <f t="shared" si="313"/>
        <v>,</v>
      </c>
      <c r="K265" t="str">
        <f t="shared" si="314"/>
        <v>,</v>
      </c>
      <c r="N265" t="str">
        <f t="shared" si="315"/>
        <v>,</v>
      </c>
      <c r="Q265" t="str">
        <f t="shared" si="316"/>
        <v>,</v>
      </c>
      <c r="T265" t="str">
        <f t="shared" si="317"/>
        <v>,</v>
      </c>
      <c r="W265" t="str">
        <f t="shared" si="318"/>
        <v>,</v>
      </c>
      <c r="Z265" t="str">
        <f t="shared" si="319"/>
        <v>,</v>
      </c>
      <c r="AC265" t="str">
        <f t="shared" si="320"/>
        <v>,</v>
      </c>
      <c r="AF265" t="str">
        <f t="shared" si="321"/>
        <v>,</v>
      </c>
      <c r="AI265" t="str">
        <f t="shared" si="322"/>
        <v>,</v>
      </c>
      <c r="AL265" t="str">
        <f t="shared" si="323"/>
        <v>,</v>
      </c>
      <c r="AO265" t="str">
        <f t="shared" si="324"/>
        <v>,</v>
      </c>
      <c r="AR265" t="str">
        <f t="shared" si="325"/>
        <v>,</v>
      </c>
      <c r="AU265" t="str">
        <f t="shared" si="326"/>
        <v>,</v>
      </c>
      <c r="AX265" t="str">
        <f t="shared" si="327"/>
        <v>,</v>
      </c>
      <c r="BA265" t="str">
        <f t="shared" si="328"/>
        <v>,</v>
      </c>
      <c r="BD265" t="str">
        <f t="shared" si="329"/>
        <v>,</v>
      </c>
      <c r="BG265" t="str">
        <f t="shared" si="330"/>
        <v>,</v>
      </c>
      <c r="BJ265" t="str">
        <f t="shared" si="331"/>
        <v>,</v>
      </c>
      <c r="BM265" t="str">
        <f t="shared" si="332"/>
        <v>,</v>
      </c>
      <c r="BP265" t="str">
        <f t="shared" si="333"/>
        <v>,</v>
      </c>
      <c r="BS265" t="str">
        <f t="shared" si="334"/>
        <v>,</v>
      </c>
      <c r="BV265" t="str">
        <f t="shared" si="335"/>
        <v>,</v>
      </c>
      <c r="BY265" t="str">
        <f t="shared" si="336"/>
        <v>,</v>
      </c>
      <c r="CB265" t="str">
        <f t="shared" si="337"/>
        <v>,</v>
      </c>
      <c r="CE265" t="str">
        <f t="shared" si="338"/>
        <v>,</v>
      </c>
    </row>
    <row r="266" spans="2:86" x14ac:dyDescent="0.2">
      <c r="B266" t="str">
        <f t="shared" si="311"/>
        <v>,</v>
      </c>
      <c r="E266" t="str">
        <f t="shared" si="312"/>
        <v>,</v>
      </c>
      <c r="H266" t="str">
        <f t="shared" si="313"/>
        <v>,</v>
      </c>
      <c r="K266" t="str">
        <f t="shared" si="314"/>
        <v>partner_id,</v>
      </c>
      <c r="N266" t="str">
        <f t="shared" si="315"/>
        <v>,</v>
      </c>
      <c r="Q266" t="str">
        <f t="shared" si="316"/>
        <v>,</v>
      </c>
      <c r="T266" t="str">
        <f t="shared" si="317"/>
        <v>,</v>
      </c>
      <c r="W266" t="str">
        <f t="shared" si="318"/>
        <v>,</v>
      </c>
      <c r="Z266" t="str">
        <f t="shared" si="319"/>
        <v>,</v>
      </c>
      <c r="AC266" t="str">
        <f t="shared" si="320"/>
        <v>,</v>
      </c>
      <c r="AF266" t="str">
        <f t="shared" si="321"/>
        <v>,</v>
      </c>
      <c r="AI266" t="str">
        <f t="shared" si="322"/>
        <v>,</v>
      </c>
      <c r="AL266" t="str">
        <f t="shared" si="323"/>
        <v>,</v>
      </c>
      <c r="AO266" t="str">
        <f t="shared" si="324"/>
        <v>,</v>
      </c>
      <c r="AR266" t="str">
        <f t="shared" si="325"/>
        <v>,</v>
      </c>
      <c r="AU266" t="str">
        <f t="shared" si="326"/>
        <v>,</v>
      </c>
      <c r="AX266" t="str">
        <f t="shared" si="327"/>
        <v>,</v>
      </c>
      <c r="BA266" t="str">
        <f t="shared" si="328"/>
        <v>,</v>
      </c>
      <c r="BD266" t="str">
        <f t="shared" si="329"/>
        <v>,</v>
      </c>
      <c r="BG266" t="str">
        <f t="shared" si="330"/>
        <v>,</v>
      </c>
      <c r="BJ266" t="str">
        <f t="shared" si="331"/>
        <v>,</v>
      </c>
      <c r="BM266" t="str">
        <f t="shared" si="332"/>
        <v>thread_ID,</v>
      </c>
      <c r="BP266" t="str">
        <f t="shared" si="333"/>
        <v>,</v>
      </c>
      <c r="BS266" t="str">
        <f t="shared" si="334"/>
        <v>,</v>
      </c>
      <c r="BV266" t="str">
        <f t="shared" si="335"/>
        <v>,</v>
      </c>
      <c r="BY266" t="str">
        <f t="shared" si="336"/>
        <v>,</v>
      </c>
      <c r="CB266" t="str">
        <f t="shared" si="337"/>
        <v>,</v>
      </c>
      <c r="CE266" t="str">
        <f t="shared" si="338"/>
        <v>,</v>
      </c>
      <c r="CH266" t="s">
        <v>181</v>
      </c>
    </row>
    <row r="267" spans="2:86" x14ac:dyDescent="0.2">
      <c r="B267" t="str">
        <f t="shared" si="311"/>
        <v>,</v>
      </c>
      <c r="E267" t="str">
        <f t="shared" si="312"/>
        <v>profile_id,</v>
      </c>
      <c r="H267" t="str">
        <f t="shared" si="313"/>
        <v>,</v>
      </c>
      <c r="K267" t="str">
        <f t="shared" si="314"/>
        <v>,</v>
      </c>
      <c r="N267" t="str">
        <f t="shared" si="315"/>
        <v>,</v>
      </c>
      <c r="Q267" t="str">
        <f t="shared" si="316"/>
        <v>,</v>
      </c>
      <c r="T267" t="str">
        <f t="shared" si="317"/>
        <v>,</v>
      </c>
      <c r="W267" t="str">
        <f t="shared" si="318"/>
        <v>,</v>
      </c>
      <c r="Z267" t="str">
        <f t="shared" si="319"/>
        <v>,</v>
      </c>
      <c r="AC267" t="str">
        <f t="shared" si="320"/>
        <v>profile_id,</v>
      </c>
      <c r="AF267" t="str">
        <f t="shared" si="321"/>
        <v>profile_id,</v>
      </c>
      <c r="AI267" t="str">
        <f t="shared" si="322"/>
        <v>profile_ID,</v>
      </c>
      <c r="AL267" t="str">
        <f t="shared" si="323"/>
        <v>profile_ID,</v>
      </c>
      <c r="AO267" t="str">
        <f t="shared" si="324"/>
        <v>profile_ID,</v>
      </c>
      <c r="AR267" t="str">
        <f t="shared" si="325"/>
        <v>profile_ID,</v>
      </c>
      <c r="AU267" t="str">
        <f t="shared" si="326"/>
        <v>profile_ID,</v>
      </c>
      <c r="AX267" t="str">
        <f t="shared" si="327"/>
        <v>profile_ID,</v>
      </c>
      <c r="BA267" t="str">
        <f t="shared" si="328"/>
        <v>profile_ID,</v>
      </c>
      <c r="BD267" t="str">
        <f t="shared" si="329"/>
        <v>,</v>
      </c>
      <c r="BG267" t="str">
        <f t="shared" si="330"/>
        <v>profile_ID,</v>
      </c>
      <c r="BJ267" t="str">
        <f t="shared" si="331"/>
        <v>profile_ID,</v>
      </c>
      <c r="BM267" t="str">
        <f t="shared" si="332"/>
        <v>profile_ID,</v>
      </c>
      <c r="BP267" t="str">
        <f t="shared" si="333"/>
        <v>profile_ID,</v>
      </c>
      <c r="BS267" t="str">
        <f t="shared" si="334"/>
        <v>,</v>
      </c>
      <c r="BV267" t="str">
        <f t="shared" si="335"/>
        <v>,</v>
      </c>
      <c r="BY267" t="str">
        <f t="shared" si="336"/>
        <v>,</v>
      </c>
      <c r="CB267" t="str">
        <f t="shared" si="337"/>
        <v>,</v>
      </c>
      <c r="CE267" t="str">
        <f t="shared" si="338"/>
        <v>,</v>
      </c>
      <c r="CH267" t="s">
        <v>181</v>
      </c>
    </row>
    <row r="268" spans="2:86" x14ac:dyDescent="0.2">
      <c r="B268" t="str">
        <f t="shared" si="311"/>
        <v>,</v>
      </c>
      <c r="E268" t="str">
        <f t="shared" si="312"/>
        <v>,</v>
      </c>
      <c r="H268" t="str">
        <f t="shared" si="313"/>
        <v>,</v>
      </c>
      <c r="K268" t="str">
        <f t="shared" si="314"/>
        <v>,</v>
      </c>
      <c r="N268" t="str">
        <f t="shared" si="315"/>
        <v>,</v>
      </c>
      <c r="Q268" t="str">
        <f t="shared" si="316"/>
        <v>,</v>
      </c>
      <c r="T268" t="str">
        <f t="shared" si="317"/>
        <v>,</v>
      </c>
      <c r="W268" t="str">
        <f t="shared" si="318"/>
        <v>user_id,</v>
      </c>
      <c r="Z268" t="str">
        <f t="shared" si="319"/>
        <v>user_id,</v>
      </c>
      <c r="AC268" t="str">
        <f t="shared" si="320"/>
        <v>,</v>
      </c>
      <c r="AF268" t="str">
        <f t="shared" si="321"/>
        <v>,</v>
      </c>
      <c r="AI268" t="str">
        <f t="shared" si="322"/>
        <v>,</v>
      </c>
      <c r="AL268" t="str">
        <f t="shared" si="323"/>
        <v>,</v>
      </c>
      <c r="AO268" t="str">
        <f t="shared" si="324"/>
        <v>,</v>
      </c>
      <c r="AR268" t="str">
        <f t="shared" si="325"/>
        <v>,</v>
      </c>
      <c r="AU268" t="str">
        <f t="shared" si="326"/>
        <v>,</v>
      </c>
      <c r="AX268" t="str">
        <f t="shared" si="327"/>
        <v>,</v>
      </c>
      <c r="BA268" t="str">
        <f t="shared" si="328"/>
        <v>,</v>
      </c>
      <c r="BD268" t="str">
        <f t="shared" si="329"/>
        <v>,</v>
      </c>
      <c r="BG268" t="str">
        <f t="shared" si="330"/>
        <v>,</v>
      </c>
      <c r="BJ268" t="str">
        <f t="shared" si="331"/>
        <v>,</v>
      </c>
      <c r="BM268" t="str">
        <f t="shared" si="332"/>
        <v>,</v>
      </c>
      <c r="BP268" t="str">
        <f t="shared" si="333"/>
        <v>,</v>
      </c>
      <c r="BS268" t="str">
        <f t="shared" si="334"/>
        <v>,</v>
      </c>
      <c r="BV268" t="str">
        <f t="shared" si="335"/>
        <v>,</v>
      </c>
      <c r="BY268" t="str">
        <f t="shared" si="336"/>
        <v>,</v>
      </c>
      <c r="CB268" t="str">
        <f t="shared" si="337"/>
        <v>,</v>
      </c>
      <c r="CE268" t="str">
        <f t="shared" si="338"/>
        <v>,</v>
      </c>
      <c r="CH268" t="s">
        <v>181</v>
      </c>
    </row>
    <row r="269" spans="2:86" x14ac:dyDescent="0.2">
      <c r="B269" t="str">
        <f t="shared" si="311"/>
        <v>,</v>
      </c>
      <c r="E269" t="str">
        <f t="shared" si="312"/>
        <v>,</v>
      </c>
      <c r="H269" t="str">
        <f t="shared" si="313"/>
        <v>,</v>
      </c>
      <c r="K269" t="str">
        <f t="shared" si="314"/>
        <v>,</v>
      </c>
      <c r="N269" t="str">
        <f t="shared" si="315"/>
        <v>,</v>
      </c>
      <c r="Q269" t="str">
        <f t="shared" si="316"/>
        <v>,</v>
      </c>
      <c r="T269" t="str">
        <f t="shared" si="317"/>
        <v>person_id,</v>
      </c>
      <c r="W269" t="str">
        <f t="shared" si="318"/>
        <v>,</v>
      </c>
      <c r="Z269" t="str">
        <f t="shared" si="319"/>
        <v>,</v>
      </c>
      <c r="AC269" t="str">
        <f t="shared" si="320"/>
        <v>,</v>
      </c>
      <c r="AF269" t="str">
        <f t="shared" si="321"/>
        <v>,</v>
      </c>
      <c r="AI269" t="str">
        <f t="shared" si="322"/>
        <v>,</v>
      </c>
      <c r="AL269" t="str">
        <f t="shared" si="323"/>
        <v>,</v>
      </c>
      <c r="AO269" t="str">
        <f t="shared" si="324"/>
        <v>,</v>
      </c>
      <c r="AR269" t="str">
        <f t="shared" si="325"/>
        <v>,</v>
      </c>
      <c r="AU269" t="str">
        <f t="shared" si="326"/>
        <v>,</v>
      </c>
      <c r="AX269" t="str">
        <f t="shared" si="327"/>
        <v>,</v>
      </c>
      <c r="BA269" t="str">
        <f t="shared" si="328"/>
        <v>,</v>
      </c>
      <c r="BD269" t="str">
        <f t="shared" si="329"/>
        <v>,</v>
      </c>
      <c r="BG269" t="str">
        <f t="shared" si="330"/>
        <v>,</v>
      </c>
      <c r="BJ269" t="str">
        <f t="shared" si="331"/>
        <v>,</v>
      </c>
      <c r="BM269" t="str">
        <f t="shared" si="332"/>
        <v>,</v>
      </c>
      <c r="BP269" t="str">
        <f t="shared" si="333"/>
        <v>,</v>
      </c>
      <c r="BS269" t="str">
        <f t="shared" si="334"/>
        <v>,</v>
      </c>
      <c r="BV269" t="str">
        <f t="shared" si="335"/>
        <v>,</v>
      </c>
      <c r="BY269" t="str">
        <f t="shared" si="336"/>
        <v>,</v>
      </c>
      <c r="CB269" t="str">
        <f t="shared" si="337"/>
        <v>,</v>
      </c>
      <c r="CE269" t="str">
        <f t="shared" si="338"/>
        <v>,</v>
      </c>
      <c r="CH269" t="s">
        <v>181</v>
      </c>
    </row>
    <row r="270" spans="2:86" x14ac:dyDescent="0.2">
      <c r="B270" t="str">
        <f t="shared" si="311"/>
        <v>app_id,</v>
      </c>
      <c r="E270" t="str">
        <f t="shared" si="312"/>
        <v>app_id,</v>
      </c>
      <c r="H270" t="str">
        <f t="shared" si="313"/>
        <v>app_id,</v>
      </c>
      <c r="K270" t="str">
        <f t="shared" si="314"/>
        <v>app_id,</v>
      </c>
      <c r="N270" t="str">
        <f t="shared" si="315"/>
        <v>app_id,</v>
      </c>
      <c r="Q270" t="str">
        <f t="shared" si="316"/>
        <v>app_id,</v>
      </c>
      <c r="T270" t="str">
        <f t="shared" si="317"/>
        <v>app_id,</v>
      </c>
      <c r="W270" t="str">
        <f t="shared" si="318"/>
        <v>app_id,</v>
      </c>
      <c r="Z270" t="str">
        <f t="shared" si="319"/>
        <v>app_id,</v>
      </c>
      <c r="AC270" t="str">
        <f t="shared" si="320"/>
        <v>app_id,</v>
      </c>
      <c r="AF270" t="str">
        <f t="shared" si="321"/>
        <v>app_id,</v>
      </c>
      <c r="AI270" t="str">
        <f t="shared" si="322"/>
        <v>app_ID,</v>
      </c>
      <c r="AL270" t="str">
        <f t="shared" si="323"/>
        <v>app_ID,</v>
      </c>
      <c r="AO270" t="str">
        <f t="shared" si="324"/>
        <v>app_ID,</v>
      </c>
      <c r="AR270" t="str">
        <f t="shared" si="325"/>
        <v>app_ID,</v>
      </c>
      <c r="AU270" t="str">
        <f t="shared" si="326"/>
        <v>app_ID,</v>
      </c>
      <c r="AX270" t="str">
        <f t="shared" si="327"/>
        <v>app_ID,</v>
      </c>
      <c r="BA270" t="str">
        <f t="shared" si="328"/>
        <v>app_ID,</v>
      </c>
      <c r="BD270" t="str">
        <f t="shared" si="329"/>
        <v>app_ID,</v>
      </c>
      <c r="BG270" t="str">
        <f t="shared" si="330"/>
        <v>app_ID,</v>
      </c>
      <c r="BJ270" t="str">
        <f t="shared" si="331"/>
        <v>app_ID,</v>
      </c>
      <c r="BM270" t="str">
        <f t="shared" si="332"/>
        <v>app_ID,</v>
      </c>
      <c r="BP270" t="str">
        <f t="shared" si="333"/>
        <v>app_ID,</v>
      </c>
      <c r="BS270" t="str">
        <f t="shared" si="334"/>
        <v>app_ID,</v>
      </c>
      <c r="BV270" t="str">
        <f t="shared" si="335"/>
        <v>app_ID,</v>
      </c>
      <c r="BY270" t="str">
        <f t="shared" si="336"/>
        <v>app_ID,</v>
      </c>
      <c r="CB270" t="str">
        <f t="shared" si="337"/>
        <v>app_ID,</v>
      </c>
      <c r="CE270" t="str">
        <f t="shared" si="338"/>
        <v>app_ID,</v>
      </c>
      <c r="CH270" t="s">
        <v>181</v>
      </c>
    </row>
    <row r="271" spans="2:86" x14ac:dyDescent="0.2">
      <c r="B271" t="str">
        <f t="shared" si="311"/>
        <v>,</v>
      </c>
      <c r="E271" t="str">
        <f t="shared" si="312"/>
        <v>,</v>
      </c>
      <c r="H271" t="str">
        <f t="shared" si="313"/>
        <v>,</v>
      </c>
      <c r="K271" t="str">
        <f t="shared" si="314"/>
        <v>,</v>
      </c>
      <c r="N271" t="str">
        <f t="shared" si="315"/>
        <v>,</v>
      </c>
      <c r="Q271" t="str">
        <f t="shared" si="316"/>
        <v>,</v>
      </c>
      <c r="T271" t="str">
        <f t="shared" si="317"/>
        <v>,</v>
      </c>
      <c r="W271" t="str">
        <f t="shared" si="318"/>
        <v>,</v>
      </c>
      <c r="Z271" t="str">
        <f t="shared" si="319"/>
        <v>,</v>
      </c>
      <c r="AC271" t="str">
        <f t="shared" si="320"/>
        <v>,</v>
      </c>
      <c r="AF271" t="str">
        <f t="shared" si="321"/>
        <v>,</v>
      </c>
      <c r="AI271" t="str">
        <f t="shared" si="322"/>
        <v>,</v>
      </c>
      <c r="AL271" t="str">
        <f t="shared" si="323"/>
        <v>,</v>
      </c>
      <c r="AO271" t="str">
        <f t="shared" si="324"/>
        <v>,</v>
      </c>
      <c r="AR271" t="str">
        <f t="shared" si="325"/>
        <v>,</v>
      </c>
      <c r="AU271" t="str">
        <f t="shared" si="326"/>
        <v>,</v>
      </c>
      <c r="AX271" t="str">
        <f t="shared" si="327"/>
        <v>,</v>
      </c>
      <c r="BA271" t="str">
        <f t="shared" si="328"/>
        <v>,</v>
      </c>
      <c r="BD271" t="str">
        <f t="shared" si="329"/>
        <v>,</v>
      </c>
      <c r="BG271" t="str">
        <f t="shared" si="330"/>
        <v>,</v>
      </c>
      <c r="BJ271" t="str">
        <f t="shared" si="331"/>
        <v>,</v>
      </c>
      <c r="BM271" t="str">
        <f t="shared" si="332"/>
        <v>,</v>
      </c>
      <c r="BP271" t="str">
        <f t="shared" si="333"/>
        <v>,</v>
      </c>
      <c r="BS271" t="str">
        <f t="shared" si="334"/>
        <v>,</v>
      </c>
      <c r="BV271" t="str">
        <f t="shared" si="335"/>
        <v>,</v>
      </c>
      <c r="BY271" t="str">
        <f t="shared" si="336"/>
        <v>,</v>
      </c>
      <c r="CB271" t="str">
        <f t="shared" si="337"/>
        <v>,</v>
      </c>
      <c r="CE271" t="str">
        <f t="shared" si="338"/>
        <v>,</v>
      </c>
      <c r="CH271" t="s">
        <v>181</v>
      </c>
    </row>
    <row r="272" spans="2:86" x14ac:dyDescent="0.2">
      <c r="B272" t="str">
        <f t="shared" si="311"/>
        <v>event_id,</v>
      </c>
      <c r="E272" t="str">
        <f t="shared" si="312"/>
        <v>,</v>
      </c>
      <c r="H272" t="str">
        <f t="shared" si="313"/>
        <v>,</v>
      </c>
      <c r="K272" t="str">
        <f t="shared" si="314"/>
        <v>event_id,</v>
      </c>
      <c r="N272" t="str">
        <f t="shared" si="315"/>
        <v>event_id,</v>
      </c>
      <c r="Q272" t="str">
        <f t="shared" si="316"/>
        <v>event_id,</v>
      </c>
      <c r="T272" t="str">
        <f t="shared" si="317"/>
        <v>event_id,</v>
      </c>
      <c r="W272" t="str">
        <f t="shared" si="318"/>
        <v>event_id,</v>
      </c>
      <c r="Z272" t="str">
        <f t="shared" si="319"/>
        <v>event_id,</v>
      </c>
      <c r="AC272" t="str">
        <f t="shared" si="320"/>
        <v>event_id,</v>
      </c>
      <c r="AF272" t="str">
        <f t="shared" si="321"/>
        <v>event_id,</v>
      </c>
      <c r="AI272" t="str">
        <f t="shared" si="322"/>
        <v>event_ID,</v>
      </c>
      <c r="AL272" t="str">
        <f t="shared" si="323"/>
        <v>event_ID,</v>
      </c>
      <c r="AO272" t="str">
        <f t="shared" si="324"/>
        <v>event_ID,</v>
      </c>
      <c r="AR272" t="str">
        <f t="shared" si="325"/>
        <v>event_ID,</v>
      </c>
      <c r="AU272" t="str">
        <f t="shared" si="326"/>
        <v>event_ID,</v>
      </c>
      <c r="AX272" t="str">
        <f t="shared" si="327"/>
        <v>event_ID,</v>
      </c>
      <c r="BA272" t="str">
        <f t="shared" si="328"/>
        <v>event_ID,</v>
      </c>
      <c r="BD272" t="str">
        <f t="shared" si="329"/>
        <v>event_ID,</v>
      </c>
      <c r="BG272" t="str">
        <f t="shared" si="330"/>
        <v>event_ID,</v>
      </c>
      <c r="BJ272" t="str">
        <f t="shared" si="331"/>
        <v>event_ID,</v>
      </c>
      <c r="BM272" t="str">
        <f t="shared" si="332"/>
        <v>event_ID,</v>
      </c>
      <c r="BP272" t="str">
        <f t="shared" si="333"/>
        <v>event_ID,</v>
      </c>
      <c r="BS272" t="str">
        <f t="shared" si="334"/>
        <v>event_ID,</v>
      </c>
      <c r="BV272" t="str">
        <f t="shared" si="335"/>
        <v>event_ID,</v>
      </c>
      <c r="BY272" t="str">
        <f t="shared" si="336"/>
        <v>event_ID,</v>
      </c>
      <c r="CB272" t="str">
        <f t="shared" si="337"/>
        <v>event_ID,</v>
      </c>
      <c r="CE272" t="str">
        <f t="shared" si="338"/>
        <v>event_ID,</v>
      </c>
      <c r="CH272" t="s">
        <v>181</v>
      </c>
    </row>
    <row r="273" spans="1:86" x14ac:dyDescent="0.2">
      <c r="B273" t="str">
        <f t="shared" si="311"/>
        <v>process_id,</v>
      </c>
      <c r="E273" t="str">
        <f t="shared" si="312"/>
        <v>,</v>
      </c>
      <c r="H273" t="str">
        <f t="shared" si="313"/>
        <v>,</v>
      </c>
      <c r="K273" t="str">
        <f t="shared" si="314"/>
        <v>process_id,</v>
      </c>
      <c r="N273" t="str">
        <f t="shared" si="315"/>
        <v>process_id,</v>
      </c>
      <c r="Q273" t="str">
        <f t="shared" si="316"/>
        <v>process_id,</v>
      </c>
      <c r="T273" t="str">
        <f t="shared" si="317"/>
        <v>process_id,</v>
      </c>
      <c r="W273" t="str">
        <f t="shared" si="318"/>
        <v>process_id,</v>
      </c>
      <c r="Z273" t="str">
        <f t="shared" si="319"/>
        <v>process_id,</v>
      </c>
      <c r="AC273" t="str">
        <f t="shared" si="320"/>
        <v>process_id,</v>
      </c>
      <c r="AF273" t="str">
        <f t="shared" si="321"/>
        <v>process_id,</v>
      </c>
      <c r="AI273" t="str">
        <f t="shared" si="322"/>
        <v>process_ID,</v>
      </c>
      <c r="AL273" t="str">
        <f t="shared" si="323"/>
        <v>process_ID,</v>
      </c>
      <c r="AO273" t="str">
        <f t="shared" si="324"/>
        <v>process_ID,</v>
      </c>
      <c r="AR273" t="str">
        <f t="shared" si="325"/>
        <v>process_ID,</v>
      </c>
      <c r="AU273" t="str">
        <f t="shared" si="326"/>
        <v>process_ID,</v>
      </c>
      <c r="AX273" t="str">
        <f t="shared" si="327"/>
        <v>process_ID,</v>
      </c>
      <c r="BA273" t="str">
        <f t="shared" si="328"/>
        <v>process_ID,</v>
      </c>
      <c r="BD273" t="str">
        <f t="shared" si="329"/>
        <v>process_ID,</v>
      </c>
      <c r="BG273" t="str">
        <f t="shared" si="330"/>
        <v>process_ID,</v>
      </c>
      <c r="BJ273" t="str">
        <f t="shared" si="331"/>
        <v>process_ID,</v>
      </c>
      <c r="BM273" t="str">
        <f t="shared" si="332"/>
        <v>process_ID,</v>
      </c>
      <c r="BP273" t="str">
        <f t="shared" si="333"/>
        <v>process_ID,</v>
      </c>
      <c r="BS273" t="str">
        <f t="shared" si="334"/>
        <v>process_ID,</v>
      </c>
      <c r="BV273" t="str">
        <f t="shared" si="335"/>
        <v>process_ID,</v>
      </c>
      <c r="BY273" t="str">
        <f t="shared" si="336"/>
        <v>process_ID,</v>
      </c>
      <c r="CB273" t="str">
        <f t="shared" si="337"/>
        <v>process_ID,</v>
      </c>
      <c r="CE273" t="str">
        <f t="shared" si="338"/>
        <v>process_ID,</v>
      </c>
      <c r="CH273" t="s">
        <v>181</v>
      </c>
    </row>
    <row r="274" spans="1:86" x14ac:dyDescent="0.2">
      <c r="B274" t="str">
        <f t="shared" si="311"/>
        <v>time_started,</v>
      </c>
      <c r="E274" t="str">
        <f t="shared" si="312"/>
        <v>time_started,</v>
      </c>
      <c r="H274" t="str">
        <f t="shared" si="313"/>
        <v>time_started,</v>
      </c>
      <c r="K274" t="str">
        <f t="shared" si="314"/>
        <v>time_started,</v>
      </c>
      <c r="N274" t="str">
        <f t="shared" si="315"/>
        <v>time_started,</v>
      </c>
      <c r="Q274" t="str">
        <f t="shared" si="316"/>
        <v>time_started,</v>
      </c>
      <c r="T274" t="str">
        <f t="shared" si="317"/>
        <v>time_started,</v>
      </c>
      <c r="W274" t="str">
        <f t="shared" si="318"/>
        <v>time_started,</v>
      </c>
      <c r="Z274" t="str">
        <f t="shared" si="319"/>
        <v>time_started,</v>
      </c>
      <c r="AC274" t="str">
        <f t="shared" si="320"/>
        <v>time_started,</v>
      </c>
      <c r="AF274" t="str">
        <f t="shared" si="321"/>
        <v>time_started,</v>
      </c>
      <c r="AI274" t="str">
        <f t="shared" si="322"/>
        <v>time_started,</v>
      </c>
      <c r="AL274" t="str">
        <f t="shared" si="323"/>
        <v>time_started,</v>
      </c>
      <c r="AO274" t="str">
        <f t="shared" si="324"/>
        <v>time_started,</v>
      </c>
      <c r="AR274" t="str">
        <f t="shared" si="325"/>
        <v>time_started,</v>
      </c>
      <c r="AU274" t="str">
        <f t="shared" si="326"/>
        <v>time_started,</v>
      </c>
      <c r="AX274" t="str">
        <f t="shared" si="327"/>
        <v>time_started,</v>
      </c>
      <c r="BA274" t="str">
        <f t="shared" si="328"/>
        <v>time_started,</v>
      </c>
      <c r="BD274" t="str">
        <f t="shared" si="329"/>
        <v>time_started,</v>
      </c>
      <c r="BG274" t="str">
        <f t="shared" si="330"/>
        <v>time_started,</v>
      </c>
      <c r="BJ274" t="str">
        <f t="shared" si="331"/>
        <v>time_started,</v>
      </c>
      <c r="BM274" t="str">
        <f t="shared" si="332"/>
        <v>time_started,</v>
      </c>
      <c r="BP274" t="str">
        <f t="shared" si="333"/>
        <v>time_started,</v>
      </c>
      <c r="BS274" t="str">
        <f t="shared" si="334"/>
        <v>time_started,</v>
      </c>
      <c r="BV274" t="str">
        <f t="shared" si="335"/>
        <v>time_started,</v>
      </c>
      <c r="BY274" t="str">
        <f t="shared" si="336"/>
        <v>time_started,</v>
      </c>
      <c r="CB274" t="str">
        <f t="shared" si="337"/>
        <v>time_started,</v>
      </c>
      <c r="CE274" t="str">
        <f t="shared" si="338"/>
        <v>time_started,</v>
      </c>
      <c r="CH274" t="s">
        <v>181</v>
      </c>
    </row>
    <row r="275" spans="1:86" x14ac:dyDescent="0.2">
      <c r="B275" t="str">
        <f t="shared" si="311"/>
        <v>time_updated,</v>
      </c>
      <c r="E275" t="str">
        <f t="shared" si="312"/>
        <v>time_updated,</v>
      </c>
      <c r="H275" t="str">
        <f t="shared" si="313"/>
        <v>time_updated,</v>
      </c>
      <c r="K275" t="str">
        <f t="shared" si="314"/>
        <v>time_updated,</v>
      </c>
      <c r="N275" t="str">
        <f t="shared" si="315"/>
        <v>time_updated,</v>
      </c>
      <c r="Q275" t="str">
        <f t="shared" si="316"/>
        <v>time_updated,</v>
      </c>
      <c r="T275" t="str">
        <f t="shared" si="317"/>
        <v>time_updated,</v>
      </c>
      <c r="W275" t="str">
        <f t="shared" si="318"/>
        <v>time_updated,</v>
      </c>
      <c r="Z275" t="str">
        <f t="shared" si="319"/>
        <v>time_updated,</v>
      </c>
      <c r="AC275" t="str">
        <f t="shared" si="320"/>
        <v>time_updated,</v>
      </c>
      <c r="AF275" t="str">
        <f t="shared" si="321"/>
        <v>time_updated,</v>
      </c>
      <c r="AI275" t="str">
        <f t="shared" si="322"/>
        <v>time_updated,</v>
      </c>
      <c r="AL275" t="str">
        <f t="shared" si="323"/>
        <v>time_updated,</v>
      </c>
      <c r="AO275" t="str">
        <f t="shared" si="324"/>
        <v>time_updated,</v>
      </c>
      <c r="AR275" t="str">
        <f t="shared" si="325"/>
        <v>time_updated,</v>
      </c>
      <c r="AU275" t="str">
        <f t="shared" si="326"/>
        <v>time_updated,</v>
      </c>
      <c r="AX275" t="str">
        <f t="shared" si="327"/>
        <v>time_updated,</v>
      </c>
      <c r="BA275" t="str">
        <f t="shared" si="328"/>
        <v>time_updated,</v>
      </c>
      <c r="BD275" t="str">
        <f t="shared" si="329"/>
        <v>time_updated,</v>
      </c>
      <c r="BG275" t="str">
        <f t="shared" si="330"/>
        <v>time_updated,</v>
      </c>
      <c r="BJ275" t="str">
        <f t="shared" si="331"/>
        <v>time_updated,</v>
      </c>
      <c r="BM275" t="str">
        <f t="shared" si="332"/>
        <v>time_updated,</v>
      </c>
      <c r="BP275" t="str">
        <f t="shared" si="333"/>
        <v>time_updated,</v>
      </c>
      <c r="BS275" t="str">
        <f t="shared" si="334"/>
        <v>time_updated,</v>
      </c>
      <c r="BV275" t="str">
        <f t="shared" si="335"/>
        <v>time_updated,</v>
      </c>
      <c r="BY275" t="str">
        <f t="shared" si="336"/>
        <v>time_updated,</v>
      </c>
      <c r="CB275" t="str">
        <f t="shared" si="337"/>
        <v>time_updated,</v>
      </c>
      <c r="CE275" t="str">
        <f t="shared" si="338"/>
        <v>time_updated,</v>
      </c>
      <c r="CH275" t="s">
        <v>181</v>
      </c>
    </row>
    <row r="276" spans="1:86" x14ac:dyDescent="0.2">
      <c r="B276" t="str">
        <f t="shared" si="311"/>
        <v>time_finished,</v>
      </c>
      <c r="E276" t="str">
        <f t="shared" si="312"/>
        <v>time_finished,</v>
      </c>
      <c r="H276" t="str">
        <f t="shared" si="313"/>
        <v>time_finished,</v>
      </c>
      <c r="K276" t="str">
        <f t="shared" si="314"/>
        <v>time_finished,</v>
      </c>
      <c r="N276" t="str">
        <f t="shared" si="315"/>
        <v>time_finished,</v>
      </c>
      <c r="Q276" t="str">
        <f t="shared" si="316"/>
        <v>time_finished,</v>
      </c>
      <c r="T276" t="str">
        <f t="shared" si="317"/>
        <v>time_finished,</v>
      </c>
      <c r="W276" t="str">
        <f t="shared" si="318"/>
        <v>time_finished,</v>
      </c>
      <c r="Z276" t="str">
        <f t="shared" si="319"/>
        <v>time_finished,</v>
      </c>
      <c r="AC276" t="str">
        <f t="shared" si="320"/>
        <v>time_finished,</v>
      </c>
      <c r="AF276" t="str">
        <f t="shared" si="321"/>
        <v>time_finished,</v>
      </c>
      <c r="AI276" t="str">
        <f t="shared" si="322"/>
        <v>time_finished,</v>
      </c>
      <c r="AL276" t="str">
        <f t="shared" si="323"/>
        <v>time_finished,</v>
      </c>
      <c r="AO276" t="str">
        <f t="shared" si="324"/>
        <v>time_finished,</v>
      </c>
      <c r="AR276" t="str">
        <f t="shared" si="325"/>
        <v>time_finished,</v>
      </c>
      <c r="AU276" t="str">
        <f t="shared" si="326"/>
        <v>time_finished,</v>
      </c>
      <c r="AX276" t="str">
        <f t="shared" si="327"/>
        <v>time_finished,</v>
      </c>
      <c r="BA276" t="str">
        <f t="shared" si="328"/>
        <v>time_finished,</v>
      </c>
      <c r="BD276" t="str">
        <f t="shared" si="329"/>
        <v>time_finished,</v>
      </c>
      <c r="BG276" t="str">
        <f t="shared" si="330"/>
        <v>time_finished,</v>
      </c>
      <c r="BJ276" t="str">
        <f t="shared" si="331"/>
        <v>time_finished,</v>
      </c>
      <c r="BM276" t="str">
        <f t="shared" si="332"/>
        <v>time_finished,</v>
      </c>
      <c r="BP276" t="str">
        <f t="shared" si="333"/>
        <v>time_finished,</v>
      </c>
      <c r="BS276" t="str">
        <f t="shared" si="334"/>
        <v>time_finished,</v>
      </c>
      <c r="BV276" t="str">
        <f t="shared" si="335"/>
        <v>time_finished,</v>
      </c>
      <c r="BY276" t="str">
        <f t="shared" si="336"/>
        <v>time_finished,</v>
      </c>
      <c r="CB276" t="str">
        <f t="shared" si="337"/>
        <v>time_finished,</v>
      </c>
      <c r="CE276" t="str">
        <f t="shared" si="338"/>
        <v>time_finished,</v>
      </c>
      <c r="CH276" t="s">
        <v>181</v>
      </c>
    </row>
    <row r="277" spans="1:86" x14ac:dyDescent="0.2">
      <c r="CH277" t="s">
        <v>181</v>
      </c>
    </row>
    <row r="278" spans="1:86" s="49" customFormat="1" x14ac:dyDescent="0.2">
      <c r="A278" s="59" t="s">
        <v>155</v>
      </c>
    </row>
    <row r="279" spans="1:86" x14ac:dyDescent="0.2">
      <c r="CH279" t="s">
        <v>181</v>
      </c>
    </row>
    <row r="280" spans="1:86" x14ac:dyDescent="0.2">
      <c r="B280" t="str">
        <f>_xlfn.CONCAT("if(isset($request['",LOWER(B6),"'])){$refinements.=",CHAR(34),LOWER(B36),CHAR(34),".",CHAR(34)," ILIKE ",CHAR(34),".",CHAR(34),"'%",CHAR(34),".$request['",LOWER(B6),"'].",CHAR(34),"%'"," AND ",CHAR(34),";}")</f>
        <v>if(isset($request['id'])){$refinements.="unique_id"." ILIKE "."'%".$request['id']."%' AND ";}</v>
      </c>
      <c r="E280" t="str">
        <f>_xlfn.CONCAT("if(isset($request['",LOWER(E6),"'])){$refinements.=",CHAR(34),LOWER(E36),CHAR(34),".",CHAR(34)," ILIKE ",CHAR(34),".",CHAR(34),"'%",CHAR(34),".$request['",LOWER(E6),"'].",CHAR(34),"%'"," AND ",CHAR(34),";}")</f>
        <v>if(isset($request['id'])){$refinements.="process_id"." ILIKE "."'%".$request['id']."%' AND ";}</v>
      </c>
      <c r="H280" t="str">
        <f>_xlfn.CONCAT("if(isset($request['",LOWER(H6),"'])){$refinements.=",CHAR(34),LOWER(H36),CHAR(34),".",CHAR(34)," ILIKE ",CHAR(34),".",CHAR(34),"'%",CHAR(34),".$request['",LOWER(H6),"'].",CHAR(34),"%'"," AND ",CHAR(34),";}")</f>
        <v>if(isset($request['id'])){$refinements.="event_id"." ILIKE "."'%".$request['id']."%' AND ";}</v>
      </c>
      <c r="K280" t="str">
        <f>_xlfn.CONCAT("if(isset($request['",LOWER(K6),"'])){$refinements.=",CHAR(34),LOWER(K36),CHAR(34),".",CHAR(34)," ILIKE ",CHAR(34),".",CHAR(34),"'%",CHAR(34),".$request['",LOWER(K6),"'].",CHAR(34),"%'"," AND ",CHAR(34),";}")</f>
        <v>if(isset($request['id'])){$refinements.="app_id"." ILIKE "."'%".$request['id']."%' AND ";}</v>
      </c>
      <c r="N280" t="str">
        <f>_xlfn.CONCAT("if(isset($request['",LOWER(N6),"'])){$refinements.=",CHAR(34),LOWER(N36),CHAR(34),".",CHAR(34)," ILIKE ",CHAR(34),".",CHAR(34),"'%",CHAR(34),".$request['",LOWER(N6),"'].",CHAR(34),"%'"," AND ",CHAR(34),";}")</f>
        <v>if(isset($request['id'])){$refinements.="token_id"." ILIKE "."'%".$request['id']."%' AND ";}</v>
      </c>
      <c r="Q280" t="str">
        <f>_xlfn.CONCAT("if(isset($request['",LOWER(Q6),"'])){$refinements.=",CHAR(34),LOWER(Q36),CHAR(34),".",CHAR(34)," ILIKE ",CHAR(34),".",CHAR(34),"'%",CHAR(34),".$request['",LOWER(Q6),"'].",CHAR(34),"%'"," AND ",CHAR(34),";}")</f>
        <v>if(isset($request['id'])){$refinements.="person_id"." ILIKE "."'%".$request['id']."%' AND ";}</v>
      </c>
      <c r="T280" t="str">
        <f>_xlfn.CONCAT("if(isset($request['",LOWER(T6),"'])){$refinements.=",CHAR(34),LOWER(T36),CHAR(34),".",CHAR(34)," ILIKE ",CHAR(34),".",CHAR(34),"'%",CHAR(34),".$request['",LOWER(T6),"'].",CHAR(34),"%'"," AND ",CHAR(34),";}")</f>
        <v>if(isset($request['id'])){$refinements.="user_id"." ILIKE "."'%".$request['id']."%' AND ";}</v>
      </c>
      <c r="W280" t="str">
        <f>_xlfn.CONCAT("if(isset($request['",LOWER(W6),"'])){$refinements.=",CHAR(34),LOWER(W36),CHAR(34),".",CHAR(34)," ILIKE ",CHAR(34),".",CHAR(34),"'%",CHAR(34),".$request['",LOWER(W6),"'].",CHAR(34),"%'"," AND ",CHAR(34),";}")</f>
        <v>if(isset($request['id'])){$refinements.="profile_id"." ILIKE "."'%".$request['id']."%' AND ";}</v>
      </c>
      <c r="Z280" t="str">
        <f>_xlfn.CONCAT("if(isset($request['",LOWER(Z6),"'])){$refinements.=",CHAR(34),LOWER(Z36),CHAR(34),".",CHAR(34)," ILIKE ",CHAR(34),".",CHAR(34),"'%",CHAR(34),".$request['",LOWER(Z6),"'].",CHAR(34),"%'"," AND ",CHAR(34),";}")</f>
        <v>if(isset($request['id'])){$refinements.="partner_id"." ILIKE "."'%".$request['id']."%' AND ";}</v>
      </c>
      <c r="AC280" t="str">
        <f>_xlfn.CONCAT("if(isset($request['",LOWER(AC6),"'])){$refinements.=",CHAR(34),LOWER(AC36),CHAR(34),".",CHAR(34)," ILIKE ",CHAR(34),".",CHAR(34),"'%",CHAR(34),".$request['",LOWER(AC6),"'].",CHAR(34),"%'"," AND ",CHAR(34),";}")</f>
        <v>if(isset($request['id'])){$refinements.="view_id"." ILIKE "."'%".$request['id']."%' AND ";}</v>
      </c>
      <c r="AF280" t="str">
        <f>_xlfn.CONCAT("if(isset($request['",LOWER(AF6),"'])){$refinements.=",CHAR(34),LOWER(AF36),CHAR(34),".",CHAR(34)," ILIKE ",CHAR(34),".",CHAR(34),"'%",CHAR(34),".$request['",LOWER(AF6),"'].",CHAR(34),"%'"," AND ",CHAR(34),";}")</f>
        <v>if(isset($request['id'])){$refinements.="search_id"." ILIKE "."'%".$request['id']."%' AND ";}</v>
      </c>
      <c r="AI280" t="str">
        <f>_xlfn.CONCAT("if(isset($request['",LOWER(AI6),"'])){$refinements.=",CHAR(34),LOWER(AI36),CHAR(34),".",CHAR(34)," ILIKE ",CHAR(34),".",CHAR(34),"'%",CHAR(34),".$request['",LOWER(AI6),"'].",CHAR(34),"%'"," AND ",CHAR(34),";}")</f>
        <v>if(isset($request['id'])){$refinements.="asset_id"." ILIKE "."'%".$request['id']."%' AND ";}</v>
      </c>
      <c r="AL280" t="str">
        <f>_xlfn.CONCAT("if(isset($request['",LOWER(AL6),"'])){$refinements.=",CHAR(34),LOWER(AL36),CHAR(34),".",CHAR(34)," ILIKE ",CHAR(34),".",CHAR(34),"'%",CHAR(34),".$request['",LOWER(AL6),"'].",CHAR(34),"%'"," AND ",CHAR(34),";}")</f>
        <v>if(isset($request['id'])){$refinements.="acknowledgement_id"." ILIKE "."'%".$request['id']."%' AND ";}</v>
      </c>
      <c r="AO280" t="str">
        <f>_xlfn.CONCAT("if(isset($request['",LOWER(AO6),"'])){$refinements.=",CHAR(34),LOWER(AO36),CHAR(34),".",CHAR(34)," ILIKE ",CHAR(34),".",CHAR(34),"'%",CHAR(34),".$request['",LOWER(AO6),"'].",CHAR(34),"%'"," AND ",CHAR(34),";}")</f>
        <v>if(isset($request['id'])){$refinements.="comment_id"." ILIKE "."'%".$request['id']."%' AND ";}</v>
      </c>
      <c r="AR280" t="str">
        <f>_xlfn.CONCAT("if(isset($request['",LOWER(AR6),"'])){$refinements.=",CHAR(34),LOWER(AR36),CHAR(34),".",CHAR(34)," ILIKE ",CHAR(34),".",CHAR(34),"'%",CHAR(34),".$request['",LOWER(AR6),"'].",CHAR(34),"%'"," AND ",CHAR(34),";}")</f>
        <v>if(isset($request['id'])){$refinements.="followship_id"." ILIKE "."'%".$request['id']."%' AND ";}</v>
      </c>
      <c r="AU280" t="str">
        <f>_xlfn.CONCAT("if(isset($request['",LOWER(AU6),"'])){$refinements.=",CHAR(34),LOWER(AU36),CHAR(34),".",CHAR(34)," ILIKE ",CHAR(34),".",CHAR(34),"'%",CHAR(34),".$request['",LOWER(AU6),"'].",CHAR(34),"%'"," AND ",CHAR(34),";}")</f>
        <v>if(isset($request['id'])){$refinements.="group_id"." ILIKE "."'%".$request['id']."%' AND ";}</v>
      </c>
      <c r="AX280" t="str">
        <f>_xlfn.CONCAT("if(isset($request['",LOWER(AX6),"'])){$refinements.=",CHAR(34),LOWER(AX36),CHAR(34),".",CHAR(34)," ILIKE ",CHAR(34),".",CHAR(34),"'%",CHAR(34),".$request['",LOWER(AX6),"'].",CHAR(34),"%'"," AND ",CHAR(34),";}")</f>
        <v>if(isset($request['id'])){$refinements.="post_id"." ILIKE "."'%".$request['id']."%' AND ";}</v>
      </c>
      <c r="BA280" t="str">
        <f>_xlfn.CONCAT("if(isset($request['",LOWER(BA6),"'])){$refinements.=",CHAR(34),LOWER(BA36),CHAR(34),".",CHAR(34)," ILIKE ",CHAR(34),".",CHAR(34),"'%",CHAR(34),".$request['",LOWER(BA6),"'].",CHAR(34),"%'"," AND ",CHAR(34),";}")</f>
        <v>if(isset($request['id'])){$refinements.="tag_id"." ILIKE "."'%".$request['id']."%' AND ";}</v>
      </c>
      <c r="BD280" t="str">
        <f>_xlfn.CONCAT("if(isset($request['",LOWER(BD6),"'])){$refinements.=",CHAR(34),LOWER(BD36),CHAR(34),".",CHAR(34)," ILIKE ",CHAR(34),".",CHAR(34),"'%",CHAR(34),".$request['",LOWER(BD6),"'].",CHAR(34),"%'"," AND ",CHAR(34),";}")</f>
        <v>if(isset($request['id'])){$refinements.="topic_id"." ILIKE "."'%".$request['id']."%' AND ";}</v>
      </c>
      <c r="BG280" t="str">
        <f>_xlfn.CONCAT("if(isset($request['",LOWER(BG6),"'])){$refinements.=",CHAR(34),LOWER(BG36),CHAR(34),".",CHAR(34)," ILIKE ",CHAR(34),".",CHAR(34),"'%",CHAR(34),".$request['",LOWER(BG6),"'].",CHAR(34),"%'"," AND ",CHAR(34),";}")</f>
        <v>if(isset($request['id'])){$refinements.="trend_id"." ILIKE "."'%".$request['id']."%' AND ";}</v>
      </c>
      <c r="BJ280" t="str">
        <f>_xlfn.CONCAT("if(isset($request['",LOWER(BJ6),"'])){$refinements.=",CHAR(34),LOWER(BJ36),CHAR(34),".",CHAR(34)," ILIKE ",CHAR(34),".",CHAR(34),"'%",CHAR(34),".$request['",LOWER(BJ6),"'].",CHAR(34),"%'"," AND ",CHAR(34),";}")</f>
        <v>if(isset($request['id'])){$refinements.="thread_id"." ILIKE "."'%".$request['id']."%' AND ";}</v>
      </c>
      <c r="BM280" t="str">
        <f>_xlfn.CONCAT("if(isset($request['",LOWER(BM6),"'])){$refinements.=",CHAR(34),LOWER(BM36),CHAR(34),".",CHAR(34)," ILIKE ",CHAR(34),".",CHAR(34),"'%",CHAR(34),".$request['",LOWER(BM6),"'].",CHAR(34),"%'"," AND ",CHAR(34),";}")</f>
        <v>if(isset($request['id'])){$refinements.="message_id"." ILIKE "."'%".$request['id']."%' AND ";}</v>
      </c>
      <c r="BP280" t="str">
        <f>_xlfn.CONCAT("if(isset($request['",LOWER(BP6),"'])){$refinements.=",CHAR(34),LOWER(BP36),CHAR(34),".",CHAR(34)," ILIKE ",CHAR(34),".",CHAR(34),"'%",CHAR(34),".$request['",LOWER(BP6),"'].",CHAR(34),"%'"," AND ",CHAR(34),";}")</f>
        <v>if(isset($request['id'])){$refinements.="notification_id"." ILIKE "."'%".$request['id']."%' AND ";}</v>
      </c>
      <c r="BS280" t="str">
        <f>_xlfn.CONCAT("if(isset($request['",LOWER(BS6),"'])){$refinements.=",CHAR(34),LOWER(BS36),CHAR(34),".",CHAR(34)," ILIKE ",CHAR(34),".",CHAR(34),"'%",CHAR(34),".$request['",LOWER(BS6),"'].",CHAR(34),"%'"," AND ",CHAR(34),";}")</f>
        <v>if(isset($request['id'])){$refinements.="stage_id"." ILIKE "."'%".$request['id']."%' AND ";}</v>
      </c>
      <c r="BV280" t="str">
        <f>_xlfn.CONCAT("if(isset($request['",LOWER(BV6),"'])){$refinements.=",CHAR(34),LOWER(BV36),CHAR(34),".",CHAR(34)," ILIKE ",CHAR(34),".",CHAR(34),"'%",CHAR(34),".$request['",LOWER(BV6),"'].",CHAR(34),"%'"," AND ",CHAR(34),";}")</f>
        <v>if(isset($request['id'])){$refinements.="recording_id"." ILIKE "."'%".$request['id']."%' AND ";}</v>
      </c>
      <c r="BY280" t="str">
        <f>_xlfn.CONCAT("if(isset($request['",LOWER(BY6),"'])){$refinements.=",CHAR(34),LOWER(BY36),CHAR(34),".",CHAR(34)," ILIKE ",CHAR(34),".",CHAR(34),"'%",CHAR(34),".$request['",LOWER(BY6),"'].",CHAR(34),"%'"," AND ",CHAR(34),";}")</f>
        <v>if(isset($request['id'])){$refinements.="attachment_id"." ILIKE "."'%".$request['id']."%' AND ";}</v>
      </c>
      <c r="CB280" t="str">
        <f>_xlfn.CONCAT("if(isset($request['",LOWER(CB6),"'])){$refinements.=",CHAR(34),LOWER(CB36),CHAR(34),".",CHAR(34)," ILIKE ",CHAR(34),".",CHAR(34),"'%",CHAR(34),".$request['",LOWER(CB6),"'].",CHAR(34),"%'"," AND ",CHAR(34),";}")</f>
        <v>if(isset($request['id'])){$refinements.="excerpt_id"." ILIKE "."'%".$request['id']."%' AND ";}</v>
      </c>
      <c r="CE280" t="str">
        <f>_xlfn.CONCAT("if(isset($request['",LOWER(CE6),"'])){$refinements.=",CHAR(34),LOWER(CE36),CHAR(34),".",CHAR(34)," ILIKE ",CHAR(34),".",CHAR(34),"'%",CHAR(34),".$request['",LOWER(CE6),"'].",CHAR(34),"%'"," AND ",CHAR(34),";}")</f>
        <v>if(isset($request['id'])){$refinements.="idea_id"." ILIKE "."'%".$request['id']."%' AND ";}</v>
      </c>
      <c r="CH280" t="s">
        <v>181</v>
      </c>
    </row>
    <row r="281" spans="1:86" x14ac:dyDescent="0.2">
      <c r="B281" t="str">
        <f>_xlfn.CONCAT("if(isset($request['",LOWER(B7),"'])){$refinements.=",CHAR(34),LOWER(B37),CHAR(34),".",CHAR(34)," ILIKE ",CHAR(34),".",CHAR(34),"'%",CHAR(34),".$request['",LOWER(B7),"'].",CHAR(34),"%'"," AND ",CHAR(34),";}")</f>
        <v>if(isset($request['attributes'])){$refinements.="unique_attributes"." ILIKE "."'%".$request['attributes']."%' AND ";}</v>
      </c>
      <c r="E281" t="str">
        <f>_xlfn.CONCAT("if(isset($request['",LOWER(E7),"'])){$refinements.=",CHAR(34),LOWER(E37),CHAR(34),".",CHAR(34)," ILIKE ",CHAR(34),".",CHAR(34),"'%",CHAR(34),".$request['",LOWER(E7),"'].",CHAR(34),"%'"," AND ",CHAR(34),";}")</f>
        <v>if(isset($request['attributes'])){$refinements.="process_attributes"." ILIKE "."'%".$request['attributes']."%' AND ";}</v>
      </c>
      <c r="H281" t="str">
        <f>_xlfn.CONCAT("if(isset($request['",LOWER(H7),"'])){$refinements.=",CHAR(34),LOWER(H37),CHAR(34),".",CHAR(34)," ILIKE ",CHAR(34),".",CHAR(34),"'%",CHAR(34),".$request['",LOWER(H7),"'].",CHAR(34),"%'"," AND ",CHAR(34),";}")</f>
        <v>if(isset($request['attributes'])){$refinements.="event_attributes"." ILIKE "."'%".$request['attributes']."%' AND ";}</v>
      </c>
      <c r="K281" t="str">
        <f>_xlfn.CONCAT("if(isset($request['",LOWER(K7),"'])){$refinements.=",CHAR(34),LOWER(K37),CHAR(34),".",CHAR(34)," ILIKE ",CHAR(34),".",CHAR(34),"'%",CHAR(34),".$request['",LOWER(K7),"'].",CHAR(34),"%'"," AND ",CHAR(34),";}")</f>
        <v>if(isset($request['attributes'])){$refinements.="app_attributes"." ILIKE "."'%".$request['attributes']."%' AND ";}</v>
      </c>
      <c r="N281" t="str">
        <f>_xlfn.CONCAT("if(isset($request['",LOWER(N7),"'])){$refinements.=",CHAR(34),LOWER(N37),CHAR(34),".",CHAR(34)," ILIKE ",CHAR(34),".",CHAR(34),"'%",CHAR(34),".$request['",LOWER(N7),"'].",CHAR(34),"%'"," AND ",CHAR(34),";}")</f>
        <v>if(isset($request['attributes'])){$refinements.="token_attributes"." ILIKE "."'%".$request['attributes']."%' AND ";}</v>
      </c>
      <c r="Q281" t="str">
        <f>_xlfn.CONCAT("if(isset($request['",LOWER(Q7),"'])){$refinements.=",CHAR(34),LOWER(Q37),CHAR(34),".",CHAR(34)," ILIKE ",CHAR(34),".",CHAR(34),"'%",CHAR(34),".$request['",LOWER(Q7),"'].",CHAR(34),"%'"," AND ",CHAR(34),";}")</f>
        <v>if(isset($request['attributes'])){$refinements.="person_attributes"." ILIKE "."'%".$request['attributes']."%' AND ";}</v>
      </c>
      <c r="T281" t="str">
        <f>_xlfn.CONCAT("if(isset($request['",LOWER(T7),"'])){$refinements.=",CHAR(34),LOWER(T37),CHAR(34),".",CHAR(34)," ILIKE ",CHAR(34),".",CHAR(34),"'%",CHAR(34),".$request['",LOWER(T7),"'].",CHAR(34),"%'"," AND ",CHAR(34),";}")</f>
        <v>if(isset($request['attributes'])){$refinements.="user_attributes"." ILIKE "."'%".$request['attributes']."%' AND ";}</v>
      </c>
      <c r="W281" t="str">
        <f>_xlfn.CONCAT("if(isset($request['",LOWER(W7),"'])){$refinements.=",CHAR(34),LOWER(W37),CHAR(34),".",CHAR(34)," ILIKE ",CHAR(34),".",CHAR(34),"'%",CHAR(34),".$request['",LOWER(W7),"'].",CHAR(34),"%'"," AND ",CHAR(34),";}")</f>
        <v>if(isset($request['attributes'])){$refinements.="profile_attributes"." ILIKE "."'%".$request['attributes']."%' AND ";}</v>
      </c>
      <c r="Z281" t="str">
        <f>_xlfn.CONCAT("if(isset($request['",LOWER(Z7),"'])){$refinements.=",CHAR(34),LOWER(Z37),CHAR(34),".",CHAR(34)," ILIKE ",CHAR(34),".",CHAR(34),"'%",CHAR(34),".$request['",LOWER(Z7),"'].",CHAR(34),"%'"," AND ",CHAR(34),";}")</f>
        <v>if(isset($request['attributes'])){$refinements.="partner_attributes"." ILIKE "."'%".$request['attributes']."%' AND ";}</v>
      </c>
      <c r="AC281" t="str">
        <f>_xlfn.CONCAT("if(isset($request['",LOWER(AC7),"'])){$refinements.=",CHAR(34),LOWER(AC37),CHAR(34),".",CHAR(34)," ILIKE ",CHAR(34),".",CHAR(34),"'%",CHAR(34),".$request['",LOWER(AC7),"'].",CHAR(34),"%'"," AND ",CHAR(34),";}")</f>
        <v>if(isset($request['attributes'])){$refinements.="view_attributes"." ILIKE "."'%".$request['attributes']."%' AND ";}</v>
      </c>
      <c r="AF281" t="str">
        <f>_xlfn.CONCAT("if(isset($request['",LOWER(AF7),"'])){$refinements.=",CHAR(34),LOWER(AF37),CHAR(34),".",CHAR(34)," ILIKE ",CHAR(34),".",CHAR(34),"'%",CHAR(34),".$request['",LOWER(AF7),"'].",CHAR(34),"%'"," AND ",CHAR(34),";}")</f>
        <v>if(isset($request['attributes'])){$refinements.="search_attributes"." ILIKE "."'%".$request['attributes']."%' AND ";}</v>
      </c>
      <c r="AI281" t="str">
        <f>_xlfn.CONCAT("if(isset($request['",LOWER(AI7),"'])){$refinements.=",CHAR(34),LOWER(AI37),CHAR(34),".",CHAR(34)," ILIKE ",CHAR(34),".",CHAR(34),"'%",CHAR(34),".$request['",LOWER(AI7),"'].",CHAR(34),"%'"," AND ",CHAR(34),";}")</f>
        <v>if(isset($request['attributes'])){$refinements.="asset_attributes"." ILIKE "."'%".$request['attributes']."%' AND ";}</v>
      </c>
      <c r="AL281" t="str">
        <f>_xlfn.CONCAT("if(isset($request['",LOWER(AL7),"'])){$refinements.=",CHAR(34),LOWER(AL37),CHAR(34),".",CHAR(34)," ILIKE ",CHAR(34),".",CHAR(34),"'%",CHAR(34),".$request['",LOWER(AL7),"'].",CHAR(34),"%'"," AND ",CHAR(34),";}")</f>
        <v>if(isset($request['attributes'])){$refinements.="acknowledgement_attributes"." ILIKE "."'%".$request['attributes']."%' AND ";}</v>
      </c>
      <c r="AO281" t="str">
        <f>_xlfn.CONCAT("if(isset($request['",LOWER(AO7),"'])){$refinements.=",CHAR(34),LOWER(AO37),CHAR(34),".",CHAR(34)," ILIKE ",CHAR(34),".",CHAR(34),"'%",CHAR(34),".$request['",LOWER(AO7),"'].",CHAR(34),"%'"," AND ",CHAR(34),";}")</f>
        <v>if(isset($request['attributes'])){$refinements.="comment_attributes"." ILIKE "."'%".$request['attributes']."%' AND ";}</v>
      </c>
      <c r="AR281" t="str">
        <f>_xlfn.CONCAT("if(isset($request['",LOWER(AR7),"'])){$refinements.=",CHAR(34),LOWER(AR37),CHAR(34),".",CHAR(34)," ILIKE ",CHAR(34),".",CHAR(34),"'%",CHAR(34),".$request['",LOWER(AR7),"'].",CHAR(34),"%'"," AND ",CHAR(34),";}")</f>
        <v>if(isset($request['attributes'])){$refinements.="followship_attributes"." ILIKE "."'%".$request['attributes']."%' AND ";}</v>
      </c>
      <c r="AU281" t="str">
        <f>_xlfn.CONCAT("if(isset($request['",LOWER(AU7),"'])){$refinements.=",CHAR(34),LOWER(AU37),CHAR(34),".",CHAR(34)," ILIKE ",CHAR(34),".",CHAR(34),"'%",CHAR(34),".$request['",LOWER(AU7),"'].",CHAR(34),"%'"," AND ",CHAR(34),";}")</f>
        <v>if(isset($request['attributes'])){$refinements.="group_attributes"." ILIKE "."'%".$request['attributes']."%' AND ";}</v>
      </c>
      <c r="AX281" t="str">
        <f>_xlfn.CONCAT("if(isset($request['",LOWER(AX7),"'])){$refinements.=",CHAR(34),LOWER(AX37),CHAR(34),".",CHAR(34)," ILIKE ",CHAR(34),".",CHAR(34),"'%",CHAR(34),".$request['",LOWER(AX7),"'].",CHAR(34),"%'"," AND ",CHAR(34),";}")</f>
        <v>if(isset($request['attributes'])){$refinements.="post_attributes"." ILIKE "."'%".$request['attributes']."%' AND ";}</v>
      </c>
      <c r="BA281" t="str">
        <f>_xlfn.CONCAT("if(isset($request['",LOWER(BA7),"'])){$refinements.=",CHAR(34),LOWER(BA37),CHAR(34),".",CHAR(34)," ILIKE ",CHAR(34),".",CHAR(34),"'%",CHAR(34),".$request['",LOWER(BA7),"'].",CHAR(34),"%'"," AND ",CHAR(34),";}")</f>
        <v>if(isset($request['attributes'])){$refinements.="tag_attributes"." ILIKE "."'%".$request['attributes']."%' AND ";}</v>
      </c>
      <c r="BD281" t="str">
        <f>_xlfn.CONCAT("if(isset($request['",LOWER(BD7),"'])){$refinements.=",CHAR(34),LOWER(BD37),CHAR(34),".",CHAR(34)," ILIKE ",CHAR(34),".",CHAR(34),"'%",CHAR(34),".$request['",LOWER(BD7),"'].",CHAR(34),"%'"," AND ",CHAR(34),";}")</f>
        <v>if(isset($request['attributes'])){$refinements.="topic_attributes"." ILIKE "."'%".$request['attributes']."%' AND ";}</v>
      </c>
      <c r="BG281" t="str">
        <f>_xlfn.CONCAT("if(isset($request['",LOWER(BG7),"'])){$refinements.=",CHAR(34),LOWER(BG37),CHAR(34),".",CHAR(34)," ILIKE ",CHAR(34),".",CHAR(34),"'%",CHAR(34),".$request['",LOWER(BG7),"'].",CHAR(34),"%'"," AND ",CHAR(34),";}")</f>
        <v>if(isset($request['attributes'])){$refinements.="trend_attributes"." ILIKE "."'%".$request['attributes']."%' AND ";}</v>
      </c>
      <c r="BJ281" t="str">
        <f>_xlfn.CONCAT("if(isset($request['",LOWER(BJ7),"'])){$refinements.=",CHAR(34),LOWER(BJ37),CHAR(34),".",CHAR(34)," ILIKE ",CHAR(34),".",CHAR(34),"'%",CHAR(34),".$request['",LOWER(BJ7),"'].",CHAR(34),"%'"," AND ",CHAR(34),";}")</f>
        <v>if(isset($request['attributes'])){$refinements.="thread_attributes"." ILIKE "."'%".$request['attributes']."%' AND ";}</v>
      </c>
      <c r="BM281" t="str">
        <f>_xlfn.CONCAT("if(isset($request['",LOWER(BM7),"'])){$refinements.=",CHAR(34),LOWER(BM37),CHAR(34),".",CHAR(34)," ILIKE ",CHAR(34),".",CHAR(34),"'%",CHAR(34),".$request['",LOWER(BM7),"'].",CHAR(34),"%'"," AND ",CHAR(34),";}")</f>
        <v>if(isset($request['attributes'])){$refinements.="message_attributes"." ILIKE "."'%".$request['attributes']."%' AND ";}</v>
      </c>
      <c r="BP281" t="str">
        <f>_xlfn.CONCAT("if(isset($request['",LOWER(BP7),"'])){$refinements.=",CHAR(34),LOWER(BP37),CHAR(34),".",CHAR(34)," ILIKE ",CHAR(34),".",CHAR(34),"'%",CHAR(34),".$request['",LOWER(BP7),"'].",CHAR(34),"%'"," AND ",CHAR(34),";}")</f>
        <v>if(isset($request['attributes'])){$refinements.="notification_attributes"." ILIKE "."'%".$request['attributes']."%' AND ";}</v>
      </c>
      <c r="BS281" t="str">
        <f>_xlfn.CONCAT("if(isset($request['",LOWER(BS7),"'])){$refinements.=",CHAR(34),LOWER(BS37),CHAR(34),".",CHAR(34)," ILIKE ",CHAR(34),".",CHAR(34),"'%",CHAR(34),".$request['",LOWER(BS7),"'].",CHAR(34),"%'"," AND ",CHAR(34),";}")</f>
        <v>if(isset($request['attributes'])){$refinements.="stage_attributes"." ILIKE "."'%".$request['attributes']."%' AND ";}</v>
      </c>
      <c r="BV281" t="str">
        <f>_xlfn.CONCAT("if(isset($request['",LOWER(BV7),"'])){$refinements.=",CHAR(34),LOWER(BV37),CHAR(34),".",CHAR(34)," ILIKE ",CHAR(34),".",CHAR(34),"'%",CHAR(34),".$request['",LOWER(BV7),"'].",CHAR(34),"%'"," AND ",CHAR(34),";}")</f>
        <v>if(isset($request['attributes'])){$refinements.="recording_attributes"." ILIKE "."'%".$request['attributes']."%' AND ";}</v>
      </c>
      <c r="BY281" t="str">
        <f>_xlfn.CONCAT("if(isset($request['",LOWER(BY7),"'])){$refinements.=",CHAR(34),LOWER(BY37),CHAR(34),".",CHAR(34)," ILIKE ",CHAR(34),".",CHAR(34),"'%",CHAR(34),".$request['",LOWER(BY7),"'].",CHAR(34),"%'"," AND ",CHAR(34),";}")</f>
        <v>if(isset($request['attributes'])){$refinements.="attachment_attributes"." ILIKE "."'%".$request['attributes']."%' AND ";}</v>
      </c>
      <c r="CB281" t="str">
        <f>_xlfn.CONCAT("if(isset($request['",LOWER(CB7),"'])){$refinements.=",CHAR(34),LOWER(CB37),CHAR(34),".",CHAR(34)," ILIKE ",CHAR(34),".",CHAR(34),"'%",CHAR(34),".$request['",LOWER(CB7),"'].",CHAR(34),"%'"," AND ",CHAR(34),";}")</f>
        <v>if(isset($request['attributes'])){$refinements.="excerpt_attributes"." ILIKE "."'%".$request['attributes']."%' AND ";}</v>
      </c>
      <c r="CE281" t="str">
        <f>_xlfn.CONCAT("if(isset($request['",LOWER(CE7),"'])){$refinements.=",CHAR(34),LOWER(CE37),CHAR(34),".",CHAR(34)," ILIKE ",CHAR(34),".",CHAR(34),"'%",CHAR(34),".$request['",LOWER(CE7),"'].",CHAR(34),"%'"," AND ",CHAR(34),";}")</f>
        <v>if(isset($request['attributes'])){$refinements.="idea_attributes"." ILIKE "."'%".$request['attributes']."%' AND ";}</v>
      </c>
      <c r="CH281" t="s">
        <v>181</v>
      </c>
    </row>
    <row r="282" spans="1:86" x14ac:dyDescent="0.2">
      <c r="B282" t="str">
        <f>_xlfn.CONCAT("if(isset($request['",LOWER(B8),"'])){$refinements.=",CHAR(34),LOWER(B38),CHAR(34),".",CHAR(34)," ILIKE ",CHAR(34),".",CHAR(34),"'%",CHAR(34),".$request['",LOWER(B8),"'].",CHAR(34),"%'"," AND ",CHAR(34),";}")</f>
        <v>if(isset($request['type'])){$refinements.="unique_type"." ILIKE "."'%".$request['type']."%' AND ";}</v>
      </c>
      <c r="E282" t="str">
        <f>_xlfn.CONCAT("if(isset($request['",LOWER(E8),"'])){$refinements.=",CHAR(34),LOWER(E38),CHAR(34),".",CHAR(34)," ILIKE ",CHAR(34),".",CHAR(34),"'%",CHAR(34),".$request['",LOWER(E8),"'].",CHAR(34),"%'"," AND ",CHAR(34),";}")</f>
        <v>if(isset($request['action'])){$refinements.="process_action"." ILIKE "."'%".$request['action']."%' AND ";}</v>
      </c>
      <c r="H282" t="str">
        <f>_xlfn.CONCAT("if(isset($request['",LOWER(H8),"'])){$refinements.=",CHAR(34),LOWER(H38),CHAR(34),".",CHAR(34)," ILIKE ",CHAR(34),".",CHAR(34),"'%",CHAR(34),".$request['",LOWER(H8),"'].",CHAR(34),"%'"," AND ",CHAR(34),";}")</f>
        <v>if(isset($request['type'])){$refinements.="event_type"." ILIKE "."'%".$request['type']."%' AND ";}</v>
      </c>
      <c r="K282" t="str">
        <f>_xlfn.CONCAT("if(isset($request['",LOWER(K8),"'])){$refinements.=",CHAR(34),LOWER(K38),CHAR(34),".",CHAR(34)," ILIKE ",CHAR(34),".",CHAR(34),"'%",CHAR(34),".$request['",LOWER(K8),"'].",CHAR(34),"%'"," AND ",CHAR(34),";}")</f>
        <v>if(isset($request['name'])){$refinements.="app_name"." ILIKE "."'%".$request['name']."%' AND ";}</v>
      </c>
      <c r="N282" t="str">
        <f>_xlfn.CONCAT("if(isset($request['",LOWER(N8),"'])){$refinements.=",CHAR(34),LOWER(N38),CHAR(34),".",CHAR(34)," ILIKE ",CHAR(34),".",CHAR(34),"'%",CHAR(34),".$request['",LOWER(N8),"'].",CHAR(34),"%'"," AND ",CHAR(34),";}")</f>
        <v>if(isset($request['key'])){$refinements.="token_key"." ILIKE "."'%".$request['key']."%' AND ";}</v>
      </c>
      <c r="Q282" t="str">
        <f>_xlfn.CONCAT("if(isset($request['",LOWER(Q8),"'])){$refinements.=",CHAR(34),LOWER(Q38),CHAR(34),".",CHAR(34)," ILIKE ",CHAR(34),".",CHAR(34),"'%",CHAR(34),".$request['",LOWER(Q8),"'].",CHAR(34),"%'"," AND ",CHAR(34),";}")</f>
        <v>if(isset($request['name_first'])){$refinements.="person_name_first"." ILIKE "."'%".$request['name_first']."%' AND ";}</v>
      </c>
      <c r="T282" t="str">
        <f>_xlfn.CONCAT("if(isset($request['",LOWER(T8),"'])){$refinements.=",CHAR(34),LOWER(T38),CHAR(34),".",CHAR(34)," ILIKE ",CHAR(34),".",CHAR(34),"'%",CHAR(34),".$request['",LOWER(T8),"'].",CHAR(34),"%'"," AND ",CHAR(34),";}")</f>
        <v>if(isset($request['alias'])){$refinements.="user_alias"." ILIKE "."'%".$request['alias']."%' AND ";}</v>
      </c>
      <c r="W282" t="str">
        <f>_xlfn.CONCAT("if(isset($request['",LOWER(W8),"'])){$refinements.=",CHAR(34),LOWER(W38),CHAR(34),".",CHAR(34)," ILIKE ",CHAR(34),".",CHAR(34),"'%",CHAR(34),".$request['",LOWER(W8),"'].",CHAR(34),"%'"," AND ",CHAR(34),";}")</f>
        <v>if(isset($request['images'])){$refinements.="profile_images"." ILIKE "."'%".$request['images']."%' AND ";}</v>
      </c>
      <c r="Z282" t="str">
        <f>_xlfn.CONCAT("if(isset($request['",LOWER(Z8),"'])){$refinements.=",CHAR(34),LOWER(Z38),CHAR(34),".",CHAR(34)," ILIKE ",CHAR(34),".",CHAR(34),"'%",CHAR(34),".$request['",LOWER(Z8),"'].",CHAR(34),"%'"," AND ",CHAR(34),";}")</f>
        <v>if(isset($request['type'])){$refinements.="partner_type"." ILIKE "."'%".$request['type']."%' AND ";}</v>
      </c>
      <c r="AC282" t="str">
        <f>_xlfn.CONCAT("if(isset($request['",LOWER(AC8),"'])){$refinements.=",CHAR(34),LOWER(AC38),CHAR(34),".",CHAR(34)," ILIKE ",CHAR(34),".",CHAR(34),"'%",CHAR(34),".$request['",LOWER(AC8),"'].",CHAR(34),"%'"," AND ",CHAR(34),";}")</f>
        <v>if(isset($request['object'])){$refinements.="view_object"." ILIKE "."'%".$request['object']."%' AND ";}</v>
      </c>
      <c r="AF282" t="str">
        <f>_xlfn.CONCAT("if(isset($request['",LOWER(AF8),"'])){$refinements.=",CHAR(34),LOWER(AF38),CHAR(34),".",CHAR(34)," ILIKE ",CHAR(34),".",CHAR(34),"'%",CHAR(34),".$request['",LOWER(AF8),"'].",CHAR(34),"%'"," AND ",CHAR(34),";}")</f>
        <v>if(isset($request['query'])){$refinements.="search_query"." ILIKE "."'%".$request['query']."%' AND ";}</v>
      </c>
      <c r="AI282" t="str">
        <f>_xlfn.CONCAT("if(isset($request['",LOWER(AI8),"'])){$refinements.=",CHAR(34),LOWER(AI38),CHAR(34),".",CHAR(34)," ILIKE ",CHAR(34),".",CHAR(34),"'%",CHAR(34),".$request['",LOWER(AI8),"'].",CHAR(34),"%'"," AND ",CHAR(34),";}")</f>
        <v>if(isset($request['type'])){$refinements.="asset_type"." ILIKE "."'%".$request['type']."%' AND ";}</v>
      </c>
      <c r="AL282" t="str">
        <f>_xlfn.CONCAT("if(isset($request['",LOWER(AL8),"'])){$refinements.=",CHAR(34),LOWER(AL38),CHAR(34),".",CHAR(34)," ILIKE ",CHAR(34),".",CHAR(34),"'%",CHAR(34),".$request['",LOWER(AL8),"'].",CHAR(34),"%'"," AND ",CHAR(34),";}")</f>
        <v>if(isset($request['type'])){$refinements.="acknowledgement_type"." ILIKE "."'%".$request['type']."%' AND ";}</v>
      </c>
      <c r="AO282" t="str">
        <f>_xlfn.CONCAT("if(isset($request['",LOWER(AO8),"'])){$refinements.=",CHAR(34),LOWER(AO38),CHAR(34),".",CHAR(34)," ILIKE ",CHAR(34),".",CHAR(34),"'%",CHAR(34),".$request['",LOWER(AO8),"'].",CHAR(34),"%'"," AND ",CHAR(34),";}")</f>
        <v>if(isset($request['text'])){$refinements.="comment_text"." ILIKE "."'%".$request['text']."%' AND ";}</v>
      </c>
      <c r="AR282" t="str">
        <f>_xlfn.CONCAT("if(isset($request['",LOWER(AR8),"'])){$refinements.=",CHAR(34),LOWER(AR38),CHAR(34),".",CHAR(34)," ILIKE ",CHAR(34),".",CHAR(34),"'%",CHAR(34),".$request['",LOWER(AR8),"'].",CHAR(34),"%'"," AND ",CHAR(34),";}")</f>
        <v>if(isset($request['recipient'])){$refinements.="followship_recipient"." ILIKE "."'%".$request['recipient']."%' AND ";}</v>
      </c>
      <c r="AU282" t="str">
        <f>_xlfn.CONCAT("if(isset($request['",LOWER(AU8),"'])){$refinements.=",CHAR(34),LOWER(AU38),CHAR(34),".",CHAR(34)," ILIKE ",CHAR(34),".",CHAR(34),"'%",CHAR(34),".$request['",LOWER(AU8),"'].",CHAR(34),"%'"," AND ",CHAR(34),";}")</f>
        <v>if(isset($request['title'])){$refinements.="group_title"." ILIKE "."'%".$request['title']."%' AND ";}</v>
      </c>
      <c r="AX282" t="str">
        <f>_xlfn.CONCAT("if(isset($request['",LOWER(AX8),"'])){$refinements.=",CHAR(34),LOWER(AX38),CHAR(34),".",CHAR(34)," ILIKE ",CHAR(34),".",CHAR(34),"'%",CHAR(34),".$request['",LOWER(AX8),"'].",CHAR(34),"%'"," AND ",CHAR(34),";}")</f>
        <v>if(isset($request['body'])){$refinements.="post_body"." ILIKE "."'%".$request['body']."%' AND ";}</v>
      </c>
      <c r="BA282" t="str">
        <f>_xlfn.CONCAT("if(isset($request['",LOWER(BA8),"'])){$refinements.=",CHAR(34),LOWER(BA38),CHAR(34),".",CHAR(34)," ILIKE ",CHAR(34),".",CHAR(34),"'%",CHAR(34),".$request['",LOWER(BA8),"'].",CHAR(34),"%'"," AND ",CHAR(34),";}")</f>
        <v>if(isset($request['label'])){$refinements.="tag_label"." ILIKE "."'%".$request['label']."%' AND ";}</v>
      </c>
      <c r="BD282" t="str">
        <f>_xlfn.CONCAT("if(isset($request['",LOWER(BD8),"'])){$refinements.=",CHAR(34),LOWER(BD38),CHAR(34),".",CHAR(34)," ILIKE ",CHAR(34),".",CHAR(34),"'%",CHAR(34),".$request['",LOWER(BD8),"'].",CHAR(34),"%'"," AND ",CHAR(34),";}")</f>
        <v>if(isset($request['label'])){$refinements.="topic_label"." ILIKE "."'%".$request['label']."%' AND ";}</v>
      </c>
      <c r="BG282" t="str">
        <f>_xlfn.CONCAT("if(isset($request['",LOWER(BG8),"'])){$refinements.=",CHAR(34),LOWER(BG38),CHAR(34),".",CHAR(34)," ILIKE ",CHAR(34),".",CHAR(34),"'%",CHAR(34),".$request['",LOWER(BG8),"'].",CHAR(34),"%'"," AND ",CHAR(34),";}")</f>
        <v>if(isset($request['label'])){$refinements.="trend_label"." ILIKE "."'%".$request['label']."%' AND ";}</v>
      </c>
      <c r="BJ282" t="str">
        <f>_xlfn.CONCAT("if(isset($request['",LOWER(BJ8),"'])){$refinements.=",CHAR(34),LOWER(BJ38),CHAR(34),".",CHAR(34)," ILIKE ",CHAR(34),".",CHAR(34),"'%",CHAR(34),".$request['",LOWER(BJ8),"'].",CHAR(34),"%'"," AND ",CHAR(34),";}")</f>
        <v>if(isset($request['title'])){$refinements.="thread_title"." ILIKE "."'%".$request['title']."%' AND ";}</v>
      </c>
      <c r="BM282" t="str">
        <f>_xlfn.CONCAT("if(isset($request['",LOWER(BM8),"'])){$refinements.=",CHAR(34),LOWER(BM38),CHAR(34),".",CHAR(34)," ILIKE ",CHAR(34),".",CHAR(34),"'%",CHAR(34),".$request['",LOWER(BM8),"'].",CHAR(34),"%'"," AND ",CHAR(34),";}")</f>
        <v>if(isset($request['body'])){$refinements.="message_body"." ILIKE "."'%".$request['body']."%' AND ";}</v>
      </c>
      <c r="BP282" t="str">
        <f>_xlfn.CONCAT("if(isset($request['",LOWER(BP8),"'])){$refinements.=",CHAR(34),LOWER(BP38),CHAR(34),".",CHAR(34)," ILIKE ",CHAR(34),".",CHAR(34),"'%",CHAR(34),".$request['",LOWER(BP8),"'].",CHAR(34),"%'"," AND ",CHAR(34),";}")</f>
        <v>if(isset($request['message'])){$refinements.="notification_message"." ILIKE "."'%".$request['message']."%' AND ";}</v>
      </c>
      <c r="BS282" t="str">
        <f>_xlfn.CONCAT("if(isset($request['",LOWER(BS8),"'])){$refinements.=",CHAR(34),LOWER(BS38),CHAR(34),".",CHAR(34)," ILIKE ",CHAR(34),".",CHAR(34),"'%",CHAR(34),".$request['",LOWER(BS8),"'].",CHAR(34),"%'"," AND ",CHAR(34),";}")</f>
        <v>if(isset($request['excerpts'])){$refinements.="stage_excerpts"." ILIKE "."'%".$request['excerpts']."%' AND ";}</v>
      </c>
      <c r="BV282" t="str">
        <f>_xlfn.CONCAT("if(isset($request['",LOWER(BV8),"'])){$refinements.=",CHAR(34),LOWER(BV38),CHAR(34),".",CHAR(34)," ILIKE ",CHAR(34),".",CHAR(34),"'%",CHAR(34),".$request['",LOWER(BV8),"'].",CHAR(34),"%'"," AND ",CHAR(34),";}")</f>
        <v>if(isset($request['type'])){$refinements.="recording_type"." ILIKE "."'%".$request['type']."%' AND ";}</v>
      </c>
      <c r="BY282" t="str">
        <f>_xlfn.CONCAT("if(isset($request['",LOWER(BY8),"'])){$refinements.=",CHAR(34),LOWER(BY38),CHAR(34),".",CHAR(34)," ILIKE ",CHAR(34),".",CHAR(34),"'%",CHAR(34),".$request['",LOWER(BY8),"'].",CHAR(34),"%'"," AND ",CHAR(34),";}")</f>
        <v>if(isset($request['drawings'])){$refinements.="attachment_drawings"." ILIKE "."'%".$request['drawings']."%' AND ";}</v>
      </c>
      <c r="CB282" t="str">
        <f>_xlfn.CONCAT("if(isset($request['",LOWER(CB8),"'])){$refinements.=",CHAR(34),LOWER(CB38),CHAR(34),".",CHAR(34)," ILIKE ",CHAR(34),".",CHAR(34),"'%",CHAR(34),".$request['",LOWER(CB8),"'].",CHAR(34),"%'"," AND ",CHAR(34),";}")</f>
        <v>if(isset($request['lines'])){$refinements.="excerpt_lines"." ILIKE "."'%".$request['lines']."%' AND ";}</v>
      </c>
      <c r="CE282" t="str">
        <f>_xlfn.CONCAT("if(isset($request['",LOWER(CE8),"'])){$refinements.=",CHAR(34),LOWER(CE38),CHAR(34),".",CHAR(34)," ILIKE ",CHAR(34),".",CHAR(34),"'%",CHAR(34),".$request['",LOWER(CE8),"'].",CHAR(34),"%'"," AND ",CHAR(34),";}")</f>
        <v>if(isset($request['text'])){$refinements.="idea_text"." ILIKE "."'%".$request['text']."%' AND ";}</v>
      </c>
      <c r="CH282" t="s">
        <v>181</v>
      </c>
    </row>
    <row r="283" spans="1:86" x14ac:dyDescent="0.2">
      <c r="B283" t="str">
        <f>_xlfn.CONCAT("if(isset($request['",LOWER(B9),"'])){$refinements.=",CHAR(34),LOWER(B39),CHAR(34),".",CHAR(34)," ILIKE ",CHAR(34),".",CHAR(34),"'%",CHAR(34),".$request['",LOWER(B9),"'].",CHAR(34),"%'"," AND ",CHAR(34),";}")</f>
        <v>if(isset($request[''])){$refinements.=""." ILIKE "."'%".$request['']."%' AND ";}</v>
      </c>
      <c r="E283" t="str">
        <f>_xlfn.CONCAT("if(isset($request['",LOWER(E9),"'])){$refinements.=",CHAR(34),LOWER(E39),CHAR(34),".",CHAR(34)," ILIKE ",CHAR(34),".",CHAR(34),"'%",CHAR(34),".$request['",LOWER(E9),"'].",CHAR(34),"%'"," AND ",CHAR(34),";}")</f>
        <v>if(isset($request[''])){$refinements.=""." ILIKE "."'%".$request['']."%' AND ";}</v>
      </c>
      <c r="H283" t="str">
        <f>_xlfn.CONCAT("if(isset($request['",LOWER(H9),"'])){$refinements.=",CHAR(34),LOWER(H39),CHAR(34),".",CHAR(34)," ILIKE ",CHAR(34),".",CHAR(34),"'%",CHAR(34),".$request['",LOWER(H9),"'].",CHAR(34),"%'"," AND ",CHAR(34),";}")</f>
        <v>if(isset($request['token'])){$refinements.="event_token"." ILIKE "."'%".$request['token']."%' AND ";}</v>
      </c>
      <c r="K283" t="str">
        <f>_xlfn.CONCAT("if(isset($request['",LOWER(K9),"'])){$refinements.=",CHAR(34),LOWER(K39),CHAR(34),".",CHAR(34)," ILIKE ",CHAR(34),".",CHAR(34),"'%",CHAR(34),".$request['",LOWER(K9),"'].",CHAR(34),"%'"," AND ",CHAR(34),";}")</f>
        <v>if(isset($request['website'])){$refinements.="app_website"." ILIKE "."'%".$request['website']."%' AND ";}</v>
      </c>
      <c r="N283" t="str">
        <f>_xlfn.CONCAT("if(isset($request['",LOWER(N9),"'])){$refinements.=",CHAR(34),LOWER(N39),CHAR(34),".",CHAR(34)," ILIKE ",CHAR(34),".",CHAR(34),"'%",CHAR(34),".$request['",LOWER(N9),"'].",CHAR(34),"%'"," AND ",CHAR(34),";}")</f>
        <v>if(isset($request['secret'])){$refinements.="token_secret"." ILIKE "."'%".$request['secret']."%' AND ";}</v>
      </c>
      <c r="Q283" t="str">
        <f>_xlfn.CONCAT("if(isset($request['",LOWER(Q9),"'])){$refinements.=",CHAR(34),LOWER(Q39),CHAR(34),".",CHAR(34)," ILIKE ",CHAR(34),".",CHAR(34),"'%",CHAR(34),".$request['",LOWER(Q9),"'].",CHAR(34),"%'"," AND ",CHAR(34),";}")</f>
        <v>if(isset($request['name_middle'])){$refinements.="person_name_middle"." ILIKE "."'%".$request['name_middle']."%' AND ";}</v>
      </c>
      <c r="T283" t="str">
        <f>_xlfn.CONCAT("if(isset($request['",LOWER(T9),"'])){$refinements.=",CHAR(34),LOWER(T39),CHAR(34),".",CHAR(34)," ILIKE ",CHAR(34),".",CHAR(34),"'%",CHAR(34),".$request['",LOWER(T9),"'].",CHAR(34),"%'"," AND ",CHAR(34),";}")</f>
        <v>if(isset($request['authorize'])){$refinements.="user_authorize"." ILIKE "."'%".$request['authorize']."%' AND ";}</v>
      </c>
      <c r="W283" t="str">
        <f>_xlfn.CONCAT("if(isset($request['",LOWER(W9),"'])){$refinements.=",CHAR(34),LOWER(W39),CHAR(34),".",CHAR(34)," ILIKE ",CHAR(34),".",CHAR(34),"'%",CHAR(34),".$request['",LOWER(W9),"'].",CHAR(34),"%'"," AND ",CHAR(34),";}")</f>
        <v>if(isset($request['bio'])){$refinements.="profile_bio"." ILIKE "."'%".$request['bio']."%' AND ";}</v>
      </c>
      <c r="Z283" t="str">
        <f>_xlfn.CONCAT("if(isset($request['",LOWER(Z9),"'])){$refinements.=",CHAR(34),LOWER(Z39),CHAR(34),".",CHAR(34)," ILIKE ",CHAR(34),".",CHAR(34),"'%",CHAR(34),".$request['",LOWER(Z9),"'].",CHAR(34),"%'"," AND ",CHAR(34),";}")</f>
        <v>if(isset($request['status'])){$refinements.="partner_status"." ILIKE "."'%".$request['status']."%' AND ";}</v>
      </c>
      <c r="AC283" t="str">
        <f>_xlfn.CONCAT("if(isset($request['",LOWER(AC9),"'])){$refinements.=",CHAR(34),LOWER(AC39),CHAR(34),".",CHAR(34)," ILIKE ",CHAR(34),".",CHAR(34),"'%",CHAR(34),".$request['",LOWER(AC9),"'].",CHAR(34),"%'"," AND ",CHAR(34),";}")</f>
        <v>if(isset($request[''])){$refinements.=""." ILIKE "."'%".$request['']."%' AND ";}</v>
      </c>
      <c r="AF283" t="str">
        <f>_xlfn.CONCAT("if(isset($request['",LOWER(AF9),"'])){$refinements.=",CHAR(34),LOWER(AF39),CHAR(34),".",CHAR(34)," ILIKE ",CHAR(34),".",CHAR(34),"'%",CHAR(34),".$request['",LOWER(AF9),"'].",CHAR(34),"%'"," AND ",CHAR(34),";}")</f>
        <v>if(isset($request['conversion'])){$refinements.="search_conversion"." ILIKE "."'%".$request['conversion']."%' AND ";}</v>
      </c>
      <c r="AI283" t="str">
        <f>_xlfn.CONCAT("if(isset($request['",LOWER(AI9),"'])){$refinements.=",CHAR(34),LOWER(AI39),CHAR(34),".",CHAR(34)," ILIKE ",CHAR(34),".",CHAR(34),"'%",CHAR(34),".$request['",LOWER(AI9),"'].",CHAR(34),"%'"," AND ",CHAR(34),";}")</f>
        <v>if(isset($request['status'])){$refinements.="asset_status"." ILIKE "."'%".$request['status']."%' AND ";}</v>
      </c>
      <c r="AL283" t="str">
        <f>_xlfn.CONCAT("if(isset($request['",LOWER(AL9),"'])){$refinements.=",CHAR(34),LOWER(AL39),CHAR(34),".",CHAR(34)," ILIKE ",CHAR(34),".",CHAR(34),"'%",CHAR(34),".$request['",LOWER(AL9),"'].",CHAR(34),"%'"," AND ",CHAR(34),";}")</f>
        <v>if(isset($request['parent'])){$refinements.="acknowledgement_parent"." ILIKE "."'%".$request['parent']."%' AND ";}</v>
      </c>
      <c r="AO283" t="str">
        <f>_xlfn.CONCAT("if(isset($request['",LOWER(AO9),"'])){$refinements.=",CHAR(34),LOWER(AO39),CHAR(34),".",CHAR(34)," ILIKE ",CHAR(34),".",CHAR(34),"'%",CHAR(34),".$request['",LOWER(AO9),"'].",CHAR(34),"%'"," AND ",CHAR(34),";}")</f>
        <v>if(isset($request['thread'])){$refinements.="comment_thread"." ILIKE "."'%".$request['thread']."%' AND ";}</v>
      </c>
      <c r="AR283" t="str">
        <f>_xlfn.CONCAT("if(isset($request['",LOWER(AR9),"'])){$refinements.=",CHAR(34),LOWER(AR39),CHAR(34),".",CHAR(34)," ILIKE ",CHAR(34),".",CHAR(34),"'%",CHAR(34),".$request['",LOWER(AR9),"'].",CHAR(34),"%'"," AND ",CHAR(34),";}")</f>
        <v>if(isset($request['sender'])){$refinements.="followship_sender"." ILIKE "."'%".$request['sender']."%' AND ";}</v>
      </c>
      <c r="AU283" t="str">
        <f>_xlfn.CONCAT("if(isset($request['",LOWER(AU9),"'])){$refinements.=",CHAR(34),LOWER(AU39),CHAR(34),".",CHAR(34)," ILIKE ",CHAR(34),".",CHAR(34),"'%",CHAR(34),".$request['",LOWER(AU9),"'].",CHAR(34),"%'"," AND ",CHAR(34),";}")</f>
        <v>if(isset($request['headline'])){$refinements.="group_headline"." ILIKE "."'%".$request['headline']."%' AND ";}</v>
      </c>
      <c r="AX283" t="str">
        <f>_xlfn.CONCAT("if(isset($request['",LOWER(AX9),"'])){$refinements.=",CHAR(34),LOWER(AX39),CHAR(34),".",CHAR(34)," ILIKE ",CHAR(34),".",CHAR(34),"'%",CHAR(34),".$request['",LOWER(AX9),"'].",CHAR(34),"%'"," AND ",CHAR(34),";}")</f>
        <v>if(isset($request['images'])){$refinements.="post_images"." ILIKE "."'%".$request['images']."%' AND ";}</v>
      </c>
      <c r="BA283" t="str">
        <f>_xlfn.CONCAT("if(isset($request['",LOWER(BA9),"'])){$refinements.=",CHAR(34),LOWER(BA39),CHAR(34),".",CHAR(34)," ILIKE ",CHAR(34),".",CHAR(34),"'%",CHAR(34),".$request['",LOWER(BA9),"'].",CHAR(34),"%'"," AND ",CHAR(34),";}")</f>
        <v>if(isset($request['object'])){$refinements.="tag_object"." ILIKE "."'%".$request['object']."%' AND ";}</v>
      </c>
      <c r="BD283" t="str">
        <f>_xlfn.CONCAT("if(isset($request['",LOWER(BD9),"'])){$refinements.=",CHAR(34),LOWER(BD39),CHAR(34),".",CHAR(34)," ILIKE ",CHAR(34),".",CHAR(34),"'%",CHAR(34),".$request['",LOWER(BD9),"'].",CHAR(34),"%'"," AND ",CHAR(34),";}")</f>
        <v>if(isset($request[''])){$refinements.=""." ILIKE "."'%".$request['']."%' AND ";}</v>
      </c>
      <c r="BG283" t="str">
        <f>_xlfn.CONCAT("if(isset($request['",LOWER(BG9),"'])){$refinements.=",CHAR(34),LOWER(BG39),CHAR(34),".",CHAR(34)," ILIKE ",CHAR(34),".",CHAR(34),"'%",CHAR(34),".$request['",LOWER(BG9),"'].",CHAR(34),"%'"," AND ",CHAR(34),";}")</f>
        <v>if(isset($request['object'])){$refinements.="trend_object"." ILIKE "."'%".$request['object']."%' AND ";}</v>
      </c>
      <c r="BJ283" t="str">
        <f>_xlfn.CONCAT("if(isset($request['",LOWER(BJ9),"'])){$refinements.=",CHAR(34),LOWER(BJ39),CHAR(34),".",CHAR(34)," ILIKE ",CHAR(34),".",CHAR(34),"'%",CHAR(34),".$request['",LOWER(BJ9),"'].",CHAR(34),"%'"," AND ",CHAR(34),";}")</f>
        <v>if(isset($request['participants'])){$refinements.="thread_participants"." ILIKE "."'%".$request['participants']."%' AND ";}</v>
      </c>
      <c r="BM283" t="str">
        <f>_xlfn.CONCAT("if(isset($request['",LOWER(BM9),"'])){$refinements.=",CHAR(34),LOWER(BM39),CHAR(34),".",CHAR(34)," ILIKE ",CHAR(34),".",CHAR(34),"'%",CHAR(34),".$request['",LOWER(BM9),"'].",CHAR(34),"%'"," AND ",CHAR(34),";}")</f>
        <v>if(isset($request['images'])){$refinements.="message_images"." ILIKE "."'%".$request['images']."%' AND ";}</v>
      </c>
      <c r="BP283" t="str">
        <f>_xlfn.CONCAT("if(isset($request['",LOWER(BP9),"'])){$refinements.=",CHAR(34),LOWER(BP39),CHAR(34),".",CHAR(34)," ILIKE ",CHAR(34),".",CHAR(34),"'%",CHAR(34),".$request['",LOWER(BP9),"'].",CHAR(34),"%'"," AND ",CHAR(34),";}")</f>
        <v>if(isset($request['type'])){$refinements.="notification_type"." ILIKE "."'%".$request['type']."%' AND ";}</v>
      </c>
      <c r="BS283" t="str">
        <f>_xlfn.CONCAT("if(isset($request['",LOWER(BS9),"'])){$refinements.=",CHAR(34),LOWER(BS39),CHAR(34),".",CHAR(34)," ILIKE ",CHAR(34),".",CHAR(34),"'%",CHAR(34),".$request['",LOWER(BS9),"'].",CHAR(34),"%'"," AND ",CHAR(34),";}")</f>
        <v>if(isset($request['attachments'])){$refinements.="stage_attachments"." ILIKE "."'%".$request['attachments']."%' AND ";}</v>
      </c>
      <c r="BV283" t="str">
        <f>_xlfn.CONCAT("if(isset($request['",LOWER(BV9),"'])){$refinements.=",CHAR(34),LOWER(BV39),CHAR(34),".",CHAR(34)," ILIKE ",CHAR(34),".",CHAR(34),"'%",CHAR(34),".$request['",LOWER(BV9),"'].",CHAR(34),"%'"," AND ",CHAR(34),";}")</f>
        <v>if(isset($request['source'])){$refinements.="recording_source"." ILIKE "."'%".$request['source']."%' AND ";}</v>
      </c>
      <c r="BY283" t="str">
        <f>_xlfn.CONCAT("if(isset($request['",LOWER(BY9),"'])){$refinements.=",CHAR(34),LOWER(BY39),CHAR(34),".",CHAR(34)," ILIKE ",CHAR(34),".",CHAR(34),"'%",CHAR(34),".$request['",LOWER(BY9),"'].",CHAR(34),"%'"," AND ",CHAR(34),";}")</f>
        <v>if(isset($request['images'])){$refinements.="attachment_images"." ILIKE "."'%".$request['images']."%' AND ";}</v>
      </c>
      <c r="CB283" t="str">
        <f>_xlfn.CONCAT("if(isset($request['",LOWER(CB9),"'])){$refinements.=",CHAR(34),LOWER(CB39),CHAR(34),".",CHAR(34)," ILIKE ",CHAR(34),".",CHAR(34),"'%",CHAR(34),".$request['",LOWER(CB9),"'].",CHAR(34),"%'"," AND ",CHAR(34),";}")</f>
        <v>if(isset($request[''])){$refinements.=""." ILIKE "."'%".$request['']."%' AND ";}</v>
      </c>
      <c r="CE283" t="str">
        <f>_xlfn.CONCAT("if(isset($request['",LOWER(CE9),"'])){$refinements.=",CHAR(34),LOWER(CE39),CHAR(34),".",CHAR(34)," ILIKE ",CHAR(34),".",CHAR(34),"'%",CHAR(34),".$request['",LOWER(CE9),"'].",CHAR(34),"%'"," AND ",CHAR(34),";}")</f>
        <v>if(isset($request['x'])){$refinements.="idea_x"." ILIKE "."'%".$request['x']."%' AND ";}</v>
      </c>
      <c r="CH283" t="s">
        <v>181</v>
      </c>
    </row>
    <row r="284" spans="1:86" x14ac:dyDescent="0.2">
      <c r="B284" t="str">
        <f>_xlfn.CONCAT("if(isset($request['",LOWER(B10),"'])){$refinements.=",CHAR(34),LOWER(B40),CHAR(34),".",CHAR(34)," ILIKE ",CHAR(34),".",CHAR(34),"'%",CHAR(34),".$request['",LOWER(B10),"'].",CHAR(34),"%'"," AND ",CHAR(34),";}")</f>
        <v>if(isset($request[''])){$refinements.=""." ILIKE "."'%".$request['']."%' AND ";}</v>
      </c>
      <c r="E284" t="str">
        <f>_xlfn.CONCAT("if(isset($request['",LOWER(E10),"'])){$refinements.=",CHAR(34),LOWER(E40),CHAR(34),".",CHAR(34)," ILIKE ",CHAR(34),".",CHAR(34),"'%",CHAR(34),".$request['",LOWER(E10),"'].",CHAR(34),"%'"," AND ",CHAR(34),";}")</f>
        <v>if(isset($request[''])){$refinements.=""." ILIKE "."'%".$request['']."%' AND ";}</v>
      </c>
      <c r="H284" t="str">
        <f>_xlfn.CONCAT("if(isset($request['",LOWER(H10),"'])){$refinements.=",CHAR(34),LOWER(H40),CHAR(34),".",CHAR(34)," ILIKE ",CHAR(34),".",CHAR(34),"'%",CHAR(34),".$request['",LOWER(H10),"'].",CHAR(34),"%'"," AND ",CHAR(34),";}")</f>
        <v>if(isset($request['object'])){$refinements.="event_object"." ILIKE "."'%".$request['object']."%' AND ";}</v>
      </c>
      <c r="K284" t="str">
        <f>_xlfn.CONCAT("if(isset($request['",LOWER(K10),"'])){$refinements.=",CHAR(34),LOWER(K40),CHAR(34),".",CHAR(34)," ILIKE ",CHAR(34),".",CHAR(34),"'%",CHAR(34),".$request['",LOWER(K10),"'].",CHAR(34),"%'"," AND ",CHAR(34),";}")</f>
        <v>if(isset($request['industry'])){$refinements.="app_industry"." ILIKE "."'%".$request['industry']."%' AND ";}</v>
      </c>
      <c r="N284" t="str">
        <f>_xlfn.CONCAT("if(isset($request['",LOWER(N10),"'])){$refinements.=",CHAR(34),LOWER(N40),CHAR(34),".",CHAR(34)," ILIKE ",CHAR(34),".",CHAR(34),"'%",CHAR(34),".$request['",LOWER(N10),"'].",CHAR(34),"%'"," AND ",CHAR(34),";}")</f>
        <v>if(isset($request['expires'])){$refinements.="token_expires"." ILIKE "."'%".$request['expires']."%' AND ";}</v>
      </c>
      <c r="Q284" t="str">
        <f>_xlfn.CONCAT("if(isset($request['",LOWER(Q10),"'])){$refinements.=",CHAR(34),LOWER(Q40),CHAR(34),".",CHAR(34)," ILIKE ",CHAR(34),".",CHAR(34),"'%",CHAR(34),".$request['",LOWER(Q10),"'].",CHAR(34),"%'"," AND ",CHAR(34),";}")</f>
        <v>if(isset($request['name_last'])){$refinements.="person_name_last"." ILIKE "."'%".$request['name_last']."%' AND ";}</v>
      </c>
      <c r="T284" t="str">
        <f>_xlfn.CONCAT("if(isset($request['",LOWER(T10),"'])){$refinements.=",CHAR(34),LOWER(T40),CHAR(34),".",CHAR(34)," ILIKE ",CHAR(34),".",CHAR(34),"'%",CHAR(34),".$request['",LOWER(T10),"'].",CHAR(34),"%'"," AND ",CHAR(34),";}")</f>
        <v>if(isset($request['lastlogin'])){$refinements.="user_lastlogin"." ILIKE "."'%".$request['lastlogin']."%' AND ";}</v>
      </c>
      <c r="W284" t="str">
        <f>_xlfn.CONCAT("if(isset($request['",LOWER(W10),"'])){$refinements.=",CHAR(34),LOWER(W40),CHAR(34),".",CHAR(34)," ILIKE ",CHAR(34),".",CHAR(34),"'%",CHAR(34),".$request['",LOWER(W10),"'].",CHAR(34),"%'"," AND ",CHAR(34),";}")</f>
        <v>if(isset($request['headline'])){$refinements.="profile_headline"." ILIKE "."'%".$request['headline']."%' AND ";}</v>
      </c>
      <c r="Z284" t="str">
        <f>_xlfn.CONCAT("if(isset($request['",LOWER(Z10),"'])){$refinements.=",CHAR(34),LOWER(Z40),CHAR(34),".",CHAR(34)," ILIKE ",CHAR(34),".",CHAR(34),"'%",CHAR(34),".$request['",LOWER(Z10),"'].",CHAR(34),"%'"," AND ",CHAR(34),";}")</f>
        <v>if(isset($request['organization'])){$refinements.="partner_organization"." ILIKE "."'%".$request['organization']."%' AND ";}</v>
      </c>
      <c r="AC284" t="str">
        <f>_xlfn.CONCAT("if(isset($request['",LOWER(AC10),"'])){$refinements.=",CHAR(34),LOWER(AC40),CHAR(34),".",CHAR(34)," ILIKE ",CHAR(34),".",CHAR(34),"'%",CHAR(34),".$request['",LOWER(AC10),"'].",CHAR(34),"%'"," AND ",CHAR(34),";}")</f>
        <v>if(isset($request[''])){$refinements.=""." ILIKE "."'%".$request['']."%' AND ";}</v>
      </c>
      <c r="AF284" t="str">
        <f>_xlfn.CONCAT("if(isset($request['",LOWER(AF10),"'])){$refinements.=",CHAR(34),LOWER(AF40),CHAR(34),".",CHAR(34)," ILIKE ",CHAR(34),".",CHAR(34),"'%",CHAR(34),".$request['",LOWER(AF10),"'].",CHAR(34),"%'"," AND ",CHAR(34),";}")</f>
        <v>if(isset($request[''])){$refinements.=""." ILIKE "."'%".$request['']."%' AND ";}</v>
      </c>
      <c r="AI284" t="str">
        <f>_xlfn.CONCAT("if(isset($request['",LOWER(AI10),"'])){$refinements.=",CHAR(34),LOWER(AI40),CHAR(34),".",CHAR(34)," ILIKE ",CHAR(34),".",CHAR(34),"'%",CHAR(34),".$request['",LOWER(AI10),"'].",CHAR(34),"%'"," AND ",CHAR(34),";}")</f>
        <v>if(isset($request['primary'])){$refinements.="asset_primary"." ILIKE "."'%".$request['primary']."%' AND ";}</v>
      </c>
      <c r="AL284" t="str">
        <f>_xlfn.CONCAT("if(isset($request['",LOWER(AL10),"'])){$refinements.=",CHAR(34),LOWER(AL40),CHAR(34),".",CHAR(34)," ILIKE ",CHAR(34),".",CHAR(34),"'%",CHAR(34),".$request['",LOWER(AL10),"'].",CHAR(34),"%'"," AND ",CHAR(34),";}")</f>
        <v>if(isset($request['object'])){$refinements.="acknowledgement_object"." ILIKE "."'%".$request['object']."%' AND ";}</v>
      </c>
      <c r="AO284" t="str">
        <f>_xlfn.CONCAT("if(isset($request['",LOWER(AO10),"'])){$refinements.=",CHAR(34),LOWER(AO40),CHAR(34),".",CHAR(34)," ILIKE ",CHAR(34),".",CHAR(34),"'%",CHAR(34),".$request['",LOWER(AO10),"'].",CHAR(34),"%'"," AND ",CHAR(34),";}")</f>
        <v>if(isset($request['object'])){$refinements.="comment_object"." ILIKE "."'%".$request['object']."%' AND ";}</v>
      </c>
      <c r="AR284" t="str">
        <f>_xlfn.CONCAT("if(isset($request['",LOWER(AR10),"'])){$refinements.=",CHAR(34),LOWER(AR40),CHAR(34),".",CHAR(34)," ILIKE ",CHAR(34),".",CHAR(34),"'%",CHAR(34),".$request['",LOWER(AR10),"'].",CHAR(34),"%'"," AND ",CHAR(34),";}")</f>
        <v>if(isset($request['status'])){$refinements.="followship_status"." ILIKE "."'%".$request['status']."%' AND ";}</v>
      </c>
      <c r="AU284" t="str">
        <f>_xlfn.CONCAT("if(isset($request['",LOWER(AU10),"'])){$refinements.=",CHAR(34),LOWER(AU40),CHAR(34),".",CHAR(34)," ILIKE ",CHAR(34),".",CHAR(34),"'%",CHAR(34),".$request['",LOWER(AU10),"'].",CHAR(34),"%'"," AND ",CHAR(34),";}")</f>
        <v>if(isset($request['access'])){$refinements.="group_access"." ILIKE "."'%".$request['access']."%' AND ";}</v>
      </c>
      <c r="AX284" t="str">
        <f>_xlfn.CONCAT("if(isset($request['",LOWER(AX10),"'])){$refinements.=",CHAR(34),LOWER(AX40),CHAR(34),".",CHAR(34)," ILIKE ",CHAR(34),".",CHAR(34),"'%",CHAR(34),".$request['",LOWER(AX10),"'].",CHAR(34),"%'"," AND ",CHAR(34),";}")</f>
        <v>if(isset($request['closed'])){$refinements.="post_closed"." ILIKE "."'%".$request['closed']."%' AND ";}</v>
      </c>
      <c r="BA284" t="str">
        <f>_xlfn.CONCAT("if(isset($request['",LOWER(BA10),"'])){$refinements.=",CHAR(34),LOWER(BA40),CHAR(34),".",CHAR(34)," ILIKE ",CHAR(34),".",CHAR(34),"'%",CHAR(34),".$request['",LOWER(BA10),"'].",CHAR(34),"%'"," AND ",CHAR(34),";}")</f>
        <v>if(isset($request[''])){$refinements.=""." ILIKE "."'%".$request['']."%' AND ";}</v>
      </c>
      <c r="BD284" t="str">
        <f>_xlfn.CONCAT("if(isset($request['",LOWER(BD10),"'])){$refinements.=",CHAR(34),LOWER(BD40),CHAR(34),".",CHAR(34)," ILIKE ",CHAR(34),".",CHAR(34),"'%",CHAR(34),".$request['",LOWER(BD10),"'].",CHAR(34),"%'"," AND ",CHAR(34),";}")</f>
        <v>if(isset($request[''])){$refinements.=""." ILIKE "."'%".$request['']."%' AND ";}</v>
      </c>
      <c r="BG284" t="str">
        <f>_xlfn.CONCAT("if(isset($request['",LOWER(BG10),"'])){$refinements.=",CHAR(34),LOWER(BG40),CHAR(34),".",CHAR(34)," ILIKE ",CHAR(34),".",CHAR(34),"'%",CHAR(34),".$request['",LOWER(BG10),"'].",CHAR(34),"%'"," AND ",CHAR(34),";}")</f>
        <v>if(isset($request[''])){$refinements.=""." ILIKE "."'%".$request['']."%' AND ";}</v>
      </c>
      <c r="BJ284" t="str">
        <f>_xlfn.CONCAT("if(isset($request['",LOWER(BJ10),"'])){$refinements.=",CHAR(34),LOWER(BJ40),CHAR(34),".",CHAR(34)," ILIKE ",CHAR(34),".",CHAR(34),"'%",CHAR(34),".$request['",LOWER(BJ10),"'].",CHAR(34),"%'"," AND ",CHAR(34),";}")</f>
        <v>if(isset($request['preview'])){$refinements.="thread_preview"." ILIKE "."'%".$request['preview']."%' AND ";}</v>
      </c>
      <c r="BM284" t="str">
        <f>_xlfn.CONCAT("if(isset($request['",LOWER(BM10),"'])){$refinements.=",CHAR(34),LOWER(BM40),CHAR(34),".",CHAR(34)," ILIKE ",CHAR(34),".",CHAR(34),"'%",CHAR(34),".$request['",LOWER(BM10),"'].",CHAR(34),"%'"," AND ",CHAR(34),";}")</f>
        <v>if(isset($request['deleted'])){$refinements.=""." ILIKE "."'%".$request['deleted']."%' AND ";}</v>
      </c>
      <c r="BP284" t="str">
        <f>_xlfn.CONCAT("if(isset($request['",LOWER(BP10),"'])){$refinements.=",CHAR(34),LOWER(BP40),CHAR(34),".",CHAR(34)," ILIKE ",CHAR(34),".",CHAR(34),"'%",CHAR(34),".$request['",LOWER(BP10),"'].",CHAR(34),"%'"," AND ",CHAR(34),";}")</f>
        <v>if(isset($request['opened'])){$refinements.="notification_opened"." ILIKE "."'%".$request['opened']."%' AND ";}</v>
      </c>
      <c r="BS284" t="str">
        <f>_xlfn.CONCAT("if(isset($request['",LOWER(BS10),"'])){$refinements.=",CHAR(34),LOWER(BS40),CHAR(34),".",CHAR(34)," ILIKE ",CHAR(34),".",CHAR(34),"'%",CHAR(34),".$request['",LOWER(BS10),"'].",CHAR(34),"%'"," AND ",CHAR(34),";}")</f>
        <v>if(isset($request[''])){$refinements.=""." ILIKE "."'%".$request['']."%' AND ";}</v>
      </c>
      <c r="BV284" t="str">
        <f>_xlfn.CONCAT("if(isset($request['",LOWER(BV10),"'])){$refinements.=",CHAR(34),LOWER(BV40),CHAR(34),".",CHAR(34)," ILIKE ",CHAR(34),".",CHAR(34),"'%",CHAR(34),".$request['",LOWER(BV10),"'].",CHAR(34),"%'"," AND ",CHAR(34),";}")</f>
        <v>if(isset($request['length'])){$refinements.="recording_length"." ILIKE "."'%".$request['length']."%' AND ";}</v>
      </c>
      <c r="BY284" t="str">
        <f>_xlfn.CONCAT("if(isset($request['",LOWER(BY10),"'])){$refinements.=",CHAR(34),LOWER(BY40),CHAR(34),".",CHAR(34)," ILIKE ",CHAR(34),".",CHAR(34),"'%",CHAR(34),".$request['",LOWER(BY10),"'].",CHAR(34),"%'"," AND ",CHAR(34),";}")</f>
        <v>if(isset($request['recordings'])){$refinements.="attachment_recordings"." ILIKE "."'%".$request['recordings']."%' AND ";}</v>
      </c>
      <c r="CB284" t="str">
        <f>_xlfn.CONCAT("if(isset($request['",LOWER(CB10),"'])){$refinements.=",CHAR(34),LOWER(CB40),CHAR(34),".",CHAR(34)," ILIKE ",CHAR(34),".",CHAR(34),"'%",CHAR(34),".$request['",LOWER(CB10),"'].",CHAR(34),"%'"," AND ",CHAR(34),";}")</f>
        <v>if(isset($request[''])){$refinements.=""." ILIKE "."'%".$request['']."%' AND ";}</v>
      </c>
      <c r="CE284" t="str">
        <f>_xlfn.CONCAT("if(isset($request['",LOWER(CE10),"'])){$refinements.=",CHAR(34),LOWER(CE40),CHAR(34),".",CHAR(34)," ILIKE ",CHAR(34),".",CHAR(34),"'%",CHAR(34),".$request['",LOWER(CE10),"'].",CHAR(34),"%'"," AND ",CHAR(34),";}")</f>
        <v>if(isset($request['y'])){$refinements.="idea_y"." ILIKE "."'%".$request['y']."%' AND ";}</v>
      </c>
      <c r="CH284" t="s">
        <v>181</v>
      </c>
    </row>
    <row r="285" spans="1:86" x14ac:dyDescent="0.2">
      <c r="B285" t="str">
        <f>_xlfn.CONCAT("if(isset($request['",LOWER(B11),"'])){$refinements.=",CHAR(34),LOWER(B41),CHAR(34),".",CHAR(34)," ILIKE ",CHAR(34),".",CHAR(34),"'%",CHAR(34),".$request['",LOWER(B11),"'].",CHAR(34),"%'"," AND ",CHAR(34),";}")</f>
        <v>if(isset($request[''])){$refinements.=""." ILIKE "."'%".$request['']."%' AND ";}</v>
      </c>
      <c r="E285" t="str">
        <f>_xlfn.CONCAT("if(isset($request['",LOWER(E11),"'])){$refinements.=",CHAR(34),LOWER(E41),CHAR(34),".",CHAR(34)," ILIKE ",CHAR(34),".",CHAR(34),"'%",CHAR(34),".$request['",LOWER(E11),"'].",CHAR(34),"%'"," AND ",CHAR(34),";}")</f>
        <v>if(isset($request[''])){$refinements.=""." ILIKE "."'%".$request['']."%' AND ";}</v>
      </c>
      <c r="H285" t="str">
        <f>_xlfn.CONCAT("if(isset($request['",LOWER(H11),"'])){$refinements.=",CHAR(34),LOWER(H41),CHAR(34),".",CHAR(34)," ILIKE ",CHAR(34),".",CHAR(34),"'%",CHAR(34),".$request['",LOWER(H11),"'].",CHAR(34),"%'"," AND ",CHAR(34),";}")</f>
        <v>if(isset($request[''])){$refinements.=""." ILIKE "."'%".$request['']."%' AND ";}</v>
      </c>
      <c r="K285" t="str">
        <f>_xlfn.CONCAT("if(isset($request['",LOWER(K11),"'])){$refinements.=",CHAR(34),LOWER(K41),CHAR(34),".",CHAR(34)," ILIKE ",CHAR(34),".",CHAR(34),"'%",CHAR(34),".$request['",LOWER(K11),"'].",CHAR(34),"%'"," AND ",CHAR(34),";}")</f>
        <v>if(isset($request['email'])){$refinements.="app_email"." ILIKE "."'%".$request['email']."%' AND ";}</v>
      </c>
      <c r="N285" t="str">
        <f>_xlfn.CONCAT("if(isset($request['",LOWER(N11),"'])){$refinements.=",CHAR(34),LOWER(N41),CHAR(34),".",CHAR(34)," ILIKE ",CHAR(34),".",CHAR(34),"'%",CHAR(34),".$request['",LOWER(N11),"'].",CHAR(34),"%'"," AND ",CHAR(34),";}")</f>
        <v>if(isset($request['limit'])){$refinements.="token_limit"." ILIKE "."'%".$request['limit']."%' AND ";}</v>
      </c>
      <c r="Q285" t="str">
        <f>_xlfn.CONCAT("if(isset($request['",LOWER(Q11),"'])){$refinements.=",CHAR(34),LOWER(Q41),CHAR(34),".",CHAR(34)," ILIKE ",CHAR(34),".",CHAR(34),"'%",CHAR(34),".$request['",LOWER(Q11),"'].",CHAR(34),"%'"," AND ",CHAR(34),";}")</f>
        <v>if(isset($request['email'])){$refinements.="person_email"." ILIKE "."'%".$request['email']."%' AND ";}</v>
      </c>
      <c r="T285" t="str">
        <f>_xlfn.CONCAT("if(isset($request['",LOWER(T11),"'])){$refinements.=",CHAR(34),LOWER(T41),CHAR(34),".",CHAR(34)," ILIKE ",CHAR(34),".",CHAR(34),"'%",CHAR(34),".$request['",LOWER(T11),"'].",CHAR(34),"%'"," AND ",CHAR(34),";}")</f>
        <v>if(isset($request['status'])){$refinements.="user_status"." ILIKE "."'%".$request['status']."%' AND ";}</v>
      </c>
      <c r="W285" t="str">
        <f>_xlfn.CONCAT("if(isset($request['",LOWER(W11),"'])){$refinements.=",CHAR(34),LOWER(W41),CHAR(34),".",CHAR(34)," ILIKE ",CHAR(34),".",CHAR(34),"'%",CHAR(34),".$request['",LOWER(W11),"'].",CHAR(34),"%'"," AND ",CHAR(34),";}")</f>
        <v>if(isset($request['access'])){$refinements.="profile_access"." ILIKE "."'%".$request['access']."%' AND ";}</v>
      </c>
      <c r="Z285" t="str">
        <f>_xlfn.CONCAT("if(isset($request['",LOWER(Z11),"'])){$refinements.=",CHAR(34),LOWER(Z41),CHAR(34),".",CHAR(34)," ILIKE ",CHAR(34),".",CHAR(34),"'%",CHAR(34),".$request['",LOWER(Z11),"'].",CHAR(34),"%'"," AND ",CHAR(34),";}")</f>
        <v>if(isset($request[''])){$refinements.=""." ILIKE "."'%".$request['']."%' AND ";}</v>
      </c>
      <c r="AC285" t="str">
        <f>_xlfn.CONCAT("if(isset($request['",LOWER(AC11),"'])){$refinements.=",CHAR(34),LOWER(AC41),CHAR(34),".",CHAR(34)," ILIKE ",CHAR(34),".",CHAR(34),"'%",CHAR(34),".$request['",LOWER(AC11),"'].",CHAR(34),"%'"," AND ",CHAR(34),";}")</f>
        <v>if(isset($request[''])){$refinements.=""." ILIKE "."'%".$request['']."%' AND ";}</v>
      </c>
      <c r="AF285" t="str">
        <f>_xlfn.CONCAT("if(isset($request['",LOWER(AF11),"'])){$refinements.=",CHAR(34),LOWER(AF41),CHAR(34),".",CHAR(34)," ILIKE ",CHAR(34),".",CHAR(34),"'%",CHAR(34),".$request['",LOWER(AF11),"'].",CHAR(34),"%'"," AND ",CHAR(34),";}")</f>
        <v>if(isset($request[''])){$refinements.=""." ILIKE "."'%".$request['']."%' AND ";}</v>
      </c>
      <c r="AI285" t="str">
        <f>_xlfn.CONCAT("if(isset($request['",LOWER(AI11),"'])){$refinements.=",CHAR(34),LOWER(AI41),CHAR(34),".",CHAR(34)," ILIKE ",CHAR(34),".",CHAR(34),"'%",CHAR(34),".$request['",LOWER(AI11),"'].",CHAR(34),"%'"," AND ",CHAR(34),";}")</f>
        <v>if(isset($request['object'])){$refinements.="asset_object"." ILIKE "."'%".$request['object']."%' AND ";}</v>
      </c>
      <c r="AL285" t="str">
        <f>_xlfn.CONCAT("if(isset($request['",LOWER(AL11),"'])){$refinements.=",CHAR(34),LOWER(AL41),CHAR(34),".",CHAR(34)," ILIKE ",CHAR(34),".",CHAR(34),"'%",CHAR(34),".$request['",LOWER(AL11),"'].",CHAR(34),"%'"," AND ",CHAR(34),";}")</f>
        <v>if(isset($request[''])){$refinements.=""." ILIKE "."'%".$request['']."%' AND ";}</v>
      </c>
      <c r="AO285" t="str">
        <f>_xlfn.CONCAT("if(isset($request['",LOWER(AO11),"'])){$refinements.=",CHAR(34),LOWER(AO41),CHAR(34),".",CHAR(34)," ILIKE ",CHAR(34),".",CHAR(34),"'%",CHAR(34),".$request['",LOWER(AO11),"'].",CHAR(34),"%'"," AND ",CHAR(34),";}")</f>
        <v>if(isset($request[''])){$refinements.=""." ILIKE "."'%".$request['']."%' AND ";}</v>
      </c>
      <c r="AR285" t="str">
        <f>_xlfn.CONCAT("if(isset($request['",LOWER(AR11),"'])){$refinements.=",CHAR(34),LOWER(AR41),CHAR(34),".",CHAR(34)," ILIKE ",CHAR(34),".",CHAR(34),"'%",CHAR(34),".$request['",LOWER(AR11),"'].",CHAR(34),"%'"," AND ",CHAR(34),";}")</f>
        <v>if(isset($request[''])){$refinements.=""." ILIKE "."'%".$request['']."%' AND ";}</v>
      </c>
      <c r="AU285" t="str">
        <f>_xlfn.CONCAT("if(isset($request['",LOWER(AU11),"'])){$refinements.=",CHAR(34),LOWER(AU41),CHAR(34),".",CHAR(34)," ILIKE ",CHAR(34),".",CHAR(34),"'%",CHAR(34),".$request['",LOWER(AU11),"'].",CHAR(34),"%'"," AND ",CHAR(34),";}")</f>
        <v>if(isset($request['participants'])){$refinements.="group_participants"." ILIKE "."'%".$request['participants']."%' AND ";}</v>
      </c>
      <c r="AX285" t="str">
        <f>_xlfn.CONCAT("if(isset($request['",LOWER(AX11),"'])){$refinements.=",CHAR(34),LOWER(AX41),CHAR(34),".",CHAR(34)," ILIKE ",CHAR(34),".",CHAR(34),"'%",CHAR(34),".$request['",LOWER(AX11),"'].",CHAR(34),"%'"," AND ",CHAR(34),";}")</f>
        <v>if(isset($request['deleted'])){$refinements.="post_deleted"." ILIKE "."'%".$request['deleted']."%' AND ";}</v>
      </c>
      <c r="BA285" t="str">
        <f>_xlfn.CONCAT("if(isset($request['",LOWER(BA11),"'])){$refinements.=",CHAR(34),LOWER(BA41),CHAR(34),".",CHAR(34)," ILIKE ",CHAR(34),".",CHAR(34),"'%",CHAR(34),".$request['",LOWER(BA11),"'].",CHAR(34),"%'"," AND ",CHAR(34),";}")</f>
        <v>if(isset($request[''])){$refinements.=""." ILIKE "."'%".$request['']."%' AND ";}</v>
      </c>
      <c r="BD285" t="str">
        <f>_xlfn.CONCAT("if(isset($request['",LOWER(BD11),"'])){$refinements.=",CHAR(34),LOWER(BD41),CHAR(34),".",CHAR(34)," ILIKE ",CHAR(34),".",CHAR(34),"'%",CHAR(34),".$request['",LOWER(BD11),"'].",CHAR(34),"%'"," AND ",CHAR(34),";}")</f>
        <v>if(isset($request[''])){$refinements.=""." ILIKE "."'%".$request['']."%' AND ";}</v>
      </c>
      <c r="BG285" t="str">
        <f>_xlfn.CONCAT("if(isset($request['",LOWER(BG11),"'])){$refinements.=",CHAR(34),LOWER(BG41),CHAR(34),".",CHAR(34)," ILIKE ",CHAR(34),".",CHAR(34),"'%",CHAR(34),".$request['",LOWER(BG11),"'].",CHAR(34),"%'"," AND ",CHAR(34),";}")</f>
        <v>if(isset($request[''])){$refinements.=""." ILIKE "."'%".$request['']."%' AND ";}</v>
      </c>
      <c r="BJ285" t="str">
        <f>_xlfn.CONCAT("if(isset($request['",LOWER(BJ11),"'])){$refinements.=",CHAR(34),LOWER(BJ41),CHAR(34),".",CHAR(34)," ILIKE ",CHAR(34),".",CHAR(34),"'%",CHAR(34),".$request['",LOWER(BJ11),"'].",CHAR(34),"%'"," AND ",CHAR(34),";}")</f>
        <v>if(isset($request[''])){$refinements.=""." ILIKE "."'%".$request['']."%' AND ";}</v>
      </c>
      <c r="BM285" t="str">
        <f>_xlfn.CONCAT("if(isset($request['",LOWER(BM11),"'])){$refinements.=",CHAR(34),LOWER(BM41),CHAR(34),".",CHAR(34)," ILIKE ",CHAR(34),".",CHAR(34),"'%",CHAR(34),".$request['",LOWER(BM11),"'].",CHAR(34),"%'"," AND ",CHAR(34),";}")</f>
        <v>if(isset($request[''])){$refinements.=""." ILIKE "."'%".$request['']."%' AND ";}</v>
      </c>
      <c r="BP285" t="str">
        <f>_xlfn.CONCAT("if(isset($request['",LOWER(BP11),"'])){$refinements.=",CHAR(34),LOWER(BP41),CHAR(34),".",CHAR(34)," ILIKE ",CHAR(34),".",CHAR(34),"'%",CHAR(34),".$request['",LOWER(BP11),"'].",CHAR(34),"%'"," AND ",CHAR(34),";}")</f>
        <v>if(isset($request['viewed'])){$refinements.="notification_viewed"." ILIKE "."'%".$request['viewed']."%' AND ";}</v>
      </c>
      <c r="BS285" t="str">
        <f>_xlfn.CONCAT("if(isset($request['",LOWER(BS11),"'])){$refinements.=",CHAR(34),LOWER(BS41),CHAR(34),".",CHAR(34)," ILIKE ",CHAR(34),".",CHAR(34),"'%",CHAR(34),".$request['",LOWER(BS11),"'].",CHAR(34),"%'"," AND ",CHAR(34),";}")</f>
        <v>if(isset($request[''])){$refinements.=""." ILIKE "."'%".$request['']."%' AND ";}</v>
      </c>
      <c r="BV285" t="str">
        <f>_xlfn.CONCAT("if(isset($request['",LOWER(BV11),"'])){$refinements.=",CHAR(34),LOWER(BV41),CHAR(34),".",CHAR(34)," ILIKE ",CHAR(34),".",CHAR(34),"'%",CHAR(34),".$request['",LOWER(BV11),"'].",CHAR(34),"%'"," AND ",CHAR(34),";}")</f>
        <v>if(isset($request['cues'])){$refinements.="recording_cues"." ILIKE "."'%".$request['cues']."%' AND ";}</v>
      </c>
      <c r="BY285" t="str">
        <f>_xlfn.CONCAT("if(isset($request['",LOWER(BY11),"'])){$refinements.=",CHAR(34),LOWER(BY41),CHAR(34),".",CHAR(34)," ILIKE ",CHAR(34),".",CHAR(34),"'%",CHAR(34),".$request['",LOWER(BY11),"'].",CHAR(34),"%'"," AND ",CHAR(34),";}")</f>
        <v>if(isset($request[''])){$refinements.=""." ILIKE "."'%".$request['']."%' AND ";}</v>
      </c>
      <c r="CB285" t="str">
        <f>_xlfn.CONCAT("if(isset($request['",LOWER(CB11),"'])){$refinements.=",CHAR(34),LOWER(CB41),CHAR(34),".",CHAR(34)," ILIKE ",CHAR(34),".",CHAR(34),"'%",CHAR(34),".$request['",LOWER(CB11),"'].",CHAR(34),"%'"," AND ",CHAR(34),";}")</f>
        <v>if(isset($request[''])){$refinements.=""." ILIKE "."'%".$request['']."%' AND ";}</v>
      </c>
      <c r="CE285" t="str">
        <f>_xlfn.CONCAT("if(isset($request['",LOWER(CE11),"'])){$refinements.=",CHAR(34),LOWER(CE41),CHAR(34),".",CHAR(34)," ILIKE ",CHAR(34),".",CHAR(34),"'%",CHAR(34),".$request['",LOWER(CE11),"'].",CHAR(34),"%'"," AND ",CHAR(34),";}")</f>
        <v>if(isset($request['z'])){$refinements.="idea_z"." ILIKE "."'%".$request['z']."%' AND ";}</v>
      </c>
      <c r="CH285" t="s">
        <v>181</v>
      </c>
    </row>
    <row r="286" spans="1:86" x14ac:dyDescent="0.2">
      <c r="B286" t="str">
        <f>_xlfn.CONCAT("if(isset($request['",LOWER(B12),"'])){$refinements.=",CHAR(34),LOWER(B42),CHAR(34),".",CHAR(34)," ILIKE ",CHAR(34),".",CHAR(34),"'%",CHAR(34),".$request['",LOWER(B12),"'].",CHAR(34),"%'"," AND ",CHAR(34),";}")</f>
        <v>if(isset($request[''])){$refinements.=""." ILIKE "."'%".$request['']."%' AND ";}</v>
      </c>
      <c r="E286" t="str">
        <f>_xlfn.CONCAT("if(isset($request['",LOWER(E12),"'])){$refinements.=",CHAR(34),LOWER(E42),CHAR(34),".",CHAR(34)," ILIKE ",CHAR(34),".",CHAR(34),"'%",CHAR(34),".$request['",LOWER(E12),"'].",CHAR(34),"%'"," AND ",CHAR(34),";}")</f>
        <v>if(isset($request[''])){$refinements.=""." ILIKE "."'%".$request['']."%' AND ";}</v>
      </c>
      <c r="H286" t="str">
        <f>_xlfn.CONCAT("if(isset($request['",LOWER(H12),"'])){$refinements.=",CHAR(34),LOWER(H42),CHAR(34),".",CHAR(34)," ILIKE ",CHAR(34),".",CHAR(34),"'%",CHAR(34),".$request['",LOWER(H12),"'].",CHAR(34),"%'"," AND ",CHAR(34),";}")</f>
        <v>if(isset($request[''])){$refinements.=""." ILIKE "."'%".$request['']."%' AND ";}</v>
      </c>
      <c r="K286" t="str">
        <f>_xlfn.CONCAT("if(isset($request['",LOWER(K12),"'])){$refinements.=",CHAR(34),LOWER(K42),CHAR(34),".",CHAR(34)," ILIKE ",CHAR(34),".",CHAR(34),"'%",CHAR(34),".$request['",LOWER(K12),"'].",CHAR(34),"%'"," AND ",CHAR(34),";}")</f>
        <v>if(isset($request['description'])){$refinements.="app_description"." ILIKE "."'%".$request['description']."%' AND ";}</v>
      </c>
      <c r="N286" t="str">
        <f>_xlfn.CONCAT("if(isset($request['",LOWER(N12),"'])){$refinements.=",CHAR(34),LOWER(N42),CHAR(34),".",CHAR(34)," ILIKE ",CHAR(34),".",CHAR(34),"'%",CHAR(34),".$request['",LOWER(N12),"'].",CHAR(34),"%'"," AND ",CHAR(34),";}")</f>
        <v>if(isset($request['balance'])){$refinements.="token_balance"." ILIKE "."'%".$request['balance']."%' AND ";}</v>
      </c>
      <c r="Q286" t="str">
        <f>_xlfn.CONCAT("if(isset($request['",LOWER(Q12),"'])){$refinements.=",CHAR(34),LOWER(Q42),CHAR(34),".",CHAR(34)," ILIKE ",CHAR(34),".",CHAR(34),"'%",CHAR(34),".$request['",LOWER(Q12),"'].",CHAR(34),"%'"," AND ",CHAR(34),";}")</f>
        <v>if(isset($request['phone_primary'])){$refinements.="person_phone_primary"." ILIKE "."'%".$request['phone_primary']."%' AND ";}</v>
      </c>
      <c r="T286" t="str">
        <f>_xlfn.CONCAT("if(isset($request['",LOWER(T12),"'])){$refinements.=",CHAR(34),LOWER(T42),CHAR(34),".",CHAR(34)," ILIKE ",CHAR(34),".",CHAR(34),"'%",CHAR(34),".$request['",LOWER(T12),"'].",CHAR(34),"%'"," AND ",CHAR(34),";}")</f>
        <v>if(isset($request['validation'])){$refinements.="user_validation"." ILIKE "."'%".$request['validation']."%' AND ";}</v>
      </c>
      <c r="W286" t="str">
        <f>_xlfn.CONCAT("if(isset($request['",LOWER(W12),"'])){$refinements.=",CHAR(34),LOWER(W42),CHAR(34),".",CHAR(34)," ILIKE ",CHAR(34),".",CHAR(34),"'%",CHAR(34),".$request['",LOWER(W12),"'].",CHAR(34),"%'"," AND ",CHAR(34),";}")</f>
        <v>if(isset($request['status'])){$refinements.="profile_status"." ILIKE "."'%".$request['status']."%' AND ";}</v>
      </c>
      <c r="Z286" t="str">
        <f>_xlfn.CONCAT("if(isset($request['",LOWER(Z12),"'])){$refinements.=",CHAR(34),LOWER(Z42),CHAR(34),".",CHAR(34)," ILIKE ",CHAR(34),".",CHAR(34),"'%",CHAR(34),".$request['",LOWER(Z12),"'].",CHAR(34),"%'"," AND ",CHAR(34),";}")</f>
        <v>if(isset($request[''])){$refinements.=""." ILIKE "."'%".$request['']."%' AND ";}</v>
      </c>
      <c r="AC286" t="str">
        <f>_xlfn.CONCAT("if(isset($request['",LOWER(AC12),"'])){$refinements.=",CHAR(34),LOWER(AC42),CHAR(34),".",CHAR(34)," ILIKE ",CHAR(34),".",CHAR(34),"'%",CHAR(34),".$request['",LOWER(AC12),"'].",CHAR(34),"%'"," AND ",CHAR(34),";}")</f>
        <v>if(isset($request[''])){$refinements.=""." ILIKE "."'%".$request['']."%' AND ";}</v>
      </c>
      <c r="AF286" t="str">
        <f>_xlfn.CONCAT("if(isset($request['",LOWER(AF12),"'])){$refinements.=",CHAR(34),LOWER(AF42),CHAR(34),".",CHAR(34)," ILIKE ",CHAR(34),".",CHAR(34),"'%",CHAR(34),".$request['",LOWER(AF12),"'].",CHAR(34),"%'"," AND ",CHAR(34),";}")</f>
        <v>if(isset($request[''])){$refinements.=""." ILIKE "."'%".$request['']."%' AND ";}</v>
      </c>
      <c r="AI286" t="str">
        <f>_xlfn.CONCAT("if(isset($request['",LOWER(AI12),"'])){$refinements.=",CHAR(34),LOWER(AI42),CHAR(34),".",CHAR(34)," ILIKE ",CHAR(34),".",CHAR(34),"'%",CHAR(34),".$request['",LOWER(AI12),"'].",CHAR(34),"%'"," AND ",CHAR(34),";}")</f>
        <v>if(isset($request['caption'])){$refinements.="asset_caption"." ILIKE "."'%".$request['caption']."%' AND ";}</v>
      </c>
      <c r="AL286" t="str">
        <f>_xlfn.CONCAT("if(isset($request['",LOWER(AL12),"'])){$refinements.=",CHAR(34),LOWER(AL42),CHAR(34),".",CHAR(34)," ILIKE ",CHAR(34),".",CHAR(34),"'%",CHAR(34),".$request['",LOWER(AL12),"'].",CHAR(34),"%'"," AND ",CHAR(34),";}")</f>
        <v>if(isset($request[''])){$refinements.=""." ILIKE "."'%".$request['']."%' AND ";}</v>
      </c>
      <c r="AO286" t="str">
        <f>_xlfn.CONCAT("if(isset($request['",LOWER(AO12),"'])){$refinements.=",CHAR(34),LOWER(AO42),CHAR(34),".",CHAR(34)," ILIKE ",CHAR(34),".",CHAR(34),"'%",CHAR(34),".$request['",LOWER(AO12),"'].",CHAR(34),"%'"," AND ",CHAR(34),";}")</f>
        <v>if(isset($request[''])){$refinements.=""." ILIKE "."'%".$request['']."%' AND ";}</v>
      </c>
      <c r="AR286" t="str">
        <f>_xlfn.CONCAT("if(isset($request['",LOWER(AR12),"'])){$refinements.=",CHAR(34),LOWER(AR42),CHAR(34),".",CHAR(34)," ILIKE ",CHAR(34),".",CHAR(34),"'%",CHAR(34),".$request['",LOWER(AR12),"'].",CHAR(34),"%'"," AND ",CHAR(34),";}")</f>
        <v>if(isset($request[''])){$refinements.=""." ILIKE "."'%".$request['']."%' AND ";}</v>
      </c>
      <c r="AU286" t="str">
        <f>_xlfn.CONCAT("if(isset($request['",LOWER(AU12),"'])){$refinements.=",CHAR(34),LOWER(AU42),CHAR(34),".",CHAR(34)," ILIKE ",CHAR(34),".",CHAR(34),"'%",CHAR(34),".$request['",LOWER(AU12),"'].",CHAR(34),"%'"," AND ",CHAR(34),";}")</f>
        <v>if(isset($request['images'])){$refinements.="group_images"." ILIKE "."'%".$request['images']."%' AND ";}</v>
      </c>
      <c r="AX286" t="str">
        <f>_xlfn.CONCAT("if(isset($request['",LOWER(AX12),"'])){$refinements.=",CHAR(34),LOWER(AX42),CHAR(34),".",CHAR(34)," ILIKE ",CHAR(34),".",CHAR(34),"'%",CHAR(34),".$request['",LOWER(AX12),"'].",CHAR(34),"%'"," AND ",CHAR(34),";}")</f>
        <v>if(isset($request['access'])){$refinements.="post_access"." ILIKE "."'%".$request['access']."%' AND ";}</v>
      </c>
      <c r="BA286" t="str">
        <f>_xlfn.CONCAT("if(isset($request['",LOWER(BA12),"'])){$refinements.=",CHAR(34),LOWER(BA42),CHAR(34),".",CHAR(34)," ILIKE ",CHAR(34),".",CHAR(34),"'%",CHAR(34),".$request['",LOWER(BA12),"'].",CHAR(34),"%'"," AND ",CHAR(34),";}")</f>
        <v>if(isset($request[''])){$refinements.=""." ILIKE "."'%".$request['']."%' AND ";}</v>
      </c>
      <c r="BD286" t="str">
        <f>_xlfn.CONCAT("if(isset($request['",LOWER(BD12),"'])){$refinements.=",CHAR(34),LOWER(BD42),CHAR(34),".",CHAR(34)," ILIKE ",CHAR(34),".",CHAR(34),"'%",CHAR(34),".$request['",LOWER(BD12),"'].",CHAR(34),"%'"," AND ",CHAR(34),";}")</f>
        <v>if(isset($request[''])){$refinements.=""." ILIKE "."'%".$request['']."%' AND ";}</v>
      </c>
      <c r="BG286" t="str">
        <f>_xlfn.CONCAT("if(isset($request['",LOWER(BG12),"'])){$refinements.=",CHAR(34),LOWER(BG42),CHAR(34),".",CHAR(34)," ILIKE ",CHAR(34),".",CHAR(34),"'%",CHAR(34),".$request['",LOWER(BG12),"'].",CHAR(34),"%'"," AND ",CHAR(34),";}")</f>
        <v>if(isset($request[''])){$refinements.=""." ILIKE "."'%".$request['']."%' AND ";}</v>
      </c>
      <c r="BJ286" t="str">
        <f>_xlfn.CONCAT("if(isset($request['",LOWER(BJ12),"'])){$refinements.=",CHAR(34),LOWER(BJ42),CHAR(34),".",CHAR(34)," ILIKE ",CHAR(34),".",CHAR(34),"'%",CHAR(34),".$request['",LOWER(BJ12),"'].",CHAR(34),"%'"," AND ",CHAR(34),";}")</f>
        <v>if(isset($request[''])){$refinements.=""." ILIKE "."'%".$request['']."%' AND ";}</v>
      </c>
      <c r="BM286" t="str">
        <f>_xlfn.CONCAT("if(isset($request['",LOWER(BM12),"'])){$refinements.=",CHAR(34),LOWER(BM42),CHAR(34),".",CHAR(34)," ILIKE ",CHAR(34),".",CHAR(34),"'%",CHAR(34),".$request['",LOWER(BM12),"'].",CHAR(34),"%'"," AND ",CHAR(34),";}")</f>
        <v>if(isset($request[''])){$refinements.=""." ILIKE "."'%".$request['']."%' AND ";}</v>
      </c>
      <c r="BP286" t="str">
        <f>_xlfn.CONCAT("if(isset($request['",LOWER(BP12),"'])){$refinements.=",CHAR(34),LOWER(BP42),CHAR(34),".",CHAR(34)," ILIKE ",CHAR(34),".",CHAR(34),"'%",CHAR(34),".$request['",LOWER(BP12),"'].",CHAR(34),"%'"," AND ",CHAR(34),";}")</f>
        <v>if(isset($request['recipient'])){$refinements.="notification_recipient"." ILIKE "."'%".$request['recipient']."%' AND ";}</v>
      </c>
      <c r="BS286" t="str">
        <f>_xlfn.CONCAT("if(isset($request['",LOWER(BS12),"'])){$refinements.=",CHAR(34),LOWER(BS42),CHAR(34),".",CHAR(34)," ILIKE ",CHAR(34),".",CHAR(34),"'%",CHAR(34),".$request['",LOWER(BS12),"'].",CHAR(34),"%'"," AND ",CHAR(34),";}")</f>
        <v>if(isset($request[''])){$refinements.=""." ILIKE "."'%".$request['']."%' AND ";}</v>
      </c>
      <c r="BV286" t="str">
        <f>_xlfn.CONCAT("if(isset($request['",LOWER(BV12),"'])){$refinements.=",CHAR(34),LOWER(BV42),CHAR(34),".",CHAR(34)," ILIKE ",CHAR(34),".",CHAR(34),"'%",CHAR(34),".$request['",LOWER(BV12),"'].",CHAR(34),"%'"," AND ",CHAR(34),";}")</f>
        <v>if(isset($request['start_time'])){$refinements.="recording_start_time"." ILIKE "."'%".$request['start_time']."%' AND ";}</v>
      </c>
      <c r="BY286" t="str">
        <f>_xlfn.CONCAT("if(isset($request['",LOWER(BY12),"'])){$refinements.=",CHAR(34),LOWER(BY42),CHAR(34),".",CHAR(34)," ILIKE ",CHAR(34),".",CHAR(34),"'%",CHAR(34),".$request['",LOWER(BY12),"'].",CHAR(34),"%'"," AND ",CHAR(34),";}")</f>
        <v>if(isset($request[''])){$refinements.=""." ILIKE "."'%".$request['']."%' AND ";}</v>
      </c>
      <c r="CB286" t="str">
        <f>_xlfn.CONCAT("if(isset($request['",LOWER(CB12),"'])){$refinements.=",CHAR(34),LOWER(CB42),CHAR(34),".",CHAR(34)," ILIKE ",CHAR(34),".",CHAR(34),"'%",CHAR(34),".$request['",LOWER(CB12),"'].",CHAR(34),"%'"," AND ",CHAR(34),";}")</f>
        <v>if(isset($request[''])){$refinements.=""." ILIKE "."'%".$request['']."%' AND ";}</v>
      </c>
      <c r="CE286" t="str">
        <f>_xlfn.CONCAT("if(isset($request['",LOWER(CE12),"'])){$refinements.=",CHAR(34),LOWER(CE42),CHAR(34),".",CHAR(34)," ILIKE ",CHAR(34),".",CHAR(34),"'%",CHAR(34),".$request['",LOWER(CE12),"'].",CHAR(34),"%'"," AND ",CHAR(34),";}")</f>
        <v>if(isset($request['width'])){$refinements.="idea_width"." ILIKE "."'%".$request['width']."%' AND ";}</v>
      </c>
      <c r="CH286" t="s">
        <v>181</v>
      </c>
    </row>
    <row r="287" spans="1:86" x14ac:dyDescent="0.2">
      <c r="B287" t="str">
        <f>_xlfn.CONCAT("if(isset($request['",LOWER(B13),"'])){$refinements.=",CHAR(34),LOWER(B43),CHAR(34),".",CHAR(34)," ILIKE ",CHAR(34),".",CHAR(34),"'%",CHAR(34),".$request['",LOWER(B13),"'].",CHAR(34),"%'"," AND ",CHAR(34),";}")</f>
        <v>if(isset($request[''])){$refinements.=""." ILIKE "."'%".$request['']."%' AND ";}</v>
      </c>
      <c r="E287" t="str">
        <f>_xlfn.CONCAT("if(isset($request['",LOWER(E13),"'])){$refinements.=",CHAR(34),LOWER(E43),CHAR(34),".",CHAR(34)," ILIKE ",CHAR(34),".",CHAR(34),"'%",CHAR(34),".$request['",LOWER(E13),"'].",CHAR(34),"%'"," AND ",CHAR(34),";}")</f>
        <v>if(isset($request[''])){$refinements.=""." ILIKE "."'%".$request['']."%' AND ";}</v>
      </c>
      <c r="H287" t="str">
        <f>_xlfn.CONCAT("if(isset($request['",LOWER(H13),"'])){$refinements.=",CHAR(34),LOWER(H43),CHAR(34),".",CHAR(34)," ILIKE ",CHAR(34),".",CHAR(34),"'%",CHAR(34),".$request['",LOWER(H13),"'].",CHAR(34),"%'"," AND ",CHAR(34),";}")</f>
        <v>if(isset($request[''])){$refinements.=""." ILIKE "."'%".$request['']."%' AND ";}</v>
      </c>
      <c r="K287" t="str">
        <f>_xlfn.CONCAT("if(isset($request['",LOWER(K13),"'])){$refinements.=",CHAR(34),LOWER(K43),CHAR(34),".",CHAR(34)," ILIKE ",CHAR(34),".",CHAR(34),"'%",CHAR(34),".$request['",LOWER(K13),"'].",CHAR(34),"%'"," AND ",CHAR(34),";}")</f>
        <v>if(isset($request['type'])){$refinements.="app_type"." ILIKE "."'%".$request['type']."%' AND ";}</v>
      </c>
      <c r="N287" t="str">
        <f>_xlfn.CONCAT("if(isset($request['",LOWER(N13),"'])){$refinements.=",CHAR(34),LOWER(N43),CHAR(34),".",CHAR(34)," ILIKE ",CHAR(34),".",CHAR(34),"'%",CHAR(34),".$request['",LOWER(N13),"'].",CHAR(34),"%'"," AND ",CHAR(34),";}")</f>
        <v>if(isset($request['status'])){$refinements.="token_status"." ILIKE "."'%".$request['status']."%' AND ";}</v>
      </c>
      <c r="Q287" t="str">
        <f>_xlfn.CONCAT("if(isset($request['",LOWER(Q13),"'])){$refinements.=",CHAR(34),LOWER(Q43),CHAR(34),".",CHAR(34)," ILIKE ",CHAR(34),".",CHAR(34),"'%",CHAR(34),".$request['",LOWER(Q13),"'].",CHAR(34),"%'"," AND ",CHAR(34),";}")</f>
        <v>if(isset($request['phone_secondary'])){$refinements.="person_phone_secondary"." ILIKE "."'%".$request['phone_secondary']."%' AND ";}</v>
      </c>
      <c r="T287" t="str">
        <f>_xlfn.CONCAT("if(isset($request['",LOWER(T13),"'])){$refinements.=",CHAR(34),LOWER(T43),CHAR(34),".",CHAR(34)," ILIKE ",CHAR(34),".",CHAR(34),"'%",CHAR(34),".$request['",LOWER(T13),"'].",CHAR(34),"%'"," AND ",CHAR(34),";}")</f>
        <v>if(isset($request['welcome'])){$refinements.="user_welcome"." ILIKE "."'%".$request['welcome']."%' AND ";}</v>
      </c>
      <c r="W287" t="str">
        <f>_xlfn.CONCAT("if(isset($request['",LOWER(W13),"'])){$refinements.=",CHAR(34),LOWER(W43),CHAR(34),".",CHAR(34)," ILIKE ",CHAR(34),".",CHAR(34),"'%",CHAR(34),".$request['",LOWER(W13),"'].",CHAR(34),"%'"," AND ",CHAR(34),";}")</f>
        <v>if(isset($request[''])){$refinements.=""." ILIKE "."'%".$request['']."%' AND ";}</v>
      </c>
      <c r="Z287" t="str">
        <f>_xlfn.CONCAT("if(isset($request['",LOWER(Z13),"'])){$refinements.=",CHAR(34),LOWER(Z43),CHAR(34),".",CHAR(34)," ILIKE ",CHAR(34),".",CHAR(34),"'%",CHAR(34),".$request['",LOWER(Z13),"'].",CHAR(34),"%'"," AND ",CHAR(34),";}")</f>
        <v>if(isset($request[''])){$refinements.=""." ILIKE "."'%".$request['']."%' AND ";}</v>
      </c>
      <c r="AC287" t="str">
        <f>_xlfn.CONCAT("if(isset($request['",LOWER(AC13),"'])){$refinements.=",CHAR(34),LOWER(AC43),CHAR(34),".",CHAR(34)," ILIKE ",CHAR(34),".",CHAR(34),"'%",CHAR(34),".$request['",LOWER(AC13),"'].",CHAR(34),"%'"," AND ",CHAR(34),";}")</f>
        <v>if(isset($request[''])){$refinements.=""." ILIKE "."'%".$request['']."%' AND ";}</v>
      </c>
      <c r="AF287" t="str">
        <f>_xlfn.CONCAT("if(isset($request['",LOWER(AF13),"'])){$refinements.=",CHAR(34),LOWER(AF43),CHAR(34),".",CHAR(34)," ILIKE ",CHAR(34),".",CHAR(34),"'%",CHAR(34),".$request['",LOWER(AF13),"'].",CHAR(34),"%'"," AND ",CHAR(34),";}")</f>
        <v>if(isset($request[''])){$refinements.=""." ILIKE "."'%".$request['']."%' AND ";}</v>
      </c>
      <c r="AI287" t="str">
        <f>_xlfn.CONCAT("if(isset($request['",LOWER(AI13),"'])){$refinements.=",CHAR(34),LOWER(AI43),CHAR(34),".",CHAR(34)," ILIKE ",CHAR(34),".",CHAR(34),"'%",CHAR(34),".$request['",LOWER(AI13),"'].",CHAR(34),"%'"," AND ",CHAR(34),";}")</f>
        <v>if(isset($request['filename'])){$refinements.="asset_filename"." ILIKE "."'%".$request['filename']."%' AND ";}</v>
      </c>
      <c r="AL287" t="str">
        <f>_xlfn.CONCAT("if(isset($request['",LOWER(AL13),"'])){$refinements.=",CHAR(34),LOWER(AL43),CHAR(34),".",CHAR(34)," ILIKE ",CHAR(34),".",CHAR(34),"'%",CHAR(34),".$request['",LOWER(AL13),"'].",CHAR(34),"%'"," AND ",CHAR(34),";}")</f>
        <v>if(isset($request[''])){$refinements.=""." ILIKE "."'%".$request['']."%' AND ";}</v>
      </c>
      <c r="AO287" t="str">
        <f>_xlfn.CONCAT("if(isset($request['",LOWER(AO13),"'])){$refinements.=",CHAR(34),LOWER(AO43),CHAR(34),".",CHAR(34)," ILIKE ",CHAR(34),".",CHAR(34),"'%",CHAR(34),".$request['",LOWER(AO13),"'].",CHAR(34),"%'"," AND ",CHAR(34),";}")</f>
        <v>if(isset($request[''])){$refinements.=""." ILIKE "."'%".$request['']."%' AND ";}</v>
      </c>
      <c r="AR287" t="str">
        <f>_xlfn.CONCAT("if(isset($request['",LOWER(AR13),"'])){$refinements.=",CHAR(34),LOWER(AR43),CHAR(34),".",CHAR(34)," ILIKE ",CHAR(34),".",CHAR(34),"'%",CHAR(34),".$request['",LOWER(AR13),"'].",CHAR(34),"%'"," AND ",CHAR(34),";}")</f>
        <v>if(isset($request[''])){$refinements.=""." ILIKE "."'%".$request['']."%' AND ";}</v>
      </c>
      <c r="AU287" t="str">
        <f>_xlfn.CONCAT("if(isset($request['",LOWER(AU13),"'])){$refinements.=",CHAR(34),LOWER(AU43),CHAR(34),".",CHAR(34)," ILIKE ",CHAR(34),".",CHAR(34),"'%",CHAR(34),".$request['",LOWER(AU13),"'].",CHAR(34),"%'"," AND ",CHAR(34),";}")</f>
        <v>if(isset($request['author'])){$refinements.=""." ILIKE "."'%".$request['author']."%' AND ";}</v>
      </c>
      <c r="AX287" t="str">
        <f>_xlfn.CONCAT("if(isset($request['",LOWER(AX13),"'])){$refinements.=",CHAR(34),LOWER(AX43),CHAR(34),".",CHAR(34)," ILIKE ",CHAR(34),".",CHAR(34),"'%",CHAR(34),".$request['",LOWER(AX13),"'].",CHAR(34),"%'"," AND ",CHAR(34),";}")</f>
        <v>if(isset($request['host'])){$refinements.="post_host"." ILIKE "."'%".$request['host']."%' AND ";}</v>
      </c>
      <c r="BA287" t="str">
        <f>_xlfn.CONCAT("if(isset($request['",LOWER(BA13),"'])){$refinements.=",CHAR(34),LOWER(BA43),CHAR(34),".",CHAR(34)," ILIKE ",CHAR(34),".",CHAR(34),"'%",CHAR(34),".$request['",LOWER(BA13),"'].",CHAR(34),"%'"," AND ",CHAR(34),";}")</f>
        <v>if(isset($request[''])){$refinements.=""." ILIKE "."'%".$request['']."%' AND ";}</v>
      </c>
      <c r="BD287" t="str">
        <f>_xlfn.CONCAT("if(isset($request['",LOWER(BD13),"'])){$refinements.=",CHAR(34),LOWER(BD43),CHAR(34),".",CHAR(34)," ILIKE ",CHAR(34),".",CHAR(34),"'%",CHAR(34),".$request['",LOWER(BD13),"'].",CHAR(34),"%'"," AND ",CHAR(34),";}")</f>
        <v>if(isset($request[''])){$refinements.=""." ILIKE "."'%".$request['']."%' AND ";}</v>
      </c>
      <c r="BG287" t="str">
        <f>_xlfn.CONCAT("if(isset($request['",LOWER(BG13),"'])){$refinements.=",CHAR(34),LOWER(BG43),CHAR(34),".",CHAR(34)," ILIKE ",CHAR(34),".",CHAR(34),"'%",CHAR(34),".$request['",LOWER(BG13),"'].",CHAR(34),"%'"," AND ",CHAR(34),";}")</f>
        <v>if(isset($request[''])){$refinements.=""." ILIKE "."'%".$request['']."%' AND ";}</v>
      </c>
      <c r="BJ287" t="str">
        <f>_xlfn.CONCAT("if(isset($request['",LOWER(BJ13),"'])){$refinements.=",CHAR(34),LOWER(BJ43),CHAR(34),".",CHAR(34)," ILIKE ",CHAR(34),".",CHAR(34),"'%",CHAR(34),".$request['",LOWER(BJ13),"'].",CHAR(34),"%'"," AND ",CHAR(34),";}")</f>
        <v>if(isset($request[''])){$refinements.=""." ILIKE "."'%".$request['']."%' AND ";}</v>
      </c>
      <c r="BM287" t="str">
        <f>_xlfn.CONCAT("if(isset($request['",LOWER(BM13),"'])){$refinements.=",CHAR(34),LOWER(BM43),CHAR(34),".",CHAR(34)," ILIKE ",CHAR(34),".",CHAR(34),"'%",CHAR(34),".$request['",LOWER(BM13),"'].",CHAR(34),"%'"," AND ",CHAR(34),";}")</f>
        <v>if(isset($request[''])){$refinements.=""." ILIKE "."'%".$request['']."%' AND ";}</v>
      </c>
      <c r="BP287" t="str">
        <f>_xlfn.CONCAT("if(isset($request['",LOWER(BP13),"'])){$refinements.=",CHAR(34),LOWER(BP43),CHAR(34),".",CHAR(34)," ILIKE ",CHAR(34),".",CHAR(34),"'%",CHAR(34),".$request['",LOWER(BP13),"'].",CHAR(34),"%'"," AND ",CHAR(34),";}")</f>
        <v>if(isset($request['sender'])){$refinements.="notification_sender"." ILIKE "."'%".$request['sender']."%' AND ";}</v>
      </c>
      <c r="BS287" t="str">
        <f>_xlfn.CONCAT("if(isset($request['",LOWER(BS13),"'])){$refinements.=",CHAR(34),LOWER(BS43),CHAR(34),".",CHAR(34)," ILIKE ",CHAR(34),".",CHAR(34),"'%",CHAR(34),".$request['",LOWER(BS13),"'].",CHAR(34),"%'"," AND ",CHAR(34),";}")</f>
        <v>if(isset($request[''])){$refinements.=""." ILIKE "."'%".$request['']."%' AND ";}</v>
      </c>
      <c r="BV287" t="str">
        <f>_xlfn.CONCAT("if(isset($request['",LOWER(BV13),"'])){$refinements.=",CHAR(34),LOWER(BV43),CHAR(34),".",CHAR(34)," ILIKE ",CHAR(34),".",CHAR(34),"'%",CHAR(34),".$request['",LOWER(BV13),"'].",CHAR(34),"%'"," AND ",CHAR(34),";}")</f>
        <v>if(isset($request['end_time'])){$refinements.="recording_end_time"." ILIKE "."'%".$request['end_time']."%' AND ";}</v>
      </c>
      <c r="BY287" t="str">
        <f>_xlfn.CONCAT("if(isset($request['",LOWER(BY13),"'])){$refinements.=",CHAR(34),LOWER(BY43),CHAR(34),".",CHAR(34)," ILIKE ",CHAR(34),".",CHAR(34),"'%",CHAR(34),".$request['",LOWER(BY13),"'].",CHAR(34),"%'"," AND ",CHAR(34),";}")</f>
        <v>if(isset($request[''])){$refinements.=""." ILIKE "."'%".$request['']."%' AND ";}</v>
      </c>
      <c r="CB287" t="str">
        <f>_xlfn.CONCAT("if(isset($request['",LOWER(CB13),"'])){$refinements.=",CHAR(34),LOWER(CB43),CHAR(34),".",CHAR(34)," ILIKE ",CHAR(34),".",CHAR(34),"'%",CHAR(34),".$request['",LOWER(CB13),"'].",CHAR(34),"%'"," AND ",CHAR(34),";}")</f>
        <v>if(isset($request[''])){$refinements.=""." ILIKE "."'%".$request['']."%' AND ";}</v>
      </c>
      <c r="CE287" t="str">
        <f>_xlfn.CONCAT("if(isset($request['",LOWER(CE13),"'])){$refinements.=",CHAR(34),LOWER(CE43),CHAR(34),".",CHAR(34)," ILIKE ",CHAR(34),".",CHAR(34),"'%",CHAR(34),".$request['",LOWER(CE13),"'].",CHAR(34),"%'"," AND ",CHAR(34),";}")</f>
        <v>if(isset($request['height'])){$refinements.="idea_height"." ILIKE "."'%".$request['height']."%' AND ";}</v>
      </c>
      <c r="CH287" t="s">
        <v>181</v>
      </c>
    </row>
    <row r="288" spans="1:86" x14ac:dyDescent="0.2">
      <c r="B288" t="str">
        <f>_xlfn.CONCAT("if(isset($request['",LOWER(B14),"'])){$refinements.=",CHAR(34),LOWER(B44),CHAR(34),".",CHAR(34)," ILIKE ",CHAR(34),".",CHAR(34),"'%",CHAR(34),".$request['",LOWER(B14),"'].",CHAR(34),"%'"," AND ",CHAR(34),";}")</f>
        <v>if(isset($request[''])){$refinements.=""." ILIKE "."'%".$request['']."%' AND ";}</v>
      </c>
      <c r="E288" t="str">
        <f>_xlfn.CONCAT("if(isset($request['",LOWER(E14),"'])){$refinements.=",CHAR(34),LOWER(E44),CHAR(34),".",CHAR(34)," ILIKE ",CHAR(34),".",CHAR(34),"'%",CHAR(34),".$request['",LOWER(E14),"'].",CHAR(34),"%'"," AND ",CHAR(34),";}")</f>
        <v>if(isset($request[''])){$refinements.=""." ILIKE "."'%".$request['']."%' AND ";}</v>
      </c>
      <c r="H288" t="str">
        <f>_xlfn.CONCAT("if(isset($request['",LOWER(H14),"'])){$refinements.=",CHAR(34),LOWER(H44),CHAR(34),".",CHAR(34)," ILIKE ",CHAR(34),".",CHAR(34),"'%",CHAR(34),".$request['",LOWER(H14),"'].",CHAR(34),"%'"," AND ",CHAR(34),";}")</f>
        <v>if(isset($request[''])){$refinements.=""." ILIKE "."'%".$request['']."%' AND ";}</v>
      </c>
      <c r="K288" t="str">
        <f>_xlfn.CONCAT("if(isset($request['",LOWER(K14),"'])){$refinements.=",CHAR(34),LOWER(K44),CHAR(34),".",CHAR(34)," ILIKE ",CHAR(34),".",CHAR(34),"'%",CHAR(34),".$request['",LOWER(K14),"'].",CHAR(34),"%'"," AND ",CHAR(34),";}")</f>
        <v>if(isset($request[''])){$refinements.=""." ILIKE "."'%".$request['']."%' AND ";}</v>
      </c>
      <c r="N288" t="str">
        <f>_xlfn.CONCAT("if(isset($request['",LOWER(N14),"'])){$refinements.=",CHAR(34),LOWER(N44),CHAR(34),".",CHAR(34)," ILIKE ",CHAR(34),".",CHAR(34),"'%",CHAR(34),".$request['",LOWER(N14),"'].",CHAR(34),"%'"," AND ",CHAR(34),";}")</f>
        <v>if(isset($request[''])){$refinements.=""." ILIKE "."'%".$request['']."%' AND ";}</v>
      </c>
      <c r="Q288" t="str">
        <f>_xlfn.CONCAT("if(isset($request['",LOWER(Q14),"'])){$refinements.=",CHAR(34),LOWER(Q44),CHAR(34),".",CHAR(34)," ILIKE ",CHAR(34),".",CHAR(34),"'%",CHAR(34),".$request['",LOWER(Q14),"'].",CHAR(34),"%'"," AND ",CHAR(34),";}")</f>
        <v>if(isset($request['entitlements'])){$refinements.="person_entitlements"." ILIKE "."'%".$request['entitlements']."%' AND ";}</v>
      </c>
      <c r="T288" t="str">
        <f>_xlfn.CONCAT("if(isset($request['",LOWER(T14),"'])){$refinements.=",CHAR(34),LOWER(T44),CHAR(34),".",CHAR(34)," ILIKE ",CHAR(34),".",CHAR(34),"'%",CHAR(34),".$request['",LOWER(T14),"'].",CHAR(34),"%'"," AND ",CHAR(34),";}")</f>
        <v>if(isset($request[''])){$refinements.=""." ILIKE "."'%".$request['']."%' AND ";}</v>
      </c>
      <c r="W288" t="str">
        <f>_xlfn.CONCAT("if(isset($request['",LOWER(W14),"'])){$refinements.=",CHAR(34),LOWER(W44),CHAR(34),".",CHAR(34)," ILIKE ",CHAR(34),".",CHAR(34),"'%",CHAR(34),".$request['",LOWER(W14),"'].",CHAR(34),"%'"," AND ",CHAR(34),";}")</f>
        <v>if(isset($request[''])){$refinements.=""." ILIKE "."'%".$request['']."%' AND ";}</v>
      </c>
      <c r="Z288" t="str">
        <f>_xlfn.CONCAT("if(isset($request['",LOWER(Z14),"'])){$refinements.=",CHAR(34),LOWER(Z44),CHAR(34),".",CHAR(34)," ILIKE ",CHAR(34),".",CHAR(34),"'%",CHAR(34),".$request['",LOWER(Z14),"'].",CHAR(34),"%'"," AND ",CHAR(34),";}")</f>
        <v>if(isset($request[''])){$refinements.=""." ILIKE "."'%".$request['']."%' AND ";}</v>
      </c>
      <c r="AC288" t="str">
        <f>_xlfn.CONCAT("if(isset($request['",LOWER(AC14),"'])){$refinements.=",CHAR(34),LOWER(AC44),CHAR(34),".",CHAR(34)," ILIKE ",CHAR(34),".",CHAR(34),"'%",CHAR(34),".$request['",LOWER(AC14),"'].",CHAR(34),"%'"," AND ",CHAR(34),";}")</f>
        <v>if(isset($request[''])){$refinements.=""." ILIKE "."'%".$request['']."%' AND ";}</v>
      </c>
      <c r="AF288" t="str">
        <f>_xlfn.CONCAT("if(isset($request['",LOWER(AF14),"'])){$refinements.=",CHAR(34),LOWER(AF44),CHAR(34),".",CHAR(34)," ILIKE ",CHAR(34),".",CHAR(34),"'%",CHAR(34),".$request['",LOWER(AF14),"'].",CHAR(34),"%'"," AND ",CHAR(34),";}")</f>
        <v>if(isset($request[''])){$refinements.=""." ILIKE "."'%".$request['']."%' AND ";}</v>
      </c>
      <c r="AI288" t="str">
        <f>_xlfn.CONCAT("if(isset($request['",LOWER(AI14),"'])){$refinements.=",CHAR(34),LOWER(AI44),CHAR(34),".",CHAR(34)," ILIKE ",CHAR(34),".",CHAR(34),"'%",CHAR(34),".$request['",LOWER(AI14),"'].",CHAR(34),"%'"," AND ",CHAR(34),";}")</f>
        <v>if(isset($request['metadata'])){$refinements.="asset_metadata"." ILIKE "."'%".$request['metadata']."%' AND ";}</v>
      </c>
      <c r="AL288" t="str">
        <f>_xlfn.CONCAT("if(isset($request['",LOWER(AL14),"'])){$refinements.=",CHAR(34),LOWER(AL44),CHAR(34),".",CHAR(34)," ILIKE ",CHAR(34),".",CHAR(34),"'%",CHAR(34),".$request['",LOWER(AL14),"'].",CHAR(34),"%'"," AND ",CHAR(34),";}")</f>
        <v>if(isset($request[''])){$refinements.=""." ILIKE "."'%".$request['']."%' AND ";}</v>
      </c>
      <c r="AO288" t="str">
        <f>_xlfn.CONCAT("if(isset($request['",LOWER(AO14),"'])){$refinements.=",CHAR(34),LOWER(AO44),CHAR(34),".",CHAR(34)," ILIKE ",CHAR(34),".",CHAR(34),"'%",CHAR(34),".$request['",LOWER(AO14),"'].",CHAR(34),"%'"," AND ",CHAR(34),";}")</f>
        <v>if(isset($request[''])){$refinements.=""." ILIKE "."'%".$request['']."%' AND ";}</v>
      </c>
      <c r="AR288" t="str">
        <f>_xlfn.CONCAT("if(isset($request['",LOWER(AR14),"'])){$refinements.=",CHAR(34),LOWER(AR44),CHAR(34),".",CHAR(34)," ILIKE ",CHAR(34),".",CHAR(34),"'%",CHAR(34),".$request['",LOWER(AR14),"'].",CHAR(34),"%'"," AND ",CHAR(34),";}")</f>
        <v>if(isset($request[''])){$refinements.=""." ILIKE "."'%".$request['']."%' AND ";}</v>
      </c>
      <c r="AU288" t="str">
        <f>_xlfn.CONCAT("if(isset($request['",LOWER(AU14),"'])){$refinements.=",CHAR(34),LOWER(AU44),CHAR(34),".",CHAR(34)," ILIKE ",CHAR(34),".",CHAR(34),"'%",CHAR(34),".$request['",LOWER(AU14),"'].",CHAR(34),"%'"," AND ",CHAR(34),";}")</f>
        <v>if(isset($request[''])){$refinements.=""." ILIKE "."'%".$request['']."%' AND ";}</v>
      </c>
      <c r="AX288" t="str">
        <f>_xlfn.CONCAT("if(isset($request['",LOWER(AX14),"'])){$refinements.=",CHAR(34),LOWER(AX44),CHAR(34),".",CHAR(34)," ILIKE ",CHAR(34),".",CHAR(34),"'%",CHAR(34),".$request['",LOWER(AX14),"'].",CHAR(34),"%'"," AND ",CHAR(34),";}")</f>
        <v>if(isset($request[''])){$refinements.=""." ILIKE "."'%".$request['']."%' AND ";}</v>
      </c>
      <c r="BA288" t="str">
        <f>_xlfn.CONCAT("if(isset($request['",LOWER(BA14),"'])){$refinements.=",CHAR(34),LOWER(BA44),CHAR(34),".",CHAR(34)," ILIKE ",CHAR(34),".",CHAR(34),"'%",CHAR(34),".$request['",LOWER(BA14),"'].",CHAR(34),"%'"," AND ",CHAR(34),";}")</f>
        <v>if(isset($request[''])){$refinements.=""." ILIKE "."'%".$request['']."%' AND ";}</v>
      </c>
      <c r="BD288" t="str">
        <f>_xlfn.CONCAT("if(isset($request['",LOWER(BD14),"'])){$refinements.=",CHAR(34),LOWER(BD44),CHAR(34),".",CHAR(34)," ILIKE ",CHAR(34),".",CHAR(34),"'%",CHAR(34),".$request['",LOWER(BD14),"'].",CHAR(34),"%'"," AND ",CHAR(34),";}")</f>
        <v>if(isset($request[''])){$refinements.=""." ILIKE "."'%".$request['']."%' AND ";}</v>
      </c>
      <c r="BG288" t="str">
        <f>_xlfn.CONCAT("if(isset($request['",LOWER(BG14),"'])){$refinements.=",CHAR(34),LOWER(BG44),CHAR(34),".",CHAR(34)," ILIKE ",CHAR(34),".",CHAR(34),"'%",CHAR(34),".$request['",LOWER(BG14),"'].",CHAR(34),"%'"," AND ",CHAR(34),";}")</f>
        <v>if(isset($request[''])){$refinements.=""." ILIKE "."'%".$request['']."%' AND ";}</v>
      </c>
      <c r="BJ288" t="str">
        <f>_xlfn.CONCAT("if(isset($request['",LOWER(BJ14),"'])){$refinements.=",CHAR(34),LOWER(BJ44),CHAR(34),".",CHAR(34)," ILIKE ",CHAR(34),".",CHAR(34),"'%",CHAR(34),".$request['",LOWER(BJ14),"'].",CHAR(34),"%'"," AND ",CHAR(34),";}")</f>
        <v>if(isset($request[''])){$refinements.=""." ILIKE "."'%".$request['']."%' AND ";}</v>
      </c>
      <c r="BM288" t="str">
        <f>_xlfn.CONCAT("if(isset($request['",LOWER(BM14),"'])){$refinements.=",CHAR(34),LOWER(BM44),CHAR(34),".",CHAR(34)," ILIKE ",CHAR(34),".",CHAR(34),"'%",CHAR(34),".$request['",LOWER(BM14),"'].",CHAR(34),"%'"," AND ",CHAR(34),";}")</f>
        <v>if(isset($request[''])){$refinements.=""." ILIKE "."'%".$request['']."%' AND ";}</v>
      </c>
      <c r="BP288" t="str">
        <f>_xlfn.CONCAT("if(isset($request['",LOWER(BP14),"'])){$refinements.=",CHAR(34),LOWER(BP44),CHAR(34),".",CHAR(34)," ILIKE ",CHAR(34),".",CHAR(34),"'%",CHAR(34),".$request['",LOWER(BP14),"'].",CHAR(34),"%'"," AND ",CHAR(34),";}")</f>
        <v>if(isset($request['subject'])){$refinements.="notification_subject"." ILIKE "."'%".$request['subject']."%' AND ";}</v>
      </c>
      <c r="BS288" t="str">
        <f>_xlfn.CONCAT("if(isset($request['",LOWER(BS14),"'])){$refinements.=",CHAR(34),LOWER(BS44),CHAR(34),".",CHAR(34)," ILIKE ",CHAR(34),".",CHAR(34),"'%",CHAR(34),".$request['",LOWER(BS14),"'].",CHAR(34),"%'"," AND ",CHAR(34),";}")</f>
        <v>if(isset($request[''])){$refinements.=""." ILIKE "."'%".$request['']."%' AND ";}</v>
      </c>
      <c r="BV288" t="str">
        <f>_xlfn.CONCAT("if(isset($request['",LOWER(BV14),"'])){$refinements.=",CHAR(34),LOWER(BV44),CHAR(34),".",CHAR(34)," ILIKE ",CHAR(34),".",CHAR(34),"'%",CHAR(34),".$request['",LOWER(BV14),"'].",CHAR(34),"%'"," AND ",CHAR(34),";}")</f>
        <v>if(isset($request[''])){$refinements.=""." ILIKE "."'%".$request['']."%' AND ";}</v>
      </c>
      <c r="BY288" t="str">
        <f>_xlfn.CONCAT("if(isset($request['",LOWER(BY14),"'])){$refinements.=",CHAR(34),LOWER(BY44),CHAR(34),".",CHAR(34)," ILIKE ",CHAR(34),".",CHAR(34),"'%",CHAR(34),".$request['",LOWER(BY14),"'].",CHAR(34),"%'"," AND ",CHAR(34),";}")</f>
        <v>if(isset($request[''])){$refinements.=""." ILIKE "."'%".$request['']."%' AND ";}</v>
      </c>
      <c r="CB288" t="str">
        <f>_xlfn.CONCAT("if(isset($request['",LOWER(CB14),"'])){$refinements.=",CHAR(34),LOWER(CB44),CHAR(34),".",CHAR(34)," ILIKE ",CHAR(34),".",CHAR(34),"'%",CHAR(34),".$request['",LOWER(CB14),"'].",CHAR(34),"%'"," AND ",CHAR(34),";}")</f>
        <v>if(isset($request[''])){$refinements.=""." ILIKE "."'%".$request['']."%' AND ";}</v>
      </c>
      <c r="CE288" t="str">
        <f>_xlfn.CONCAT("if(isset($request['",LOWER(CE14),"'])){$refinements.=",CHAR(34),LOWER(CE44),CHAR(34),".",CHAR(34)," ILIKE ",CHAR(34),".",CHAR(34),"'%",CHAR(34),".$request['",LOWER(CE14),"'].",CHAR(34),"%'"," AND ",CHAR(34),";}")</f>
        <v>if(isset($request[''])){$refinements.=""." ILIKE "."'%".$request['']."%' AND ";}</v>
      </c>
      <c r="CH288" t="s">
        <v>181</v>
      </c>
    </row>
    <row r="289" spans="2:86" x14ac:dyDescent="0.2">
      <c r="B289" t="str">
        <f>_xlfn.CONCAT("if(isset($request['",LOWER(B15),"'])){$refinements.=",CHAR(34),LOWER(B45),CHAR(34),".",CHAR(34)," ILIKE ",CHAR(34),".",CHAR(34),"'%",CHAR(34),".$request['",LOWER(B15),"'].",CHAR(34),"%'"," AND ",CHAR(34),";}")</f>
        <v>if(isset($request[''])){$refinements.=""." ILIKE "."'%".$request['']."%' AND ";}</v>
      </c>
      <c r="E289" t="str">
        <f>_xlfn.CONCAT("if(isset($request['",LOWER(E15),"'])){$refinements.=",CHAR(34),LOWER(E45),CHAR(34),".",CHAR(34)," ILIKE ",CHAR(34),".",CHAR(34),"'%",CHAR(34),".$request['",LOWER(E15),"'].",CHAR(34),"%'"," AND ",CHAR(34),";}")</f>
        <v>if(isset($request[''])){$refinements.=""." ILIKE "."'%".$request['']."%' AND ";}</v>
      </c>
      <c r="H289" t="str">
        <f>_xlfn.CONCAT("if(isset($request['",LOWER(H15),"'])){$refinements.=",CHAR(34),LOWER(H45),CHAR(34),".",CHAR(34)," ILIKE ",CHAR(34),".",CHAR(34),"'%",CHAR(34),".$request['",LOWER(H15),"'].",CHAR(34),"%'"," AND ",CHAR(34),";}")</f>
        <v>if(isset($request[''])){$refinements.=""." ILIKE "."'%".$request['']."%' AND ";}</v>
      </c>
      <c r="K289" t="str">
        <f>_xlfn.CONCAT("if(isset($request['",LOWER(K15),"'])){$refinements.=",CHAR(34),LOWER(K45),CHAR(34),".",CHAR(34)," ILIKE ",CHAR(34),".",CHAR(34),"'%",CHAR(34),".$request['",LOWER(K15),"'].",CHAR(34),"%'"," AND ",CHAR(34),";}")</f>
        <v>if(isset($request[''])){$refinements.=""." ILIKE "."'%".$request['']."%' AND ";}</v>
      </c>
      <c r="N289" t="str">
        <f>_xlfn.CONCAT("if(isset($request['",LOWER(N15),"'])){$refinements.=",CHAR(34),LOWER(N45),CHAR(34),".",CHAR(34)," ILIKE ",CHAR(34),".",CHAR(34),"'%",CHAR(34),".$request['",LOWER(N15),"'].",CHAR(34),"%'"," AND ",CHAR(34),";}")</f>
        <v>if(isset($request[''])){$refinements.=""." ILIKE "."'%".$request['']."%' AND ";}</v>
      </c>
      <c r="Q289" t="str">
        <f>_xlfn.CONCAT("if(isset($request['",LOWER(Q15),"'])){$refinements.=",CHAR(34),LOWER(Q45),CHAR(34),".",CHAR(34)," ILIKE ",CHAR(34),".",CHAR(34),"'%",CHAR(34),".$request['",LOWER(Q15),"'].",CHAR(34),"%'"," AND ",CHAR(34),";}")</f>
        <v>if(isset($request[''])){$refinements.=""." ILIKE "."'%".$request['']."%' AND ";}</v>
      </c>
      <c r="T289" t="str">
        <f>_xlfn.CONCAT("if(isset($request['",LOWER(T15),"'])){$refinements.=",CHAR(34),LOWER(T45),CHAR(34),".",CHAR(34)," ILIKE ",CHAR(34),".",CHAR(34),"'%",CHAR(34),".$request['",LOWER(T15),"'].",CHAR(34),"%'"," AND ",CHAR(34),";}")</f>
        <v>if(isset($request[''])){$refinements.=""." ILIKE "."'%".$request['']."%' AND ";}</v>
      </c>
      <c r="W289" t="str">
        <f>_xlfn.CONCAT("if(isset($request['",LOWER(W15),"'])){$refinements.=",CHAR(34),LOWER(W45),CHAR(34),".",CHAR(34)," ILIKE ",CHAR(34),".",CHAR(34),"'%",CHAR(34),".$request['",LOWER(W15),"'].",CHAR(34),"%'"," AND ",CHAR(34),";}")</f>
        <v>if(isset($request[''])){$refinements.=""." ILIKE "."'%".$request['']."%' AND ";}</v>
      </c>
      <c r="Z289" t="str">
        <f>_xlfn.CONCAT("if(isset($request['",LOWER(Z15),"'])){$refinements.=",CHAR(34),LOWER(Z45),CHAR(34),".",CHAR(34)," ILIKE ",CHAR(34),".",CHAR(34),"'%",CHAR(34),".$request['",LOWER(Z15),"'].",CHAR(34),"%'"," AND ",CHAR(34),";}")</f>
        <v>if(isset($request[''])){$refinements.=""." ILIKE "."'%".$request['']."%' AND ";}</v>
      </c>
      <c r="AC289" t="str">
        <f>_xlfn.CONCAT("if(isset($request['",LOWER(AC15),"'])){$refinements.=",CHAR(34),LOWER(AC45),CHAR(34),".",CHAR(34)," ILIKE ",CHAR(34),".",CHAR(34),"'%",CHAR(34),".$request['",LOWER(AC15),"'].",CHAR(34),"%'"," AND ",CHAR(34),";}")</f>
        <v>if(isset($request[''])){$refinements.=""." ILIKE "."'%".$request['']."%' AND ";}</v>
      </c>
      <c r="AF289" t="str">
        <f>_xlfn.CONCAT("if(isset($request['",LOWER(AF15),"'])){$refinements.=",CHAR(34),LOWER(AF45),CHAR(34),".",CHAR(34)," ILIKE ",CHAR(34),".",CHAR(34),"'%",CHAR(34),".$request['",LOWER(AF15),"'].",CHAR(34),"%'"," AND ",CHAR(34),";}")</f>
        <v>if(isset($request[''])){$refinements.=""." ILIKE "."'%".$request['']."%' AND ";}</v>
      </c>
      <c r="AI289" t="str">
        <f>_xlfn.CONCAT("if(isset($request['",LOWER(AI15),"'])){$refinements.=",CHAR(34),LOWER(AI45),CHAR(34),".",CHAR(34)," ILIKE ",CHAR(34),".",CHAR(34),"'%",CHAR(34),".$request['",LOWER(AI15),"'].",CHAR(34),"%'"," AND ",CHAR(34),";}")</f>
        <v>if(isset($request[''])){$refinements.=""." ILIKE "."'%".$request['']."%' AND ";}</v>
      </c>
      <c r="AL289" t="str">
        <f>_xlfn.CONCAT("if(isset($request['",LOWER(AL15),"'])){$refinements.=",CHAR(34),LOWER(AL45),CHAR(34),".",CHAR(34)," ILIKE ",CHAR(34),".",CHAR(34),"'%",CHAR(34),".$request['",LOWER(AL15),"'].",CHAR(34),"%'"," AND ",CHAR(34),";}")</f>
        <v>if(isset($request[''])){$refinements.=""." ILIKE "."'%".$request['']."%' AND ";}</v>
      </c>
      <c r="AO289" t="str">
        <f>_xlfn.CONCAT("if(isset($request['",LOWER(AO15),"'])){$refinements.=",CHAR(34),LOWER(AO45),CHAR(34),".",CHAR(34)," ILIKE ",CHAR(34),".",CHAR(34),"'%",CHAR(34),".$request['",LOWER(AO15),"'].",CHAR(34),"%'"," AND ",CHAR(34),";}")</f>
        <v>if(isset($request[''])){$refinements.=""." ILIKE "."'%".$request['']."%' AND ";}</v>
      </c>
      <c r="AR289" t="str">
        <f>_xlfn.CONCAT("if(isset($request['",LOWER(AR15),"'])){$refinements.=",CHAR(34),LOWER(AR45),CHAR(34),".",CHAR(34)," ILIKE ",CHAR(34),".",CHAR(34),"'%",CHAR(34),".$request['",LOWER(AR15),"'].",CHAR(34),"%'"," AND ",CHAR(34),";}")</f>
        <v>if(isset($request[''])){$refinements.=""." ILIKE "."'%".$request['']."%' AND ";}</v>
      </c>
      <c r="AU289" t="str">
        <f>_xlfn.CONCAT("if(isset($request['",LOWER(AU15),"'])){$refinements.=",CHAR(34),LOWER(AU45),CHAR(34),".",CHAR(34)," ILIKE ",CHAR(34),".",CHAR(34),"'%",CHAR(34),".$request['",LOWER(AU15),"'].",CHAR(34),"%'"," AND ",CHAR(34),";}")</f>
        <v>if(isset($request[''])){$refinements.=""." ILIKE "."'%".$request['']."%' AND ";}</v>
      </c>
      <c r="AX289" t="str">
        <f>_xlfn.CONCAT("if(isset($request['",LOWER(AX15),"'])){$refinements.=",CHAR(34),LOWER(AX45),CHAR(34),".",CHAR(34)," ILIKE ",CHAR(34),".",CHAR(34),"'%",CHAR(34),".$request['",LOWER(AX15),"'].",CHAR(34),"%'"," AND ",CHAR(34),";}")</f>
        <v>if(isset($request[''])){$refinements.=""." ILIKE "."'%".$request['']."%' AND ";}</v>
      </c>
      <c r="BA289" t="str">
        <f>_xlfn.CONCAT("if(isset($request['",LOWER(BA15),"'])){$refinements.=",CHAR(34),LOWER(BA45),CHAR(34),".",CHAR(34)," ILIKE ",CHAR(34),".",CHAR(34),"'%",CHAR(34),".$request['",LOWER(BA15),"'].",CHAR(34),"%'"," AND ",CHAR(34),";}")</f>
        <v>if(isset($request[''])){$refinements.=""." ILIKE "."'%".$request['']."%' AND ";}</v>
      </c>
      <c r="BD289" t="str">
        <f>_xlfn.CONCAT("if(isset($request['",LOWER(BD15),"'])){$refinements.=",CHAR(34),LOWER(BD45),CHAR(34),".",CHAR(34)," ILIKE ",CHAR(34),".",CHAR(34),"'%",CHAR(34),".$request['",LOWER(BD15),"'].",CHAR(34),"%'"," AND ",CHAR(34),";}")</f>
        <v>if(isset($request[''])){$refinements.=""." ILIKE "."'%".$request['']."%' AND ";}</v>
      </c>
      <c r="BG289" t="str">
        <f>_xlfn.CONCAT("if(isset($request['",LOWER(BG15),"'])){$refinements.=",CHAR(34),LOWER(BG45),CHAR(34),".",CHAR(34)," ILIKE ",CHAR(34),".",CHAR(34),"'%",CHAR(34),".$request['",LOWER(BG15),"'].",CHAR(34),"%'"," AND ",CHAR(34),";}")</f>
        <v>if(isset($request[''])){$refinements.=""." ILIKE "."'%".$request['']."%' AND ";}</v>
      </c>
      <c r="BJ289" t="str">
        <f>_xlfn.CONCAT("if(isset($request['",LOWER(BJ15),"'])){$refinements.=",CHAR(34),LOWER(BJ45),CHAR(34),".",CHAR(34)," ILIKE ",CHAR(34),".",CHAR(34),"'%",CHAR(34),".$request['",LOWER(BJ15),"'].",CHAR(34),"%'"," AND ",CHAR(34),";}")</f>
        <v>if(isset($request[''])){$refinements.=""." ILIKE "."'%".$request['']."%' AND ";}</v>
      </c>
      <c r="BM289" t="str">
        <f>_xlfn.CONCAT("if(isset($request['",LOWER(BM15),"'])){$refinements.=",CHAR(34),LOWER(BM45),CHAR(34),".",CHAR(34)," ILIKE ",CHAR(34),".",CHAR(34),"'%",CHAR(34),".$request['",LOWER(BM15),"'].",CHAR(34),"%'"," AND ",CHAR(34),";}")</f>
        <v>if(isset($request[''])){$refinements.=""." ILIKE "."'%".$request['']."%' AND ";}</v>
      </c>
      <c r="BP289" t="str">
        <f>_xlfn.CONCAT("if(isset($request['",LOWER(BP15),"'])){$refinements.=",CHAR(34),LOWER(BP45),CHAR(34),".",CHAR(34)," ILIKE ",CHAR(34),".",CHAR(34),"'%",CHAR(34),".$request['",LOWER(BP15),"'].",CHAR(34),"%'"," AND ",CHAR(34),";}")</f>
        <v>if(isset($request['object'])){$refinements.="notification_object"." ILIKE "."'%".$request['object']."%' AND ";}</v>
      </c>
      <c r="BS289" t="str">
        <f>_xlfn.CONCAT("if(isset($request['",LOWER(BS15),"'])){$refinements.=",CHAR(34),LOWER(BS45),CHAR(34),".",CHAR(34)," ILIKE ",CHAR(34),".",CHAR(34),"'%",CHAR(34),".$request['",LOWER(BS15),"'].",CHAR(34),"%'"," AND ",CHAR(34),";}")</f>
        <v>if(isset($request[''])){$refinements.=""." ILIKE "."'%".$request['']."%' AND ";}</v>
      </c>
      <c r="BV289" t="str">
        <f>_xlfn.CONCAT("if(isset($request['",LOWER(BV15),"'])){$refinements.=",CHAR(34),LOWER(BV45),CHAR(34),".",CHAR(34)," ILIKE ",CHAR(34),".",CHAR(34),"'%",CHAR(34),".$request['",LOWER(BV15),"'].",CHAR(34),"%'"," AND ",CHAR(34),";}")</f>
        <v>if(isset($request[''])){$refinements.=""." ILIKE "."'%".$request['']."%' AND ";}</v>
      </c>
      <c r="BY289" t="str">
        <f>_xlfn.CONCAT("if(isset($request['",LOWER(BY15),"'])){$refinements.=",CHAR(34),LOWER(BY45),CHAR(34),".",CHAR(34)," ILIKE ",CHAR(34),".",CHAR(34),"'%",CHAR(34),".$request['",LOWER(BY15),"'].",CHAR(34),"%'"," AND ",CHAR(34),";}")</f>
        <v>if(isset($request[''])){$refinements.=""." ILIKE "."'%".$request['']."%' AND ";}</v>
      </c>
      <c r="CB289" t="str">
        <f>_xlfn.CONCAT("if(isset($request['",LOWER(CB15),"'])){$refinements.=",CHAR(34),LOWER(CB45),CHAR(34),".",CHAR(34)," ILIKE ",CHAR(34),".",CHAR(34),"'%",CHAR(34),".$request['",LOWER(CB15),"'].",CHAR(34),"%'"," AND ",CHAR(34),";}")</f>
        <v>if(isset($request[''])){$refinements.=""." ILIKE "."'%".$request['']."%' AND ";}</v>
      </c>
      <c r="CE289" t="str">
        <f>_xlfn.CONCAT("if(isset($request['",LOWER(CE15),"'])){$refinements.=",CHAR(34),LOWER(CE45),CHAR(34),".",CHAR(34)," ILIKE ",CHAR(34),".",CHAR(34),"'%",CHAR(34),".$request['",LOWER(CE15),"'].",CHAR(34),"%'"," AND ",CHAR(34),";}")</f>
        <v>if(isset($request[''])){$refinements.=""." ILIKE "."'%".$request['']."%' AND ";}</v>
      </c>
      <c r="CH289" t="s">
        <v>181</v>
      </c>
    </row>
    <row r="290" spans="2:86" x14ac:dyDescent="0.2">
      <c r="B290" t="str">
        <f>_xlfn.CONCAT("if(isset($request['",LOWER(B16),"'])){$refinements.=",CHAR(34),LOWER(B46),CHAR(34),".",CHAR(34)," ILIKE ",CHAR(34),".",CHAR(34),"'%",CHAR(34),".$request['",LOWER(B16),"'].",CHAR(34),"%'"," AND ",CHAR(34),";}")</f>
        <v>if(isset($request[''])){$refinements.=""." ILIKE "."'%".$request['']."%' AND ";}</v>
      </c>
      <c r="E290" t="str">
        <f>_xlfn.CONCAT("if(isset($request['",LOWER(E16),"'])){$refinements.=",CHAR(34),LOWER(E46),CHAR(34),".",CHAR(34)," ILIKE ",CHAR(34),".",CHAR(34),"'%",CHAR(34),".$request['",LOWER(E16),"'].",CHAR(34),"%'"," AND ",CHAR(34),";}")</f>
        <v>if(isset($request[''])){$refinements.=""." ILIKE "."'%".$request['']."%' AND ";}</v>
      </c>
      <c r="H290" t="str">
        <f>_xlfn.CONCAT("if(isset($request['",LOWER(H16),"'])){$refinements.=",CHAR(34),LOWER(H46),CHAR(34),".",CHAR(34)," ILIKE ",CHAR(34),".",CHAR(34),"'%",CHAR(34),".$request['",LOWER(H16),"'].",CHAR(34),"%'"," AND ",CHAR(34),";}")</f>
        <v>if(isset($request[''])){$refinements.=""." ILIKE "."'%".$request['']."%' AND ";}</v>
      </c>
      <c r="K290" t="str">
        <f>_xlfn.CONCAT("if(isset($request['",LOWER(K16),"'])){$refinements.=",CHAR(34),LOWER(K46),CHAR(34),".",CHAR(34)," ILIKE ",CHAR(34),".",CHAR(34),"'%",CHAR(34),".$request['",LOWER(K16),"'].",CHAR(34),"%'"," AND ",CHAR(34),";}")</f>
        <v>if(isset($request[''])){$refinements.=""." ILIKE "."'%".$request['']."%' AND ";}</v>
      </c>
      <c r="N290" t="str">
        <f>_xlfn.CONCAT("if(isset($request['",LOWER(N16),"'])){$refinements.=",CHAR(34),LOWER(N46),CHAR(34),".",CHAR(34)," ILIKE ",CHAR(34),".",CHAR(34),"'%",CHAR(34),".$request['",LOWER(N16),"'].",CHAR(34),"%'"," AND ",CHAR(34),";}")</f>
        <v>if(isset($request[''])){$refinements.=""." ILIKE "."'%".$request['']."%' AND ";}</v>
      </c>
      <c r="Q290" t="str">
        <f>_xlfn.CONCAT("if(isset($request['",LOWER(Q16),"'])){$refinements.=",CHAR(34),LOWER(Q46),CHAR(34),".",CHAR(34)," ILIKE ",CHAR(34),".",CHAR(34),"'%",CHAR(34),".$request['",LOWER(Q16),"'].",CHAR(34),"%'"," AND ",CHAR(34),";}")</f>
        <v>if(isset($request[''])){$refinements.=""." ILIKE "."'%".$request['']."%' AND ";}</v>
      </c>
      <c r="T290" t="str">
        <f>_xlfn.CONCAT("if(isset($request['",LOWER(T16),"'])){$refinements.=",CHAR(34),LOWER(T46),CHAR(34),".",CHAR(34)," ILIKE ",CHAR(34),".",CHAR(34),"'%",CHAR(34),".$request['",LOWER(T16),"'].",CHAR(34),"%'"," AND ",CHAR(34),";}")</f>
        <v>if(isset($request[''])){$refinements.=""." ILIKE "."'%".$request['']."%' AND ";}</v>
      </c>
      <c r="W290" t="str">
        <f>_xlfn.CONCAT("if(isset($request['",LOWER(W16),"'])){$refinements.=",CHAR(34),LOWER(W46),CHAR(34),".",CHAR(34)," ILIKE ",CHAR(34),".",CHAR(34),"'%",CHAR(34),".$request['",LOWER(W16),"'].",CHAR(34),"%'"," AND ",CHAR(34),";}")</f>
        <v>if(isset($request[''])){$refinements.=""." ILIKE "."'%".$request['']."%' AND ";}</v>
      </c>
      <c r="Z290" t="str">
        <f>_xlfn.CONCAT("if(isset($request['",LOWER(Z16),"'])){$refinements.=",CHAR(34),LOWER(Z46),CHAR(34),".",CHAR(34)," ILIKE ",CHAR(34),".",CHAR(34),"'%",CHAR(34),".$request['",LOWER(Z16),"'].",CHAR(34),"%'"," AND ",CHAR(34),";}")</f>
        <v>if(isset($request[''])){$refinements.=""." ILIKE "."'%".$request['']."%' AND ";}</v>
      </c>
      <c r="AC290" t="str">
        <f>_xlfn.CONCAT("if(isset($request['",LOWER(AC16),"'])){$refinements.=",CHAR(34),LOWER(AC46),CHAR(34),".",CHAR(34)," ILIKE ",CHAR(34),".",CHAR(34),"'%",CHAR(34),".$request['",LOWER(AC16),"'].",CHAR(34),"%'"," AND ",CHAR(34),";}")</f>
        <v>if(isset($request[''])){$refinements.=""." ILIKE "."'%".$request['']."%' AND ";}</v>
      </c>
      <c r="AF290" t="str">
        <f>_xlfn.CONCAT("if(isset($request['",LOWER(AF16),"'])){$refinements.=",CHAR(34),LOWER(AF46),CHAR(34),".",CHAR(34)," ILIKE ",CHAR(34),".",CHAR(34),"'%",CHAR(34),".$request['",LOWER(AF16),"'].",CHAR(34),"%'"," AND ",CHAR(34),";}")</f>
        <v>if(isset($request[''])){$refinements.=""." ILIKE "."'%".$request['']."%' AND ";}</v>
      </c>
      <c r="AI290" t="str">
        <f>_xlfn.CONCAT("if(isset($request['",LOWER(AI16),"'])){$refinements.=",CHAR(34),LOWER(AI46),CHAR(34),".",CHAR(34)," ILIKE ",CHAR(34),".",CHAR(34),"'%",CHAR(34),".$request['",LOWER(AI16),"'].",CHAR(34),"%'"," AND ",CHAR(34),";}")</f>
        <v>if(isset($request[''])){$refinements.=""." ILIKE "."'%".$request['']."%' AND ";}</v>
      </c>
      <c r="AL290" t="str">
        <f>_xlfn.CONCAT("if(isset($request['",LOWER(AL16),"'])){$refinements.=",CHAR(34),LOWER(AL46),CHAR(34),".",CHAR(34)," ILIKE ",CHAR(34),".",CHAR(34),"'%",CHAR(34),".$request['",LOWER(AL16),"'].",CHAR(34),"%'"," AND ",CHAR(34),";}")</f>
        <v>if(isset($request[''])){$refinements.=""." ILIKE "."'%".$request['']."%' AND ";}</v>
      </c>
      <c r="AO290" t="str">
        <f>_xlfn.CONCAT("if(isset($request['",LOWER(AO16),"'])){$refinements.=",CHAR(34),LOWER(AO46),CHAR(34),".",CHAR(34)," ILIKE ",CHAR(34),".",CHAR(34),"'%",CHAR(34),".$request['",LOWER(AO16),"'].",CHAR(34),"%'"," AND ",CHAR(34),";}")</f>
        <v>if(isset($request[''])){$refinements.=""." ILIKE "."'%".$request['']."%' AND ";}</v>
      </c>
      <c r="AR290" t="str">
        <f>_xlfn.CONCAT("if(isset($request['",LOWER(AR16),"'])){$refinements.=",CHAR(34),LOWER(AR46),CHAR(34),".",CHAR(34)," ILIKE ",CHAR(34),".",CHAR(34),"'%",CHAR(34),".$request['",LOWER(AR16),"'].",CHAR(34),"%'"," AND ",CHAR(34),";}")</f>
        <v>if(isset($request[''])){$refinements.=""." ILIKE "."'%".$request['']."%' AND ";}</v>
      </c>
      <c r="AU290" t="str">
        <f>_xlfn.CONCAT("if(isset($request['",LOWER(AU16),"'])){$refinements.=",CHAR(34),LOWER(AU46),CHAR(34),".",CHAR(34)," ILIKE ",CHAR(34),".",CHAR(34),"'%",CHAR(34),".$request['",LOWER(AU16),"'].",CHAR(34),"%'"," AND ",CHAR(34),";}")</f>
        <v>if(isset($request[''])){$refinements.=""." ILIKE "."'%".$request['']."%' AND ";}</v>
      </c>
      <c r="AX290" t="str">
        <f>_xlfn.CONCAT("if(isset($request['",LOWER(AX16),"'])){$refinements.=",CHAR(34),LOWER(AX46),CHAR(34),".",CHAR(34)," ILIKE ",CHAR(34),".",CHAR(34),"'%",CHAR(34),".$request['",LOWER(AX16),"'].",CHAR(34),"%'"," AND ",CHAR(34),";}")</f>
        <v>if(isset($request[''])){$refinements.=""." ILIKE "."'%".$request['']."%' AND ";}</v>
      </c>
      <c r="BA290" t="str">
        <f>_xlfn.CONCAT("if(isset($request['",LOWER(BA16),"'])){$refinements.=",CHAR(34),LOWER(BA46),CHAR(34),".",CHAR(34)," ILIKE ",CHAR(34),".",CHAR(34),"'%",CHAR(34),".$request['",LOWER(BA16),"'].",CHAR(34),"%'"," AND ",CHAR(34),";}")</f>
        <v>if(isset($request[''])){$refinements.=""." ILIKE "."'%".$request['']."%' AND ";}</v>
      </c>
      <c r="BD290" t="str">
        <f>_xlfn.CONCAT("if(isset($request['",LOWER(BD16),"'])){$refinements.=",CHAR(34),LOWER(BD46),CHAR(34),".",CHAR(34)," ILIKE ",CHAR(34),".",CHAR(34),"'%",CHAR(34),".$request['",LOWER(BD16),"'].",CHAR(34),"%'"," AND ",CHAR(34),";}")</f>
        <v>if(isset($request[''])){$refinements.=""." ILIKE "."'%".$request['']."%' AND ";}</v>
      </c>
      <c r="BG290" t="str">
        <f>_xlfn.CONCAT("if(isset($request['",LOWER(BG16),"'])){$refinements.=",CHAR(34),LOWER(BG46),CHAR(34),".",CHAR(34)," ILIKE ",CHAR(34),".",CHAR(34),"'%",CHAR(34),".$request['",LOWER(BG16),"'].",CHAR(34),"%'"," AND ",CHAR(34),";}")</f>
        <v>if(isset($request[''])){$refinements.=""." ILIKE "."'%".$request['']."%' AND ";}</v>
      </c>
      <c r="BJ290" t="str">
        <f>_xlfn.CONCAT("if(isset($request['",LOWER(BJ16),"'])){$refinements.=",CHAR(34),LOWER(BJ46),CHAR(34),".",CHAR(34)," ILIKE ",CHAR(34),".",CHAR(34),"'%",CHAR(34),".$request['",LOWER(BJ16),"'].",CHAR(34),"%'"," AND ",CHAR(34),";}")</f>
        <v>if(isset($request[''])){$refinements.=""." ILIKE "."'%".$request['']."%' AND ";}</v>
      </c>
      <c r="BM290" t="str">
        <f>_xlfn.CONCAT("if(isset($request['",LOWER(BM16),"'])){$refinements.=",CHAR(34),LOWER(BM46),CHAR(34),".",CHAR(34)," ILIKE ",CHAR(34),".",CHAR(34),"'%",CHAR(34),".$request['",LOWER(BM16),"'].",CHAR(34),"%'"," AND ",CHAR(34),";}")</f>
        <v>if(isset($request[''])){$refinements.=""." ILIKE "."'%".$request['']."%' AND ";}</v>
      </c>
      <c r="BP290" t="str">
        <f>_xlfn.CONCAT("if(isset($request['",LOWER(BP16),"'])){$refinements.=",CHAR(34),LOWER(BP46),CHAR(34),".",CHAR(34)," ILIKE ",CHAR(34),".",CHAR(34),"'%",CHAR(34),".$request['",LOWER(BP16),"'].",CHAR(34),"%'"," AND ",CHAR(34),";}")</f>
        <v>if(isset($request[''])){$refinements.=""." ILIKE "."'%".$request['']."%' AND ";}</v>
      </c>
      <c r="BS290" t="str">
        <f>_xlfn.CONCAT("if(isset($request['",LOWER(BS16),"'])){$refinements.=",CHAR(34),LOWER(BS46),CHAR(34),".",CHAR(34)," ILIKE ",CHAR(34),".",CHAR(34),"'%",CHAR(34),".$request['",LOWER(BS16),"'].",CHAR(34),"%'"," AND ",CHAR(34),";}")</f>
        <v>if(isset($request[''])){$refinements.=""." ILIKE "."'%".$request['']."%' AND ";}</v>
      </c>
      <c r="BV290" t="str">
        <f>_xlfn.CONCAT("if(isset($request['",LOWER(BV16),"'])){$refinements.=",CHAR(34),LOWER(BV46),CHAR(34),".",CHAR(34)," ILIKE ",CHAR(34),".",CHAR(34),"'%",CHAR(34),".$request['",LOWER(BV16),"'].",CHAR(34),"%'"," AND ",CHAR(34),";}")</f>
        <v>if(isset($request[''])){$refinements.=""." ILIKE "."'%".$request['']."%' AND ";}</v>
      </c>
      <c r="BY290" t="str">
        <f>_xlfn.CONCAT("if(isset($request['",LOWER(BY16),"'])){$refinements.=",CHAR(34),LOWER(BY46),CHAR(34),".",CHAR(34)," ILIKE ",CHAR(34),".",CHAR(34),"'%",CHAR(34),".$request['",LOWER(BY16),"'].",CHAR(34),"%'"," AND ",CHAR(34),";}")</f>
        <v>if(isset($request[''])){$refinements.=""." ILIKE "."'%".$request['']."%' AND ";}</v>
      </c>
      <c r="CB290" t="str">
        <f>_xlfn.CONCAT("if(isset($request['",LOWER(CB16),"'])){$refinements.=",CHAR(34),LOWER(CB46),CHAR(34),".",CHAR(34)," ILIKE ",CHAR(34),".",CHAR(34),"'%",CHAR(34),".$request['",LOWER(CB16),"'].",CHAR(34),"%'"," AND ",CHAR(34),";}")</f>
        <v>if(isset($request[''])){$refinements.=""." ILIKE "."'%".$request['']."%' AND ";}</v>
      </c>
      <c r="CE290" t="str">
        <f>_xlfn.CONCAT("if(isset($request['",LOWER(CE16),"'])){$refinements.=",CHAR(34),LOWER(CE46),CHAR(34),".",CHAR(34)," ILIKE ",CHAR(34),".",CHAR(34),"'%",CHAR(34),".$request['",LOWER(CE16),"'].",CHAR(34),"%'"," AND ",CHAR(34),";}")</f>
        <v>if(isset($request[''])){$refinements.=""." ILIKE "."'%".$request['']."%' AND ";}</v>
      </c>
      <c r="CH290" t="s">
        <v>181</v>
      </c>
    </row>
    <row r="291" spans="2:86" x14ac:dyDescent="0.2">
      <c r="B291" t="str">
        <f>_xlfn.CONCAT("if(isset($request['",LOWER(B17),"'])){$refinements.=",CHAR(34),LOWER(B47),CHAR(34),".",CHAR(34)," ILIKE ",CHAR(34),".",CHAR(34),"'%",CHAR(34),".$request['",LOWER(B17),"'].",CHAR(34),"%'"," AND ",CHAR(34),";}")</f>
        <v>if(isset($request[''])){$refinements.=""." ILIKE "."'%".$request['']."%' AND ";}</v>
      </c>
      <c r="E291" t="str">
        <f>_xlfn.CONCAT("if(isset($request['",LOWER(E17),"'])){$refinements.=",CHAR(34),LOWER(E47),CHAR(34),".",CHAR(34)," ILIKE ",CHAR(34),".",CHAR(34),"'%",CHAR(34),".$request['",LOWER(E17),"'].",CHAR(34),"%'"," AND ",CHAR(34),";}")</f>
        <v>if(isset($request[''])){$refinements.=""." ILIKE "."'%".$request['']."%' AND ";}</v>
      </c>
      <c r="H291" t="str">
        <f>_xlfn.CONCAT("if(isset($request['",LOWER(H17),"'])){$refinements.=",CHAR(34),LOWER(H47),CHAR(34),".",CHAR(34)," ILIKE ",CHAR(34),".",CHAR(34),"'%",CHAR(34),".$request['",LOWER(H17),"'].",CHAR(34),"%'"," AND ",CHAR(34),";}")</f>
        <v>if(isset($request[''])){$refinements.=""." ILIKE "."'%".$request['']."%' AND ";}</v>
      </c>
      <c r="K291" t="str">
        <f>_xlfn.CONCAT("if(isset($request['",LOWER(K17),"'])){$refinements.=",CHAR(34),LOWER(K47),CHAR(34),".",CHAR(34)," ILIKE ",CHAR(34),".",CHAR(34),"'%",CHAR(34),".$request['",LOWER(K17),"'].",CHAR(34),"%'"," AND ",CHAR(34),";}")</f>
        <v>if(isset($request[''])){$refinements.=""." ILIKE "."'%".$request['']."%' AND ";}</v>
      </c>
      <c r="N291" t="str">
        <f>_xlfn.CONCAT("if(isset($request['",LOWER(N17),"'])){$refinements.=",CHAR(34),LOWER(N47),CHAR(34),".",CHAR(34)," ILIKE ",CHAR(34),".",CHAR(34),"'%",CHAR(34),".$request['",LOWER(N17),"'].",CHAR(34),"%'"," AND ",CHAR(34),";}")</f>
        <v>if(isset($request[''])){$refinements.=""." ILIKE "."'%".$request['']."%' AND ";}</v>
      </c>
      <c r="Q291" t="str">
        <f>_xlfn.CONCAT("if(isset($request['",LOWER(Q17),"'])){$refinements.=",CHAR(34),LOWER(Q47),CHAR(34),".",CHAR(34)," ILIKE ",CHAR(34),".",CHAR(34),"'%",CHAR(34),".$request['",LOWER(Q17),"'].",CHAR(34),"%'"," AND ",CHAR(34),";}")</f>
        <v>if(isset($request[''])){$refinements.=""." ILIKE "."'%".$request['']."%' AND ";}</v>
      </c>
      <c r="T291" t="str">
        <f>_xlfn.CONCAT("if(isset($request['",LOWER(T17),"'])){$refinements.=",CHAR(34),LOWER(T47),CHAR(34),".",CHAR(34)," ILIKE ",CHAR(34),".",CHAR(34),"'%",CHAR(34),".$request['",LOWER(T17),"'].",CHAR(34),"%'"," AND ",CHAR(34),";}")</f>
        <v>if(isset($request[''])){$refinements.=""." ILIKE "."'%".$request['']."%' AND ";}</v>
      </c>
      <c r="W291" t="str">
        <f>_xlfn.CONCAT("if(isset($request['",LOWER(W17),"'])){$refinements.=",CHAR(34),LOWER(W47),CHAR(34),".",CHAR(34)," ILIKE ",CHAR(34),".",CHAR(34),"'%",CHAR(34),".$request['",LOWER(W17),"'].",CHAR(34),"%'"," AND ",CHAR(34),";}")</f>
        <v>if(isset($request[''])){$refinements.=""." ILIKE "."'%".$request['']."%' AND ";}</v>
      </c>
      <c r="Z291" t="str">
        <f>_xlfn.CONCAT("if(isset($request['",LOWER(Z17),"'])){$refinements.=",CHAR(34),LOWER(Z47),CHAR(34),".",CHAR(34)," ILIKE ",CHAR(34),".",CHAR(34),"'%",CHAR(34),".$request['",LOWER(Z17),"'].",CHAR(34),"%'"," AND ",CHAR(34),";}")</f>
        <v>if(isset($request[''])){$refinements.=""." ILIKE "."'%".$request['']."%' AND ";}</v>
      </c>
      <c r="AC291" t="str">
        <f>_xlfn.CONCAT("if(isset($request['",LOWER(AC17),"'])){$refinements.=",CHAR(34),LOWER(AC47),CHAR(34),".",CHAR(34)," ILIKE ",CHAR(34),".",CHAR(34),"'%",CHAR(34),".$request['",LOWER(AC17),"'].",CHAR(34),"%'"," AND ",CHAR(34),";}")</f>
        <v>if(isset($request[''])){$refinements.=""." ILIKE "."'%".$request['']."%' AND ";}</v>
      </c>
      <c r="AF291" t="str">
        <f>_xlfn.CONCAT("if(isset($request['",LOWER(AF17),"'])){$refinements.=",CHAR(34),LOWER(AF47),CHAR(34),".",CHAR(34)," ILIKE ",CHAR(34),".",CHAR(34),"'%",CHAR(34),".$request['",LOWER(AF17),"'].",CHAR(34),"%'"," AND ",CHAR(34),";}")</f>
        <v>if(isset($request[''])){$refinements.=""." ILIKE "."'%".$request['']."%' AND ";}</v>
      </c>
      <c r="AI291" t="str">
        <f>_xlfn.CONCAT("if(isset($request['",LOWER(AI17),"'])){$refinements.=",CHAR(34),LOWER(AI47),CHAR(34),".",CHAR(34)," ILIKE ",CHAR(34),".",CHAR(34),"'%",CHAR(34),".$request['",LOWER(AI17),"'].",CHAR(34),"%'"," AND ",CHAR(34),";}")</f>
        <v>if(isset($request[''])){$refinements.=""." ILIKE "."'%".$request['']."%' AND ";}</v>
      </c>
      <c r="AL291" t="str">
        <f>_xlfn.CONCAT("if(isset($request['",LOWER(AL17),"'])){$refinements.=",CHAR(34),LOWER(AL47),CHAR(34),".",CHAR(34)," ILIKE ",CHAR(34),".",CHAR(34),"'%",CHAR(34),".$request['",LOWER(AL17),"'].",CHAR(34),"%'"," AND ",CHAR(34),";}")</f>
        <v>if(isset($request[''])){$refinements.=""." ILIKE "."'%".$request['']."%' AND ";}</v>
      </c>
      <c r="AO291" t="str">
        <f>_xlfn.CONCAT("if(isset($request['",LOWER(AO17),"'])){$refinements.=",CHAR(34),LOWER(AO47),CHAR(34),".",CHAR(34)," ILIKE ",CHAR(34),".",CHAR(34),"'%",CHAR(34),".$request['",LOWER(AO17),"'].",CHAR(34),"%'"," AND ",CHAR(34),";}")</f>
        <v>if(isset($request[''])){$refinements.=""." ILIKE "."'%".$request['']."%' AND ";}</v>
      </c>
      <c r="AR291" t="str">
        <f>_xlfn.CONCAT("if(isset($request['",LOWER(AR17),"'])){$refinements.=",CHAR(34),LOWER(AR47),CHAR(34),".",CHAR(34)," ILIKE ",CHAR(34),".",CHAR(34),"'%",CHAR(34),".$request['",LOWER(AR17),"'].",CHAR(34),"%'"," AND ",CHAR(34),";}")</f>
        <v>if(isset($request[''])){$refinements.=""." ILIKE "."'%".$request['']."%' AND ";}</v>
      </c>
      <c r="AU291" t="str">
        <f>_xlfn.CONCAT("if(isset($request['",LOWER(AU17),"'])){$refinements.=",CHAR(34),LOWER(AU47),CHAR(34),".",CHAR(34)," ILIKE ",CHAR(34),".",CHAR(34),"'%",CHAR(34),".$request['",LOWER(AU17),"'].",CHAR(34),"%'"," AND ",CHAR(34),";}")</f>
        <v>if(isset($request[''])){$refinements.=""." ILIKE "."'%".$request['']."%' AND ";}</v>
      </c>
      <c r="AX291" t="str">
        <f>_xlfn.CONCAT("if(isset($request['",LOWER(AX17),"'])){$refinements.=",CHAR(34),LOWER(AX47),CHAR(34),".",CHAR(34)," ILIKE ",CHAR(34),".",CHAR(34),"'%",CHAR(34),".$request['",LOWER(AX17),"'].",CHAR(34),"%'"," AND ",CHAR(34),";}")</f>
        <v>if(isset($request[''])){$refinements.=""." ILIKE "."'%".$request['']."%' AND ";}</v>
      </c>
      <c r="BA291" t="str">
        <f>_xlfn.CONCAT("if(isset($request['",LOWER(BA17),"'])){$refinements.=",CHAR(34),LOWER(BA47),CHAR(34),".",CHAR(34)," ILIKE ",CHAR(34),".",CHAR(34),"'%",CHAR(34),".$request['",LOWER(BA17),"'].",CHAR(34),"%'"," AND ",CHAR(34),";}")</f>
        <v>if(isset($request[''])){$refinements.=""." ILIKE "."'%".$request['']."%' AND ";}</v>
      </c>
      <c r="BD291" t="str">
        <f>_xlfn.CONCAT("if(isset($request['",LOWER(BD17),"'])){$refinements.=",CHAR(34),LOWER(BD47),CHAR(34),".",CHAR(34)," ILIKE ",CHAR(34),".",CHAR(34),"'%",CHAR(34),".$request['",LOWER(BD17),"'].",CHAR(34),"%'"," AND ",CHAR(34),";}")</f>
        <v>if(isset($request[''])){$refinements.=""." ILIKE "."'%".$request['']."%' AND ";}</v>
      </c>
      <c r="BG291" t="str">
        <f>_xlfn.CONCAT("if(isset($request['",LOWER(BG17),"'])){$refinements.=",CHAR(34),LOWER(BG47),CHAR(34),".",CHAR(34)," ILIKE ",CHAR(34),".",CHAR(34),"'%",CHAR(34),".$request['",LOWER(BG17),"'].",CHAR(34),"%'"," AND ",CHAR(34),";}")</f>
        <v>if(isset($request[''])){$refinements.=""." ILIKE "."'%".$request['']."%' AND ";}</v>
      </c>
      <c r="BJ291" t="str">
        <f>_xlfn.CONCAT("if(isset($request['",LOWER(BJ17),"'])){$refinements.=",CHAR(34),LOWER(BJ47),CHAR(34),".",CHAR(34)," ILIKE ",CHAR(34),".",CHAR(34),"'%",CHAR(34),".$request['",LOWER(BJ17),"'].",CHAR(34),"%'"," AND ",CHAR(34),";}")</f>
        <v>if(isset($request[''])){$refinements.=""." ILIKE "."'%".$request['']."%' AND ";}</v>
      </c>
      <c r="BM291" t="str">
        <f>_xlfn.CONCAT("if(isset($request['",LOWER(BM17),"'])){$refinements.=",CHAR(34),LOWER(BM47),CHAR(34),".",CHAR(34)," ILIKE ",CHAR(34),".",CHAR(34),"'%",CHAR(34),".$request['",LOWER(BM17),"'].",CHAR(34),"%'"," AND ",CHAR(34),";}")</f>
        <v>if(isset($request[''])){$refinements.=""." ILIKE "."'%".$request['']."%' AND ";}</v>
      </c>
      <c r="BP291" t="str">
        <f>_xlfn.CONCAT("if(isset($request['",LOWER(BP17),"'])){$refinements.=",CHAR(34),LOWER(BP47),CHAR(34),".",CHAR(34)," ILIKE ",CHAR(34),".",CHAR(34),"'%",CHAR(34),".$request['",LOWER(BP17),"'].",CHAR(34),"%'"," AND ",CHAR(34),";}")</f>
        <v>if(isset($request[''])){$refinements.=""." ILIKE "."'%".$request['']."%' AND ";}</v>
      </c>
      <c r="BS291" t="str">
        <f>_xlfn.CONCAT("if(isset($request['",LOWER(BS17),"'])){$refinements.=",CHAR(34),LOWER(BS47),CHAR(34),".",CHAR(34)," ILIKE ",CHAR(34),".",CHAR(34),"'%",CHAR(34),".$request['",LOWER(BS17),"'].",CHAR(34),"%'"," AND ",CHAR(34),";}")</f>
        <v>if(isset($request[''])){$refinements.=""." ILIKE "."'%".$request['']."%' AND ";}</v>
      </c>
      <c r="BV291" t="str">
        <f>_xlfn.CONCAT("if(isset($request['",LOWER(BV17),"'])){$refinements.=",CHAR(34),LOWER(BV47),CHAR(34),".",CHAR(34)," ILIKE ",CHAR(34),".",CHAR(34),"'%",CHAR(34),".$request['",LOWER(BV17),"'].",CHAR(34),"%'"," AND ",CHAR(34),";}")</f>
        <v>if(isset($request[''])){$refinements.=""." ILIKE "."'%".$request['']."%' AND ";}</v>
      </c>
      <c r="BY291" t="str">
        <f>_xlfn.CONCAT("if(isset($request['",LOWER(BY17),"'])){$refinements.=",CHAR(34),LOWER(BY47),CHAR(34),".",CHAR(34)," ILIKE ",CHAR(34),".",CHAR(34),"'%",CHAR(34),".$request['",LOWER(BY17),"'].",CHAR(34),"%'"," AND ",CHAR(34),";}")</f>
        <v>if(isset($request[''])){$refinements.=""." ILIKE "."'%".$request['']."%' AND ";}</v>
      </c>
      <c r="CB291" t="str">
        <f>_xlfn.CONCAT("if(isset($request['",LOWER(CB17),"'])){$refinements.=",CHAR(34),LOWER(CB47),CHAR(34),".",CHAR(34)," ILIKE ",CHAR(34),".",CHAR(34),"'%",CHAR(34),".$request['",LOWER(CB17),"'].",CHAR(34),"%'"," AND ",CHAR(34),";}")</f>
        <v>if(isset($request[''])){$refinements.=""." ILIKE "."'%".$request['']."%' AND ";}</v>
      </c>
      <c r="CE291" t="str">
        <f>_xlfn.CONCAT("if(isset($request['",LOWER(CE17),"'])){$refinements.=",CHAR(34),LOWER(CE47),CHAR(34),".",CHAR(34)," ILIKE ",CHAR(34),".",CHAR(34),"'%",CHAR(34),".$request['",LOWER(CE17),"'].",CHAR(34),"%'"," AND ",CHAR(34),";}")</f>
        <v>if(isset($request['excerpt_id'])){$refinements.=""." ILIKE "."'%".$request['excerpt_id']."%' AND ";}</v>
      </c>
      <c r="CH291" t="s">
        <v>181</v>
      </c>
    </row>
    <row r="292" spans="2:86" x14ac:dyDescent="0.2">
      <c r="B292" t="str">
        <f>_xlfn.CONCAT("if(isset($request['",LOWER(B18),"'])){$refinements.=",CHAR(34),LOWER(B48),CHAR(34),".",CHAR(34)," ILIKE ",CHAR(34),".",CHAR(34),"'%",CHAR(34),".$request['",LOWER(B18),"'].",CHAR(34),"%'"," AND ",CHAR(34),";}")</f>
        <v>if(isset($request[''])){$refinements.=""." ILIKE "."'%".$request['']."%' AND ";}</v>
      </c>
      <c r="E292" t="str">
        <f>_xlfn.CONCAT("if(isset($request['",LOWER(E18),"'])){$refinements.=",CHAR(34),LOWER(E48),CHAR(34),".",CHAR(34)," ILIKE ",CHAR(34),".",CHAR(34),"'%",CHAR(34),".$request['",LOWER(E18),"'].",CHAR(34),"%'"," AND ",CHAR(34),";}")</f>
        <v>if(isset($request[''])){$refinements.=""." ILIKE "."'%".$request['']."%' AND ";}</v>
      </c>
      <c r="H292" t="str">
        <f>_xlfn.CONCAT("if(isset($request['",LOWER(H18),"'])){$refinements.=",CHAR(34),LOWER(H48),CHAR(34),".",CHAR(34)," ILIKE ",CHAR(34),".",CHAR(34),"'%",CHAR(34),".$request['",LOWER(H18),"'].",CHAR(34),"%'"," AND ",CHAR(34),";}")</f>
        <v>if(isset($request[''])){$refinements.=""." ILIKE "."'%".$request['']."%' AND ";}</v>
      </c>
      <c r="K292" t="str">
        <f>_xlfn.CONCAT("if(isset($request['",LOWER(K18),"'])){$refinements.=",CHAR(34),LOWER(K48),CHAR(34),".",CHAR(34)," ILIKE ",CHAR(34),".",CHAR(34),"'%",CHAR(34),".$request['",LOWER(K18),"'].",CHAR(34),"%'"," AND ",CHAR(34),";}")</f>
        <v>if(isset($request[''])){$refinements.=""." ILIKE "."'%".$request['']."%' AND ";}</v>
      </c>
      <c r="N292" t="str">
        <f>_xlfn.CONCAT("if(isset($request['",LOWER(N18),"'])){$refinements.=",CHAR(34),LOWER(N48),CHAR(34),".",CHAR(34)," ILIKE ",CHAR(34),".",CHAR(34),"'%",CHAR(34),".$request['",LOWER(N18),"'].",CHAR(34),"%'"," AND ",CHAR(34),";}")</f>
        <v>if(isset($request[''])){$refinements.=""." ILIKE "."'%".$request['']."%' AND ";}</v>
      </c>
      <c r="Q292" t="str">
        <f>_xlfn.CONCAT("if(isset($request['",LOWER(Q18),"'])){$refinements.=",CHAR(34),LOWER(Q48),CHAR(34),".",CHAR(34)," ILIKE ",CHAR(34),".",CHAR(34),"'%",CHAR(34),".$request['",LOWER(Q18),"'].",CHAR(34),"%'"," AND ",CHAR(34),";}")</f>
        <v>if(isset($request[''])){$refinements.=""." ILIKE "."'%".$request['']."%' AND ";}</v>
      </c>
      <c r="T292" t="str">
        <f>_xlfn.CONCAT("if(isset($request['",LOWER(T18),"'])){$refinements.=",CHAR(34),LOWER(T48),CHAR(34),".",CHAR(34)," ILIKE ",CHAR(34),".",CHAR(34),"'%",CHAR(34),".$request['",LOWER(T18),"'].",CHAR(34),"%'"," AND ",CHAR(34),";}")</f>
        <v>if(isset($request[''])){$refinements.=""." ILIKE "."'%".$request['']."%' AND ";}</v>
      </c>
      <c r="W292" t="str">
        <f>_xlfn.CONCAT("if(isset($request['",LOWER(W18),"'])){$refinements.=",CHAR(34),LOWER(W48),CHAR(34),".",CHAR(34)," ILIKE ",CHAR(34),".",CHAR(34),"'%",CHAR(34),".$request['",LOWER(W18),"'].",CHAR(34),"%'"," AND ",CHAR(34),";}")</f>
        <v>if(isset($request[''])){$refinements.=""." ILIKE "."'%".$request['']."%' AND ";}</v>
      </c>
      <c r="Z292" t="str">
        <f>_xlfn.CONCAT("if(isset($request['",LOWER(Z18),"'])){$refinements.=",CHAR(34),LOWER(Z48),CHAR(34),".",CHAR(34)," ILIKE ",CHAR(34),".",CHAR(34),"'%",CHAR(34),".$request['",LOWER(Z18),"'].",CHAR(34),"%'"," AND ",CHAR(34),";}")</f>
        <v>if(isset($request[''])){$refinements.=""." ILIKE "."'%".$request['']."%' AND ";}</v>
      </c>
      <c r="AC292" t="str">
        <f>_xlfn.CONCAT("if(isset($request['",LOWER(AC18),"'])){$refinements.=",CHAR(34),LOWER(AC48),CHAR(34),".",CHAR(34)," ILIKE ",CHAR(34),".",CHAR(34),"'%",CHAR(34),".$request['",LOWER(AC18),"'].",CHAR(34),"%'"," AND ",CHAR(34),";}")</f>
        <v>if(isset($request[''])){$refinements.=""." ILIKE "."'%".$request['']."%' AND ";}</v>
      </c>
      <c r="AF292" t="str">
        <f>_xlfn.CONCAT("if(isset($request['",LOWER(AF18),"'])){$refinements.=",CHAR(34),LOWER(AF48),CHAR(34),".",CHAR(34)," ILIKE ",CHAR(34),".",CHAR(34),"'%",CHAR(34),".$request['",LOWER(AF18),"'].",CHAR(34),"%'"," AND ",CHAR(34),";}")</f>
        <v>if(isset($request[''])){$refinements.=""." ILIKE "."'%".$request['']."%' AND ";}</v>
      </c>
      <c r="AI292" t="str">
        <f>_xlfn.CONCAT("if(isset($request['",LOWER(AI18),"'])){$refinements.=",CHAR(34),LOWER(AI48),CHAR(34),".",CHAR(34)," ILIKE ",CHAR(34),".",CHAR(34),"'%",CHAR(34),".$request['",LOWER(AI18),"'].",CHAR(34),"%'"," AND ",CHAR(34),";}")</f>
        <v>if(isset($request[''])){$refinements.=""." ILIKE "."'%".$request['']."%' AND ";}</v>
      </c>
      <c r="AL292" t="str">
        <f>_xlfn.CONCAT("if(isset($request['",LOWER(AL18),"'])){$refinements.=",CHAR(34),LOWER(AL48),CHAR(34),".",CHAR(34)," ILIKE ",CHAR(34),".",CHAR(34),"'%",CHAR(34),".$request['",LOWER(AL18),"'].",CHAR(34),"%'"," AND ",CHAR(34),";}")</f>
        <v>if(isset($request[''])){$refinements.=""." ILIKE "."'%".$request['']."%' AND ";}</v>
      </c>
      <c r="AO292" t="str">
        <f>_xlfn.CONCAT("if(isset($request['",LOWER(AO18),"'])){$refinements.=",CHAR(34),LOWER(AO48),CHAR(34),".",CHAR(34)," ILIKE ",CHAR(34),".",CHAR(34),"'%",CHAR(34),".$request['",LOWER(AO18),"'].",CHAR(34),"%'"," AND ",CHAR(34),";}")</f>
        <v>if(isset($request[''])){$refinements.=""." ILIKE "."'%".$request['']."%' AND ";}</v>
      </c>
      <c r="AR292" t="str">
        <f>_xlfn.CONCAT("if(isset($request['",LOWER(AR18),"'])){$refinements.=",CHAR(34),LOWER(AR48),CHAR(34),".",CHAR(34)," ILIKE ",CHAR(34),".",CHAR(34),"'%",CHAR(34),".$request['",LOWER(AR18),"'].",CHAR(34),"%'"," AND ",CHAR(34),";}")</f>
        <v>if(isset($request[''])){$refinements.=""." ILIKE "."'%".$request['']."%' AND ";}</v>
      </c>
      <c r="AU292" t="str">
        <f>_xlfn.CONCAT("if(isset($request['",LOWER(AU18),"'])){$refinements.=",CHAR(34),LOWER(AU48),CHAR(34),".",CHAR(34)," ILIKE ",CHAR(34),".",CHAR(34),"'%",CHAR(34),".$request['",LOWER(AU18),"'].",CHAR(34),"%'"," AND ",CHAR(34),";}")</f>
        <v>if(isset($request[''])){$refinements.=""." ILIKE "."'%".$request['']."%' AND ";}</v>
      </c>
      <c r="AX292" t="str">
        <f>_xlfn.CONCAT("if(isset($request['",LOWER(AX18),"'])){$refinements.=",CHAR(34),LOWER(AX48),CHAR(34),".",CHAR(34)," ILIKE ",CHAR(34),".",CHAR(34),"'%",CHAR(34),".$request['",LOWER(AX18),"'].",CHAR(34),"%'"," AND ",CHAR(34),";}")</f>
        <v>if(isset($request[''])){$refinements.=""." ILIKE "."'%".$request['']."%' AND ";}</v>
      </c>
      <c r="BA292" t="str">
        <f>_xlfn.CONCAT("if(isset($request['",LOWER(BA18),"'])){$refinements.=",CHAR(34),LOWER(BA48),CHAR(34),".",CHAR(34)," ILIKE ",CHAR(34),".",CHAR(34),"'%",CHAR(34),".$request['",LOWER(BA18),"'].",CHAR(34),"%'"," AND ",CHAR(34),";}")</f>
        <v>if(isset($request[''])){$refinements.=""." ILIKE "."'%".$request['']."%' AND ";}</v>
      </c>
      <c r="BD292" t="str">
        <f>_xlfn.CONCAT("if(isset($request['",LOWER(BD18),"'])){$refinements.=",CHAR(34),LOWER(BD48),CHAR(34),".",CHAR(34)," ILIKE ",CHAR(34),".",CHAR(34),"'%",CHAR(34),".$request['",LOWER(BD18),"'].",CHAR(34),"%'"," AND ",CHAR(34),";}")</f>
        <v>if(isset($request[''])){$refinements.=""." ILIKE "."'%".$request['']."%' AND ";}</v>
      </c>
      <c r="BG292" t="str">
        <f>_xlfn.CONCAT("if(isset($request['",LOWER(BG18),"'])){$refinements.=",CHAR(34),LOWER(BG48),CHAR(34),".",CHAR(34)," ILIKE ",CHAR(34),".",CHAR(34),"'%",CHAR(34),".$request['",LOWER(BG18),"'].",CHAR(34),"%'"," AND ",CHAR(34),";}")</f>
        <v>if(isset($request[''])){$refinements.=""." ILIKE "."'%".$request['']."%' AND ";}</v>
      </c>
      <c r="BJ292" t="str">
        <f>_xlfn.CONCAT("if(isset($request['",LOWER(BJ18),"'])){$refinements.=",CHAR(34),LOWER(BJ48),CHAR(34),".",CHAR(34)," ILIKE ",CHAR(34),".",CHAR(34),"'%",CHAR(34),".$request['",LOWER(BJ18),"'].",CHAR(34),"%'"," AND ",CHAR(34),";}")</f>
        <v>if(isset($request[''])){$refinements.=""." ILIKE "."'%".$request['']."%' AND ";}</v>
      </c>
      <c r="BM292" t="str">
        <f>_xlfn.CONCAT("if(isset($request['",LOWER(BM18),"'])){$refinements.=",CHAR(34),LOWER(BM48),CHAR(34),".",CHAR(34)," ILIKE ",CHAR(34),".",CHAR(34),"'%",CHAR(34),".$request['",LOWER(BM18),"'].",CHAR(34),"%'"," AND ",CHAR(34),";}")</f>
        <v>if(isset($request[''])){$refinements.=""." ILIKE "."'%".$request['']."%' AND ";}</v>
      </c>
      <c r="BP292" t="str">
        <f>_xlfn.CONCAT("if(isset($request['",LOWER(BP18),"'])){$refinements.=",CHAR(34),LOWER(BP48),CHAR(34),".",CHAR(34)," ILIKE ",CHAR(34),".",CHAR(34),"'%",CHAR(34),".$request['",LOWER(BP18),"'].",CHAR(34),"%'"," AND ",CHAR(34),";}")</f>
        <v>if(isset($request[''])){$refinements.=""." ILIKE "."'%".$request['']."%' AND ";}</v>
      </c>
      <c r="BS292" t="str">
        <f>_xlfn.CONCAT("if(isset($request['",LOWER(BS18),"'])){$refinements.=",CHAR(34),LOWER(BS48),CHAR(34),".",CHAR(34)," ILIKE ",CHAR(34),".",CHAR(34),"'%",CHAR(34),".$request['",LOWER(BS18),"'].",CHAR(34),"%'"," AND ",CHAR(34),";}")</f>
        <v>if(isset($request[''])){$refinements.=""." ILIKE "."'%".$request['']."%' AND ";}</v>
      </c>
      <c r="BV292" t="str">
        <f>_xlfn.CONCAT("if(isset($request['",LOWER(BV18),"'])){$refinements.=",CHAR(34),LOWER(BV48),CHAR(34),".",CHAR(34)," ILIKE ",CHAR(34),".",CHAR(34),"'%",CHAR(34),".$request['",LOWER(BV18),"'].",CHAR(34),"%'"," AND ",CHAR(34),";}")</f>
        <v>if(isset($request['stage_id'])){$refinements.="stage_id"." ILIKE "."'%".$request['stage_id']."%' AND ";}</v>
      </c>
      <c r="BY292" t="str">
        <f>_xlfn.CONCAT("if(isset($request['",LOWER(BY18),"'])){$refinements.=",CHAR(34),LOWER(BY48),CHAR(34),".",CHAR(34)," ILIKE ",CHAR(34),".",CHAR(34),"'%",CHAR(34),".$request['",LOWER(BY18),"'].",CHAR(34),"%'"," AND ",CHAR(34),";}")</f>
        <v>if(isset($request['stage_id'])){$refinements.="stage_id"." ILIKE "."'%".$request['stage_id']."%' AND ";}</v>
      </c>
      <c r="CB292" t="str">
        <f>_xlfn.CONCAT("if(isset($request['",LOWER(CB18),"'])){$refinements.=",CHAR(34),LOWER(CB48),CHAR(34),".",CHAR(34)," ILIKE ",CHAR(34),".",CHAR(34),"'%",CHAR(34),".$request['",LOWER(CB18),"'].",CHAR(34),"%'"," AND ",CHAR(34),";}")</f>
        <v>if(isset($request['stage_id'])){$refinements.="stage_id"." ILIKE "."'%".$request['stage_id']."%' AND ";}</v>
      </c>
      <c r="CE292" t="str">
        <f>_xlfn.CONCAT("if(isset($request['",LOWER(CE18),"'])){$refinements.=",CHAR(34),LOWER(CE48),CHAR(34),".",CHAR(34)," ILIKE ",CHAR(34),".",CHAR(34),"'%",CHAR(34),".$request['",LOWER(CE18),"'].",CHAR(34),"%'"," AND ",CHAR(34),";}")</f>
        <v>if(isset($request['stage_id'])){$refinements.="stage_id"." ILIKE "."'%".$request['stage_id']."%' AND ";}</v>
      </c>
      <c r="CH292" t="s">
        <v>181</v>
      </c>
    </row>
    <row r="293" spans="2:86" x14ac:dyDescent="0.2">
      <c r="B293" t="str">
        <f>_xlfn.CONCAT("if(isset($request['",LOWER(B19),"'])){$refinements.=",CHAR(34),LOWER(B49),CHAR(34),".",CHAR(34)," ILIKE ",CHAR(34),".",CHAR(34),"'%",CHAR(34),".$request['",LOWER(B19),"'].",CHAR(34),"%'"," AND ",CHAR(34),";}")</f>
        <v>if(isset($request[''])){$refinements.=""." ILIKE "."'%".$request['']."%' AND ";}</v>
      </c>
      <c r="E293" t="str">
        <f>_xlfn.CONCAT("if(isset($request['",LOWER(E19),"'])){$refinements.=",CHAR(34),LOWER(E49),CHAR(34),".",CHAR(34)," ILIKE ",CHAR(34),".",CHAR(34),"'%",CHAR(34),".$request['",LOWER(E19),"'].",CHAR(34),"%'"," AND ",CHAR(34),";}")</f>
        <v>if(isset($request[''])){$refinements.=""." ILIKE "."'%".$request['']."%' AND ";}</v>
      </c>
      <c r="H293" t="str">
        <f>_xlfn.CONCAT("if(isset($request['",LOWER(H19),"'])){$refinements.=",CHAR(34),LOWER(H49),CHAR(34),".",CHAR(34)," ILIKE ",CHAR(34),".",CHAR(34),"'%",CHAR(34),".$request['",LOWER(H19),"'].",CHAR(34),"%'"," AND ",CHAR(34),";}")</f>
        <v>if(isset($request[''])){$refinements.=""." ILIKE "."'%".$request['']."%' AND ";}</v>
      </c>
      <c r="K293" t="str">
        <f>_xlfn.CONCAT("if(isset($request['",LOWER(K19),"'])){$refinements.=",CHAR(34),LOWER(K49),CHAR(34),".",CHAR(34)," ILIKE ",CHAR(34),".",CHAR(34),"'%",CHAR(34),".$request['",LOWER(K19),"'].",CHAR(34),"%'"," AND ",CHAR(34),";}")</f>
        <v>if(isset($request[''])){$refinements.=""." ILIKE "."'%".$request['']."%' AND ";}</v>
      </c>
      <c r="N293" t="str">
        <f>_xlfn.CONCAT("if(isset($request['",LOWER(N19),"'])){$refinements.=",CHAR(34),LOWER(N49),CHAR(34),".",CHAR(34)," ILIKE ",CHAR(34),".",CHAR(34),"'%",CHAR(34),".$request['",LOWER(N19),"'].",CHAR(34),"%'"," AND ",CHAR(34),";}")</f>
        <v>if(isset($request[''])){$refinements.=""." ILIKE "."'%".$request['']."%' AND ";}</v>
      </c>
      <c r="Q293" t="str">
        <f>_xlfn.CONCAT("if(isset($request['",LOWER(Q19),"'])){$refinements.=",CHAR(34),LOWER(Q49),CHAR(34),".",CHAR(34)," ILIKE ",CHAR(34),".",CHAR(34),"'%",CHAR(34),".$request['",LOWER(Q19),"'].",CHAR(34),"%'"," AND ",CHAR(34),";}")</f>
        <v>if(isset($request[''])){$refinements.=""." ILIKE "."'%".$request['']."%' AND ";}</v>
      </c>
      <c r="T293" t="str">
        <f>_xlfn.CONCAT("if(isset($request['",LOWER(T19),"'])){$refinements.=",CHAR(34),LOWER(T49),CHAR(34),".",CHAR(34)," ILIKE ",CHAR(34),".",CHAR(34),"'%",CHAR(34),".$request['",LOWER(T19),"'].",CHAR(34),"%'"," AND ",CHAR(34),";}")</f>
        <v>if(isset($request[''])){$refinements.=""." ILIKE "."'%".$request['']."%' AND ";}</v>
      </c>
      <c r="W293" t="str">
        <f>_xlfn.CONCAT("if(isset($request['",LOWER(W19),"'])){$refinements.=",CHAR(34),LOWER(W49),CHAR(34),".",CHAR(34)," ILIKE ",CHAR(34),".",CHAR(34),"'%",CHAR(34),".$request['",LOWER(W19),"'].",CHAR(34),"%'"," AND ",CHAR(34),";}")</f>
        <v>if(isset($request[''])){$refinements.=""." ILIKE "."'%".$request['']."%' AND ";}</v>
      </c>
      <c r="Z293" t="str">
        <f>_xlfn.CONCAT("if(isset($request['",LOWER(Z19),"'])){$refinements.=",CHAR(34),LOWER(Z49),CHAR(34),".",CHAR(34)," ILIKE ",CHAR(34),".",CHAR(34),"'%",CHAR(34),".$request['",LOWER(Z19),"'].",CHAR(34),"%'"," AND ",CHAR(34),";}")</f>
        <v>if(isset($request[''])){$refinements.=""." ILIKE "."'%".$request['']."%' AND ";}</v>
      </c>
      <c r="AC293" t="str">
        <f>_xlfn.CONCAT("if(isset($request['",LOWER(AC19),"'])){$refinements.=",CHAR(34),LOWER(AC49),CHAR(34),".",CHAR(34)," ILIKE ",CHAR(34),".",CHAR(34),"'%",CHAR(34),".$request['",LOWER(AC19),"'].",CHAR(34),"%'"," AND ",CHAR(34),";}")</f>
        <v>if(isset($request[''])){$refinements.=""." ILIKE "."'%".$request['']."%' AND ";}</v>
      </c>
      <c r="AF293" t="str">
        <f>_xlfn.CONCAT("if(isset($request['",LOWER(AF19),"'])){$refinements.=",CHAR(34),LOWER(AF49),CHAR(34),".",CHAR(34)," ILIKE ",CHAR(34),".",CHAR(34),"'%",CHAR(34),".$request['",LOWER(AF19),"'].",CHAR(34),"%'"," AND ",CHAR(34),";}")</f>
        <v>if(isset($request[''])){$refinements.=""." ILIKE "."'%".$request['']."%' AND ";}</v>
      </c>
      <c r="AI293" t="str">
        <f>_xlfn.CONCAT("if(isset($request['",LOWER(AI19),"'])){$refinements.=",CHAR(34),LOWER(AI49),CHAR(34),".",CHAR(34)," ILIKE ",CHAR(34),".",CHAR(34),"'%",CHAR(34),".$request['",LOWER(AI19),"'].",CHAR(34),"%'"," AND ",CHAR(34),";}")</f>
        <v>if(isset($request[''])){$refinements.=""." ILIKE "."'%".$request['']."%' AND ";}</v>
      </c>
      <c r="AL293" t="str">
        <f>_xlfn.CONCAT("if(isset($request['",LOWER(AL19),"'])){$refinements.=",CHAR(34),LOWER(AL49),CHAR(34),".",CHAR(34)," ILIKE ",CHAR(34),".",CHAR(34),"'%",CHAR(34),".$request['",LOWER(AL19),"'].",CHAR(34),"%'"," AND ",CHAR(34),";}")</f>
        <v>if(isset($request[''])){$refinements.=""." ILIKE "."'%".$request['']."%' AND ";}</v>
      </c>
      <c r="AO293" t="str">
        <f>_xlfn.CONCAT("if(isset($request['",LOWER(AO19),"'])){$refinements.=",CHAR(34),LOWER(AO49),CHAR(34),".",CHAR(34)," ILIKE ",CHAR(34),".",CHAR(34),"'%",CHAR(34),".$request['",LOWER(AO19),"'].",CHAR(34),"%'"," AND ",CHAR(34),";}")</f>
        <v>if(isset($request[''])){$refinements.=""." ILIKE "."'%".$request['']."%' AND ";}</v>
      </c>
      <c r="AR293" t="str">
        <f>_xlfn.CONCAT("if(isset($request['",LOWER(AR19),"'])){$refinements.=",CHAR(34),LOWER(AR49),CHAR(34),".",CHAR(34)," ILIKE ",CHAR(34),".",CHAR(34),"'%",CHAR(34),".$request['",LOWER(AR19),"'].",CHAR(34),"%'"," AND ",CHAR(34),";}")</f>
        <v>if(isset($request[''])){$refinements.=""." ILIKE "."'%".$request['']."%' AND ";}</v>
      </c>
      <c r="AU293" t="str">
        <f>_xlfn.CONCAT("if(isset($request['",LOWER(AU19),"'])){$refinements.=",CHAR(34),LOWER(AU49),CHAR(34),".",CHAR(34)," ILIKE ",CHAR(34),".",CHAR(34),"'%",CHAR(34),".$request['",LOWER(AU19),"'].",CHAR(34),"%'"," AND ",CHAR(34),";}")</f>
        <v>if(isset($request[''])){$refinements.=""." ILIKE "."'%".$request['']."%' AND ";}</v>
      </c>
      <c r="AX293" t="str">
        <f>_xlfn.CONCAT("if(isset($request['",LOWER(AX19),"'])){$refinements.=",CHAR(34),LOWER(AX49),CHAR(34),".",CHAR(34)," ILIKE ",CHAR(34),".",CHAR(34),"'%",CHAR(34),".$request['",LOWER(AX19),"'].",CHAR(34),"%'"," AND ",CHAR(34),";}")</f>
        <v>if(isset($request[''])){$refinements.=""." ILIKE "."'%".$request['']."%' AND ";}</v>
      </c>
      <c r="BA293" t="str">
        <f>_xlfn.CONCAT("if(isset($request['",LOWER(BA19),"'])){$refinements.=",CHAR(34),LOWER(BA49),CHAR(34),".",CHAR(34)," ILIKE ",CHAR(34),".",CHAR(34),"'%",CHAR(34),".$request['",LOWER(BA19),"'].",CHAR(34),"%'"," AND ",CHAR(34),";}")</f>
        <v>if(isset($request[''])){$refinements.=""." ILIKE "."'%".$request['']."%' AND ";}</v>
      </c>
      <c r="BD293" t="str">
        <f>_xlfn.CONCAT("if(isset($request['",LOWER(BD19),"'])){$refinements.=",CHAR(34),LOWER(BD49),CHAR(34),".",CHAR(34)," ILIKE ",CHAR(34),".",CHAR(34),"'%",CHAR(34),".$request['",LOWER(BD19),"'].",CHAR(34),"%'"," AND ",CHAR(34),";}")</f>
        <v>if(isset($request[''])){$refinements.=""." ILIKE "."'%".$request['']."%' AND ";}</v>
      </c>
      <c r="BG293" t="str">
        <f>_xlfn.CONCAT("if(isset($request['",LOWER(BG19),"'])){$refinements.=",CHAR(34),LOWER(BG49),CHAR(34),".",CHAR(34)," ILIKE ",CHAR(34),".",CHAR(34),"'%",CHAR(34),".$request['",LOWER(BG19),"'].",CHAR(34),"%'"," AND ",CHAR(34),";}")</f>
        <v>if(isset($request[''])){$refinements.=""." ILIKE "."'%".$request['']."%' AND ";}</v>
      </c>
      <c r="BJ293" t="str">
        <f>_xlfn.CONCAT("if(isset($request['",LOWER(BJ19),"'])){$refinements.=",CHAR(34),LOWER(BJ49),CHAR(34),".",CHAR(34)," ILIKE ",CHAR(34),".",CHAR(34),"'%",CHAR(34),".$request['",LOWER(BJ19),"'].",CHAR(34),"%'"," AND ",CHAR(34),";}")</f>
        <v>if(isset($request[''])){$refinements.=""." ILIKE "."'%".$request['']."%' AND ";}</v>
      </c>
      <c r="BM293" t="str">
        <f>_xlfn.CONCAT("if(isset($request['",LOWER(BM19),"'])){$refinements.=",CHAR(34),LOWER(BM49),CHAR(34),".",CHAR(34)," ILIKE ",CHAR(34),".",CHAR(34),"'%",CHAR(34),".$request['",LOWER(BM19),"'].",CHAR(34),"%'"," AND ",CHAR(34),";}")</f>
        <v>if(isset($request[''])){$refinements.=""." ILIKE "."'%".$request['']."%' AND ";}</v>
      </c>
      <c r="BP293" t="str">
        <f>_xlfn.CONCAT("if(isset($request['",LOWER(BP19),"'])){$refinements.=",CHAR(34),LOWER(BP49),CHAR(34),".",CHAR(34)," ILIKE ",CHAR(34),".",CHAR(34),"'%",CHAR(34),".$request['",LOWER(BP19),"'].",CHAR(34),"%'"," AND ",CHAR(34),";}")</f>
        <v>if(isset($request[''])){$refinements.=""." ILIKE "."'%".$request['']."%' AND ";}</v>
      </c>
      <c r="BS293" t="str">
        <f>_xlfn.CONCAT("if(isset($request['",LOWER(BS19),"'])){$refinements.=",CHAR(34),LOWER(BS49),CHAR(34),".",CHAR(34)," ILIKE ",CHAR(34),".",CHAR(34),"'%",CHAR(34),".$request['",LOWER(BS19),"'].",CHAR(34),"%'"," AND ",CHAR(34),";}")</f>
        <v>if(isset($request[''])){$refinements.=""." ILIKE "."'%".$request['']."%' AND ";}</v>
      </c>
      <c r="BV293" t="str">
        <f>_xlfn.CONCAT("if(isset($request['",LOWER(BV19),"'])){$refinements.=",CHAR(34),LOWER(BV49),CHAR(34),".",CHAR(34)," ILIKE ",CHAR(34),".",CHAR(34),"'%",CHAR(34),".$request['",LOWER(BV19),"'].",CHAR(34),"%'"," AND ",CHAR(34),";}")</f>
        <v>if(isset($request['attachment_id'])){$refinements.="attachment_id"." ILIKE "."'%".$request['attachment_id']."%' AND ";}</v>
      </c>
      <c r="BY293" t="str">
        <f>_xlfn.CONCAT("if(isset($request['",LOWER(BY19),"'])){$refinements.=",CHAR(34),LOWER(BY49),CHAR(34),".",CHAR(34)," ILIKE ",CHAR(34),".",CHAR(34),"'%",CHAR(34),".$request['",LOWER(BY19),"'].",CHAR(34),"%'"," AND ",CHAR(34),";}")</f>
        <v>if(isset($request[''])){$refinements.=""." ILIKE "."'%".$request['']."%' AND ";}</v>
      </c>
      <c r="CB293" t="str">
        <f>_xlfn.CONCAT("if(isset($request['",LOWER(CB19),"'])){$refinements.=",CHAR(34),LOWER(CB49),CHAR(34),".",CHAR(34)," ILIKE ",CHAR(34),".",CHAR(34),"'%",CHAR(34),".$request['",LOWER(CB19),"'].",CHAR(34),"%'"," AND ",CHAR(34),";}")</f>
        <v>if(isset($request[''])){$refinements.=""." ILIKE "."'%".$request['']."%' AND ";}</v>
      </c>
      <c r="CE293" t="str">
        <f>_xlfn.CONCAT("if(isset($request['",LOWER(CE19),"'])){$refinements.=",CHAR(34),LOWER(CE49),CHAR(34),".",CHAR(34)," ILIKE ",CHAR(34),".",CHAR(34),"'%",CHAR(34),".$request['",LOWER(CE19),"'].",CHAR(34),"%'"," AND ",CHAR(34),";}")</f>
        <v>if(isset($request[''])){$refinements.=""." ILIKE "."'%".$request['']."%' AND ";}</v>
      </c>
      <c r="CH293" t="s">
        <v>181</v>
      </c>
    </row>
    <row r="294" spans="2:86" x14ac:dyDescent="0.2">
      <c r="B294" t="str">
        <f>_xlfn.CONCAT("if(isset($request['",LOWER(B20),"'])){$refinements.=",CHAR(34),LOWER(B50),CHAR(34),".",CHAR(34)," ILIKE ",CHAR(34),".",CHAR(34),"'%",CHAR(34),".$request['",LOWER(B20),"'].",CHAR(34),"%'"," AND ",CHAR(34),";}")</f>
        <v>if(isset($request[''])){$refinements.=""." ILIKE "."'%".$request['']."%' AND ";}</v>
      </c>
      <c r="E294" t="str">
        <f>_xlfn.CONCAT("if(isset($request['",LOWER(E20),"'])){$refinements.=",CHAR(34),LOWER(E50),CHAR(34),".",CHAR(34)," ILIKE ",CHAR(34),".",CHAR(34),"'%",CHAR(34),".$request['",LOWER(E20),"'].",CHAR(34),"%'"," AND ",CHAR(34),";}")</f>
        <v>if(isset($request[''])){$refinements.=""." ILIKE "."'%".$request['']."%' AND ";}</v>
      </c>
      <c r="H294" t="str">
        <f>_xlfn.CONCAT("if(isset($request['",LOWER(H20),"'])){$refinements.=",CHAR(34),LOWER(H50),CHAR(34),".",CHAR(34)," ILIKE ",CHAR(34),".",CHAR(34),"'%",CHAR(34),".$request['",LOWER(H20),"'].",CHAR(34),"%'"," AND ",CHAR(34),";}")</f>
        <v>if(isset($request[''])){$refinements.=""." ILIKE "."'%".$request['']."%' AND ";}</v>
      </c>
      <c r="K294" t="str">
        <f>_xlfn.CONCAT("if(isset($request['",LOWER(K20),"'])){$refinements.=",CHAR(34),LOWER(K50),CHAR(34),".",CHAR(34)," ILIKE ",CHAR(34),".",CHAR(34),"'%",CHAR(34),".$request['",LOWER(K20),"'].",CHAR(34),"%'"," AND ",CHAR(34),";}")</f>
        <v>if(isset($request[''])){$refinements.=""." ILIKE "."'%".$request['']."%' AND ";}</v>
      </c>
      <c r="N294" t="str">
        <f>_xlfn.CONCAT("if(isset($request['",LOWER(N20),"'])){$refinements.=",CHAR(34),LOWER(N50),CHAR(34),".",CHAR(34)," ILIKE ",CHAR(34),".",CHAR(34),"'%",CHAR(34),".$request['",LOWER(N20),"'].",CHAR(34),"%'"," AND ",CHAR(34),";}")</f>
        <v>if(isset($request[''])){$refinements.=""." ILIKE "."'%".$request['']."%' AND ";}</v>
      </c>
      <c r="Q294" t="str">
        <f>_xlfn.CONCAT("if(isset($request['",LOWER(Q20),"'])){$refinements.=",CHAR(34),LOWER(Q50),CHAR(34),".",CHAR(34)," ILIKE ",CHAR(34),".",CHAR(34),"'%",CHAR(34),".$request['",LOWER(Q20),"'].",CHAR(34),"%'"," AND ",CHAR(34),";}")</f>
        <v>if(isset($request[''])){$refinements.=""." ILIKE "."'%".$request['']."%' AND ";}</v>
      </c>
      <c r="T294" t="str">
        <f>_xlfn.CONCAT("if(isset($request['",LOWER(T20),"'])){$refinements.=",CHAR(34),LOWER(T50),CHAR(34),".",CHAR(34)," ILIKE ",CHAR(34),".",CHAR(34),"'%",CHAR(34),".$request['",LOWER(T20),"'].",CHAR(34),"%'"," AND ",CHAR(34),";}")</f>
        <v>if(isset($request[''])){$refinements.=""." ILIKE "."'%".$request['']."%' AND ";}</v>
      </c>
      <c r="W294" t="str">
        <f>_xlfn.CONCAT("if(isset($request['",LOWER(W20),"'])){$refinements.=",CHAR(34),LOWER(W50),CHAR(34),".",CHAR(34)," ILIKE ",CHAR(34),".",CHAR(34),"'%",CHAR(34),".$request['",LOWER(W20),"'].",CHAR(34),"%'"," AND ",CHAR(34),";}")</f>
        <v>if(isset($request[''])){$refinements.=""." ILIKE "."'%".$request['']."%' AND ";}</v>
      </c>
      <c r="Z294" t="str">
        <f>_xlfn.CONCAT("if(isset($request['",LOWER(Z20),"'])){$refinements.=",CHAR(34),LOWER(Z50),CHAR(34),".",CHAR(34)," ILIKE ",CHAR(34),".",CHAR(34),"'%",CHAR(34),".$request['",LOWER(Z20),"'].",CHAR(34),"%'"," AND ",CHAR(34),";}")</f>
        <v>if(isset($request[''])){$refinements.=""." ILIKE "."'%".$request['']."%' AND ";}</v>
      </c>
      <c r="AC294" t="str">
        <f>_xlfn.CONCAT("if(isset($request['",LOWER(AC20),"'])){$refinements.=",CHAR(34),LOWER(AC50),CHAR(34),".",CHAR(34)," ILIKE ",CHAR(34),".",CHAR(34),"'%",CHAR(34),".$request['",LOWER(AC20),"'].",CHAR(34),"%'"," AND ",CHAR(34),";}")</f>
        <v>if(isset($request[''])){$refinements.=""." ILIKE "."'%".$request['']."%' AND ";}</v>
      </c>
      <c r="AF294" t="str">
        <f>_xlfn.CONCAT("if(isset($request['",LOWER(AF20),"'])){$refinements.=",CHAR(34),LOWER(AF50),CHAR(34),".",CHAR(34)," ILIKE ",CHAR(34),".",CHAR(34),"'%",CHAR(34),".$request['",LOWER(AF20),"'].",CHAR(34),"%'"," AND ",CHAR(34),";}")</f>
        <v>if(isset($request[''])){$refinements.=""." ILIKE "."'%".$request['']."%' AND ";}</v>
      </c>
      <c r="AI294" t="str">
        <f>_xlfn.CONCAT("if(isset($request['",LOWER(AI20),"'])){$refinements.=",CHAR(34),LOWER(AI50),CHAR(34),".",CHAR(34)," ILIKE ",CHAR(34),".",CHAR(34),"'%",CHAR(34),".$request['",LOWER(AI20),"'].",CHAR(34),"%'"," AND ",CHAR(34),";}")</f>
        <v>if(isset($request[''])){$refinements.=""." ILIKE "."'%".$request['']."%' AND ";}</v>
      </c>
      <c r="AL294" t="str">
        <f>_xlfn.CONCAT("if(isset($request['",LOWER(AL20),"'])){$refinements.=",CHAR(34),LOWER(AL50),CHAR(34),".",CHAR(34)," ILIKE ",CHAR(34),".",CHAR(34),"'%",CHAR(34),".$request['",LOWER(AL20),"'].",CHAR(34),"%'"," AND ",CHAR(34),";}")</f>
        <v>if(isset($request[''])){$refinements.=""." ILIKE "."'%".$request['']."%' AND ";}</v>
      </c>
      <c r="AO294" t="str">
        <f>_xlfn.CONCAT("if(isset($request['",LOWER(AO20),"'])){$refinements.=",CHAR(34),LOWER(AO50),CHAR(34),".",CHAR(34)," ILIKE ",CHAR(34),".",CHAR(34),"'%",CHAR(34),".$request['",LOWER(AO20),"'].",CHAR(34),"%'"," AND ",CHAR(34),";}")</f>
        <v>if(isset($request[''])){$refinements.=""." ILIKE "."'%".$request['']."%' AND ";}</v>
      </c>
      <c r="AR294" t="str">
        <f>_xlfn.CONCAT("if(isset($request['",LOWER(AR20),"'])){$refinements.=",CHAR(34),LOWER(AR50),CHAR(34),".",CHAR(34)," ILIKE ",CHAR(34),".",CHAR(34),"'%",CHAR(34),".$request['",LOWER(AR20),"'].",CHAR(34),"%'"," AND ",CHAR(34),";}")</f>
        <v>if(isset($request[''])){$refinements.=""." ILIKE "."'%".$request['']."%' AND ";}</v>
      </c>
      <c r="AU294" t="str">
        <f>_xlfn.CONCAT("if(isset($request['",LOWER(AU20),"'])){$refinements.=",CHAR(34),LOWER(AU50),CHAR(34),".",CHAR(34)," ILIKE ",CHAR(34),".",CHAR(34),"'%",CHAR(34),".$request['",LOWER(AU20),"'].",CHAR(34),"%'"," AND ",CHAR(34),";}")</f>
        <v>if(isset($request[''])){$refinements.=""." ILIKE "."'%".$request['']."%' AND ";}</v>
      </c>
      <c r="AX294" t="str">
        <f>_xlfn.CONCAT("if(isset($request['",LOWER(AX20),"'])){$refinements.=",CHAR(34),LOWER(AX50),CHAR(34),".",CHAR(34)," ILIKE ",CHAR(34),".",CHAR(34),"'%",CHAR(34),".$request['",LOWER(AX20),"'].",CHAR(34),"%'"," AND ",CHAR(34),";}")</f>
        <v>if(isset($request[''])){$refinements.=""." ILIKE "."'%".$request['']."%' AND ";}</v>
      </c>
      <c r="BA294" t="str">
        <f>_xlfn.CONCAT("if(isset($request['",LOWER(BA20),"'])){$refinements.=",CHAR(34),LOWER(BA50),CHAR(34),".",CHAR(34)," ILIKE ",CHAR(34),".",CHAR(34),"'%",CHAR(34),".$request['",LOWER(BA20),"'].",CHAR(34),"%'"," AND ",CHAR(34),";}")</f>
        <v>if(isset($request[''])){$refinements.=""." ILIKE "."'%".$request['']."%' AND ";}</v>
      </c>
      <c r="BD294" t="str">
        <f>_xlfn.CONCAT("if(isset($request['",LOWER(BD20),"'])){$refinements.=",CHAR(34),LOWER(BD50),CHAR(34),".",CHAR(34)," ILIKE ",CHAR(34),".",CHAR(34),"'%",CHAR(34),".$request['",LOWER(BD20),"'].",CHAR(34),"%'"," AND ",CHAR(34),";}")</f>
        <v>if(isset($request['post_id'])){$refinements.="post_id"." ILIKE "."'%".$request['post_id']."%' AND ";}</v>
      </c>
      <c r="BG294" t="str">
        <f>_xlfn.CONCAT("if(isset($request['",LOWER(BG20),"'])){$refinements.=",CHAR(34),LOWER(BG50),CHAR(34),".",CHAR(34)," ILIKE ",CHAR(34),".",CHAR(34),"'%",CHAR(34),".$request['",LOWER(BG20),"'].",CHAR(34),"%'"," AND ",CHAR(34),";}")</f>
        <v>if(isset($request[''])){$refinements.=""." ILIKE "."'%".$request['']."%' AND ";}</v>
      </c>
      <c r="BJ294" t="str">
        <f>_xlfn.CONCAT("if(isset($request['",LOWER(BJ20),"'])){$refinements.=",CHAR(34),LOWER(BJ50),CHAR(34),".",CHAR(34)," ILIKE ",CHAR(34),".",CHAR(34),"'%",CHAR(34),".$request['",LOWER(BJ20),"'].",CHAR(34),"%'"," AND ",CHAR(34),";}")</f>
        <v>if(isset($request[''])){$refinements.=""." ILIKE "."'%".$request['']."%' AND ";}</v>
      </c>
      <c r="BM294" t="str">
        <f>_xlfn.CONCAT("if(isset($request['",LOWER(BM20),"'])){$refinements.=",CHAR(34),LOWER(BM50),CHAR(34),".",CHAR(34)," ILIKE ",CHAR(34),".",CHAR(34),"'%",CHAR(34),".$request['",LOWER(BM20),"'].",CHAR(34),"%'"," AND ",CHAR(34),";}")</f>
        <v>if(isset($request[''])){$refinements.=""." ILIKE "."'%".$request['']."%' AND ";}</v>
      </c>
      <c r="BP294" t="str">
        <f>_xlfn.CONCAT("if(isset($request['",LOWER(BP20),"'])){$refinements.=",CHAR(34),LOWER(BP50),CHAR(34),".",CHAR(34)," ILIKE ",CHAR(34),".",CHAR(34),"'%",CHAR(34),".$request['",LOWER(BP20),"'].",CHAR(34),"%'"," AND ",CHAR(34),";}")</f>
        <v>if(isset($request[''])){$refinements.=""." ILIKE "."'%".$request['']."%' AND ";}</v>
      </c>
      <c r="BS294" t="str">
        <f>_xlfn.CONCAT("if(isset($request['",LOWER(BS20),"'])){$refinements.=",CHAR(34),LOWER(BS50),CHAR(34),".",CHAR(34)," ILIKE ",CHAR(34),".",CHAR(34),"'%",CHAR(34),".$request['",LOWER(BS20),"'].",CHAR(34),"%'"," AND ",CHAR(34),";}")</f>
        <v>if(isset($request[''])){$refinements.=""." ILIKE "."'%".$request['']."%' AND ";}</v>
      </c>
      <c r="BV294" t="str">
        <f>_xlfn.CONCAT("if(isset($request['",LOWER(BV20),"'])){$refinements.=",CHAR(34),LOWER(BV50),CHAR(34),".",CHAR(34)," ILIKE ",CHAR(34),".",CHAR(34),"'%",CHAR(34),".$request['",LOWER(BV20),"'].",CHAR(34),"%'"," AND ",CHAR(34),";}")</f>
        <v>if(isset($request['post_id'])){$refinements.="post_id"." ILIKE "."'%".$request['post_id']."%' AND ";}</v>
      </c>
      <c r="BY294" t="str">
        <f>_xlfn.CONCAT("if(isset($request['",LOWER(BY20),"'])){$refinements.=",CHAR(34),LOWER(BY50),CHAR(34),".",CHAR(34)," ILIKE ",CHAR(34),".",CHAR(34),"'%",CHAR(34),".$request['",LOWER(BY20),"'].",CHAR(34),"%'"," AND ",CHAR(34),";}")</f>
        <v>if(isset($request['post_id'])){$refinements.="post_id"." ILIKE "."'%".$request['post_id']."%' AND ";}</v>
      </c>
      <c r="CB294" t="str">
        <f>_xlfn.CONCAT("if(isset($request['",LOWER(CB20),"'])){$refinements.=",CHAR(34),LOWER(CB50),CHAR(34),".",CHAR(34)," ILIKE ",CHAR(34),".",CHAR(34),"'%",CHAR(34),".$request['",LOWER(CB20),"'].",CHAR(34),"%'"," AND ",CHAR(34),";}")</f>
        <v>if(isset($request['post_id'])){$refinements.="post_id"." ILIKE "."'%".$request['post_id']."%' AND ";}</v>
      </c>
      <c r="CE294" t="str">
        <f>_xlfn.CONCAT("if(isset($request['",LOWER(CE20),"'])){$refinements.=",CHAR(34),LOWER(CE50),CHAR(34),".",CHAR(34)," ILIKE ",CHAR(34),".",CHAR(34),"'%",CHAR(34),".$request['",LOWER(CE20),"'].",CHAR(34),"%'"," AND ",CHAR(34),";}")</f>
        <v>if(isset($request['post_id'])){$refinements.="post_id"." ILIKE "."'%".$request['post_id']."%' AND ";}</v>
      </c>
      <c r="CH294" t="s">
        <v>181</v>
      </c>
    </row>
    <row r="295" spans="2:86" x14ac:dyDescent="0.2">
      <c r="B295" t="str">
        <f>_xlfn.CONCAT("if(isset($request['",LOWER(B21),"'])){$refinements.=",CHAR(34),LOWER(B51),CHAR(34),".",CHAR(34)," ILIKE ",CHAR(34),".",CHAR(34),"'%",CHAR(34),".$request['",LOWER(B21),"'].",CHAR(34),"%'"," AND ",CHAR(34),";}")</f>
        <v>if(isset($request[''])){$refinements.=""." ILIKE "."'%".$request['']."%' AND ";}</v>
      </c>
      <c r="E295" t="str">
        <f>_xlfn.CONCAT("if(isset($request['",LOWER(E21),"'])){$refinements.=",CHAR(34),LOWER(E51),CHAR(34),".",CHAR(34)," ILIKE ",CHAR(34),".",CHAR(34),"'%",CHAR(34),".$request['",LOWER(E21),"'].",CHAR(34),"%'"," AND ",CHAR(34),";}")</f>
        <v>if(isset($request[''])){$refinements.=""." ILIKE "."'%".$request['']."%' AND ";}</v>
      </c>
      <c r="H295" t="str">
        <f>_xlfn.CONCAT("if(isset($request['",LOWER(H21),"'])){$refinements.=",CHAR(34),LOWER(H51),CHAR(34),".",CHAR(34)," ILIKE ",CHAR(34),".",CHAR(34),"'%",CHAR(34),".$request['",LOWER(H21),"'].",CHAR(34),"%'"," AND ",CHAR(34),";}")</f>
        <v>if(isset($request[''])){$refinements.=""." ILIKE "."'%".$request['']."%' AND ";}</v>
      </c>
      <c r="K295" t="str">
        <f>_xlfn.CONCAT("if(isset($request['",LOWER(K21),"'])){$refinements.=",CHAR(34),LOWER(K51),CHAR(34),".",CHAR(34)," ILIKE ",CHAR(34),".",CHAR(34),"'%",CHAR(34),".$request['",LOWER(K21),"'].",CHAR(34),"%'"," AND ",CHAR(34),";}")</f>
        <v>if(isset($request[''])){$refinements.=""." ILIKE "."'%".$request['']."%' AND ";}</v>
      </c>
      <c r="N295" t="str">
        <f>_xlfn.CONCAT("if(isset($request['",LOWER(N21),"'])){$refinements.=",CHAR(34),LOWER(N51),CHAR(34),".",CHAR(34)," ILIKE ",CHAR(34),".",CHAR(34),"'%",CHAR(34),".$request['",LOWER(N21),"'].",CHAR(34),"%'"," AND ",CHAR(34),";}")</f>
        <v>if(isset($request[''])){$refinements.=""." ILIKE "."'%".$request['']."%' AND ";}</v>
      </c>
      <c r="Q295" t="str">
        <f>_xlfn.CONCAT("if(isset($request['",LOWER(Q21),"'])){$refinements.=",CHAR(34),LOWER(Q51),CHAR(34),".",CHAR(34)," ILIKE ",CHAR(34),".",CHAR(34),"'%",CHAR(34),".$request['",LOWER(Q21),"'].",CHAR(34),"%'"," AND ",CHAR(34),";}")</f>
        <v>if(isset($request[''])){$refinements.=""." ILIKE "."'%".$request['']."%' AND ";}</v>
      </c>
      <c r="T295" t="str">
        <f>_xlfn.CONCAT("if(isset($request['",LOWER(T21),"'])){$refinements.=",CHAR(34),LOWER(T51),CHAR(34),".",CHAR(34)," ILIKE ",CHAR(34),".",CHAR(34),"'%",CHAR(34),".$request['",LOWER(T21),"'].",CHAR(34),"%'"," AND ",CHAR(34),";}")</f>
        <v>if(isset($request[''])){$refinements.=""." ILIKE "."'%".$request['']."%' AND ";}</v>
      </c>
      <c r="W295" t="str">
        <f>_xlfn.CONCAT("if(isset($request['",LOWER(W21),"'])){$refinements.=",CHAR(34),LOWER(W51),CHAR(34),".",CHAR(34)," ILIKE ",CHAR(34),".",CHAR(34),"'%",CHAR(34),".$request['",LOWER(W21),"'].",CHAR(34),"%'"," AND ",CHAR(34),";}")</f>
        <v>if(isset($request[''])){$refinements.=""." ILIKE "."'%".$request['']."%' AND ";}</v>
      </c>
      <c r="Z295" t="str">
        <f>_xlfn.CONCAT("if(isset($request['",LOWER(Z21),"'])){$refinements.=",CHAR(34),LOWER(Z51),CHAR(34),".",CHAR(34)," ILIKE ",CHAR(34),".",CHAR(34),"'%",CHAR(34),".$request['",LOWER(Z21),"'].",CHAR(34),"%'"," AND ",CHAR(34),";}")</f>
        <v>if(isset($request[''])){$refinements.=""." ILIKE "."'%".$request['']."%' AND ";}</v>
      </c>
      <c r="AC295" t="str">
        <f>_xlfn.CONCAT("if(isset($request['",LOWER(AC21),"'])){$refinements.=",CHAR(34),LOWER(AC51),CHAR(34),".",CHAR(34)," ILIKE ",CHAR(34),".",CHAR(34),"'%",CHAR(34),".$request['",LOWER(AC21),"'].",CHAR(34),"%'"," AND ",CHAR(34),";}")</f>
        <v>if(isset($request[''])){$refinements.=""." ILIKE "."'%".$request['']."%' AND ";}</v>
      </c>
      <c r="AF295" t="str">
        <f>_xlfn.CONCAT("if(isset($request['",LOWER(AF21),"'])){$refinements.=",CHAR(34),LOWER(AF51),CHAR(34),".",CHAR(34)," ILIKE ",CHAR(34),".",CHAR(34),"'%",CHAR(34),".$request['",LOWER(AF21),"'].",CHAR(34),"%'"," AND ",CHAR(34),";}")</f>
        <v>if(isset($request[''])){$refinements.=""." ILIKE "."'%".$request['']."%' AND ";}</v>
      </c>
      <c r="AI295" t="str">
        <f>_xlfn.CONCAT("if(isset($request['",LOWER(AI21),"'])){$refinements.=",CHAR(34),LOWER(AI51),CHAR(34),".",CHAR(34)," ILIKE ",CHAR(34),".",CHAR(34),"'%",CHAR(34),".$request['",LOWER(AI21),"'].",CHAR(34),"%'"," AND ",CHAR(34),";}")</f>
        <v>if(isset($request[''])){$refinements.=""." ILIKE "."'%".$request['']."%' AND ";}</v>
      </c>
      <c r="AL295" t="str">
        <f>_xlfn.CONCAT("if(isset($request['",LOWER(AL21),"'])){$refinements.=",CHAR(34),LOWER(AL51),CHAR(34),".",CHAR(34)," ILIKE ",CHAR(34),".",CHAR(34),"'%",CHAR(34),".$request['",LOWER(AL21),"'].",CHAR(34),"%'"," AND ",CHAR(34),";}")</f>
        <v>if(isset($request[''])){$refinements.=""." ILIKE "."'%".$request['']."%' AND ";}</v>
      </c>
      <c r="AO295" t="str">
        <f>_xlfn.CONCAT("if(isset($request['",LOWER(AO21),"'])){$refinements.=",CHAR(34),LOWER(AO51),CHAR(34),".",CHAR(34)," ILIKE ",CHAR(34),".",CHAR(34),"'%",CHAR(34),".$request['",LOWER(AO21),"'].",CHAR(34),"%'"," AND ",CHAR(34),";}")</f>
        <v>if(isset($request[''])){$refinements.=""." ILIKE "."'%".$request['']."%' AND ";}</v>
      </c>
      <c r="AR295" t="str">
        <f>_xlfn.CONCAT("if(isset($request['",LOWER(AR21),"'])){$refinements.=",CHAR(34),LOWER(AR51),CHAR(34),".",CHAR(34)," ILIKE ",CHAR(34),".",CHAR(34),"'%",CHAR(34),".$request['",LOWER(AR21),"'].",CHAR(34),"%'"," AND ",CHAR(34),";}")</f>
        <v>if(isset($request[''])){$refinements.=""." ILIKE "."'%".$request['']."%' AND ";}</v>
      </c>
      <c r="AU295" t="str">
        <f>_xlfn.CONCAT("if(isset($request['",LOWER(AU21),"'])){$refinements.=",CHAR(34),LOWER(AU51),CHAR(34),".",CHAR(34)," ILIKE ",CHAR(34),".",CHAR(34),"'%",CHAR(34),".$request['",LOWER(AU21),"'].",CHAR(34),"%'"," AND ",CHAR(34),";}")</f>
        <v>if(isset($request[''])){$refinements.=""." ILIKE "."'%".$request['']."%' AND ";}</v>
      </c>
      <c r="AX295" t="str">
        <f>_xlfn.CONCAT("if(isset($request['",LOWER(AX21),"'])){$refinements.=",CHAR(34),LOWER(AX51),CHAR(34),".",CHAR(34)," ILIKE ",CHAR(34),".",CHAR(34),"'%",CHAR(34),".$request['",LOWER(AX21),"'].",CHAR(34),"%'"," AND ",CHAR(34),";}")</f>
        <v>if(isset($request[''])){$refinements.=""." ILIKE "."'%".$request['']."%' AND ";}</v>
      </c>
      <c r="BA295" t="str">
        <f>_xlfn.CONCAT("if(isset($request['",LOWER(BA21),"'])){$refinements.=",CHAR(34),LOWER(BA51),CHAR(34),".",CHAR(34)," ILIKE ",CHAR(34),".",CHAR(34),"'%",CHAR(34),".$request['",LOWER(BA21),"'].",CHAR(34),"%'"," AND ",CHAR(34),";}")</f>
        <v>if(isset($request[''])){$refinements.=""." ILIKE "."'%".$request['']."%' AND ";}</v>
      </c>
      <c r="BD295" t="str">
        <f>_xlfn.CONCAT("if(isset($request['",LOWER(BD21),"'])){$refinements.=",CHAR(34),LOWER(BD51),CHAR(34),".",CHAR(34)," ILIKE ",CHAR(34),".",CHAR(34),"'%",CHAR(34),".$request['",LOWER(BD21),"'].",CHAR(34),"%'"," AND ",CHAR(34),";}")</f>
        <v>if(isset($request[''])){$refinements.=""." ILIKE "."'%".$request['']."%' AND ";}</v>
      </c>
      <c r="BG295" t="str">
        <f>_xlfn.CONCAT("if(isset($request['",LOWER(BG21),"'])){$refinements.=",CHAR(34),LOWER(BG51),CHAR(34),".",CHAR(34)," ILIKE ",CHAR(34),".",CHAR(34),"'%",CHAR(34),".$request['",LOWER(BG21),"'].",CHAR(34),"%'"," AND ",CHAR(34),";}")</f>
        <v>if(isset($request[''])){$refinements.=""." ILIKE "."'%".$request['']."%' AND ";}</v>
      </c>
      <c r="BJ295" t="str">
        <f>_xlfn.CONCAT("if(isset($request['",LOWER(BJ21),"'])){$refinements.=",CHAR(34),LOWER(BJ51),CHAR(34),".",CHAR(34)," ILIKE ",CHAR(34),".",CHAR(34),"'%",CHAR(34),".$request['",LOWER(BJ21),"'].",CHAR(34),"%'"," AND ",CHAR(34),";}")</f>
        <v>if(isset($request[''])){$refinements.=""." ILIKE "."'%".$request['']."%' AND ";}</v>
      </c>
      <c r="BM295" t="str">
        <f>_xlfn.CONCAT("if(isset($request['",LOWER(BM21),"'])){$refinements.=",CHAR(34),LOWER(BM51),CHAR(34),".",CHAR(34)," ILIKE ",CHAR(34),".",CHAR(34),"'%",CHAR(34),".$request['",LOWER(BM21),"'].",CHAR(34),"%'"," AND ",CHAR(34),";}")</f>
        <v>if(isset($request[''])){$refinements.=""." ILIKE "."'%".$request['']."%' AND ";}</v>
      </c>
      <c r="BP295" t="str">
        <f>_xlfn.CONCAT("if(isset($request['",LOWER(BP21),"'])){$refinements.=",CHAR(34),LOWER(BP51),CHAR(34),".",CHAR(34)," ILIKE ",CHAR(34),".",CHAR(34),"'%",CHAR(34),".$request['",LOWER(BP21),"'].",CHAR(34),"%'"," AND ",CHAR(34),";}")</f>
        <v>if(isset($request[''])){$refinements.=""." ILIKE "."'%".$request['']."%' AND ";}</v>
      </c>
      <c r="BS295" t="str">
        <f>_xlfn.CONCAT("if(isset($request['",LOWER(BS21),"'])){$refinements.=",CHAR(34),LOWER(BS51),CHAR(34),".",CHAR(34)," ILIKE ",CHAR(34),".",CHAR(34),"'%",CHAR(34),".$request['",LOWER(BS21),"'].",CHAR(34),"%'"," AND ",CHAR(34),";}")</f>
        <v>if(isset($request[''])){$refinements.=""." ILIKE "."'%".$request['']."%' AND ";}</v>
      </c>
      <c r="BV295" t="str">
        <f>_xlfn.CONCAT("if(isset($request['",LOWER(BV21),"'])){$refinements.=",CHAR(34),LOWER(BV51),CHAR(34),".",CHAR(34)," ILIKE ",CHAR(34),".",CHAR(34),"'%",CHAR(34),".$request['",LOWER(BV21),"'].",CHAR(34),"%'"," AND ",CHAR(34),";}")</f>
        <v>if(isset($request[''])){$refinements.=""." ILIKE "."'%".$request['']."%' AND ";}</v>
      </c>
      <c r="BY295" t="str">
        <f>_xlfn.CONCAT("if(isset($request['",LOWER(BY21),"'])){$refinements.=",CHAR(34),LOWER(BY51),CHAR(34),".",CHAR(34)," ILIKE ",CHAR(34),".",CHAR(34),"'%",CHAR(34),".$request['",LOWER(BY21),"'].",CHAR(34),"%'"," AND ",CHAR(34),";}")</f>
        <v>if(isset($request[''])){$refinements.=""." ILIKE "."'%".$request['']."%' AND ";}</v>
      </c>
      <c r="CB295" t="str">
        <f>_xlfn.CONCAT("if(isset($request['",LOWER(CB21),"'])){$refinements.=",CHAR(34),LOWER(CB51),CHAR(34),".",CHAR(34)," ILIKE ",CHAR(34),".",CHAR(34),"'%",CHAR(34),".$request['",LOWER(CB21),"'].",CHAR(34),"%'"," AND ",CHAR(34),";}")</f>
        <v>if(isset($request[''])){$refinements.=""." ILIKE "."'%".$request['']."%' AND ";}</v>
      </c>
      <c r="CE295" t="str">
        <f>_xlfn.CONCAT("if(isset($request['",LOWER(CE21),"'])){$refinements.=",CHAR(34),LOWER(CE51),CHAR(34),".",CHAR(34)," ILIKE ",CHAR(34),".",CHAR(34),"'%",CHAR(34),".$request['",LOWER(CE21),"'].",CHAR(34),"%'"," AND ",CHAR(34),";}")</f>
        <v>if(isset($request[''])){$refinements.=""." ILIKE "."'%".$request['']."%' AND ";}</v>
      </c>
      <c r="CH295" t="s">
        <v>181</v>
      </c>
    </row>
    <row r="296" spans="2:86" x14ac:dyDescent="0.2">
      <c r="B296" t="str">
        <f>_xlfn.CONCAT("if(isset($request['",LOWER(B22),"'])){$refinements.=",CHAR(34),LOWER(B52),CHAR(34),".",CHAR(34)," ILIKE ",CHAR(34),".",CHAR(34),"'%",CHAR(34),".$request['",LOWER(B22),"'].",CHAR(34),"%'"," AND ",CHAR(34),";}")</f>
        <v>if(isset($request[''])){$refinements.=""." ILIKE "."'%".$request['']."%' AND ";}</v>
      </c>
      <c r="E296" t="str">
        <f>_xlfn.CONCAT("if(isset($request['",LOWER(E22),"'])){$refinements.=",CHAR(34),LOWER(E52),CHAR(34),".",CHAR(34)," ILIKE ",CHAR(34),".",CHAR(34),"'%",CHAR(34),".$request['",LOWER(E22),"'].",CHAR(34),"%'"," AND ",CHAR(34),";}")</f>
        <v>if(isset($request[''])){$refinements.=""." ILIKE "."'%".$request['']."%' AND ";}</v>
      </c>
      <c r="H296" t="str">
        <f>_xlfn.CONCAT("if(isset($request['",LOWER(H22),"'])){$refinements.=",CHAR(34),LOWER(H52),CHAR(34),".",CHAR(34)," ILIKE ",CHAR(34),".",CHAR(34),"'%",CHAR(34),".$request['",LOWER(H22),"'].",CHAR(34),"%'"," AND ",CHAR(34),";}")</f>
        <v>if(isset($request[''])){$refinements.=""." ILIKE "."'%".$request['']."%' AND ";}</v>
      </c>
      <c r="K296" t="str">
        <f>_xlfn.CONCAT("if(isset($request['",LOWER(K22),"'])){$refinements.=",CHAR(34),LOWER(K52),CHAR(34),".",CHAR(34)," ILIKE ",CHAR(34),".",CHAR(34),"'%",CHAR(34),".$request['",LOWER(K22),"'].",CHAR(34),"%'"," AND ",CHAR(34),";}")</f>
        <v>if(isset($request['partner_id'])){$refinements.="partner_id"." ILIKE "."'%".$request['partner_id']."%' AND ";}</v>
      </c>
      <c r="N296" t="str">
        <f>_xlfn.CONCAT("if(isset($request['",LOWER(N22),"'])){$refinements.=",CHAR(34),LOWER(N52),CHAR(34),".",CHAR(34)," ILIKE ",CHAR(34),".",CHAR(34),"'%",CHAR(34),".$request['",LOWER(N22),"'].",CHAR(34),"%'"," AND ",CHAR(34),";}")</f>
        <v>if(isset($request[''])){$refinements.=""." ILIKE "."'%".$request['']."%' AND ";}</v>
      </c>
      <c r="Q296" t="str">
        <f>_xlfn.CONCAT("if(isset($request['",LOWER(Q22),"'])){$refinements.=",CHAR(34),LOWER(Q52),CHAR(34),".",CHAR(34)," ILIKE ",CHAR(34),".",CHAR(34),"'%",CHAR(34),".$request['",LOWER(Q22),"'].",CHAR(34),"%'"," AND ",CHAR(34),";}")</f>
        <v>if(isset($request[''])){$refinements.=""." ILIKE "."'%".$request['']."%' AND ";}</v>
      </c>
      <c r="T296" t="str">
        <f>_xlfn.CONCAT("if(isset($request['",LOWER(T22),"'])){$refinements.=",CHAR(34),LOWER(T52),CHAR(34),".",CHAR(34)," ILIKE ",CHAR(34),".",CHAR(34),"'%",CHAR(34),".$request['",LOWER(T22),"'].",CHAR(34),"%'"," AND ",CHAR(34),";}")</f>
        <v>if(isset($request[''])){$refinements.=""." ILIKE "."'%".$request['']."%' AND ";}</v>
      </c>
      <c r="W296" t="str">
        <f>_xlfn.CONCAT("if(isset($request['",LOWER(W22),"'])){$refinements.=",CHAR(34),LOWER(W52),CHAR(34),".",CHAR(34)," ILIKE ",CHAR(34),".",CHAR(34),"'%",CHAR(34),".$request['",LOWER(W22),"'].",CHAR(34),"%'"," AND ",CHAR(34),";}")</f>
        <v>if(isset($request[''])){$refinements.=""." ILIKE "."'%".$request['']."%' AND ";}</v>
      </c>
      <c r="Z296" t="str">
        <f>_xlfn.CONCAT("if(isset($request['",LOWER(Z22),"'])){$refinements.=",CHAR(34),LOWER(Z52),CHAR(34),".",CHAR(34)," ILIKE ",CHAR(34),".",CHAR(34),"'%",CHAR(34),".$request['",LOWER(Z22),"'].",CHAR(34),"%'"," AND ",CHAR(34),";}")</f>
        <v>if(isset($request[''])){$refinements.=""." ILIKE "."'%".$request['']."%' AND ";}</v>
      </c>
      <c r="AC296" t="str">
        <f>_xlfn.CONCAT("if(isset($request['",LOWER(AC22),"'])){$refinements.=",CHAR(34),LOWER(AC52),CHAR(34),".",CHAR(34)," ILIKE ",CHAR(34),".",CHAR(34),"'%",CHAR(34),".$request['",LOWER(AC22),"'].",CHAR(34),"%'"," AND ",CHAR(34),";}")</f>
        <v>if(isset($request[''])){$refinements.=""." ILIKE "."'%".$request['']."%' AND ";}</v>
      </c>
      <c r="AF296" t="str">
        <f>_xlfn.CONCAT("if(isset($request['",LOWER(AF22),"'])){$refinements.=",CHAR(34),LOWER(AF52),CHAR(34),".",CHAR(34)," ILIKE ",CHAR(34),".",CHAR(34),"'%",CHAR(34),".$request['",LOWER(AF22),"'].",CHAR(34),"%'"," AND ",CHAR(34),";}")</f>
        <v>if(isset($request[''])){$refinements.=""." ILIKE "."'%".$request['']."%' AND ";}</v>
      </c>
      <c r="AI296" t="str">
        <f>_xlfn.CONCAT("if(isset($request['",LOWER(AI22),"'])){$refinements.=",CHAR(34),LOWER(AI52),CHAR(34),".",CHAR(34)," ILIKE ",CHAR(34),".",CHAR(34),"'%",CHAR(34),".$request['",LOWER(AI22),"'].",CHAR(34),"%'"," AND ",CHAR(34),";}")</f>
        <v>if(isset($request[''])){$refinements.=""." ILIKE "."'%".$request['']."%' AND ";}</v>
      </c>
      <c r="AL296" t="str">
        <f>_xlfn.CONCAT("if(isset($request['",LOWER(AL22),"'])){$refinements.=",CHAR(34),LOWER(AL52),CHAR(34),".",CHAR(34)," ILIKE ",CHAR(34),".",CHAR(34),"'%",CHAR(34),".$request['",LOWER(AL22),"'].",CHAR(34),"%'"," AND ",CHAR(34),";}")</f>
        <v>if(isset($request[''])){$refinements.=""." ILIKE "."'%".$request['']."%' AND ";}</v>
      </c>
      <c r="AO296" t="str">
        <f>_xlfn.CONCAT("if(isset($request['",LOWER(AO22),"'])){$refinements.=",CHAR(34),LOWER(AO52),CHAR(34),".",CHAR(34)," ILIKE ",CHAR(34),".",CHAR(34),"'%",CHAR(34),".$request['",LOWER(AO22),"'].",CHAR(34),"%'"," AND ",CHAR(34),";}")</f>
        <v>if(isset($request[''])){$refinements.=""." ILIKE "."'%".$request['']."%' AND ";}</v>
      </c>
      <c r="AR296" t="str">
        <f>_xlfn.CONCAT("if(isset($request['",LOWER(AR22),"'])){$refinements.=",CHAR(34),LOWER(AR52),CHAR(34),".",CHAR(34)," ILIKE ",CHAR(34),".",CHAR(34),"'%",CHAR(34),".$request['",LOWER(AR22),"'].",CHAR(34),"%'"," AND ",CHAR(34),";}")</f>
        <v>if(isset($request[''])){$refinements.=""." ILIKE "."'%".$request['']."%' AND ";}</v>
      </c>
      <c r="AU296" t="str">
        <f>_xlfn.CONCAT("if(isset($request['",LOWER(AU22),"'])){$refinements.=",CHAR(34),LOWER(AU52),CHAR(34),".",CHAR(34)," ILIKE ",CHAR(34),".",CHAR(34),"'%",CHAR(34),".$request['",LOWER(AU22),"'].",CHAR(34),"%'"," AND ",CHAR(34),";}")</f>
        <v>if(isset($request[''])){$refinements.=""." ILIKE "."'%".$request['']."%' AND ";}</v>
      </c>
      <c r="AX296" t="str">
        <f>_xlfn.CONCAT("if(isset($request['",LOWER(AX22),"'])){$refinements.=",CHAR(34),LOWER(AX52),CHAR(34),".",CHAR(34)," ILIKE ",CHAR(34),".",CHAR(34),"'%",CHAR(34),".$request['",LOWER(AX22),"'].",CHAR(34),"%'"," AND ",CHAR(34),";}")</f>
        <v>if(isset($request[''])){$refinements.=""." ILIKE "."'%".$request['']."%' AND ";}</v>
      </c>
      <c r="BA296" t="str">
        <f>_xlfn.CONCAT("if(isset($request['",LOWER(BA22),"'])){$refinements.=",CHAR(34),LOWER(BA52),CHAR(34),".",CHAR(34)," ILIKE ",CHAR(34),".",CHAR(34),"'%",CHAR(34),".$request['",LOWER(BA22),"'].",CHAR(34),"%'"," AND ",CHAR(34),";}")</f>
        <v>if(isset($request[''])){$refinements.=""." ILIKE "."'%".$request['']."%' AND ";}</v>
      </c>
      <c r="BD296" t="str">
        <f>_xlfn.CONCAT("if(isset($request['",LOWER(BD22),"'])){$refinements.=",CHAR(34),LOWER(BD52),CHAR(34),".",CHAR(34)," ILIKE ",CHAR(34),".",CHAR(34),"'%",CHAR(34),".$request['",LOWER(BD22),"'].",CHAR(34),"%'"," AND ",CHAR(34),";}")</f>
        <v>if(isset($request[''])){$refinements.=""." ILIKE "."'%".$request['']."%' AND ";}</v>
      </c>
      <c r="BG296" t="str">
        <f>_xlfn.CONCAT("if(isset($request['",LOWER(BG22),"'])){$refinements.=",CHAR(34),LOWER(BG52),CHAR(34),".",CHAR(34)," ILIKE ",CHAR(34),".",CHAR(34),"'%",CHAR(34),".$request['",LOWER(BG22),"'].",CHAR(34),"%'"," AND ",CHAR(34),";}")</f>
        <v>if(isset($request[''])){$refinements.=""." ILIKE "."'%".$request['']."%' AND ";}</v>
      </c>
      <c r="BJ296" t="str">
        <f>_xlfn.CONCAT("if(isset($request['",LOWER(BJ22),"'])){$refinements.=",CHAR(34),LOWER(BJ52),CHAR(34),".",CHAR(34)," ILIKE ",CHAR(34),".",CHAR(34),"'%",CHAR(34),".$request['",LOWER(BJ22),"'].",CHAR(34),"%'"," AND ",CHAR(34),";}")</f>
        <v>if(isset($request[''])){$refinements.=""." ILIKE "."'%".$request['']."%' AND ";}</v>
      </c>
      <c r="BM296" t="str">
        <f>_xlfn.CONCAT("if(isset($request['",LOWER(BM22),"'])){$refinements.=",CHAR(34),LOWER(BM52),CHAR(34),".",CHAR(34)," ILIKE ",CHAR(34),".",CHAR(34),"'%",CHAR(34),".$request['",LOWER(BM22),"'].",CHAR(34),"%'"," AND ",CHAR(34),";}")</f>
        <v>if(isset($request['thread_id'])){$refinements.="thread_id"." ILIKE "."'%".$request['thread_id']."%' AND ";}</v>
      </c>
      <c r="BP296" t="str">
        <f>_xlfn.CONCAT("if(isset($request['",LOWER(BP22),"'])){$refinements.=",CHAR(34),LOWER(BP52),CHAR(34),".",CHAR(34)," ILIKE ",CHAR(34),".",CHAR(34),"'%",CHAR(34),".$request['",LOWER(BP22),"'].",CHAR(34),"%'"," AND ",CHAR(34),";}")</f>
        <v>if(isset($request[''])){$refinements.=""." ILIKE "."'%".$request['']."%' AND ";}</v>
      </c>
      <c r="BS296" t="str">
        <f>_xlfn.CONCAT("if(isset($request['",LOWER(BS22),"'])){$refinements.=",CHAR(34),LOWER(BS52),CHAR(34),".",CHAR(34)," ILIKE ",CHAR(34),".",CHAR(34),"'%",CHAR(34),".$request['",LOWER(BS22),"'].",CHAR(34),"%'"," AND ",CHAR(34),";}")</f>
        <v>if(isset($request[''])){$refinements.=""." ILIKE "."'%".$request['']."%' AND ";}</v>
      </c>
      <c r="BV296" t="str">
        <f>_xlfn.CONCAT("if(isset($request['",LOWER(BV22),"'])){$refinements.=",CHAR(34),LOWER(BV52),CHAR(34),".",CHAR(34)," ILIKE ",CHAR(34),".",CHAR(34),"'%",CHAR(34),".$request['",LOWER(BV22),"'].",CHAR(34),"%'"," AND ",CHAR(34),";}")</f>
        <v>if(isset($request[''])){$refinements.=""." ILIKE "."'%".$request['']."%' AND ";}</v>
      </c>
      <c r="BY296" t="str">
        <f>_xlfn.CONCAT("if(isset($request['",LOWER(BY22),"'])){$refinements.=",CHAR(34),LOWER(BY52),CHAR(34),".",CHAR(34)," ILIKE ",CHAR(34),".",CHAR(34),"'%",CHAR(34),".$request['",LOWER(BY22),"'].",CHAR(34),"%'"," AND ",CHAR(34),";}")</f>
        <v>if(isset($request[''])){$refinements.=""." ILIKE "."'%".$request['']."%' AND ";}</v>
      </c>
      <c r="CB296" t="str">
        <f>_xlfn.CONCAT("if(isset($request['",LOWER(CB22),"'])){$refinements.=",CHAR(34),LOWER(CB52),CHAR(34),".",CHAR(34)," ILIKE ",CHAR(34),".",CHAR(34),"'%",CHAR(34),".$request['",LOWER(CB22),"'].",CHAR(34),"%'"," AND ",CHAR(34),";}")</f>
        <v>if(isset($request[''])){$refinements.=""." ILIKE "."'%".$request['']."%' AND ";}</v>
      </c>
      <c r="CE296" t="str">
        <f>_xlfn.CONCAT("if(isset($request['",LOWER(CE22),"'])){$refinements.=",CHAR(34),LOWER(CE52),CHAR(34),".",CHAR(34)," ILIKE ",CHAR(34),".",CHAR(34),"'%",CHAR(34),".$request['",LOWER(CE22),"'].",CHAR(34),"%'"," AND ",CHAR(34),";}")</f>
        <v>if(isset($request[''])){$refinements.=""." ILIKE "."'%".$request['']."%' AND ";}</v>
      </c>
      <c r="CH296" t="s">
        <v>181</v>
      </c>
    </row>
    <row r="297" spans="2:86" x14ac:dyDescent="0.2">
      <c r="B297" t="str">
        <f>_xlfn.CONCAT("if(isset($request['",LOWER(B23),"'])){$refinements.=",CHAR(34),LOWER(B53),CHAR(34),".",CHAR(34)," ILIKE ",CHAR(34),".",CHAR(34),"'%",CHAR(34),".$request['",LOWER(B23),"'].",CHAR(34),"%'"," AND ",CHAR(34),";}")</f>
        <v>if(isset($request[''])){$refinements.=""." ILIKE "."'%".$request['']."%' AND ";}</v>
      </c>
      <c r="E297" t="str">
        <f>_xlfn.CONCAT("if(isset($request['",LOWER(E23),"'])){$refinements.=",CHAR(34),LOWER(E53),CHAR(34),".",CHAR(34)," ILIKE ",CHAR(34),".",CHAR(34),"'%",CHAR(34),".$request['",LOWER(E23),"'].",CHAR(34),"%'"," AND ",CHAR(34),";}")</f>
        <v>if(isset($request['profile_id'])){$refinements.="profile_id"." ILIKE "."'%".$request['profile_id']."%' AND ";}</v>
      </c>
      <c r="H297" t="str">
        <f>_xlfn.CONCAT("if(isset($request['",LOWER(H23),"'])){$refinements.=",CHAR(34),LOWER(H53),CHAR(34),".",CHAR(34)," ILIKE ",CHAR(34),".",CHAR(34),"'%",CHAR(34),".$request['",LOWER(H23),"'].",CHAR(34),"%'"," AND ",CHAR(34),";}")</f>
        <v>if(isset($request[''])){$refinements.=""." ILIKE "."'%".$request['']."%' AND ";}</v>
      </c>
      <c r="K297" t="str">
        <f>_xlfn.CONCAT("if(isset($request['",LOWER(K23),"'])){$refinements.=",CHAR(34),LOWER(K53),CHAR(34),".",CHAR(34)," ILIKE ",CHAR(34),".",CHAR(34),"'%",CHAR(34),".$request['",LOWER(K23),"'].",CHAR(34),"%'"," AND ",CHAR(34),";}")</f>
        <v>if(isset($request[''])){$refinements.=""." ILIKE "."'%".$request['']."%' AND ";}</v>
      </c>
      <c r="N297" t="str">
        <f>_xlfn.CONCAT("if(isset($request['",LOWER(N23),"'])){$refinements.=",CHAR(34),LOWER(N53),CHAR(34),".",CHAR(34)," ILIKE ",CHAR(34),".",CHAR(34),"'%",CHAR(34),".$request['",LOWER(N23),"'].",CHAR(34),"%'"," AND ",CHAR(34),";}")</f>
        <v>if(isset($request[''])){$refinements.=""." ILIKE "."'%".$request['']."%' AND ";}</v>
      </c>
      <c r="Q297" t="str">
        <f>_xlfn.CONCAT("if(isset($request['",LOWER(Q23),"'])){$refinements.=",CHAR(34),LOWER(Q53),CHAR(34),".",CHAR(34)," ILIKE ",CHAR(34),".",CHAR(34),"'%",CHAR(34),".$request['",LOWER(Q23),"'].",CHAR(34),"%'"," AND ",CHAR(34),";}")</f>
        <v>if(isset($request[''])){$refinements.=""." ILIKE "."'%".$request['']."%' AND ";}</v>
      </c>
      <c r="T297" t="str">
        <f>_xlfn.CONCAT("if(isset($request['",LOWER(T23),"'])){$refinements.=",CHAR(34),LOWER(T53),CHAR(34),".",CHAR(34)," ILIKE ",CHAR(34),".",CHAR(34),"'%",CHAR(34),".$request['",LOWER(T23),"'].",CHAR(34),"%'"," AND ",CHAR(34),";}")</f>
        <v>if(isset($request[''])){$refinements.=""." ILIKE "."'%".$request['']."%' AND ";}</v>
      </c>
      <c r="W297" t="str">
        <f>_xlfn.CONCAT("if(isset($request['",LOWER(W23),"'])){$refinements.=",CHAR(34),LOWER(W53),CHAR(34),".",CHAR(34)," ILIKE ",CHAR(34),".",CHAR(34),"'%",CHAR(34),".$request['",LOWER(W23),"'].",CHAR(34),"%'"," AND ",CHAR(34),";}")</f>
        <v>if(isset($request[''])){$refinements.=""." ILIKE "."'%".$request['']."%' AND ";}</v>
      </c>
      <c r="Z297" t="str">
        <f>_xlfn.CONCAT("if(isset($request['",LOWER(Z23),"'])){$refinements.=",CHAR(34),LOWER(Z53),CHAR(34),".",CHAR(34)," ILIKE ",CHAR(34),".",CHAR(34),"'%",CHAR(34),".$request['",LOWER(Z23),"'].",CHAR(34),"%'"," AND ",CHAR(34),";}")</f>
        <v>if(isset($request[''])){$refinements.=""." ILIKE "."'%".$request['']."%' AND ";}</v>
      </c>
      <c r="AC297" t="str">
        <f>_xlfn.CONCAT("if(isset($request['",LOWER(AC23),"'])){$refinements.=",CHAR(34),LOWER(AC53),CHAR(34),".",CHAR(34)," ILIKE ",CHAR(34),".",CHAR(34),"'%",CHAR(34),".$request['",LOWER(AC23),"'].",CHAR(34),"%'"," AND ",CHAR(34),";}")</f>
        <v>if(isset($request['profile_id'])){$refinements.="profile_id"." ILIKE "."'%".$request['profile_id']."%' AND ";}</v>
      </c>
      <c r="AF297" t="str">
        <f>_xlfn.CONCAT("if(isset($request['",LOWER(AF23),"'])){$refinements.=",CHAR(34),LOWER(AF53),CHAR(34),".",CHAR(34)," ILIKE ",CHAR(34),".",CHAR(34),"'%",CHAR(34),".$request['",LOWER(AF23),"'].",CHAR(34),"%'"," AND ",CHAR(34),";}")</f>
        <v>if(isset($request['profile_id'])){$refinements.="profile_id"." ILIKE "."'%".$request['profile_id']."%' AND ";}</v>
      </c>
      <c r="AI297" t="str">
        <f>_xlfn.CONCAT("if(isset($request['",LOWER(AI23),"'])){$refinements.=",CHAR(34),LOWER(AI53),CHAR(34),".",CHAR(34)," ILIKE ",CHAR(34),".",CHAR(34),"'%",CHAR(34),".$request['",LOWER(AI23),"'].",CHAR(34),"%'"," AND ",CHAR(34),";}")</f>
        <v>if(isset($request['profile_id'])){$refinements.="profile_id"." ILIKE "."'%".$request['profile_id']."%' AND ";}</v>
      </c>
      <c r="AL297" t="str">
        <f>_xlfn.CONCAT("if(isset($request['",LOWER(AL23),"'])){$refinements.=",CHAR(34),LOWER(AL53),CHAR(34),".",CHAR(34)," ILIKE ",CHAR(34),".",CHAR(34),"'%",CHAR(34),".$request['",LOWER(AL23),"'].",CHAR(34),"%'"," AND ",CHAR(34),";}")</f>
        <v>if(isset($request['profile_id'])){$refinements.="profile_id"." ILIKE "."'%".$request['profile_id']."%' AND ";}</v>
      </c>
      <c r="AO297" t="str">
        <f>_xlfn.CONCAT("if(isset($request['",LOWER(AO23),"'])){$refinements.=",CHAR(34),LOWER(AO53),CHAR(34),".",CHAR(34)," ILIKE ",CHAR(34),".",CHAR(34),"'%",CHAR(34),".$request['",LOWER(AO23),"'].",CHAR(34),"%'"," AND ",CHAR(34),";}")</f>
        <v>if(isset($request['profile_id'])){$refinements.="profile_id"." ILIKE "."'%".$request['profile_id']."%' AND ";}</v>
      </c>
      <c r="AR297" t="str">
        <f>_xlfn.CONCAT("if(isset($request['",LOWER(AR23),"'])){$refinements.=",CHAR(34),LOWER(AR53),CHAR(34),".",CHAR(34)," ILIKE ",CHAR(34),".",CHAR(34),"'%",CHAR(34),".$request['",LOWER(AR23),"'].",CHAR(34),"%'"," AND ",CHAR(34),";}")</f>
        <v>if(isset($request['profile_id'])){$refinements.="profile_id"." ILIKE "."'%".$request['profile_id']."%' AND ";}</v>
      </c>
      <c r="AU297" t="str">
        <f>_xlfn.CONCAT("if(isset($request['",LOWER(AU23),"'])){$refinements.=",CHAR(34),LOWER(AU53),CHAR(34),".",CHAR(34)," ILIKE ",CHAR(34),".",CHAR(34),"'%",CHAR(34),".$request['",LOWER(AU23),"'].",CHAR(34),"%'"," AND ",CHAR(34),";}")</f>
        <v>if(isset($request['profile_id'])){$refinements.="profile_id"." ILIKE "."'%".$request['profile_id']."%' AND ";}</v>
      </c>
      <c r="AX297" t="str">
        <f>_xlfn.CONCAT("if(isset($request['",LOWER(AX23),"'])){$refinements.=",CHAR(34),LOWER(AX53),CHAR(34),".",CHAR(34)," ILIKE ",CHAR(34),".",CHAR(34),"'%",CHAR(34),".$request['",LOWER(AX23),"'].",CHAR(34),"%'"," AND ",CHAR(34),";}")</f>
        <v>if(isset($request['profile_id'])){$refinements.="profile_id"." ILIKE "."'%".$request['profile_id']."%' AND ";}</v>
      </c>
      <c r="BA297" t="str">
        <f>_xlfn.CONCAT("if(isset($request['",LOWER(BA23),"'])){$refinements.=",CHAR(34),LOWER(BA53),CHAR(34),".",CHAR(34)," ILIKE ",CHAR(34),".",CHAR(34),"'%",CHAR(34),".$request['",LOWER(BA23),"'].",CHAR(34),"%'"," AND ",CHAR(34),";}")</f>
        <v>if(isset($request['profile_id'])){$refinements.="profile_id"." ILIKE "."'%".$request['profile_id']."%' AND ";}</v>
      </c>
      <c r="BD297" t="str">
        <f>_xlfn.CONCAT("if(isset($request['",LOWER(BD23),"'])){$refinements.=",CHAR(34),LOWER(BD53),CHAR(34),".",CHAR(34)," ILIKE ",CHAR(34),".",CHAR(34),"'%",CHAR(34),".$request['",LOWER(BD23),"'].",CHAR(34),"%'"," AND ",CHAR(34),";}")</f>
        <v>if(isset($request[''])){$refinements.=""." ILIKE "."'%".$request['']."%' AND ";}</v>
      </c>
      <c r="BG297" t="str">
        <f>_xlfn.CONCAT("if(isset($request['",LOWER(BG23),"'])){$refinements.=",CHAR(34),LOWER(BG53),CHAR(34),".",CHAR(34)," ILIKE ",CHAR(34),".",CHAR(34),"'%",CHAR(34),".$request['",LOWER(BG23),"'].",CHAR(34),"%'"," AND ",CHAR(34),";}")</f>
        <v>if(isset($request['profile_id'])){$refinements.="profile_id"." ILIKE "."'%".$request['profile_id']."%' AND ";}</v>
      </c>
      <c r="BJ297" t="str">
        <f>_xlfn.CONCAT("if(isset($request['",LOWER(BJ23),"'])){$refinements.=",CHAR(34),LOWER(BJ53),CHAR(34),".",CHAR(34)," ILIKE ",CHAR(34),".",CHAR(34),"'%",CHAR(34),".$request['",LOWER(BJ23),"'].",CHAR(34),"%'"," AND ",CHAR(34),";}")</f>
        <v>if(isset($request['profile_id'])){$refinements.="profile_id"." ILIKE "."'%".$request['profile_id']."%' AND ";}</v>
      </c>
      <c r="BM297" t="str">
        <f>_xlfn.CONCAT("if(isset($request['",LOWER(BM23),"'])){$refinements.=",CHAR(34),LOWER(BM53),CHAR(34),".",CHAR(34)," ILIKE ",CHAR(34),".",CHAR(34),"'%",CHAR(34),".$request['",LOWER(BM23),"'].",CHAR(34),"%'"," AND ",CHAR(34),";}")</f>
        <v>if(isset($request['profile_id'])){$refinements.="profile_id"." ILIKE "."'%".$request['profile_id']."%' AND ";}</v>
      </c>
      <c r="BP297" t="str">
        <f>_xlfn.CONCAT("if(isset($request['",LOWER(BP23),"'])){$refinements.=",CHAR(34),LOWER(BP53),CHAR(34),".",CHAR(34)," ILIKE ",CHAR(34),".",CHAR(34),"'%",CHAR(34),".$request['",LOWER(BP23),"'].",CHAR(34),"%'"," AND ",CHAR(34),";}")</f>
        <v>if(isset($request['profile_id'])){$refinements.="profile_id"." ILIKE "."'%".$request['profile_id']."%' AND ";}</v>
      </c>
      <c r="BS297" t="str">
        <f>_xlfn.CONCAT("if(isset($request['",LOWER(BS23),"'])){$refinements.=",CHAR(34),LOWER(BS53),CHAR(34),".",CHAR(34)," ILIKE ",CHAR(34),".",CHAR(34),"'%",CHAR(34),".$request['",LOWER(BS23),"'].",CHAR(34),"%'"," AND ",CHAR(34),";}")</f>
        <v>if(isset($request[''])){$refinements.=""." ILIKE "."'%".$request['']."%' AND ";}</v>
      </c>
      <c r="BV297" t="str">
        <f>_xlfn.CONCAT("if(isset($request['",LOWER(BV23),"'])){$refinements.=",CHAR(34),LOWER(BV53),CHAR(34),".",CHAR(34)," ILIKE ",CHAR(34),".",CHAR(34),"'%",CHAR(34),".$request['",LOWER(BV23),"'].",CHAR(34),"%'"," AND ",CHAR(34),";}")</f>
        <v>if(isset($request[''])){$refinements.=""." ILIKE "."'%".$request['']."%' AND ";}</v>
      </c>
      <c r="BY297" t="str">
        <f>_xlfn.CONCAT("if(isset($request['",LOWER(BY23),"'])){$refinements.=",CHAR(34),LOWER(BY53),CHAR(34),".",CHAR(34)," ILIKE ",CHAR(34),".",CHAR(34),"'%",CHAR(34),".$request['",LOWER(BY23),"'].",CHAR(34),"%'"," AND ",CHAR(34),";}")</f>
        <v>if(isset($request[''])){$refinements.=""." ILIKE "."'%".$request['']."%' AND ";}</v>
      </c>
      <c r="CB297" t="str">
        <f>_xlfn.CONCAT("if(isset($request['",LOWER(CB23),"'])){$refinements.=",CHAR(34),LOWER(CB53),CHAR(34),".",CHAR(34)," ILIKE ",CHAR(34),".",CHAR(34),"'%",CHAR(34),".$request['",LOWER(CB23),"'].",CHAR(34),"%'"," AND ",CHAR(34),";}")</f>
        <v>if(isset($request[''])){$refinements.=""." ILIKE "."'%".$request['']."%' AND ";}</v>
      </c>
      <c r="CE297" t="str">
        <f>_xlfn.CONCAT("if(isset($request['",LOWER(CE23),"'])){$refinements.=",CHAR(34),LOWER(CE53),CHAR(34),".",CHAR(34)," ILIKE ",CHAR(34),".",CHAR(34),"'%",CHAR(34),".$request['",LOWER(CE23),"'].",CHAR(34),"%'"," AND ",CHAR(34),";}")</f>
        <v>if(isset($request[''])){$refinements.=""." ILIKE "."'%".$request['']."%' AND ";}</v>
      </c>
      <c r="CH297" t="s">
        <v>181</v>
      </c>
    </row>
    <row r="298" spans="2:86" x14ac:dyDescent="0.2">
      <c r="B298" t="str">
        <f>_xlfn.CONCAT("if(isset($request['",LOWER(B24),"'])){$refinements.=",CHAR(34),LOWER(B54),CHAR(34),".",CHAR(34)," ILIKE ",CHAR(34),".",CHAR(34),"'%",CHAR(34),".$request['",LOWER(B24),"'].",CHAR(34),"%'"," AND ",CHAR(34),";}")</f>
        <v>if(isset($request[''])){$refinements.=""." ILIKE "."'%".$request['']."%' AND ";}</v>
      </c>
      <c r="E298" t="str">
        <f>_xlfn.CONCAT("if(isset($request['",LOWER(E24),"'])){$refinements.=",CHAR(34),LOWER(E54),CHAR(34),".",CHAR(34)," ILIKE ",CHAR(34),".",CHAR(34),"'%",CHAR(34),".$request['",LOWER(E24),"'].",CHAR(34),"%'"," AND ",CHAR(34),";}")</f>
        <v>if(isset($request[''])){$refinements.=""." ILIKE "."'%".$request['']."%' AND ";}</v>
      </c>
      <c r="H298" t="str">
        <f>_xlfn.CONCAT("if(isset($request['",LOWER(H24),"'])){$refinements.=",CHAR(34),LOWER(H54),CHAR(34),".",CHAR(34)," ILIKE ",CHAR(34),".",CHAR(34),"'%",CHAR(34),".$request['",LOWER(H24),"'].",CHAR(34),"%'"," AND ",CHAR(34),";}")</f>
        <v>if(isset($request[''])){$refinements.=""." ILIKE "."'%".$request['']."%' AND ";}</v>
      </c>
      <c r="K298" t="str">
        <f>_xlfn.CONCAT("if(isset($request['",LOWER(K24),"'])){$refinements.=",CHAR(34),LOWER(K54),CHAR(34),".",CHAR(34)," ILIKE ",CHAR(34),".",CHAR(34),"'%",CHAR(34),".$request['",LOWER(K24),"'].",CHAR(34),"%'"," AND ",CHAR(34),";}")</f>
        <v>if(isset($request[''])){$refinements.=""." ILIKE "."'%".$request['']."%' AND ";}</v>
      </c>
      <c r="N298" t="str">
        <f>_xlfn.CONCAT("if(isset($request['",LOWER(N24),"'])){$refinements.=",CHAR(34),LOWER(N54),CHAR(34),".",CHAR(34)," ILIKE ",CHAR(34),".",CHAR(34),"'%",CHAR(34),".$request['",LOWER(N24),"'].",CHAR(34),"%'"," AND ",CHAR(34),";}")</f>
        <v>if(isset($request[''])){$refinements.=""." ILIKE "."'%".$request['']."%' AND ";}</v>
      </c>
      <c r="Q298" t="str">
        <f>_xlfn.CONCAT("if(isset($request['",LOWER(Q24),"'])){$refinements.=",CHAR(34),LOWER(Q54),CHAR(34),".",CHAR(34)," ILIKE ",CHAR(34),".",CHAR(34),"'%",CHAR(34),".$request['",LOWER(Q24),"'].",CHAR(34),"%'"," AND ",CHAR(34),";}")</f>
        <v>if(isset($request[''])){$refinements.=""." ILIKE "."'%".$request['']."%' AND ";}</v>
      </c>
      <c r="T298" t="str">
        <f>_xlfn.CONCAT("if(isset($request['",LOWER(T24),"'])){$refinements.=",CHAR(34),LOWER(T54),CHAR(34),".",CHAR(34)," ILIKE ",CHAR(34),".",CHAR(34),"'%",CHAR(34),".$request['",LOWER(T24),"'].",CHAR(34),"%'"," AND ",CHAR(34),";}")</f>
        <v>if(isset($request[''])){$refinements.=""." ILIKE "."'%".$request['']."%' AND ";}</v>
      </c>
      <c r="W298" t="str">
        <f>_xlfn.CONCAT("if(isset($request['",LOWER(W24),"'])){$refinements.=",CHAR(34),LOWER(W54),CHAR(34),".",CHAR(34)," ILIKE ",CHAR(34),".",CHAR(34),"'%",CHAR(34),".$request['",LOWER(W24),"'].",CHAR(34),"%'"," AND ",CHAR(34),";}")</f>
        <v>if(isset($request['user_id'])){$refinements.="user_id"." ILIKE "."'%".$request['user_id']."%' AND ";}</v>
      </c>
      <c r="Z298" t="str">
        <f>_xlfn.CONCAT("if(isset($request['",LOWER(Z24),"'])){$refinements.=",CHAR(34),LOWER(Z54),CHAR(34),".",CHAR(34)," ILIKE ",CHAR(34),".",CHAR(34),"'%",CHAR(34),".$request['",LOWER(Z24),"'].",CHAR(34),"%'"," AND ",CHAR(34),";}")</f>
        <v>if(isset($request['user_id'])){$refinements.="user_id"." ILIKE "."'%".$request['user_id']."%' AND ";}</v>
      </c>
      <c r="AC298" t="str">
        <f>_xlfn.CONCAT("if(isset($request['",LOWER(AC24),"'])){$refinements.=",CHAR(34),LOWER(AC54),CHAR(34),".",CHAR(34)," ILIKE ",CHAR(34),".",CHAR(34),"'%",CHAR(34),".$request['",LOWER(AC24),"'].",CHAR(34),"%'"," AND ",CHAR(34),";}")</f>
        <v>if(isset($request[''])){$refinements.=""." ILIKE "."'%".$request['']."%' AND ";}</v>
      </c>
      <c r="AF298" t="str">
        <f>_xlfn.CONCAT("if(isset($request['",LOWER(AF24),"'])){$refinements.=",CHAR(34),LOWER(AF54),CHAR(34),".",CHAR(34)," ILIKE ",CHAR(34),".",CHAR(34),"'%",CHAR(34),".$request['",LOWER(AF24),"'].",CHAR(34),"%'"," AND ",CHAR(34),";}")</f>
        <v>if(isset($request[''])){$refinements.=""." ILIKE "."'%".$request['']."%' AND ";}</v>
      </c>
      <c r="AI298" t="str">
        <f>_xlfn.CONCAT("if(isset($request['",LOWER(AI24),"'])){$refinements.=",CHAR(34),LOWER(AI54),CHAR(34),".",CHAR(34)," ILIKE ",CHAR(34),".",CHAR(34),"'%",CHAR(34),".$request['",LOWER(AI24),"'].",CHAR(34),"%'"," AND ",CHAR(34),";}")</f>
        <v>if(isset($request[''])){$refinements.=""." ILIKE "."'%".$request['']."%' AND ";}</v>
      </c>
      <c r="AL298" t="str">
        <f>_xlfn.CONCAT("if(isset($request['",LOWER(AL24),"'])){$refinements.=",CHAR(34),LOWER(AL54),CHAR(34),".",CHAR(34)," ILIKE ",CHAR(34),".",CHAR(34),"'%",CHAR(34),".$request['",LOWER(AL24),"'].",CHAR(34),"%'"," AND ",CHAR(34),";}")</f>
        <v>if(isset($request[''])){$refinements.=""." ILIKE "."'%".$request['']."%' AND ";}</v>
      </c>
      <c r="AO298" t="str">
        <f>_xlfn.CONCAT("if(isset($request['",LOWER(AO24),"'])){$refinements.=",CHAR(34),LOWER(AO54),CHAR(34),".",CHAR(34)," ILIKE ",CHAR(34),".",CHAR(34),"'%",CHAR(34),".$request['",LOWER(AO24),"'].",CHAR(34),"%'"," AND ",CHAR(34),";}")</f>
        <v>if(isset($request[''])){$refinements.=""." ILIKE "."'%".$request['']."%' AND ";}</v>
      </c>
      <c r="AR298" t="str">
        <f>_xlfn.CONCAT("if(isset($request['",LOWER(AR24),"'])){$refinements.=",CHAR(34),LOWER(AR54),CHAR(34),".",CHAR(34)," ILIKE ",CHAR(34),".",CHAR(34),"'%",CHAR(34),".$request['",LOWER(AR24),"'].",CHAR(34),"%'"," AND ",CHAR(34),";}")</f>
        <v>if(isset($request[''])){$refinements.=""." ILIKE "."'%".$request['']."%' AND ";}</v>
      </c>
      <c r="AU298" t="str">
        <f>_xlfn.CONCAT("if(isset($request['",LOWER(AU24),"'])){$refinements.=",CHAR(34),LOWER(AU54),CHAR(34),".",CHAR(34)," ILIKE ",CHAR(34),".",CHAR(34),"'%",CHAR(34),".$request['",LOWER(AU24),"'].",CHAR(34),"%'"," AND ",CHAR(34),";}")</f>
        <v>if(isset($request[''])){$refinements.=""." ILIKE "."'%".$request['']."%' AND ";}</v>
      </c>
      <c r="AX298" t="str">
        <f>_xlfn.CONCAT("if(isset($request['",LOWER(AX24),"'])){$refinements.=",CHAR(34),LOWER(AX54),CHAR(34),".",CHAR(34)," ILIKE ",CHAR(34),".",CHAR(34),"'%",CHAR(34),".$request['",LOWER(AX24),"'].",CHAR(34),"%'"," AND ",CHAR(34),";}")</f>
        <v>if(isset($request[''])){$refinements.=""." ILIKE "."'%".$request['']."%' AND ";}</v>
      </c>
      <c r="BA298" t="str">
        <f>_xlfn.CONCAT("if(isset($request['",LOWER(BA24),"'])){$refinements.=",CHAR(34),LOWER(BA54),CHAR(34),".",CHAR(34)," ILIKE ",CHAR(34),".",CHAR(34),"'%",CHAR(34),".$request['",LOWER(BA24),"'].",CHAR(34),"%'"," AND ",CHAR(34),";}")</f>
        <v>if(isset($request[''])){$refinements.=""." ILIKE "."'%".$request['']."%' AND ";}</v>
      </c>
      <c r="BD298" t="str">
        <f>_xlfn.CONCAT("if(isset($request['",LOWER(BD24),"'])){$refinements.=",CHAR(34),LOWER(BD54),CHAR(34),".",CHAR(34)," ILIKE ",CHAR(34),".",CHAR(34),"'%",CHAR(34),".$request['",LOWER(BD24),"'].",CHAR(34),"%'"," AND ",CHAR(34),";}")</f>
        <v>if(isset($request[''])){$refinements.=""." ILIKE "."'%".$request['']."%' AND ";}</v>
      </c>
      <c r="BG298" t="str">
        <f>_xlfn.CONCAT("if(isset($request['",LOWER(BG24),"'])){$refinements.=",CHAR(34),LOWER(BG54),CHAR(34),".",CHAR(34)," ILIKE ",CHAR(34),".",CHAR(34),"'%",CHAR(34),".$request['",LOWER(BG24),"'].",CHAR(34),"%'"," AND ",CHAR(34),";}")</f>
        <v>if(isset($request[''])){$refinements.=""." ILIKE "."'%".$request['']."%' AND ";}</v>
      </c>
      <c r="BJ298" t="str">
        <f>_xlfn.CONCAT("if(isset($request['",LOWER(BJ24),"'])){$refinements.=",CHAR(34),LOWER(BJ54),CHAR(34),".",CHAR(34)," ILIKE ",CHAR(34),".",CHAR(34),"'%",CHAR(34),".$request['",LOWER(BJ24),"'].",CHAR(34),"%'"," AND ",CHAR(34),";}")</f>
        <v>if(isset($request[''])){$refinements.=""." ILIKE "."'%".$request['']."%' AND ";}</v>
      </c>
      <c r="BM298" t="str">
        <f>_xlfn.CONCAT("if(isset($request['",LOWER(BM24),"'])){$refinements.=",CHAR(34),LOWER(BM54),CHAR(34),".",CHAR(34)," ILIKE ",CHAR(34),".",CHAR(34),"'%",CHAR(34),".$request['",LOWER(BM24),"'].",CHAR(34),"%'"," AND ",CHAR(34),";}")</f>
        <v>if(isset($request[''])){$refinements.=""." ILIKE "."'%".$request['']."%' AND ";}</v>
      </c>
      <c r="BP298" t="str">
        <f>_xlfn.CONCAT("if(isset($request['",LOWER(BP24),"'])){$refinements.=",CHAR(34),LOWER(BP54),CHAR(34),".",CHAR(34)," ILIKE ",CHAR(34),".",CHAR(34),"'%",CHAR(34),".$request['",LOWER(BP24),"'].",CHAR(34),"%'"," AND ",CHAR(34),";}")</f>
        <v>if(isset($request[''])){$refinements.=""." ILIKE "."'%".$request['']."%' AND ";}</v>
      </c>
      <c r="BS298" t="str">
        <f>_xlfn.CONCAT("if(isset($request['",LOWER(BS24),"'])){$refinements.=",CHAR(34),LOWER(BS54),CHAR(34),".",CHAR(34)," ILIKE ",CHAR(34),".",CHAR(34),"'%",CHAR(34),".$request['",LOWER(BS24),"'].",CHAR(34),"%'"," AND ",CHAR(34),";}")</f>
        <v>if(isset($request[''])){$refinements.=""." ILIKE "."'%".$request['']."%' AND ";}</v>
      </c>
      <c r="BV298" t="str">
        <f>_xlfn.CONCAT("if(isset($request['",LOWER(BV24),"'])){$refinements.=",CHAR(34),LOWER(BV54),CHAR(34),".",CHAR(34)," ILIKE ",CHAR(34),".",CHAR(34),"'%",CHAR(34),".$request['",LOWER(BV24),"'].",CHAR(34),"%'"," AND ",CHAR(34),";}")</f>
        <v>if(isset($request[''])){$refinements.=""." ILIKE "."'%".$request['']."%' AND ";}</v>
      </c>
      <c r="BY298" t="str">
        <f>_xlfn.CONCAT("if(isset($request['",LOWER(BY24),"'])){$refinements.=",CHAR(34),LOWER(BY54),CHAR(34),".",CHAR(34)," ILIKE ",CHAR(34),".",CHAR(34),"'%",CHAR(34),".$request['",LOWER(BY24),"'].",CHAR(34),"%'"," AND ",CHAR(34),";}")</f>
        <v>if(isset($request[''])){$refinements.=""." ILIKE "."'%".$request['']."%' AND ";}</v>
      </c>
      <c r="CB298" t="str">
        <f>_xlfn.CONCAT("if(isset($request['",LOWER(CB24),"'])){$refinements.=",CHAR(34),LOWER(CB54),CHAR(34),".",CHAR(34)," ILIKE ",CHAR(34),".",CHAR(34),"'%",CHAR(34),".$request['",LOWER(CB24),"'].",CHAR(34),"%'"," AND ",CHAR(34),";}")</f>
        <v>if(isset($request[''])){$refinements.=""." ILIKE "."'%".$request['']."%' AND ";}</v>
      </c>
      <c r="CE298" t="str">
        <f>_xlfn.CONCAT("if(isset($request['",LOWER(CE24),"'])){$refinements.=",CHAR(34),LOWER(CE54),CHAR(34),".",CHAR(34)," ILIKE ",CHAR(34),".",CHAR(34),"'%",CHAR(34),".$request['",LOWER(CE24),"'].",CHAR(34),"%'"," AND ",CHAR(34),";}")</f>
        <v>if(isset($request[''])){$refinements.=""." ILIKE "."'%".$request['']."%' AND ";}</v>
      </c>
      <c r="CH298" t="s">
        <v>181</v>
      </c>
    </row>
    <row r="299" spans="2:86" x14ac:dyDescent="0.2">
      <c r="B299" t="str">
        <f>_xlfn.CONCAT("if(isset($request['",LOWER(B25),"'])){$refinements.=",CHAR(34),LOWER(B55),CHAR(34),".",CHAR(34)," ILIKE ",CHAR(34),".",CHAR(34),"'%",CHAR(34),".$request['",LOWER(B25),"'].",CHAR(34),"%'"," AND ",CHAR(34),";}")</f>
        <v>if(isset($request[''])){$refinements.=""." ILIKE "."'%".$request['']."%' AND ";}</v>
      </c>
      <c r="E299" t="str">
        <f>_xlfn.CONCAT("if(isset($request['",LOWER(E25),"'])){$refinements.=",CHAR(34),LOWER(E55),CHAR(34),".",CHAR(34)," ILIKE ",CHAR(34),".",CHAR(34),"'%",CHAR(34),".$request['",LOWER(E25),"'].",CHAR(34),"%'"," AND ",CHAR(34),";}")</f>
        <v>if(isset($request[''])){$refinements.=""." ILIKE "."'%".$request['']."%' AND ";}</v>
      </c>
      <c r="H299" t="str">
        <f>_xlfn.CONCAT("if(isset($request['",LOWER(H25),"'])){$refinements.=",CHAR(34),LOWER(H55),CHAR(34),".",CHAR(34)," ILIKE ",CHAR(34),".",CHAR(34),"'%",CHAR(34),".$request['",LOWER(H25),"'].",CHAR(34),"%'"," AND ",CHAR(34),";}")</f>
        <v>if(isset($request[''])){$refinements.=""." ILIKE "."'%".$request['']."%' AND ";}</v>
      </c>
      <c r="K299" t="str">
        <f>_xlfn.CONCAT("if(isset($request['",LOWER(K25),"'])){$refinements.=",CHAR(34),LOWER(K55),CHAR(34),".",CHAR(34)," ILIKE ",CHAR(34),".",CHAR(34),"'%",CHAR(34),".$request['",LOWER(K25),"'].",CHAR(34),"%'"," AND ",CHAR(34),";}")</f>
        <v>if(isset($request[''])){$refinements.=""." ILIKE "."'%".$request['']."%' AND ";}</v>
      </c>
      <c r="N299" t="str">
        <f>_xlfn.CONCAT("if(isset($request['",LOWER(N25),"'])){$refinements.=",CHAR(34),LOWER(N55),CHAR(34),".",CHAR(34)," ILIKE ",CHAR(34),".",CHAR(34),"'%",CHAR(34),".$request['",LOWER(N25),"'].",CHAR(34),"%'"," AND ",CHAR(34),";}")</f>
        <v>if(isset($request[''])){$refinements.=""." ILIKE "."'%".$request['']."%' AND ";}</v>
      </c>
      <c r="Q299" t="str">
        <f>_xlfn.CONCAT("if(isset($request['",LOWER(Q25),"'])){$refinements.=",CHAR(34),LOWER(Q55),CHAR(34),".",CHAR(34)," ILIKE ",CHAR(34),".",CHAR(34),"'%",CHAR(34),".$request['",LOWER(Q25),"'].",CHAR(34),"%'"," AND ",CHAR(34),";}")</f>
        <v>if(isset($request[''])){$refinements.=""." ILIKE "."'%".$request['']."%' AND ";}</v>
      </c>
      <c r="T299" t="str">
        <f>_xlfn.CONCAT("if(isset($request['",LOWER(T25),"'])){$refinements.=",CHAR(34),LOWER(T55),CHAR(34),".",CHAR(34)," ILIKE ",CHAR(34),".",CHAR(34),"'%",CHAR(34),".$request['",LOWER(T25),"'].",CHAR(34),"%'"," AND ",CHAR(34),";}")</f>
        <v>if(isset($request['person_id'])){$refinements.="person_id"." ILIKE "."'%".$request['person_id']."%' AND ";}</v>
      </c>
      <c r="W299" t="str">
        <f>_xlfn.CONCAT("if(isset($request['",LOWER(W25),"'])){$refinements.=",CHAR(34),LOWER(W55),CHAR(34),".",CHAR(34)," ILIKE ",CHAR(34),".",CHAR(34),"'%",CHAR(34),".$request['",LOWER(W25),"'].",CHAR(34),"%'"," AND ",CHAR(34),";}")</f>
        <v>if(isset($request[''])){$refinements.=""." ILIKE "."'%".$request['']."%' AND ";}</v>
      </c>
      <c r="Z299" t="str">
        <f>_xlfn.CONCAT("if(isset($request['",LOWER(Z25),"'])){$refinements.=",CHAR(34),LOWER(Z55),CHAR(34),".",CHAR(34)," ILIKE ",CHAR(34),".",CHAR(34),"'%",CHAR(34),".$request['",LOWER(Z25),"'].",CHAR(34),"%'"," AND ",CHAR(34),";}")</f>
        <v>if(isset($request[''])){$refinements.=""." ILIKE "."'%".$request['']."%' AND ";}</v>
      </c>
      <c r="AC299" t="str">
        <f>_xlfn.CONCAT("if(isset($request['",LOWER(AC25),"'])){$refinements.=",CHAR(34),LOWER(AC55),CHAR(34),".",CHAR(34)," ILIKE ",CHAR(34),".",CHAR(34),"'%",CHAR(34),".$request['",LOWER(AC25),"'].",CHAR(34),"%'"," AND ",CHAR(34),";}")</f>
        <v>if(isset($request[''])){$refinements.=""." ILIKE "."'%".$request['']."%' AND ";}</v>
      </c>
      <c r="AF299" t="str">
        <f>_xlfn.CONCAT("if(isset($request['",LOWER(AF25),"'])){$refinements.=",CHAR(34),LOWER(AF55),CHAR(34),".",CHAR(34)," ILIKE ",CHAR(34),".",CHAR(34),"'%",CHAR(34),".$request['",LOWER(AF25),"'].",CHAR(34),"%'"," AND ",CHAR(34),";}")</f>
        <v>if(isset($request[''])){$refinements.=""." ILIKE "."'%".$request['']."%' AND ";}</v>
      </c>
      <c r="AI299" t="str">
        <f>_xlfn.CONCAT("if(isset($request['",LOWER(AI25),"'])){$refinements.=",CHAR(34),LOWER(AI55),CHAR(34),".",CHAR(34)," ILIKE ",CHAR(34),".",CHAR(34),"'%",CHAR(34),".$request['",LOWER(AI25),"'].",CHAR(34),"%'"," AND ",CHAR(34),";}")</f>
        <v>if(isset($request[''])){$refinements.=""." ILIKE "."'%".$request['']."%' AND ";}</v>
      </c>
      <c r="AL299" t="str">
        <f>_xlfn.CONCAT("if(isset($request['",LOWER(AL25),"'])){$refinements.=",CHAR(34),LOWER(AL55),CHAR(34),".",CHAR(34)," ILIKE ",CHAR(34),".",CHAR(34),"'%",CHAR(34),".$request['",LOWER(AL25),"'].",CHAR(34),"%'"," AND ",CHAR(34),";}")</f>
        <v>if(isset($request[''])){$refinements.=""." ILIKE "."'%".$request['']."%' AND ";}</v>
      </c>
      <c r="AO299" t="str">
        <f>_xlfn.CONCAT("if(isset($request['",LOWER(AO25),"'])){$refinements.=",CHAR(34),LOWER(AO55),CHAR(34),".",CHAR(34)," ILIKE ",CHAR(34),".",CHAR(34),"'%",CHAR(34),".$request['",LOWER(AO25),"'].",CHAR(34),"%'"," AND ",CHAR(34),";}")</f>
        <v>if(isset($request[''])){$refinements.=""." ILIKE "."'%".$request['']."%' AND ";}</v>
      </c>
      <c r="AR299" t="str">
        <f>_xlfn.CONCAT("if(isset($request['",LOWER(AR25),"'])){$refinements.=",CHAR(34),LOWER(AR55),CHAR(34),".",CHAR(34)," ILIKE ",CHAR(34),".",CHAR(34),"'%",CHAR(34),".$request['",LOWER(AR25),"'].",CHAR(34),"%'"," AND ",CHAR(34),";}")</f>
        <v>if(isset($request[''])){$refinements.=""." ILIKE "."'%".$request['']."%' AND ";}</v>
      </c>
      <c r="AU299" t="str">
        <f>_xlfn.CONCAT("if(isset($request['",LOWER(AU25),"'])){$refinements.=",CHAR(34),LOWER(AU55),CHAR(34),".",CHAR(34)," ILIKE ",CHAR(34),".",CHAR(34),"'%",CHAR(34),".$request['",LOWER(AU25),"'].",CHAR(34),"%'"," AND ",CHAR(34),";}")</f>
        <v>if(isset($request[''])){$refinements.=""." ILIKE "."'%".$request['']."%' AND ";}</v>
      </c>
      <c r="AX299" t="str">
        <f>_xlfn.CONCAT("if(isset($request['",LOWER(AX25),"'])){$refinements.=",CHAR(34),LOWER(AX55),CHAR(34),".",CHAR(34)," ILIKE ",CHAR(34),".",CHAR(34),"'%",CHAR(34),".$request['",LOWER(AX25),"'].",CHAR(34),"%'"," AND ",CHAR(34),";}")</f>
        <v>if(isset($request[''])){$refinements.=""." ILIKE "."'%".$request['']."%' AND ";}</v>
      </c>
      <c r="BA299" t="str">
        <f>_xlfn.CONCAT("if(isset($request['",LOWER(BA25),"'])){$refinements.=",CHAR(34),LOWER(BA55),CHAR(34),".",CHAR(34)," ILIKE ",CHAR(34),".",CHAR(34),"'%",CHAR(34),".$request['",LOWER(BA25),"'].",CHAR(34),"%'"," AND ",CHAR(34),";}")</f>
        <v>if(isset($request[''])){$refinements.=""." ILIKE "."'%".$request['']."%' AND ";}</v>
      </c>
      <c r="BD299" t="str">
        <f>_xlfn.CONCAT("if(isset($request['",LOWER(BD25),"'])){$refinements.=",CHAR(34),LOWER(BD55),CHAR(34),".",CHAR(34)," ILIKE ",CHAR(34),".",CHAR(34),"'%",CHAR(34),".$request['",LOWER(BD25),"'].",CHAR(34),"%'"," AND ",CHAR(34),";}")</f>
        <v>if(isset($request[''])){$refinements.=""." ILIKE "."'%".$request['']."%' AND ";}</v>
      </c>
      <c r="BG299" t="str">
        <f>_xlfn.CONCAT("if(isset($request['",LOWER(BG25),"'])){$refinements.=",CHAR(34),LOWER(BG55),CHAR(34),".",CHAR(34)," ILIKE ",CHAR(34),".",CHAR(34),"'%",CHAR(34),".$request['",LOWER(BG25),"'].",CHAR(34),"%'"," AND ",CHAR(34),";}")</f>
        <v>if(isset($request[''])){$refinements.=""." ILIKE "."'%".$request['']."%' AND ";}</v>
      </c>
      <c r="BJ299" t="str">
        <f>_xlfn.CONCAT("if(isset($request['",LOWER(BJ25),"'])){$refinements.=",CHAR(34),LOWER(BJ55),CHAR(34),".",CHAR(34)," ILIKE ",CHAR(34),".",CHAR(34),"'%",CHAR(34),".$request['",LOWER(BJ25),"'].",CHAR(34),"%'"," AND ",CHAR(34),";}")</f>
        <v>if(isset($request[''])){$refinements.=""." ILIKE "."'%".$request['']."%' AND ";}</v>
      </c>
      <c r="BM299" t="str">
        <f>_xlfn.CONCAT("if(isset($request['",LOWER(BM25),"'])){$refinements.=",CHAR(34),LOWER(BM55),CHAR(34),".",CHAR(34)," ILIKE ",CHAR(34),".",CHAR(34),"'%",CHAR(34),".$request['",LOWER(BM25),"'].",CHAR(34),"%'"," AND ",CHAR(34),";}")</f>
        <v>if(isset($request[''])){$refinements.=""." ILIKE "."'%".$request['']."%' AND ";}</v>
      </c>
      <c r="BP299" t="str">
        <f>_xlfn.CONCAT("if(isset($request['",LOWER(BP25),"'])){$refinements.=",CHAR(34),LOWER(BP55),CHAR(34),".",CHAR(34)," ILIKE ",CHAR(34),".",CHAR(34),"'%",CHAR(34),".$request['",LOWER(BP25),"'].",CHAR(34),"%'"," AND ",CHAR(34),";}")</f>
        <v>if(isset($request[''])){$refinements.=""." ILIKE "."'%".$request['']."%' AND ";}</v>
      </c>
      <c r="BS299" t="str">
        <f>_xlfn.CONCAT("if(isset($request['",LOWER(BS25),"'])){$refinements.=",CHAR(34),LOWER(BS55),CHAR(34),".",CHAR(34)," ILIKE ",CHAR(34),".",CHAR(34),"'%",CHAR(34),".$request['",LOWER(BS25),"'].",CHAR(34),"%'"," AND ",CHAR(34),";}")</f>
        <v>if(isset($request[''])){$refinements.=""." ILIKE "."'%".$request['']."%' AND ";}</v>
      </c>
      <c r="BV299" t="str">
        <f>_xlfn.CONCAT("if(isset($request['",LOWER(BV25),"'])){$refinements.=",CHAR(34),LOWER(BV55),CHAR(34),".",CHAR(34)," ILIKE ",CHAR(34),".",CHAR(34),"'%",CHAR(34),".$request['",LOWER(BV25),"'].",CHAR(34),"%'"," AND ",CHAR(34),";}")</f>
        <v>if(isset($request[''])){$refinements.=""." ILIKE "."'%".$request['']."%' AND ";}</v>
      </c>
      <c r="BY299" t="str">
        <f>_xlfn.CONCAT("if(isset($request['",LOWER(BY25),"'])){$refinements.=",CHAR(34),LOWER(BY55),CHAR(34),".",CHAR(34)," ILIKE ",CHAR(34),".",CHAR(34),"'%",CHAR(34),".$request['",LOWER(BY25),"'].",CHAR(34),"%'"," AND ",CHAR(34),";}")</f>
        <v>if(isset($request[''])){$refinements.=""." ILIKE "."'%".$request['']."%' AND ";}</v>
      </c>
      <c r="CB299" t="str">
        <f>_xlfn.CONCAT("if(isset($request['",LOWER(CB25),"'])){$refinements.=",CHAR(34),LOWER(CB55),CHAR(34),".",CHAR(34)," ILIKE ",CHAR(34),".",CHAR(34),"'%",CHAR(34),".$request['",LOWER(CB25),"'].",CHAR(34),"%'"," AND ",CHAR(34),";}")</f>
        <v>if(isset($request[''])){$refinements.=""." ILIKE "."'%".$request['']."%' AND ";}</v>
      </c>
      <c r="CE299" t="str">
        <f>_xlfn.CONCAT("if(isset($request['",LOWER(CE25),"'])){$refinements.=",CHAR(34),LOWER(CE55),CHAR(34),".",CHAR(34)," ILIKE ",CHAR(34),".",CHAR(34),"'%",CHAR(34),".$request['",LOWER(CE25),"'].",CHAR(34),"%'"," AND ",CHAR(34),";}")</f>
        <v>if(isset($request[''])){$refinements.=""." ILIKE "."'%".$request['']."%' AND ";}</v>
      </c>
      <c r="CH299" t="s">
        <v>181</v>
      </c>
    </row>
    <row r="300" spans="2:86" x14ac:dyDescent="0.2">
      <c r="B300" t="str">
        <f>_xlfn.CONCAT("if(isset($request['",LOWER(B26),"'])){$refinements.=",CHAR(34),LOWER(B56),CHAR(34),".",CHAR(34)," ILIKE ",CHAR(34),".",CHAR(34),"'%",CHAR(34),".$request['",LOWER(B26),"'].",CHAR(34),"%'"," AND ",CHAR(34),";}")</f>
        <v>if(isset($request['app_id'])){$refinements.="app_id"." ILIKE "."'%".$request['app_id']."%' AND ";}</v>
      </c>
      <c r="E300" t="str">
        <f>_xlfn.CONCAT("if(isset($request['",LOWER(E26),"'])){$refinements.=",CHAR(34),LOWER(E56),CHAR(34),".",CHAR(34)," ILIKE ",CHAR(34),".",CHAR(34),"'%",CHAR(34),".$request['",LOWER(E26),"'].",CHAR(34),"%'"," AND ",CHAR(34),";}")</f>
        <v>if(isset($request['app_id'])){$refinements.="app_id"." ILIKE "."'%".$request['app_id']."%' AND ";}</v>
      </c>
      <c r="H300" t="str">
        <f>_xlfn.CONCAT("if(isset($request['",LOWER(H26),"'])){$refinements.=",CHAR(34),LOWER(H56),CHAR(34),".",CHAR(34)," ILIKE ",CHAR(34),".",CHAR(34),"'%",CHAR(34),".$request['",LOWER(H26),"'].",CHAR(34),"%'"," AND ",CHAR(34),";}")</f>
        <v>if(isset($request['app_id'])){$refinements.="app_id"." ILIKE "."'%".$request['app_id']."%' AND ";}</v>
      </c>
      <c r="K300" t="str">
        <f>_xlfn.CONCAT("if(isset($request['",LOWER(K26),"'])){$refinements.=",CHAR(34),LOWER(K56),CHAR(34),".",CHAR(34)," ILIKE ",CHAR(34),".",CHAR(34),"'%",CHAR(34),".$request['",LOWER(K26),"'].",CHAR(34),"%'"," AND ",CHAR(34),";}")</f>
        <v>if(isset($request['app_id'])){$refinements.="app_id"." ILIKE "."'%".$request['app_id']."%' AND ";}</v>
      </c>
      <c r="N300" t="str">
        <f>_xlfn.CONCAT("if(isset($request['",LOWER(N26),"'])){$refinements.=",CHAR(34),LOWER(N56),CHAR(34),".",CHAR(34)," ILIKE ",CHAR(34),".",CHAR(34),"'%",CHAR(34),".$request['",LOWER(N26),"'].",CHAR(34),"%'"," AND ",CHAR(34),";}")</f>
        <v>if(isset($request['app_id'])){$refinements.="app_id"." ILIKE "."'%".$request['app_id']."%' AND ";}</v>
      </c>
      <c r="Q300" t="str">
        <f>_xlfn.CONCAT("if(isset($request['",LOWER(Q26),"'])){$refinements.=",CHAR(34),LOWER(Q56),CHAR(34),".",CHAR(34)," ILIKE ",CHAR(34),".",CHAR(34),"'%",CHAR(34),".$request['",LOWER(Q26),"'].",CHAR(34),"%'"," AND ",CHAR(34),";}")</f>
        <v>if(isset($request['app_id'])){$refinements.="app_id"." ILIKE "."'%".$request['app_id']."%' AND ";}</v>
      </c>
      <c r="T300" t="str">
        <f>_xlfn.CONCAT("if(isset($request['",LOWER(T26),"'])){$refinements.=",CHAR(34),LOWER(T56),CHAR(34),".",CHAR(34)," ILIKE ",CHAR(34),".",CHAR(34),"'%",CHAR(34),".$request['",LOWER(T26),"'].",CHAR(34),"%'"," AND ",CHAR(34),";}")</f>
        <v>if(isset($request['app_id'])){$refinements.="app_id"." ILIKE "."'%".$request['app_id']."%' AND ";}</v>
      </c>
      <c r="W300" t="str">
        <f>_xlfn.CONCAT("if(isset($request['",LOWER(W26),"'])){$refinements.=",CHAR(34),LOWER(W56),CHAR(34),".",CHAR(34)," ILIKE ",CHAR(34),".",CHAR(34),"'%",CHAR(34),".$request['",LOWER(W26),"'].",CHAR(34),"%'"," AND ",CHAR(34),";}")</f>
        <v>if(isset($request['app_id'])){$refinements.="app_id"." ILIKE "."'%".$request['app_id']."%' AND ";}</v>
      </c>
      <c r="Z300" t="str">
        <f>_xlfn.CONCAT("if(isset($request['",LOWER(Z26),"'])){$refinements.=",CHAR(34),LOWER(Z56),CHAR(34),".",CHAR(34)," ILIKE ",CHAR(34),".",CHAR(34),"'%",CHAR(34),".$request['",LOWER(Z26),"'].",CHAR(34),"%'"," AND ",CHAR(34),";}")</f>
        <v>if(isset($request['app_id'])){$refinements.="app_id"." ILIKE "."'%".$request['app_id']."%' AND ";}</v>
      </c>
      <c r="AC300" t="str">
        <f>_xlfn.CONCAT("if(isset($request['",LOWER(AC26),"'])){$refinements.=",CHAR(34),LOWER(AC56),CHAR(34),".",CHAR(34)," ILIKE ",CHAR(34),".",CHAR(34),"'%",CHAR(34),".$request['",LOWER(AC26),"'].",CHAR(34),"%'"," AND ",CHAR(34),";}")</f>
        <v>if(isset($request['app_id'])){$refinements.="app_id"." ILIKE "."'%".$request['app_id']."%' AND ";}</v>
      </c>
      <c r="AF300" t="str">
        <f>_xlfn.CONCAT("if(isset($request['",LOWER(AF26),"'])){$refinements.=",CHAR(34),LOWER(AF56),CHAR(34),".",CHAR(34)," ILIKE ",CHAR(34),".",CHAR(34),"'%",CHAR(34),".$request['",LOWER(AF26),"'].",CHAR(34),"%'"," AND ",CHAR(34),";}")</f>
        <v>if(isset($request['app_id'])){$refinements.="app_id"." ILIKE "."'%".$request['app_id']."%' AND ";}</v>
      </c>
      <c r="AI300" t="str">
        <f>_xlfn.CONCAT("if(isset($request['",LOWER(AI26),"'])){$refinements.=",CHAR(34),LOWER(AI56),CHAR(34),".",CHAR(34)," ILIKE ",CHAR(34),".",CHAR(34),"'%",CHAR(34),".$request['",LOWER(AI26),"'].",CHAR(34),"%'"," AND ",CHAR(34),";}")</f>
        <v>if(isset($request['app_id'])){$refinements.="app_id"." ILIKE "."'%".$request['app_id']."%' AND ";}</v>
      </c>
      <c r="AL300" t="str">
        <f>_xlfn.CONCAT("if(isset($request['",LOWER(AL26),"'])){$refinements.=",CHAR(34),LOWER(AL56),CHAR(34),".",CHAR(34)," ILIKE ",CHAR(34),".",CHAR(34),"'%",CHAR(34),".$request['",LOWER(AL26),"'].",CHAR(34),"%'"," AND ",CHAR(34),";}")</f>
        <v>if(isset($request['app_id'])){$refinements.="app_id"." ILIKE "."'%".$request['app_id']."%' AND ";}</v>
      </c>
      <c r="AO300" t="str">
        <f>_xlfn.CONCAT("if(isset($request['",LOWER(AO26),"'])){$refinements.=",CHAR(34),LOWER(AO56),CHAR(34),".",CHAR(34)," ILIKE ",CHAR(34),".",CHAR(34),"'%",CHAR(34),".$request['",LOWER(AO26),"'].",CHAR(34),"%'"," AND ",CHAR(34),";}")</f>
        <v>if(isset($request['app_id'])){$refinements.="app_id"." ILIKE "."'%".$request['app_id']."%' AND ";}</v>
      </c>
      <c r="AR300" t="str">
        <f>_xlfn.CONCAT("if(isset($request['",LOWER(AR26),"'])){$refinements.=",CHAR(34),LOWER(AR56),CHAR(34),".",CHAR(34)," ILIKE ",CHAR(34),".",CHAR(34),"'%",CHAR(34),".$request['",LOWER(AR26),"'].",CHAR(34),"%'"," AND ",CHAR(34),";}")</f>
        <v>if(isset($request['app_id'])){$refinements.="app_id"." ILIKE "."'%".$request['app_id']."%' AND ";}</v>
      </c>
      <c r="AU300" t="str">
        <f>_xlfn.CONCAT("if(isset($request['",LOWER(AU26),"'])){$refinements.=",CHAR(34),LOWER(AU56),CHAR(34),".",CHAR(34)," ILIKE ",CHAR(34),".",CHAR(34),"'%",CHAR(34),".$request['",LOWER(AU26),"'].",CHAR(34),"%'"," AND ",CHAR(34),";}")</f>
        <v>if(isset($request['app_id'])){$refinements.="app_id"." ILIKE "."'%".$request['app_id']."%' AND ";}</v>
      </c>
      <c r="AX300" t="str">
        <f>_xlfn.CONCAT("if(isset($request['",LOWER(AX26),"'])){$refinements.=",CHAR(34),LOWER(AX56),CHAR(34),".",CHAR(34)," ILIKE ",CHAR(34),".",CHAR(34),"'%",CHAR(34),".$request['",LOWER(AX26),"'].",CHAR(34),"%'"," AND ",CHAR(34),";}")</f>
        <v>if(isset($request['app_id'])){$refinements.="app_id"." ILIKE "."'%".$request['app_id']."%' AND ";}</v>
      </c>
      <c r="BA300" t="str">
        <f>_xlfn.CONCAT("if(isset($request['",LOWER(BA26),"'])){$refinements.=",CHAR(34),LOWER(BA56),CHAR(34),".",CHAR(34)," ILIKE ",CHAR(34),".",CHAR(34),"'%",CHAR(34),".$request['",LOWER(BA26),"'].",CHAR(34),"%'"," AND ",CHAR(34),";}")</f>
        <v>if(isset($request['app_id'])){$refinements.="app_id"." ILIKE "."'%".$request['app_id']."%' AND ";}</v>
      </c>
      <c r="BD300" t="str">
        <f>_xlfn.CONCAT("if(isset($request['",LOWER(BD26),"'])){$refinements.=",CHAR(34),LOWER(BD56),CHAR(34),".",CHAR(34)," ILIKE ",CHAR(34),".",CHAR(34),"'%",CHAR(34),".$request['",LOWER(BD26),"'].",CHAR(34),"%'"," AND ",CHAR(34),";}")</f>
        <v>if(isset($request['app_id'])){$refinements.="app_id"." ILIKE "."'%".$request['app_id']."%' AND ";}</v>
      </c>
      <c r="BG300" t="str">
        <f>_xlfn.CONCAT("if(isset($request['",LOWER(BG26),"'])){$refinements.=",CHAR(34),LOWER(BG56),CHAR(34),".",CHAR(34)," ILIKE ",CHAR(34),".",CHAR(34),"'%",CHAR(34),".$request['",LOWER(BG26),"'].",CHAR(34),"%'"," AND ",CHAR(34),";}")</f>
        <v>if(isset($request['app_id'])){$refinements.="app_id"." ILIKE "."'%".$request['app_id']."%' AND ";}</v>
      </c>
      <c r="BJ300" t="str">
        <f>_xlfn.CONCAT("if(isset($request['",LOWER(BJ26),"'])){$refinements.=",CHAR(34),LOWER(BJ56),CHAR(34),".",CHAR(34)," ILIKE ",CHAR(34),".",CHAR(34),"'%",CHAR(34),".$request['",LOWER(BJ26),"'].",CHAR(34),"%'"," AND ",CHAR(34),";}")</f>
        <v>if(isset($request['app_id'])){$refinements.="app_id"." ILIKE "."'%".$request['app_id']."%' AND ";}</v>
      </c>
      <c r="BM300" t="str">
        <f>_xlfn.CONCAT("if(isset($request['",LOWER(BM26),"'])){$refinements.=",CHAR(34),LOWER(BM56),CHAR(34),".",CHAR(34)," ILIKE ",CHAR(34),".",CHAR(34),"'%",CHAR(34),".$request['",LOWER(BM26),"'].",CHAR(34),"%'"," AND ",CHAR(34),";}")</f>
        <v>if(isset($request['app_id'])){$refinements.="app_id"." ILIKE "."'%".$request['app_id']."%' AND ";}</v>
      </c>
      <c r="BP300" t="str">
        <f>_xlfn.CONCAT("if(isset($request['",LOWER(BP26),"'])){$refinements.=",CHAR(34),LOWER(BP56),CHAR(34),".",CHAR(34)," ILIKE ",CHAR(34),".",CHAR(34),"'%",CHAR(34),".$request['",LOWER(BP26),"'].",CHAR(34),"%'"," AND ",CHAR(34),";}")</f>
        <v>if(isset($request['app_id'])){$refinements.="app_id"." ILIKE "."'%".$request['app_id']."%' AND ";}</v>
      </c>
      <c r="BS300" t="str">
        <f>_xlfn.CONCAT("if(isset($request['",LOWER(BS26),"'])){$refinements.=",CHAR(34),LOWER(BS56),CHAR(34),".",CHAR(34)," ILIKE ",CHAR(34),".",CHAR(34),"'%",CHAR(34),".$request['",LOWER(BS26),"'].",CHAR(34),"%'"," AND ",CHAR(34),";}")</f>
        <v>if(isset($request['app_id'])){$refinements.="app_id"." ILIKE "."'%".$request['app_id']."%' AND ";}</v>
      </c>
      <c r="BV300" t="str">
        <f>_xlfn.CONCAT("if(isset($request['",LOWER(BV26),"'])){$refinements.=",CHAR(34),LOWER(BV56),CHAR(34),".",CHAR(34)," ILIKE ",CHAR(34),".",CHAR(34),"'%",CHAR(34),".$request['",LOWER(BV26),"'].",CHAR(34),"%'"," AND ",CHAR(34),";}")</f>
        <v>if(isset($request['app_id'])){$refinements.="app_id"." ILIKE "."'%".$request['app_id']."%' AND ";}</v>
      </c>
      <c r="BY300" t="str">
        <f>_xlfn.CONCAT("if(isset($request['",LOWER(BY26),"'])){$refinements.=",CHAR(34),LOWER(BY56),CHAR(34),".",CHAR(34)," ILIKE ",CHAR(34),".",CHAR(34),"'%",CHAR(34),".$request['",LOWER(BY26),"'].",CHAR(34),"%'"," AND ",CHAR(34),";}")</f>
        <v>if(isset($request['app_id'])){$refinements.="app_id"." ILIKE "."'%".$request['app_id']."%' AND ";}</v>
      </c>
      <c r="CB300" t="str">
        <f>_xlfn.CONCAT("if(isset($request['",LOWER(CB26),"'])){$refinements.=",CHAR(34),LOWER(CB56),CHAR(34),".",CHAR(34)," ILIKE ",CHAR(34),".",CHAR(34),"'%",CHAR(34),".$request['",LOWER(CB26),"'].",CHAR(34),"%'"," AND ",CHAR(34),";}")</f>
        <v>if(isset($request['app_id'])){$refinements.="app_id"." ILIKE "."'%".$request['app_id']."%' AND ";}</v>
      </c>
      <c r="CE300" t="str">
        <f>_xlfn.CONCAT("if(isset($request['",LOWER(CE26),"'])){$refinements.=",CHAR(34),LOWER(CE56),CHAR(34),".",CHAR(34)," ILIKE ",CHAR(34),".",CHAR(34),"'%",CHAR(34),".$request['",LOWER(CE26),"'].",CHAR(34),"%'"," AND ",CHAR(34),";}")</f>
        <v>if(isset($request['app_id'])){$refinements.="app_id"." ILIKE "."'%".$request['app_id']."%' AND ";}</v>
      </c>
      <c r="CH300" t="s">
        <v>181</v>
      </c>
    </row>
    <row r="301" spans="2:86" x14ac:dyDescent="0.2">
      <c r="B301" t="str">
        <f>_xlfn.CONCAT("if(isset($request['",LOWER(B27),"'])){$refinements.=",CHAR(34),LOWER(B57),CHAR(34),".",CHAR(34)," ILIKE ",CHAR(34),".",CHAR(34),"'%",CHAR(34),".$request['",LOWER(B27),"'].",CHAR(34),"%'"," AND ",CHAR(34),";}")</f>
        <v>if(isset($request[''])){$refinements.=""." ILIKE "."'%".$request['']."%' AND ";}</v>
      </c>
      <c r="E301" t="str">
        <f>_xlfn.CONCAT("if(isset($request['",LOWER(E27),"'])){$refinements.=",CHAR(34),LOWER(E57),CHAR(34),".",CHAR(34)," ILIKE ",CHAR(34),".",CHAR(34),"'%",CHAR(34),".$request['",LOWER(E27),"'].",CHAR(34),"%'"," AND ",CHAR(34),";}")</f>
        <v>if(isset($request[''])){$refinements.=""." ILIKE "."'%".$request['']."%' AND ";}</v>
      </c>
      <c r="H301" t="str">
        <f>_xlfn.CONCAT("if(isset($request['",LOWER(H27),"'])){$refinements.=",CHAR(34),LOWER(H57),CHAR(34),".",CHAR(34)," ILIKE ",CHAR(34),".",CHAR(34),"'%",CHAR(34),".$request['",LOWER(H27),"'].",CHAR(34),"%'"," AND ",CHAR(34),";}")</f>
        <v>if(isset($request[''])){$refinements.=""." ILIKE "."'%".$request['']."%' AND ";}</v>
      </c>
      <c r="K301" t="str">
        <f>_xlfn.CONCAT("if(isset($request['",LOWER(K27),"'])){$refinements.=",CHAR(34),LOWER(K57),CHAR(34),".",CHAR(34)," ILIKE ",CHAR(34),".",CHAR(34),"'%",CHAR(34),".$request['",LOWER(K27),"'].",CHAR(34),"%'"," AND ",CHAR(34),";}")</f>
        <v>if(isset($request[''])){$refinements.=""." ILIKE "."'%".$request['']."%' AND ";}</v>
      </c>
      <c r="N301" t="str">
        <f>_xlfn.CONCAT("if(isset($request['",LOWER(N27),"'])){$refinements.=",CHAR(34),LOWER(N57),CHAR(34),".",CHAR(34)," ILIKE ",CHAR(34),".",CHAR(34),"'%",CHAR(34),".$request['",LOWER(N27),"'].",CHAR(34),"%'"," AND ",CHAR(34),";}")</f>
        <v>if(isset($request[''])){$refinements.=""." ILIKE "."'%".$request['']."%' AND ";}</v>
      </c>
      <c r="Q301" t="str">
        <f>_xlfn.CONCAT("if(isset($request['",LOWER(Q27),"'])){$refinements.=",CHAR(34),LOWER(Q57),CHAR(34),".",CHAR(34)," ILIKE ",CHAR(34),".",CHAR(34),"'%",CHAR(34),".$request['",LOWER(Q27),"'].",CHAR(34),"%'"," AND ",CHAR(34),";}")</f>
        <v>if(isset($request[''])){$refinements.=""." ILIKE "."'%".$request['']."%' AND ";}</v>
      </c>
      <c r="T301" t="str">
        <f>_xlfn.CONCAT("if(isset($request['",LOWER(T27),"'])){$refinements.=",CHAR(34),LOWER(T57),CHAR(34),".",CHAR(34)," ILIKE ",CHAR(34),".",CHAR(34),"'%",CHAR(34),".$request['",LOWER(T27),"'].",CHAR(34),"%'"," AND ",CHAR(34),";}")</f>
        <v>if(isset($request[''])){$refinements.=""." ILIKE "."'%".$request['']."%' AND ";}</v>
      </c>
      <c r="W301" t="str">
        <f>_xlfn.CONCAT("if(isset($request['",LOWER(W27),"'])){$refinements.=",CHAR(34),LOWER(W57),CHAR(34),".",CHAR(34)," ILIKE ",CHAR(34),".",CHAR(34),"'%",CHAR(34),".$request['",LOWER(W27),"'].",CHAR(34),"%'"," AND ",CHAR(34),";}")</f>
        <v>if(isset($request[''])){$refinements.=""." ILIKE "."'%".$request['']."%' AND ";}</v>
      </c>
      <c r="Z301" t="str">
        <f>_xlfn.CONCAT("if(isset($request['",LOWER(Z27),"'])){$refinements.=",CHAR(34),LOWER(Z57),CHAR(34),".",CHAR(34)," ILIKE ",CHAR(34),".",CHAR(34),"'%",CHAR(34),".$request['",LOWER(Z27),"'].",CHAR(34),"%'"," AND ",CHAR(34),";}")</f>
        <v>if(isset($request[''])){$refinements.=""." ILIKE "."'%".$request['']."%' AND ";}</v>
      </c>
      <c r="AC301" t="str">
        <f>_xlfn.CONCAT("if(isset($request['",LOWER(AC27),"'])){$refinements.=",CHAR(34),LOWER(AC57),CHAR(34),".",CHAR(34)," ILIKE ",CHAR(34),".",CHAR(34),"'%",CHAR(34),".$request['",LOWER(AC27),"'].",CHAR(34),"%'"," AND ",CHAR(34),";}")</f>
        <v>if(isset($request[''])){$refinements.=""." ILIKE "."'%".$request['']."%' AND ";}</v>
      </c>
      <c r="AF301" t="str">
        <f>_xlfn.CONCAT("if(isset($request['",LOWER(AF27),"'])){$refinements.=",CHAR(34),LOWER(AF57),CHAR(34),".",CHAR(34)," ILIKE ",CHAR(34),".",CHAR(34),"'%",CHAR(34),".$request['",LOWER(AF27),"'].",CHAR(34),"%'"," AND ",CHAR(34),";}")</f>
        <v>if(isset($request[''])){$refinements.=""." ILIKE "."'%".$request['']."%' AND ";}</v>
      </c>
      <c r="AI301" t="str">
        <f>_xlfn.CONCAT("if(isset($request['",LOWER(AI27),"'])){$refinements.=",CHAR(34),LOWER(AI57),CHAR(34),".",CHAR(34)," ILIKE ",CHAR(34),".",CHAR(34),"'%",CHAR(34),".$request['",LOWER(AI27),"'].",CHAR(34),"%'"," AND ",CHAR(34),";}")</f>
        <v>if(isset($request[''])){$refinements.=""." ILIKE "."'%".$request['']."%' AND ";}</v>
      </c>
      <c r="AL301" t="str">
        <f>_xlfn.CONCAT("if(isset($request['",LOWER(AL27),"'])){$refinements.=",CHAR(34),LOWER(AL57),CHAR(34),".",CHAR(34)," ILIKE ",CHAR(34),".",CHAR(34),"'%",CHAR(34),".$request['",LOWER(AL27),"'].",CHAR(34),"%'"," AND ",CHAR(34),";}")</f>
        <v>if(isset($request[''])){$refinements.=""." ILIKE "."'%".$request['']."%' AND ";}</v>
      </c>
      <c r="AO301" t="str">
        <f>_xlfn.CONCAT("if(isset($request['",LOWER(AO27),"'])){$refinements.=",CHAR(34),LOWER(AO57),CHAR(34),".",CHAR(34)," ILIKE ",CHAR(34),".",CHAR(34),"'%",CHAR(34),".$request['",LOWER(AO27),"'].",CHAR(34),"%'"," AND ",CHAR(34),";}")</f>
        <v>if(isset($request[''])){$refinements.=""." ILIKE "."'%".$request['']."%' AND ";}</v>
      </c>
      <c r="AR301" t="str">
        <f>_xlfn.CONCAT("if(isset($request['",LOWER(AR27),"'])){$refinements.=",CHAR(34),LOWER(AR57),CHAR(34),".",CHAR(34)," ILIKE ",CHAR(34),".",CHAR(34),"'%",CHAR(34),".$request['",LOWER(AR27),"'].",CHAR(34),"%'"," AND ",CHAR(34),";}")</f>
        <v>if(isset($request[''])){$refinements.=""." ILIKE "."'%".$request['']."%' AND ";}</v>
      </c>
      <c r="AU301" t="str">
        <f>_xlfn.CONCAT("if(isset($request['",LOWER(AU27),"'])){$refinements.=",CHAR(34),LOWER(AU57),CHAR(34),".",CHAR(34)," ILIKE ",CHAR(34),".",CHAR(34),"'%",CHAR(34),".$request['",LOWER(AU27),"'].",CHAR(34),"%'"," AND ",CHAR(34),";}")</f>
        <v>if(isset($request[''])){$refinements.=""." ILIKE "."'%".$request['']."%' AND ";}</v>
      </c>
      <c r="AX301" t="str">
        <f>_xlfn.CONCAT("if(isset($request['",LOWER(AX27),"'])){$refinements.=",CHAR(34),LOWER(AX57),CHAR(34),".",CHAR(34)," ILIKE ",CHAR(34),".",CHAR(34),"'%",CHAR(34),".$request['",LOWER(AX27),"'].",CHAR(34),"%'"," AND ",CHAR(34),";}")</f>
        <v>if(isset($request[''])){$refinements.=""." ILIKE "."'%".$request['']."%' AND ";}</v>
      </c>
      <c r="BA301" t="str">
        <f>_xlfn.CONCAT("if(isset($request['",LOWER(BA27),"'])){$refinements.=",CHAR(34),LOWER(BA57),CHAR(34),".",CHAR(34)," ILIKE ",CHAR(34),".",CHAR(34),"'%",CHAR(34),".$request['",LOWER(BA27),"'].",CHAR(34),"%'"," AND ",CHAR(34),";}")</f>
        <v>if(isset($request[''])){$refinements.=""." ILIKE "."'%".$request['']."%' AND ";}</v>
      </c>
      <c r="BD301" t="str">
        <f>_xlfn.CONCAT("if(isset($request['",LOWER(BD27),"'])){$refinements.=",CHAR(34),LOWER(BD57),CHAR(34),".",CHAR(34)," ILIKE ",CHAR(34),".",CHAR(34),"'%",CHAR(34),".$request['",LOWER(BD27),"'].",CHAR(34),"%'"," AND ",CHAR(34),";}")</f>
        <v>if(isset($request[''])){$refinements.=""." ILIKE "."'%".$request['']."%' AND ";}</v>
      </c>
      <c r="BG301" t="str">
        <f>_xlfn.CONCAT("if(isset($request['",LOWER(BG27),"'])){$refinements.=",CHAR(34),LOWER(BG57),CHAR(34),".",CHAR(34)," ILIKE ",CHAR(34),".",CHAR(34),"'%",CHAR(34),".$request['",LOWER(BG27),"'].",CHAR(34),"%'"," AND ",CHAR(34),";}")</f>
        <v>if(isset($request[''])){$refinements.=""." ILIKE "."'%".$request['']."%' AND ";}</v>
      </c>
      <c r="BJ301" t="str">
        <f>_xlfn.CONCAT("if(isset($request['",LOWER(BJ27),"'])){$refinements.=",CHAR(34),LOWER(BJ57),CHAR(34),".",CHAR(34)," ILIKE ",CHAR(34),".",CHAR(34),"'%",CHAR(34),".$request['",LOWER(BJ27),"'].",CHAR(34),"%'"," AND ",CHAR(34),";}")</f>
        <v>if(isset($request[''])){$refinements.=""." ILIKE "."'%".$request['']."%' AND ";}</v>
      </c>
      <c r="BM301" t="str">
        <f>_xlfn.CONCAT("if(isset($request['",LOWER(BM27),"'])){$refinements.=",CHAR(34),LOWER(BM57),CHAR(34),".",CHAR(34)," ILIKE ",CHAR(34),".",CHAR(34),"'%",CHAR(34),".$request['",LOWER(BM27),"'].",CHAR(34),"%'"," AND ",CHAR(34),";}")</f>
        <v>if(isset($request[''])){$refinements.=""." ILIKE "."'%".$request['']."%' AND ";}</v>
      </c>
      <c r="BP301" t="str">
        <f>_xlfn.CONCAT("if(isset($request['",LOWER(BP27),"'])){$refinements.=",CHAR(34),LOWER(BP57),CHAR(34),".",CHAR(34)," ILIKE ",CHAR(34),".",CHAR(34),"'%",CHAR(34),".$request['",LOWER(BP27),"'].",CHAR(34),"%'"," AND ",CHAR(34),";}")</f>
        <v>if(isset($request[''])){$refinements.=""." ILIKE "."'%".$request['']."%' AND ";}</v>
      </c>
      <c r="BS301" t="str">
        <f>_xlfn.CONCAT("if(isset($request['",LOWER(BS27),"'])){$refinements.=",CHAR(34),LOWER(BS57),CHAR(34),".",CHAR(34)," ILIKE ",CHAR(34),".",CHAR(34),"'%",CHAR(34),".$request['",LOWER(BS27),"'].",CHAR(34),"%'"," AND ",CHAR(34),";}")</f>
        <v>if(isset($request[''])){$refinements.=""." ILIKE "."'%".$request['']."%' AND ";}</v>
      </c>
      <c r="BV301" t="str">
        <f>_xlfn.CONCAT("if(isset($request['",LOWER(BV27),"'])){$refinements.=",CHAR(34),LOWER(BV57),CHAR(34),".",CHAR(34)," ILIKE ",CHAR(34),".",CHAR(34),"'%",CHAR(34),".$request['",LOWER(BV27),"'].",CHAR(34),"%'"," AND ",CHAR(34),";}")</f>
        <v>if(isset($request[''])){$refinements.=""." ILIKE "."'%".$request['']."%' AND ";}</v>
      </c>
      <c r="BY301" t="str">
        <f>_xlfn.CONCAT("if(isset($request['",LOWER(BY27),"'])){$refinements.=",CHAR(34),LOWER(BY57),CHAR(34),".",CHAR(34)," ILIKE ",CHAR(34),".",CHAR(34),"'%",CHAR(34),".$request['",LOWER(BY27),"'].",CHAR(34),"%'"," AND ",CHAR(34),";}")</f>
        <v>if(isset($request[''])){$refinements.=""." ILIKE "."'%".$request['']."%' AND ";}</v>
      </c>
      <c r="CB301" t="str">
        <f>_xlfn.CONCAT("if(isset($request['",LOWER(CB27),"'])){$refinements.=",CHAR(34),LOWER(CB57),CHAR(34),".",CHAR(34)," ILIKE ",CHAR(34),".",CHAR(34),"'%",CHAR(34),".$request['",LOWER(CB27),"'].",CHAR(34),"%'"," AND ",CHAR(34),";}")</f>
        <v>if(isset($request[''])){$refinements.=""." ILIKE "."'%".$request['']."%' AND ";}</v>
      </c>
      <c r="CE301" t="str">
        <f>_xlfn.CONCAT("if(isset($request['",LOWER(CE27),"'])){$refinements.=",CHAR(34),LOWER(CE57),CHAR(34),".",CHAR(34)," ILIKE ",CHAR(34),".",CHAR(34),"'%",CHAR(34),".$request['",LOWER(CE27),"'].",CHAR(34),"%'"," AND ",CHAR(34),";}")</f>
        <v>if(isset($request[''])){$refinements.=""." ILIKE "."'%".$request['']."%' AND ";}</v>
      </c>
      <c r="CH301" t="s">
        <v>181</v>
      </c>
    </row>
    <row r="302" spans="2:86" x14ac:dyDescent="0.2">
      <c r="B302" t="str">
        <f>_xlfn.CONCAT("if(isset($request['",LOWER(B28),"'])){$refinements.=",CHAR(34),LOWER(B58),CHAR(34),".",CHAR(34)," ILIKE ",CHAR(34),".",CHAR(34),"'%",CHAR(34),".$request['",LOWER(B28),"'].",CHAR(34),"%'"," AND ",CHAR(34),";}")</f>
        <v>if(isset($request['event_id'])){$refinements.="event_id"." ILIKE "."'%".$request['event_id']."%' AND ";}</v>
      </c>
      <c r="E302" t="str">
        <f>_xlfn.CONCAT("if(isset($request['",LOWER(E28),"'])){$refinements.=",CHAR(34),LOWER(E58),CHAR(34),".",CHAR(34)," ILIKE ",CHAR(34),".",CHAR(34),"'%",CHAR(34),".$request['",LOWER(E28),"'].",CHAR(34),"%'"," AND ",CHAR(34),";}")</f>
        <v>if(isset($request['event_id'])){$refinements.=""." ILIKE "."'%".$request['event_id']."%' AND ";}</v>
      </c>
      <c r="H302" t="str">
        <f>_xlfn.CONCAT("if(isset($request['",LOWER(H28),"'])){$refinements.=",CHAR(34),LOWER(H58),CHAR(34),".",CHAR(34)," ILIKE ",CHAR(34),".",CHAR(34),"'%",CHAR(34),".$request['",LOWER(H28),"'].",CHAR(34),"%'"," AND ",CHAR(34),";}")</f>
        <v>if(isset($request['event_id'])){$refinements.=""." ILIKE "."'%".$request['event_id']."%' AND ";}</v>
      </c>
      <c r="K302" t="str">
        <f>_xlfn.CONCAT("if(isset($request['",LOWER(K28),"'])){$refinements.=",CHAR(34),LOWER(K58),CHAR(34),".",CHAR(34)," ILIKE ",CHAR(34),".",CHAR(34),"'%",CHAR(34),".$request['",LOWER(K28),"'].",CHAR(34),"%'"," AND ",CHAR(34),";}")</f>
        <v>if(isset($request['event_id'])){$refinements.="event_id"." ILIKE "."'%".$request['event_id']."%' AND ";}</v>
      </c>
      <c r="N302" t="str">
        <f>_xlfn.CONCAT("if(isset($request['",LOWER(N28),"'])){$refinements.=",CHAR(34),LOWER(N58),CHAR(34),".",CHAR(34)," ILIKE ",CHAR(34),".",CHAR(34),"'%",CHAR(34),".$request['",LOWER(N28),"'].",CHAR(34),"%'"," AND ",CHAR(34),";}")</f>
        <v>if(isset($request['event_id'])){$refinements.="event_id"." ILIKE "."'%".$request['event_id']."%' AND ";}</v>
      </c>
      <c r="Q302" t="str">
        <f>_xlfn.CONCAT("if(isset($request['",LOWER(Q28),"'])){$refinements.=",CHAR(34),LOWER(Q58),CHAR(34),".",CHAR(34)," ILIKE ",CHAR(34),".",CHAR(34),"'%",CHAR(34),".$request['",LOWER(Q28),"'].",CHAR(34),"%'"," AND ",CHAR(34),";}")</f>
        <v>if(isset($request['event_id'])){$refinements.="event_id"." ILIKE "."'%".$request['event_id']."%' AND ";}</v>
      </c>
      <c r="T302" t="str">
        <f>_xlfn.CONCAT("if(isset($request['",LOWER(T28),"'])){$refinements.=",CHAR(34),LOWER(T58),CHAR(34),".",CHAR(34)," ILIKE ",CHAR(34),".",CHAR(34),"'%",CHAR(34),".$request['",LOWER(T28),"'].",CHAR(34),"%'"," AND ",CHAR(34),";}")</f>
        <v>if(isset($request['event_id'])){$refinements.="event_id"." ILIKE "."'%".$request['event_id']."%' AND ";}</v>
      </c>
      <c r="W302" t="str">
        <f>_xlfn.CONCAT("if(isset($request['",LOWER(W28),"'])){$refinements.=",CHAR(34),LOWER(W58),CHAR(34),".",CHAR(34)," ILIKE ",CHAR(34),".",CHAR(34),"'%",CHAR(34),".$request['",LOWER(W28),"'].",CHAR(34),"%'"," AND ",CHAR(34),";}")</f>
        <v>if(isset($request['event_id'])){$refinements.="event_id"." ILIKE "."'%".$request['event_id']."%' AND ";}</v>
      </c>
      <c r="Z302" t="str">
        <f>_xlfn.CONCAT("if(isset($request['",LOWER(Z28),"'])){$refinements.=",CHAR(34),LOWER(Z58),CHAR(34),".",CHAR(34)," ILIKE ",CHAR(34),".",CHAR(34),"'%",CHAR(34),".$request['",LOWER(Z28),"'].",CHAR(34),"%'"," AND ",CHAR(34),";}")</f>
        <v>if(isset($request['event_id'])){$refinements.="event_id"." ILIKE "."'%".$request['event_id']."%' AND ";}</v>
      </c>
      <c r="AC302" t="str">
        <f>_xlfn.CONCAT("if(isset($request['",LOWER(AC28),"'])){$refinements.=",CHAR(34),LOWER(AC58),CHAR(34),".",CHAR(34)," ILIKE ",CHAR(34),".",CHAR(34),"'%",CHAR(34),".$request['",LOWER(AC28),"'].",CHAR(34),"%'"," AND ",CHAR(34),";}")</f>
        <v>if(isset($request['event_id'])){$refinements.="event_id"." ILIKE "."'%".$request['event_id']."%' AND ";}</v>
      </c>
      <c r="AF302" t="str">
        <f>_xlfn.CONCAT("if(isset($request['",LOWER(AF28),"'])){$refinements.=",CHAR(34),LOWER(AF58),CHAR(34),".",CHAR(34)," ILIKE ",CHAR(34),".",CHAR(34),"'%",CHAR(34),".$request['",LOWER(AF28),"'].",CHAR(34),"%'"," AND ",CHAR(34),";}")</f>
        <v>if(isset($request['event_id'])){$refinements.="event_id"." ILIKE "."'%".$request['event_id']."%' AND ";}</v>
      </c>
      <c r="AI302" t="str">
        <f>_xlfn.CONCAT("if(isset($request['",LOWER(AI28),"'])){$refinements.=",CHAR(34),LOWER(AI58),CHAR(34),".",CHAR(34)," ILIKE ",CHAR(34),".",CHAR(34),"'%",CHAR(34),".$request['",LOWER(AI28),"'].",CHAR(34),"%'"," AND ",CHAR(34),";}")</f>
        <v>if(isset($request['event_id'])){$refinements.="event_id"." ILIKE "."'%".$request['event_id']."%' AND ";}</v>
      </c>
      <c r="AL302" t="str">
        <f>_xlfn.CONCAT("if(isset($request['",LOWER(AL28),"'])){$refinements.=",CHAR(34),LOWER(AL58),CHAR(34),".",CHAR(34)," ILIKE ",CHAR(34),".",CHAR(34),"'%",CHAR(34),".$request['",LOWER(AL28),"'].",CHAR(34),"%'"," AND ",CHAR(34),";}")</f>
        <v>if(isset($request['event_id'])){$refinements.="event_id"." ILIKE "."'%".$request['event_id']."%' AND ";}</v>
      </c>
      <c r="AO302" t="str">
        <f>_xlfn.CONCAT("if(isset($request['",LOWER(AO28),"'])){$refinements.=",CHAR(34),LOWER(AO58),CHAR(34),".",CHAR(34)," ILIKE ",CHAR(34),".",CHAR(34),"'%",CHAR(34),".$request['",LOWER(AO28),"'].",CHAR(34),"%'"," AND ",CHAR(34),";}")</f>
        <v>if(isset($request['event_id'])){$refinements.="event_id"." ILIKE "."'%".$request['event_id']."%' AND ";}</v>
      </c>
      <c r="AR302" t="str">
        <f>_xlfn.CONCAT("if(isset($request['",LOWER(AR28),"'])){$refinements.=",CHAR(34),LOWER(AR58),CHAR(34),".",CHAR(34)," ILIKE ",CHAR(34),".",CHAR(34),"'%",CHAR(34),".$request['",LOWER(AR28),"'].",CHAR(34),"%'"," AND ",CHAR(34),";}")</f>
        <v>if(isset($request['event_id'])){$refinements.="event_id"." ILIKE "."'%".$request['event_id']."%' AND ";}</v>
      </c>
      <c r="AU302" t="str">
        <f>_xlfn.CONCAT("if(isset($request['",LOWER(AU28),"'])){$refinements.=",CHAR(34),LOWER(AU58),CHAR(34),".",CHAR(34)," ILIKE ",CHAR(34),".",CHAR(34),"'%",CHAR(34),".$request['",LOWER(AU28),"'].",CHAR(34),"%'"," AND ",CHAR(34),";}")</f>
        <v>if(isset($request['event_id'])){$refinements.="event_id"." ILIKE "."'%".$request['event_id']."%' AND ";}</v>
      </c>
      <c r="AX302" t="str">
        <f>_xlfn.CONCAT("if(isset($request['",LOWER(AX28),"'])){$refinements.=",CHAR(34),LOWER(AX58),CHAR(34),".",CHAR(34)," ILIKE ",CHAR(34),".",CHAR(34),"'%",CHAR(34),".$request['",LOWER(AX28),"'].",CHAR(34),"%'"," AND ",CHAR(34),";}")</f>
        <v>if(isset($request['event_id'])){$refinements.="event_id"." ILIKE "."'%".$request['event_id']."%' AND ";}</v>
      </c>
      <c r="BA302" t="str">
        <f>_xlfn.CONCAT("if(isset($request['",LOWER(BA28),"'])){$refinements.=",CHAR(34),LOWER(BA58),CHAR(34),".",CHAR(34)," ILIKE ",CHAR(34),".",CHAR(34),"'%",CHAR(34),".$request['",LOWER(BA28),"'].",CHAR(34),"%'"," AND ",CHAR(34),";}")</f>
        <v>if(isset($request['event_id'])){$refinements.="event_id"." ILIKE "."'%".$request['event_id']."%' AND ";}</v>
      </c>
      <c r="BD302" t="str">
        <f>_xlfn.CONCAT("if(isset($request['",LOWER(BD28),"'])){$refinements.=",CHAR(34),LOWER(BD58),CHAR(34),".",CHAR(34)," ILIKE ",CHAR(34),".",CHAR(34),"'%",CHAR(34),".$request['",LOWER(BD28),"'].",CHAR(34),"%'"," AND ",CHAR(34),";}")</f>
        <v>if(isset($request['event_id'])){$refinements.="event_id"." ILIKE "."'%".$request['event_id']."%' AND ";}</v>
      </c>
      <c r="BG302" t="str">
        <f>_xlfn.CONCAT("if(isset($request['",LOWER(BG28),"'])){$refinements.=",CHAR(34),LOWER(BG58),CHAR(34),".",CHAR(34)," ILIKE ",CHAR(34),".",CHAR(34),"'%",CHAR(34),".$request['",LOWER(BG28),"'].",CHAR(34),"%'"," AND ",CHAR(34),";}")</f>
        <v>if(isset($request['event_id'])){$refinements.="event_id"." ILIKE "."'%".$request['event_id']."%' AND ";}</v>
      </c>
      <c r="BJ302" t="str">
        <f>_xlfn.CONCAT("if(isset($request['",LOWER(BJ28),"'])){$refinements.=",CHAR(34),LOWER(BJ58),CHAR(34),".",CHAR(34)," ILIKE ",CHAR(34),".",CHAR(34),"'%",CHAR(34),".$request['",LOWER(BJ28),"'].",CHAR(34),"%'"," AND ",CHAR(34),";}")</f>
        <v>if(isset($request['event_id'])){$refinements.="event_id"." ILIKE "."'%".$request['event_id']."%' AND ";}</v>
      </c>
      <c r="BM302" t="str">
        <f>_xlfn.CONCAT("if(isset($request['",LOWER(BM28),"'])){$refinements.=",CHAR(34),LOWER(BM58),CHAR(34),".",CHAR(34)," ILIKE ",CHAR(34),".",CHAR(34),"'%",CHAR(34),".$request['",LOWER(BM28),"'].",CHAR(34),"%'"," AND ",CHAR(34),";}")</f>
        <v>if(isset($request['event_id'])){$refinements.="event_id"." ILIKE "."'%".$request['event_id']."%' AND ";}</v>
      </c>
      <c r="BP302" t="str">
        <f>_xlfn.CONCAT("if(isset($request['",LOWER(BP28),"'])){$refinements.=",CHAR(34),LOWER(BP58),CHAR(34),".",CHAR(34)," ILIKE ",CHAR(34),".",CHAR(34),"'%",CHAR(34),".$request['",LOWER(BP28),"'].",CHAR(34),"%'"," AND ",CHAR(34),";}")</f>
        <v>if(isset($request['event_id'])){$refinements.="event_id"." ILIKE "."'%".$request['event_id']."%' AND ";}</v>
      </c>
      <c r="BS302" t="str">
        <f>_xlfn.CONCAT("if(isset($request['",LOWER(BS28),"'])){$refinements.=",CHAR(34),LOWER(BS58),CHAR(34),".",CHAR(34)," ILIKE ",CHAR(34),".",CHAR(34),"'%",CHAR(34),".$request['",LOWER(BS28),"'].",CHAR(34),"%'"," AND ",CHAR(34),";}")</f>
        <v>if(isset($request['event_id'])){$refinements.="event_id"." ILIKE "."'%".$request['event_id']."%' AND ";}</v>
      </c>
      <c r="BV302" t="str">
        <f>_xlfn.CONCAT("if(isset($request['",LOWER(BV28),"'])){$refinements.=",CHAR(34),LOWER(BV58),CHAR(34),".",CHAR(34)," ILIKE ",CHAR(34),".",CHAR(34),"'%",CHAR(34),".$request['",LOWER(BV28),"'].",CHAR(34),"%'"," AND ",CHAR(34),";}")</f>
        <v>if(isset($request['event_id'])){$refinements.="event_id"." ILIKE "."'%".$request['event_id']."%' AND ";}</v>
      </c>
      <c r="BY302" t="str">
        <f>_xlfn.CONCAT("if(isset($request['",LOWER(BY28),"'])){$refinements.=",CHAR(34),LOWER(BY58),CHAR(34),".",CHAR(34)," ILIKE ",CHAR(34),".",CHAR(34),"'%",CHAR(34),".$request['",LOWER(BY28),"'].",CHAR(34),"%'"," AND ",CHAR(34),";}")</f>
        <v>if(isset($request['event_id'])){$refinements.="event_id"." ILIKE "."'%".$request['event_id']."%' AND ";}</v>
      </c>
      <c r="CB302" t="str">
        <f>_xlfn.CONCAT("if(isset($request['",LOWER(CB28),"'])){$refinements.=",CHAR(34),LOWER(CB58),CHAR(34),".",CHAR(34)," ILIKE ",CHAR(34),".",CHAR(34),"'%",CHAR(34),".$request['",LOWER(CB28),"'].",CHAR(34),"%'"," AND ",CHAR(34),";}")</f>
        <v>if(isset($request['event_id'])){$refinements.="event_id"." ILIKE "."'%".$request['event_id']."%' AND ";}</v>
      </c>
      <c r="CE302" t="str">
        <f>_xlfn.CONCAT("if(isset($request['",LOWER(CE28),"'])){$refinements.=",CHAR(34),LOWER(CE58),CHAR(34),".",CHAR(34)," ILIKE ",CHAR(34),".",CHAR(34),"'%",CHAR(34),".$request['",LOWER(CE28),"'].",CHAR(34),"%'"," AND ",CHAR(34),";}")</f>
        <v>if(isset($request['event_id'])){$refinements.="event_id"." ILIKE "."'%".$request['event_id']."%' AND ";}</v>
      </c>
      <c r="CH302" t="s">
        <v>181</v>
      </c>
    </row>
    <row r="303" spans="2:86" x14ac:dyDescent="0.2">
      <c r="B303" t="str">
        <f>_xlfn.CONCAT("if(isset($request['",LOWER(B29),"'])){$refinements.=",CHAR(34),LOWER(B59),CHAR(34),".",CHAR(34)," ILIKE ",CHAR(34),".",CHAR(34),"'%",CHAR(34),".$request['",LOWER(B29),"'].",CHAR(34),"%'"," AND ",CHAR(34),";}")</f>
        <v>if(isset($request['process_id'])){$refinements.="process_id"." ILIKE "."'%".$request['process_id']."%' AND ";}</v>
      </c>
      <c r="E303" t="str">
        <f>_xlfn.CONCAT("if(isset($request['",LOWER(E29),"'])){$refinements.=",CHAR(34),LOWER(E59),CHAR(34),".",CHAR(34)," ILIKE ",CHAR(34),".",CHAR(34),"'%",CHAR(34),".$request['",LOWER(E29),"'].",CHAR(34),"%'"," AND ",CHAR(34),";}")</f>
        <v>if(isset($request['process_id'])){$refinements.=""." ILIKE "."'%".$request['process_id']."%' AND ";}</v>
      </c>
      <c r="H303" t="str">
        <f>_xlfn.CONCAT("if(isset($request['",LOWER(H29),"'])){$refinements.=",CHAR(34),LOWER(H59),CHAR(34),".",CHAR(34)," ILIKE ",CHAR(34),".",CHAR(34),"'%",CHAR(34),".$request['",LOWER(H29),"'].",CHAR(34),"%'"," AND ",CHAR(34),";}")</f>
        <v>if(isset($request['process_id'])){$refinements.=""." ILIKE "."'%".$request['process_id']."%' AND ";}</v>
      </c>
      <c r="K303" t="str">
        <f>_xlfn.CONCAT("if(isset($request['",LOWER(K29),"'])){$refinements.=",CHAR(34),LOWER(K59),CHAR(34),".",CHAR(34)," ILIKE ",CHAR(34),".",CHAR(34),"'%",CHAR(34),".$request['",LOWER(K29),"'].",CHAR(34),"%'"," AND ",CHAR(34),";}")</f>
        <v>if(isset($request['process_id'])){$refinements.="process_id"." ILIKE "."'%".$request['process_id']."%' AND ";}</v>
      </c>
      <c r="N303" t="str">
        <f>_xlfn.CONCAT("if(isset($request['",LOWER(N29),"'])){$refinements.=",CHAR(34),LOWER(N59),CHAR(34),".",CHAR(34)," ILIKE ",CHAR(34),".",CHAR(34),"'%",CHAR(34),".$request['",LOWER(N29),"'].",CHAR(34),"%'"," AND ",CHAR(34),";}")</f>
        <v>if(isset($request['process_id'])){$refinements.="process_id"." ILIKE "."'%".$request['process_id']."%' AND ";}</v>
      </c>
      <c r="Q303" t="str">
        <f>_xlfn.CONCAT("if(isset($request['",LOWER(Q29),"'])){$refinements.=",CHAR(34),LOWER(Q59),CHAR(34),".",CHAR(34)," ILIKE ",CHAR(34),".",CHAR(34),"'%",CHAR(34),".$request['",LOWER(Q29),"'].",CHAR(34),"%'"," AND ",CHAR(34),";}")</f>
        <v>if(isset($request['process_id'])){$refinements.="process_id"." ILIKE "."'%".$request['process_id']."%' AND ";}</v>
      </c>
      <c r="T303" t="str">
        <f>_xlfn.CONCAT("if(isset($request['",LOWER(T29),"'])){$refinements.=",CHAR(34),LOWER(T59),CHAR(34),".",CHAR(34)," ILIKE ",CHAR(34),".",CHAR(34),"'%",CHAR(34),".$request['",LOWER(T29),"'].",CHAR(34),"%'"," AND ",CHAR(34),";}")</f>
        <v>if(isset($request['process_id'])){$refinements.="process_id"." ILIKE "."'%".$request['process_id']."%' AND ";}</v>
      </c>
      <c r="W303" t="str">
        <f>_xlfn.CONCAT("if(isset($request['",LOWER(W29),"'])){$refinements.=",CHAR(34),LOWER(W59),CHAR(34),".",CHAR(34)," ILIKE ",CHAR(34),".",CHAR(34),"'%",CHAR(34),".$request['",LOWER(W29),"'].",CHAR(34),"%'"," AND ",CHAR(34),";}")</f>
        <v>if(isset($request['process_id'])){$refinements.="process_id"." ILIKE "."'%".$request['process_id']."%' AND ";}</v>
      </c>
      <c r="Z303" t="str">
        <f>_xlfn.CONCAT("if(isset($request['",LOWER(Z29),"'])){$refinements.=",CHAR(34),LOWER(Z59),CHAR(34),".",CHAR(34)," ILIKE ",CHAR(34),".",CHAR(34),"'%",CHAR(34),".$request['",LOWER(Z29),"'].",CHAR(34),"%'"," AND ",CHAR(34),";}")</f>
        <v>if(isset($request['process_id'])){$refinements.="process_id"." ILIKE "."'%".$request['process_id']."%' AND ";}</v>
      </c>
      <c r="AC303" t="str">
        <f>_xlfn.CONCAT("if(isset($request['",LOWER(AC29),"'])){$refinements.=",CHAR(34),LOWER(AC59),CHAR(34),".",CHAR(34)," ILIKE ",CHAR(34),".",CHAR(34),"'%",CHAR(34),".$request['",LOWER(AC29),"'].",CHAR(34),"%'"," AND ",CHAR(34),";}")</f>
        <v>if(isset($request['process_id'])){$refinements.="process_id"." ILIKE "."'%".$request['process_id']."%' AND ";}</v>
      </c>
      <c r="AF303" t="str">
        <f>_xlfn.CONCAT("if(isset($request['",LOWER(AF29),"'])){$refinements.=",CHAR(34),LOWER(AF59),CHAR(34),".",CHAR(34)," ILIKE ",CHAR(34),".",CHAR(34),"'%",CHAR(34),".$request['",LOWER(AF29),"'].",CHAR(34),"%'"," AND ",CHAR(34),";}")</f>
        <v>if(isset($request['process_id'])){$refinements.="process_id"." ILIKE "."'%".$request['process_id']."%' AND ";}</v>
      </c>
      <c r="AI303" t="str">
        <f>_xlfn.CONCAT("if(isset($request['",LOWER(AI29),"'])){$refinements.=",CHAR(34),LOWER(AI59),CHAR(34),".",CHAR(34)," ILIKE ",CHAR(34),".",CHAR(34),"'%",CHAR(34),".$request['",LOWER(AI29),"'].",CHAR(34),"%'"," AND ",CHAR(34),";}")</f>
        <v>if(isset($request['process_id'])){$refinements.="process_id"." ILIKE "."'%".$request['process_id']."%' AND ";}</v>
      </c>
      <c r="AL303" t="str">
        <f>_xlfn.CONCAT("if(isset($request['",LOWER(AL29),"'])){$refinements.=",CHAR(34),LOWER(AL59),CHAR(34),".",CHAR(34)," ILIKE ",CHAR(34),".",CHAR(34),"'%",CHAR(34),".$request['",LOWER(AL29),"'].",CHAR(34),"%'"," AND ",CHAR(34),";}")</f>
        <v>if(isset($request['process_id'])){$refinements.="process_id"." ILIKE "."'%".$request['process_id']."%' AND ";}</v>
      </c>
      <c r="AO303" t="str">
        <f>_xlfn.CONCAT("if(isset($request['",LOWER(AO29),"'])){$refinements.=",CHAR(34),LOWER(AO59),CHAR(34),".",CHAR(34)," ILIKE ",CHAR(34),".",CHAR(34),"'%",CHAR(34),".$request['",LOWER(AO29),"'].",CHAR(34),"%'"," AND ",CHAR(34),";}")</f>
        <v>if(isset($request['process_id'])){$refinements.="process_id"." ILIKE "."'%".$request['process_id']."%' AND ";}</v>
      </c>
      <c r="AR303" t="str">
        <f>_xlfn.CONCAT("if(isset($request['",LOWER(AR29),"'])){$refinements.=",CHAR(34),LOWER(AR59),CHAR(34),".",CHAR(34)," ILIKE ",CHAR(34),".",CHAR(34),"'%",CHAR(34),".$request['",LOWER(AR29),"'].",CHAR(34),"%'"," AND ",CHAR(34),";}")</f>
        <v>if(isset($request['process_id'])){$refinements.="process_id"." ILIKE "."'%".$request['process_id']."%' AND ";}</v>
      </c>
      <c r="AU303" t="str">
        <f>_xlfn.CONCAT("if(isset($request['",LOWER(AU29),"'])){$refinements.=",CHAR(34),LOWER(AU59),CHAR(34),".",CHAR(34)," ILIKE ",CHAR(34),".",CHAR(34),"'%",CHAR(34),".$request['",LOWER(AU29),"'].",CHAR(34),"%'"," AND ",CHAR(34),";}")</f>
        <v>if(isset($request['process_id'])){$refinements.="process_id"." ILIKE "."'%".$request['process_id']."%' AND ";}</v>
      </c>
      <c r="AX303" t="str">
        <f>_xlfn.CONCAT("if(isset($request['",LOWER(AX29),"'])){$refinements.=",CHAR(34),LOWER(AX59),CHAR(34),".",CHAR(34)," ILIKE ",CHAR(34),".",CHAR(34),"'%",CHAR(34),".$request['",LOWER(AX29),"'].",CHAR(34),"%'"," AND ",CHAR(34),";}")</f>
        <v>if(isset($request['process_id'])){$refinements.="process_id"." ILIKE "."'%".$request['process_id']."%' AND ";}</v>
      </c>
      <c r="BA303" t="str">
        <f>_xlfn.CONCAT("if(isset($request['",LOWER(BA29),"'])){$refinements.=",CHAR(34),LOWER(BA59),CHAR(34),".",CHAR(34)," ILIKE ",CHAR(34),".",CHAR(34),"'%",CHAR(34),".$request['",LOWER(BA29),"'].",CHAR(34),"%'"," AND ",CHAR(34),";}")</f>
        <v>if(isset($request['process_id'])){$refinements.="process_id"." ILIKE "."'%".$request['process_id']."%' AND ";}</v>
      </c>
      <c r="BD303" t="str">
        <f>_xlfn.CONCAT("if(isset($request['",LOWER(BD29),"'])){$refinements.=",CHAR(34),LOWER(BD59),CHAR(34),".",CHAR(34)," ILIKE ",CHAR(34),".",CHAR(34),"'%",CHAR(34),".$request['",LOWER(BD29),"'].",CHAR(34),"%'"," AND ",CHAR(34),";}")</f>
        <v>if(isset($request['process_id'])){$refinements.="process_id"." ILIKE "."'%".$request['process_id']."%' AND ";}</v>
      </c>
      <c r="BG303" t="str">
        <f>_xlfn.CONCAT("if(isset($request['",LOWER(BG29),"'])){$refinements.=",CHAR(34),LOWER(BG59),CHAR(34),".",CHAR(34)," ILIKE ",CHAR(34),".",CHAR(34),"'%",CHAR(34),".$request['",LOWER(BG29),"'].",CHAR(34),"%'"," AND ",CHAR(34),";}")</f>
        <v>if(isset($request['process_id'])){$refinements.="process_id"." ILIKE "."'%".$request['process_id']."%' AND ";}</v>
      </c>
      <c r="BJ303" t="str">
        <f>_xlfn.CONCAT("if(isset($request['",LOWER(BJ29),"'])){$refinements.=",CHAR(34),LOWER(BJ59),CHAR(34),".",CHAR(34)," ILIKE ",CHAR(34),".",CHAR(34),"'%",CHAR(34),".$request['",LOWER(BJ29),"'].",CHAR(34),"%'"," AND ",CHAR(34),";}")</f>
        <v>if(isset($request['process_id'])){$refinements.="process_id"." ILIKE "."'%".$request['process_id']."%' AND ";}</v>
      </c>
      <c r="BM303" t="str">
        <f>_xlfn.CONCAT("if(isset($request['",LOWER(BM29),"'])){$refinements.=",CHAR(34),LOWER(BM59),CHAR(34),".",CHAR(34)," ILIKE ",CHAR(34),".",CHAR(34),"'%",CHAR(34),".$request['",LOWER(BM29),"'].",CHAR(34),"%'"," AND ",CHAR(34),";}")</f>
        <v>if(isset($request['process_id'])){$refinements.="process_id"." ILIKE "."'%".$request['process_id']."%' AND ";}</v>
      </c>
      <c r="BP303" t="str">
        <f>_xlfn.CONCAT("if(isset($request['",LOWER(BP29),"'])){$refinements.=",CHAR(34),LOWER(BP59),CHAR(34),".",CHAR(34)," ILIKE ",CHAR(34),".",CHAR(34),"'%",CHAR(34),".$request['",LOWER(BP29),"'].",CHAR(34),"%'"," AND ",CHAR(34),";}")</f>
        <v>if(isset($request['process_id'])){$refinements.="process_id"." ILIKE "."'%".$request['process_id']."%' AND ";}</v>
      </c>
      <c r="BS303" t="str">
        <f>_xlfn.CONCAT("if(isset($request['",LOWER(BS29),"'])){$refinements.=",CHAR(34),LOWER(BS59),CHAR(34),".",CHAR(34)," ILIKE ",CHAR(34),".",CHAR(34),"'%",CHAR(34),".$request['",LOWER(BS29),"'].",CHAR(34),"%'"," AND ",CHAR(34),";}")</f>
        <v>if(isset($request['process_id'])){$refinements.="process_id"." ILIKE "."'%".$request['process_id']."%' AND ";}</v>
      </c>
      <c r="BV303" t="str">
        <f>_xlfn.CONCAT("if(isset($request['",LOWER(BV29),"'])){$refinements.=",CHAR(34),LOWER(BV59),CHAR(34),".",CHAR(34)," ILIKE ",CHAR(34),".",CHAR(34),"'%",CHAR(34),".$request['",LOWER(BV29),"'].",CHAR(34),"%'"," AND ",CHAR(34),";}")</f>
        <v>if(isset($request['process_id'])){$refinements.="process_id"." ILIKE "."'%".$request['process_id']."%' AND ";}</v>
      </c>
      <c r="BY303" t="str">
        <f>_xlfn.CONCAT("if(isset($request['",LOWER(BY29),"'])){$refinements.=",CHAR(34),LOWER(BY59),CHAR(34),".",CHAR(34)," ILIKE ",CHAR(34),".",CHAR(34),"'%",CHAR(34),".$request['",LOWER(BY29),"'].",CHAR(34),"%'"," AND ",CHAR(34),";}")</f>
        <v>if(isset($request['process_id'])){$refinements.="process_id"." ILIKE "."'%".$request['process_id']."%' AND ";}</v>
      </c>
      <c r="CB303" t="str">
        <f>_xlfn.CONCAT("if(isset($request['",LOWER(CB29),"'])){$refinements.=",CHAR(34),LOWER(CB59),CHAR(34),".",CHAR(34)," ILIKE ",CHAR(34),".",CHAR(34),"'%",CHAR(34),".$request['",LOWER(CB29),"'].",CHAR(34),"%'"," AND ",CHAR(34),";}")</f>
        <v>if(isset($request['process_id'])){$refinements.="process_id"." ILIKE "."'%".$request['process_id']."%' AND ";}</v>
      </c>
      <c r="CE303" t="str">
        <f>_xlfn.CONCAT("if(isset($request['",LOWER(CE29),"'])){$refinements.=",CHAR(34),LOWER(CE59),CHAR(34),".",CHAR(34)," ILIKE ",CHAR(34),".",CHAR(34),"'%",CHAR(34),".$request['",LOWER(CE29),"'].",CHAR(34),"%'"," AND ",CHAR(34),";}")</f>
        <v>if(isset($request['process_id'])){$refinements.="process_id"." ILIKE "."'%".$request['process_id']."%' AND ";}</v>
      </c>
      <c r="CH303" t="s">
        <v>181</v>
      </c>
    </row>
    <row r="304" spans="2:86" x14ac:dyDescent="0.2">
      <c r="B304" t="str">
        <f>_xlfn.CONCAT("if(isset($request['",LOWER(B30),"'])){$refinements.=",CHAR(34),LOWER(B60),CHAR(34),".",CHAR(34)," ILIKE ",CHAR(34),".",CHAR(34),"'%",CHAR(34),".$request['",LOWER(B30),"'].",CHAR(34),"%'"," AND ",CHAR(34),";}")</f>
        <v>if(isset($request['time_started'])){$refinements.="time_started"." ILIKE "."'%".$request['time_started']."%' AND ";}</v>
      </c>
      <c r="E304" t="str">
        <f>_xlfn.CONCAT("if(isset($request['",LOWER(E30),"'])){$refinements.=",CHAR(34),LOWER(E60),CHAR(34),".",CHAR(34)," ILIKE ",CHAR(34),".",CHAR(34),"'%",CHAR(34),".$request['",LOWER(E30),"'].",CHAR(34),"%'"," AND ",CHAR(34),";}")</f>
        <v>if(isset($request['time_started'])){$refinements.="time_started"." ILIKE "."'%".$request['time_started']."%' AND ";}</v>
      </c>
      <c r="H304" t="str">
        <f>_xlfn.CONCAT("if(isset($request['",LOWER(H30),"'])){$refinements.=",CHAR(34),LOWER(H60),CHAR(34),".",CHAR(34)," ILIKE ",CHAR(34),".",CHAR(34),"'%",CHAR(34),".$request['",LOWER(H30),"'].",CHAR(34),"%'"," AND ",CHAR(34),";}")</f>
        <v>if(isset($request['time_started'])){$refinements.="time_started"." ILIKE "."'%".$request['time_started']."%' AND ";}</v>
      </c>
      <c r="K304" t="str">
        <f>_xlfn.CONCAT("if(isset($request['",LOWER(K30),"'])){$refinements.=",CHAR(34),LOWER(K60),CHAR(34),".",CHAR(34)," ILIKE ",CHAR(34),".",CHAR(34),"'%",CHAR(34),".$request['",LOWER(K30),"'].",CHAR(34),"%'"," AND ",CHAR(34),";}")</f>
        <v>if(isset($request['time_started'])){$refinements.="time_started"." ILIKE "."'%".$request['time_started']."%' AND ";}</v>
      </c>
      <c r="N304" t="str">
        <f>_xlfn.CONCAT("if(isset($request['",LOWER(N30),"'])){$refinements.=",CHAR(34),LOWER(N60),CHAR(34),".",CHAR(34)," ILIKE ",CHAR(34),".",CHAR(34),"'%",CHAR(34),".$request['",LOWER(N30),"'].",CHAR(34),"%'"," AND ",CHAR(34),";}")</f>
        <v>if(isset($request['time_started'])){$refinements.="time_started"." ILIKE "."'%".$request['time_started']."%' AND ";}</v>
      </c>
      <c r="Q304" t="str">
        <f>_xlfn.CONCAT("if(isset($request['",LOWER(Q30),"'])){$refinements.=",CHAR(34),LOWER(Q60),CHAR(34),".",CHAR(34)," ILIKE ",CHAR(34),".",CHAR(34),"'%",CHAR(34),".$request['",LOWER(Q30),"'].",CHAR(34),"%'"," AND ",CHAR(34),";}")</f>
        <v>if(isset($request['time_started'])){$refinements.="time_started"." ILIKE "."'%".$request['time_started']."%' AND ";}</v>
      </c>
      <c r="T304" t="str">
        <f>_xlfn.CONCAT("if(isset($request['",LOWER(T30),"'])){$refinements.=",CHAR(34),LOWER(T60),CHAR(34),".",CHAR(34)," ILIKE ",CHAR(34),".",CHAR(34),"'%",CHAR(34),".$request['",LOWER(T30),"'].",CHAR(34),"%'"," AND ",CHAR(34),";}")</f>
        <v>if(isset($request['time_started'])){$refinements.="time_started"." ILIKE "."'%".$request['time_started']."%' AND ";}</v>
      </c>
      <c r="W304" t="str">
        <f>_xlfn.CONCAT("if(isset($request['",LOWER(W30),"'])){$refinements.=",CHAR(34),LOWER(W60),CHAR(34),".",CHAR(34)," ILIKE ",CHAR(34),".",CHAR(34),"'%",CHAR(34),".$request['",LOWER(W30),"'].",CHAR(34),"%'"," AND ",CHAR(34),";}")</f>
        <v>if(isset($request['time_started'])){$refinements.="time_started"." ILIKE "."'%".$request['time_started']."%' AND ";}</v>
      </c>
      <c r="Z304" t="str">
        <f>_xlfn.CONCAT("if(isset($request['",LOWER(Z30),"'])){$refinements.=",CHAR(34),LOWER(Z60),CHAR(34),".",CHAR(34)," ILIKE ",CHAR(34),".",CHAR(34),"'%",CHAR(34),".$request['",LOWER(Z30),"'].",CHAR(34),"%'"," AND ",CHAR(34),";}")</f>
        <v>if(isset($request['time_started'])){$refinements.="time_started"." ILIKE "."'%".$request['time_started']."%' AND ";}</v>
      </c>
      <c r="AC304" t="str">
        <f>_xlfn.CONCAT("if(isset($request['",LOWER(AC30),"'])){$refinements.=",CHAR(34),LOWER(AC60),CHAR(34),".",CHAR(34)," ILIKE ",CHAR(34),".",CHAR(34),"'%",CHAR(34),".$request['",LOWER(AC30),"'].",CHAR(34),"%'"," AND ",CHAR(34),";}")</f>
        <v>if(isset($request['time_started'])){$refinements.="time_started"." ILIKE "."'%".$request['time_started']."%' AND ";}</v>
      </c>
      <c r="AF304" t="str">
        <f>_xlfn.CONCAT("if(isset($request['",LOWER(AF30),"'])){$refinements.=",CHAR(34),LOWER(AF60),CHAR(34),".",CHAR(34)," ILIKE ",CHAR(34),".",CHAR(34),"'%",CHAR(34),".$request['",LOWER(AF30),"'].",CHAR(34),"%'"," AND ",CHAR(34),";}")</f>
        <v>if(isset($request['time_started'])){$refinements.="time_started"." ILIKE "."'%".$request['time_started']."%' AND ";}</v>
      </c>
      <c r="AI304" t="str">
        <f>_xlfn.CONCAT("if(isset($request['",LOWER(AI30),"'])){$refinements.=",CHAR(34),LOWER(AI60),CHAR(34),".",CHAR(34)," ILIKE ",CHAR(34),".",CHAR(34),"'%",CHAR(34),".$request['",LOWER(AI30),"'].",CHAR(34),"%'"," AND ",CHAR(34),";}")</f>
        <v>if(isset($request['time_started'])){$refinements.="time_started"." ILIKE "."'%".$request['time_started']."%' AND ";}</v>
      </c>
      <c r="AL304" t="str">
        <f>_xlfn.CONCAT("if(isset($request['",LOWER(AL30),"'])){$refinements.=",CHAR(34),LOWER(AL60),CHAR(34),".",CHAR(34)," ILIKE ",CHAR(34),".",CHAR(34),"'%",CHAR(34),".$request['",LOWER(AL30),"'].",CHAR(34),"%'"," AND ",CHAR(34),";}")</f>
        <v>if(isset($request['time_started'])){$refinements.="time_started"." ILIKE "."'%".$request['time_started']."%' AND ";}</v>
      </c>
      <c r="AO304" t="str">
        <f>_xlfn.CONCAT("if(isset($request['",LOWER(AO30),"'])){$refinements.=",CHAR(34),LOWER(AO60),CHAR(34),".",CHAR(34)," ILIKE ",CHAR(34),".",CHAR(34),"'%",CHAR(34),".$request['",LOWER(AO30),"'].",CHAR(34),"%'"," AND ",CHAR(34),";}")</f>
        <v>if(isset($request['time_started'])){$refinements.="time_started"." ILIKE "."'%".$request['time_started']."%' AND ";}</v>
      </c>
      <c r="AR304" t="str">
        <f>_xlfn.CONCAT("if(isset($request['",LOWER(AR30),"'])){$refinements.=",CHAR(34),LOWER(AR60),CHAR(34),".",CHAR(34)," ILIKE ",CHAR(34),".",CHAR(34),"'%",CHAR(34),".$request['",LOWER(AR30),"'].",CHAR(34),"%'"," AND ",CHAR(34),";}")</f>
        <v>if(isset($request['time_started'])){$refinements.="time_started"." ILIKE "."'%".$request['time_started']."%' AND ";}</v>
      </c>
      <c r="AU304" t="str">
        <f>_xlfn.CONCAT("if(isset($request['",LOWER(AU30),"'])){$refinements.=",CHAR(34),LOWER(AU60),CHAR(34),".",CHAR(34)," ILIKE ",CHAR(34),".",CHAR(34),"'%",CHAR(34),".$request['",LOWER(AU30),"'].",CHAR(34),"%'"," AND ",CHAR(34),";}")</f>
        <v>if(isset($request['time_started'])){$refinements.="time_started"." ILIKE "."'%".$request['time_started']."%' AND ";}</v>
      </c>
      <c r="AX304" t="str">
        <f>_xlfn.CONCAT("if(isset($request['",LOWER(AX30),"'])){$refinements.=",CHAR(34),LOWER(AX60),CHAR(34),".",CHAR(34)," ILIKE ",CHAR(34),".",CHAR(34),"'%",CHAR(34),".$request['",LOWER(AX30),"'].",CHAR(34),"%'"," AND ",CHAR(34),";}")</f>
        <v>if(isset($request['time_started'])){$refinements.="time_started"." ILIKE "."'%".$request['time_started']."%' AND ";}</v>
      </c>
      <c r="BA304" t="str">
        <f>_xlfn.CONCAT("if(isset($request['",LOWER(BA30),"'])){$refinements.=",CHAR(34),LOWER(BA60),CHAR(34),".",CHAR(34)," ILIKE ",CHAR(34),".",CHAR(34),"'%",CHAR(34),".$request['",LOWER(BA30),"'].",CHAR(34),"%'"," AND ",CHAR(34),";}")</f>
        <v>if(isset($request['time_started'])){$refinements.="time_started"." ILIKE "."'%".$request['time_started']."%' AND ";}</v>
      </c>
      <c r="BD304" t="str">
        <f>_xlfn.CONCAT("if(isset($request['",LOWER(BD30),"'])){$refinements.=",CHAR(34),LOWER(BD60),CHAR(34),".",CHAR(34)," ILIKE ",CHAR(34),".",CHAR(34),"'%",CHAR(34),".$request['",LOWER(BD30),"'].",CHAR(34),"%'"," AND ",CHAR(34),";}")</f>
        <v>if(isset($request['time_started'])){$refinements.="time_started"." ILIKE "."'%".$request['time_started']."%' AND ";}</v>
      </c>
      <c r="BG304" t="str">
        <f>_xlfn.CONCAT("if(isset($request['",LOWER(BG30),"'])){$refinements.=",CHAR(34),LOWER(BG60),CHAR(34),".",CHAR(34)," ILIKE ",CHAR(34),".",CHAR(34),"'%",CHAR(34),".$request['",LOWER(BG30),"'].",CHAR(34),"%'"," AND ",CHAR(34),";}")</f>
        <v>if(isset($request['time_started'])){$refinements.="time_started"." ILIKE "."'%".$request['time_started']."%' AND ";}</v>
      </c>
      <c r="BJ304" t="str">
        <f>_xlfn.CONCAT("if(isset($request['",LOWER(BJ30),"'])){$refinements.=",CHAR(34),LOWER(BJ60),CHAR(34),".",CHAR(34)," ILIKE ",CHAR(34),".",CHAR(34),"'%",CHAR(34),".$request['",LOWER(BJ30),"'].",CHAR(34),"%'"," AND ",CHAR(34),";}")</f>
        <v>if(isset($request['time_started'])){$refinements.="time_started"." ILIKE "."'%".$request['time_started']."%' AND ";}</v>
      </c>
      <c r="BM304" t="str">
        <f>_xlfn.CONCAT("if(isset($request['",LOWER(BM30),"'])){$refinements.=",CHAR(34),LOWER(BM60),CHAR(34),".",CHAR(34)," ILIKE ",CHAR(34),".",CHAR(34),"'%",CHAR(34),".$request['",LOWER(BM30),"'].",CHAR(34),"%'"," AND ",CHAR(34),";}")</f>
        <v>if(isset($request['time_started'])){$refinements.="time_started"." ILIKE "."'%".$request['time_started']."%' AND ";}</v>
      </c>
      <c r="BP304" t="str">
        <f>_xlfn.CONCAT("if(isset($request['",LOWER(BP30),"'])){$refinements.=",CHAR(34),LOWER(BP60),CHAR(34),".",CHAR(34)," ILIKE ",CHAR(34),".",CHAR(34),"'%",CHAR(34),".$request['",LOWER(BP30),"'].",CHAR(34),"%'"," AND ",CHAR(34),";}")</f>
        <v>if(isset($request['time_started'])){$refinements.="time_started"." ILIKE "."'%".$request['time_started']."%' AND ";}</v>
      </c>
      <c r="BS304" t="str">
        <f>_xlfn.CONCAT("if(isset($request['",LOWER(BS30),"'])){$refinements.=",CHAR(34),LOWER(BS60),CHAR(34),".",CHAR(34)," ILIKE ",CHAR(34),".",CHAR(34),"'%",CHAR(34),".$request['",LOWER(BS30),"'].",CHAR(34),"%'"," AND ",CHAR(34),";}")</f>
        <v>if(isset($request['time_started'])){$refinements.="time_started"." ILIKE "."'%".$request['time_started']."%' AND ";}</v>
      </c>
      <c r="BV304" t="str">
        <f>_xlfn.CONCAT("if(isset($request['",LOWER(BV30),"'])){$refinements.=",CHAR(34),LOWER(BV60),CHAR(34),".",CHAR(34)," ILIKE ",CHAR(34),".",CHAR(34),"'%",CHAR(34),".$request['",LOWER(BV30),"'].",CHAR(34),"%'"," AND ",CHAR(34),";}")</f>
        <v>if(isset($request['time_started'])){$refinements.="time_started"." ILIKE "."'%".$request['time_started']."%' AND ";}</v>
      </c>
      <c r="BY304" t="str">
        <f>_xlfn.CONCAT("if(isset($request['",LOWER(BY30),"'])){$refinements.=",CHAR(34),LOWER(BY60),CHAR(34),".",CHAR(34)," ILIKE ",CHAR(34),".",CHAR(34),"'%",CHAR(34),".$request['",LOWER(BY30),"'].",CHAR(34),"%'"," AND ",CHAR(34),";}")</f>
        <v>if(isset($request['time_started'])){$refinements.="time_started"." ILIKE "."'%".$request['time_started']."%' AND ";}</v>
      </c>
      <c r="CB304" t="str">
        <f>_xlfn.CONCAT("if(isset($request['",LOWER(CB30),"'])){$refinements.=",CHAR(34),LOWER(CB60),CHAR(34),".",CHAR(34)," ILIKE ",CHAR(34),".",CHAR(34),"'%",CHAR(34),".$request['",LOWER(CB30),"'].",CHAR(34),"%'"," AND ",CHAR(34),";}")</f>
        <v>if(isset($request['time_started'])){$refinements.="time_started"." ILIKE "."'%".$request['time_started']."%' AND ";}</v>
      </c>
      <c r="CE304" t="str">
        <f>_xlfn.CONCAT("if(isset($request['",LOWER(CE30),"'])){$refinements.=",CHAR(34),LOWER(CE60),CHAR(34),".",CHAR(34)," ILIKE ",CHAR(34),".",CHAR(34),"'%",CHAR(34),".$request['",LOWER(CE30),"'].",CHAR(34),"%'"," AND ",CHAR(34),";}")</f>
        <v>if(isset($request['time_started'])){$refinements.="time_started"." ILIKE "."'%".$request['time_started']."%' AND ";}</v>
      </c>
      <c r="CH304" t="s">
        <v>181</v>
      </c>
    </row>
    <row r="305" spans="1:86" x14ac:dyDescent="0.2">
      <c r="B305" t="str">
        <f>_xlfn.CONCAT("if(isset($request['",LOWER(B31),"'])){$refinements.=",CHAR(34),LOWER(B61),CHAR(34),".",CHAR(34)," ILIKE ",CHAR(34),".",CHAR(34),"'%",CHAR(34),".$request['",LOWER(B31),"'].",CHAR(34),"%'"," AND ",CHAR(34),";}")</f>
        <v>if(isset($request['time_updated'])){$refinements.="time_updated"." ILIKE "."'%".$request['time_updated']."%' AND ";}</v>
      </c>
      <c r="E305" t="str">
        <f>_xlfn.CONCAT("if(isset($request['",LOWER(E31),"'])){$refinements.=",CHAR(34),LOWER(E61),CHAR(34),".",CHAR(34)," ILIKE ",CHAR(34),".",CHAR(34),"'%",CHAR(34),".$request['",LOWER(E31),"'].",CHAR(34),"%'"," AND ",CHAR(34),";}")</f>
        <v>if(isset($request['time_updated'])){$refinements.="time_updated"." ILIKE "."'%".$request['time_updated']."%' AND ";}</v>
      </c>
      <c r="H305" t="str">
        <f>_xlfn.CONCAT("if(isset($request['",LOWER(H31),"'])){$refinements.=",CHAR(34),LOWER(H61),CHAR(34),".",CHAR(34)," ILIKE ",CHAR(34),".",CHAR(34),"'%",CHAR(34),".$request['",LOWER(H31),"'].",CHAR(34),"%'"," AND ",CHAR(34),";}")</f>
        <v>if(isset($request['time_updated'])){$refinements.="time_updated"." ILIKE "."'%".$request['time_updated']."%' AND ";}</v>
      </c>
      <c r="K305" t="str">
        <f>_xlfn.CONCAT("if(isset($request['",LOWER(K31),"'])){$refinements.=",CHAR(34),LOWER(K61),CHAR(34),".",CHAR(34)," ILIKE ",CHAR(34),".",CHAR(34),"'%",CHAR(34),".$request['",LOWER(K31),"'].",CHAR(34),"%'"," AND ",CHAR(34),";}")</f>
        <v>if(isset($request['time_updated'])){$refinements.="time_updated"." ILIKE "."'%".$request['time_updated']."%' AND ";}</v>
      </c>
      <c r="N305" t="str">
        <f>_xlfn.CONCAT("if(isset($request['",LOWER(N31),"'])){$refinements.=",CHAR(34),LOWER(N61),CHAR(34),".",CHAR(34)," ILIKE ",CHAR(34),".",CHAR(34),"'%",CHAR(34),".$request['",LOWER(N31),"'].",CHAR(34),"%'"," AND ",CHAR(34),";}")</f>
        <v>if(isset($request['time_updated'])){$refinements.="time_updated"." ILIKE "."'%".$request['time_updated']."%' AND ";}</v>
      </c>
      <c r="Q305" t="str">
        <f>_xlfn.CONCAT("if(isset($request['",LOWER(Q31),"'])){$refinements.=",CHAR(34),LOWER(Q61),CHAR(34),".",CHAR(34)," ILIKE ",CHAR(34),".",CHAR(34),"'%",CHAR(34),".$request['",LOWER(Q31),"'].",CHAR(34),"%'"," AND ",CHAR(34),";}")</f>
        <v>if(isset($request['time_updated'])){$refinements.="time_updated"." ILIKE "."'%".$request['time_updated']."%' AND ";}</v>
      </c>
      <c r="T305" t="str">
        <f>_xlfn.CONCAT("if(isset($request['",LOWER(T31),"'])){$refinements.=",CHAR(34),LOWER(T61),CHAR(34),".",CHAR(34)," ILIKE ",CHAR(34),".",CHAR(34),"'%",CHAR(34),".$request['",LOWER(T31),"'].",CHAR(34),"%'"," AND ",CHAR(34),";}")</f>
        <v>if(isset($request['time_updated'])){$refinements.="time_updated"." ILIKE "."'%".$request['time_updated']."%' AND ";}</v>
      </c>
      <c r="W305" t="str">
        <f>_xlfn.CONCAT("if(isset($request['",LOWER(W31),"'])){$refinements.=",CHAR(34),LOWER(W61),CHAR(34),".",CHAR(34)," ILIKE ",CHAR(34),".",CHAR(34),"'%",CHAR(34),".$request['",LOWER(W31),"'].",CHAR(34),"%'"," AND ",CHAR(34),";}")</f>
        <v>if(isset($request['time_updated'])){$refinements.="time_updated"." ILIKE "."'%".$request['time_updated']."%' AND ";}</v>
      </c>
      <c r="Z305" t="str">
        <f>_xlfn.CONCAT("if(isset($request['",LOWER(Z31),"'])){$refinements.=",CHAR(34),LOWER(Z61),CHAR(34),".",CHAR(34)," ILIKE ",CHAR(34),".",CHAR(34),"'%",CHAR(34),".$request['",LOWER(Z31),"'].",CHAR(34),"%'"," AND ",CHAR(34),";}")</f>
        <v>if(isset($request['time_updated'])){$refinements.="time_updated"." ILIKE "."'%".$request['time_updated']."%' AND ";}</v>
      </c>
      <c r="AC305" t="str">
        <f>_xlfn.CONCAT("if(isset($request['",LOWER(AC31),"'])){$refinements.=",CHAR(34),LOWER(AC61),CHAR(34),".",CHAR(34)," ILIKE ",CHAR(34),".",CHAR(34),"'%",CHAR(34),".$request['",LOWER(AC31),"'].",CHAR(34),"%'"," AND ",CHAR(34),";}")</f>
        <v>if(isset($request['time_updated'])){$refinements.="time_updated"." ILIKE "."'%".$request['time_updated']."%' AND ";}</v>
      </c>
      <c r="AF305" t="str">
        <f>_xlfn.CONCAT("if(isset($request['",LOWER(AF31),"'])){$refinements.=",CHAR(34),LOWER(AF61),CHAR(34),".",CHAR(34)," ILIKE ",CHAR(34),".",CHAR(34),"'%",CHAR(34),".$request['",LOWER(AF31),"'].",CHAR(34),"%'"," AND ",CHAR(34),";}")</f>
        <v>if(isset($request['time_updated'])){$refinements.="time_updated"." ILIKE "."'%".$request['time_updated']."%' AND ";}</v>
      </c>
      <c r="AI305" t="str">
        <f>_xlfn.CONCAT("if(isset($request['",LOWER(AI31),"'])){$refinements.=",CHAR(34),LOWER(AI61),CHAR(34),".",CHAR(34)," ILIKE ",CHAR(34),".",CHAR(34),"'%",CHAR(34),".$request['",LOWER(AI31),"'].",CHAR(34),"%'"," AND ",CHAR(34),";}")</f>
        <v>if(isset($request['time_updated'])){$refinements.="time_updated"." ILIKE "."'%".$request['time_updated']."%' AND ";}</v>
      </c>
      <c r="AL305" t="str">
        <f>_xlfn.CONCAT("if(isset($request['",LOWER(AL31),"'])){$refinements.=",CHAR(34),LOWER(AL61),CHAR(34),".",CHAR(34)," ILIKE ",CHAR(34),".",CHAR(34),"'%",CHAR(34),".$request['",LOWER(AL31),"'].",CHAR(34),"%'"," AND ",CHAR(34),";}")</f>
        <v>if(isset($request['time_updated'])){$refinements.="time_updated"." ILIKE "."'%".$request['time_updated']."%' AND ";}</v>
      </c>
      <c r="AO305" t="str">
        <f>_xlfn.CONCAT("if(isset($request['",LOWER(AO31),"'])){$refinements.=",CHAR(34),LOWER(AO61),CHAR(34),".",CHAR(34)," ILIKE ",CHAR(34),".",CHAR(34),"'%",CHAR(34),".$request['",LOWER(AO31),"'].",CHAR(34),"%'"," AND ",CHAR(34),";}")</f>
        <v>if(isset($request['time_updated'])){$refinements.="time_updated"." ILIKE "."'%".$request['time_updated']."%' AND ";}</v>
      </c>
      <c r="AR305" t="str">
        <f>_xlfn.CONCAT("if(isset($request['",LOWER(AR31),"'])){$refinements.=",CHAR(34),LOWER(AR61),CHAR(34),".",CHAR(34)," ILIKE ",CHAR(34),".",CHAR(34),"'%",CHAR(34),".$request['",LOWER(AR31),"'].",CHAR(34),"%'"," AND ",CHAR(34),";}")</f>
        <v>if(isset($request['time_updated'])){$refinements.="time_updated"." ILIKE "."'%".$request['time_updated']."%' AND ";}</v>
      </c>
      <c r="AU305" t="str">
        <f>_xlfn.CONCAT("if(isset($request['",LOWER(AU31),"'])){$refinements.=",CHAR(34),LOWER(AU61),CHAR(34),".",CHAR(34)," ILIKE ",CHAR(34),".",CHAR(34),"'%",CHAR(34),".$request['",LOWER(AU31),"'].",CHAR(34),"%'"," AND ",CHAR(34),";}")</f>
        <v>if(isset($request['time_updated'])){$refinements.="time_updated"." ILIKE "."'%".$request['time_updated']."%' AND ";}</v>
      </c>
      <c r="AX305" t="str">
        <f>_xlfn.CONCAT("if(isset($request['",LOWER(AX31),"'])){$refinements.=",CHAR(34),LOWER(AX61),CHAR(34),".",CHAR(34)," ILIKE ",CHAR(34),".",CHAR(34),"'%",CHAR(34),".$request['",LOWER(AX31),"'].",CHAR(34),"%'"," AND ",CHAR(34),";}")</f>
        <v>if(isset($request['time_updated'])){$refinements.="time_updated"." ILIKE "."'%".$request['time_updated']."%' AND ";}</v>
      </c>
      <c r="BA305" t="str">
        <f>_xlfn.CONCAT("if(isset($request['",LOWER(BA31),"'])){$refinements.=",CHAR(34),LOWER(BA61),CHAR(34),".",CHAR(34)," ILIKE ",CHAR(34),".",CHAR(34),"'%",CHAR(34),".$request['",LOWER(BA31),"'].",CHAR(34),"%'"," AND ",CHAR(34),";}")</f>
        <v>if(isset($request['time_updated'])){$refinements.="time_updated"." ILIKE "."'%".$request['time_updated']."%' AND ";}</v>
      </c>
      <c r="BD305" t="str">
        <f>_xlfn.CONCAT("if(isset($request['",LOWER(BD31),"'])){$refinements.=",CHAR(34),LOWER(BD61),CHAR(34),".",CHAR(34)," ILIKE ",CHAR(34),".",CHAR(34),"'%",CHAR(34),".$request['",LOWER(BD31),"'].",CHAR(34),"%'"," AND ",CHAR(34),";}")</f>
        <v>if(isset($request['time_updated'])){$refinements.="time_updated"." ILIKE "."'%".$request['time_updated']."%' AND ";}</v>
      </c>
      <c r="BG305" t="str">
        <f>_xlfn.CONCAT("if(isset($request['",LOWER(BG31),"'])){$refinements.=",CHAR(34),LOWER(BG61),CHAR(34),".",CHAR(34)," ILIKE ",CHAR(34),".",CHAR(34),"'%",CHAR(34),".$request['",LOWER(BG31),"'].",CHAR(34),"%'"," AND ",CHAR(34),";}")</f>
        <v>if(isset($request['time_updated'])){$refinements.="time_updated"." ILIKE "."'%".$request['time_updated']."%' AND ";}</v>
      </c>
      <c r="BJ305" t="str">
        <f>_xlfn.CONCAT("if(isset($request['",LOWER(BJ31),"'])){$refinements.=",CHAR(34),LOWER(BJ61),CHAR(34),".",CHAR(34)," ILIKE ",CHAR(34),".",CHAR(34),"'%",CHAR(34),".$request['",LOWER(BJ31),"'].",CHAR(34),"%'"," AND ",CHAR(34),";}")</f>
        <v>if(isset($request['time_updated'])){$refinements.="time_updated"." ILIKE "."'%".$request['time_updated']."%' AND ";}</v>
      </c>
      <c r="BM305" t="str">
        <f>_xlfn.CONCAT("if(isset($request['",LOWER(BM31),"'])){$refinements.=",CHAR(34),LOWER(BM61),CHAR(34),".",CHAR(34)," ILIKE ",CHAR(34),".",CHAR(34),"'%",CHAR(34),".$request['",LOWER(BM31),"'].",CHAR(34),"%'"," AND ",CHAR(34),";}")</f>
        <v>if(isset($request['time_updated'])){$refinements.="time_updated"." ILIKE "."'%".$request['time_updated']."%' AND ";}</v>
      </c>
      <c r="BP305" t="str">
        <f>_xlfn.CONCAT("if(isset($request['",LOWER(BP31),"'])){$refinements.=",CHAR(34),LOWER(BP61),CHAR(34),".",CHAR(34)," ILIKE ",CHAR(34),".",CHAR(34),"'%",CHAR(34),".$request['",LOWER(BP31),"'].",CHAR(34),"%'"," AND ",CHAR(34),";}")</f>
        <v>if(isset($request['time_updated'])){$refinements.="time_updated"." ILIKE "."'%".$request['time_updated']."%' AND ";}</v>
      </c>
      <c r="BS305" t="str">
        <f>_xlfn.CONCAT("if(isset($request['",LOWER(BS31),"'])){$refinements.=",CHAR(34),LOWER(BS61),CHAR(34),".",CHAR(34)," ILIKE ",CHAR(34),".",CHAR(34),"'%",CHAR(34),".$request['",LOWER(BS31),"'].",CHAR(34),"%'"," AND ",CHAR(34),";}")</f>
        <v>if(isset($request['time_updated'])){$refinements.="time_updated"." ILIKE "."'%".$request['time_updated']."%' AND ";}</v>
      </c>
      <c r="BV305" t="str">
        <f>_xlfn.CONCAT("if(isset($request['",LOWER(BV31),"'])){$refinements.=",CHAR(34),LOWER(BV61),CHAR(34),".",CHAR(34)," ILIKE ",CHAR(34),".",CHAR(34),"'%",CHAR(34),".$request['",LOWER(BV31),"'].",CHAR(34),"%'"," AND ",CHAR(34),";}")</f>
        <v>if(isset($request['time_updated'])){$refinements.="time_updated"." ILIKE "."'%".$request['time_updated']."%' AND ";}</v>
      </c>
      <c r="BY305" t="str">
        <f>_xlfn.CONCAT("if(isset($request['",LOWER(BY31),"'])){$refinements.=",CHAR(34),LOWER(BY61),CHAR(34),".",CHAR(34)," ILIKE ",CHAR(34),".",CHAR(34),"'%",CHAR(34),".$request['",LOWER(BY31),"'].",CHAR(34),"%'"," AND ",CHAR(34),";}")</f>
        <v>if(isset($request['time_updated'])){$refinements.="time_updated"." ILIKE "."'%".$request['time_updated']."%' AND ";}</v>
      </c>
      <c r="CB305" t="str">
        <f>_xlfn.CONCAT("if(isset($request['",LOWER(CB31),"'])){$refinements.=",CHAR(34),LOWER(CB61),CHAR(34),".",CHAR(34)," ILIKE ",CHAR(34),".",CHAR(34),"'%",CHAR(34),".$request['",LOWER(CB31),"'].",CHAR(34),"%'"," AND ",CHAR(34),";}")</f>
        <v>if(isset($request['time_updated'])){$refinements.="time_updated"." ILIKE "."'%".$request['time_updated']."%' AND ";}</v>
      </c>
      <c r="CE305" t="str">
        <f>_xlfn.CONCAT("if(isset($request['",LOWER(CE31),"'])){$refinements.=",CHAR(34),LOWER(CE61),CHAR(34),".",CHAR(34)," ILIKE ",CHAR(34),".",CHAR(34),"'%",CHAR(34),".$request['",LOWER(CE31),"'].",CHAR(34),"%'"," AND ",CHAR(34),";}")</f>
        <v>if(isset($request['time_updated'])){$refinements.="time_updated"." ILIKE "."'%".$request['time_updated']."%' AND ";}</v>
      </c>
      <c r="CH305" t="s">
        <v>181</v>
      </c>
    </row>
    <row r="306" spans="1:86" x14ac:dyDescent="0.2">
      <c r="CH306" t="s">
        <v>181</v>
      </c>
    </row>
    <row r="307" spans="1:86" s="49" customFormat="1" x14ac:dyDescent="0.2">
      <c r="A307" s="59" t="s">
        <v>155</v>
      </c>
    </row>
    <row r="308" spans="1:86" x14ac:dyDescent="0.2">
      <c r="Q308" s="61"/>
    </row>
    <row r="309" spans="1:86" x14ac:dyDescent="0.2">
      <c r="Q309" t="str">
        <f>_xlfn.CONCAT("'",LOWER(Q6),"' =&gt; $row['",LOWER(Q36),"'],")</f>
        <v>'id' =&gt; $row['person_id'],</v>
      </c>
      <c r="T309" t="str">
        <f>_xlfn.CONCAT("'",LOWER(T6),"' =&gt; $row['",LOWER(T36),"'],")</f>
        <v>'id' =&gt; $row['user_id'],</v>
      </c>
      <c r="W309" t="str">
        <f>_xlfn.CONCAT("'",LOWER(W6),"' =&gt; $row['",LOWER(W36),"'],")</f>
        <v>'id' =&gt; $row['profile_id'],</v>
      </c>
    </row>
    <row r="310" spans="1:86" x14ac:dyDescent="0.2">
      <c r="Q310" t="str">
        <f t="shared" ref="Q310:Q336" si="339">_xlfn.CONCAT("'",LOWER(Q7),"' =&gt; $row['",LOWER(Q37),"'],")</f>
        <v>'attributes' =&gt; $row['person_attributes'],</v>
      </c>
      <c r="T310" t="str">
        <f>_xlfn.CONCAT("'",LOWER(T7),"' =&gt; json_decode($row['",LOWER(T37),"']),")</f>
        <v>'attributes' =&gt; json_decode($row['user_attributes']),</v>
      </c>
      <c r="W310" t="str">
        <f>_xlfn.CONCAT("'",LOWER(W7),"' =&gt; json_decode($row['",LOWER(W37),"']),")</f>
        <v>'attributes' =&gt; json_decode($row['profile_attributes']),</v>
      </c>
    </row>
    <row r="311" spans="1:86" x14ac:dyDescent="0.2">
      <c r="Q311" t="str">
        <f t="shared" si="339"/>
        <v>'name_first' =&gt; $row['person_name_first'],</v>
      </c>
      <c r="T311" t="str">
        <f t="shared" ref="T311:T336" si="340">_xlfn.CONCAT("'",LOWER(T8),"' =&gt; $row['",LOWER(T38),"'],")</f>
        <v>'alias' =&gt; $row['user_alias'],</v>
      </c>
      <c r="W311" t="str">
        <f t="shared" ref="W311:W336" si="341">_xlfn.CONCAT("'",LOWER(W8),"' =&gt; $row['",LOWER(W38),"'],")</f>
        <v>'images' =&gt; $row['profile_images'],</v>
      </c>
    </row>
    <row r="312" spans="1:86" x14ac:dyDescent="0.2">
      <c r="Q312" t="str">
        <f t="shared" si="339"/>
        <v>'name_middle' =&gt; $row['person_name_middle'],</v>
      </c>
      <c r="T312" t="str">
        <f t="shared" si="340"/>
        <v>'authorize' =&gt; $row['user_authorize'],</v>
      </c>
      <c r="W312" t="str">
        <f t="shared" si="341"/>
        <v>'bio' =&gt; $row['profile_bio'],</v>
      </c>
    </row>
    <row r="313" spans="1:86" x14ac:dyDescent="0.2">
      <c r="Q313" t="str">
        <f t="shared" si="339"/>
        <v>'name_last' =&gt; $row['person_name_last'],</v>
      </c>
      <c r="T313" t="str">
        <f t="shared" si="340"/>
        <v>'lastlogin' =&gt; $row['user_lastlogin'],</v>
      </c>
      <c r="W313" t="str">
        <f t="shared" si="341"/>
        <v>'headline' =&gt; $row['profile_headline'],</v>
      </c>
    </row>
    <row r="314" spans="1:86" x14ac:dyDescent="0.2">
      <c r="Q314" t="str">
        <f t="shared" si="339"/>
        <v>'email' =&gt; $row['person_email'],</v>
      </c>
      <c r="T314" t="str">
        <f t="shared" si="340"/>
        <v>'status' =&gt; $row['user_status'],</v>
      </c>
      <c r="W314" t="str">
        <f t="shared" si="341"/>
        <v>'access' =&gt; $row['profile_access'],</v>
      </c>
    </row>
    <row r="315" spans="1:86" x14ac:dyDescent="0.2">
      <c r="Q315" t="str">
        <f t="shared" si="339"/>
        <v>'phone_primary' =&gt; $row['person_phone_primary'],</v>
      </c>
      <c r="T315" t="str">
        <f t="shared" si="340"/>
        <v>'validation' =&gt; $row['user_validation'],</v>
      </c>
      <c r="W315" t="str">
        <f>_xlfn.CONCAT("'",LOWER(W12),"' =&gt; $row['",LOWER(W42),"'],")</f>
        <v>'status' =&gt; $row['profile_status'],</v>
      </c>
    </row>
    <row r="316" spans="1:86" x14ac:dyDescent="0.2">
      <c r="Q316" t="str">
        <f t="shared" si="339"/>
        <v>'phone_secondary' =&gt; $row['person_phone_secondary'],</v>
      </c>
      <c r="T316" t="str">
        <f t="shared" si="340"/>
        <v>'welcome' =&gt; $row['user_welcome'],</v>
      </c>
      <c r="W316" t="str">
        <f t="shared" si="341"/>
        <v>'' =&gt; $row[''],</v>
      </c>
    </row>
    <row r="317" spans="1:86" x14ac:dyDescent="0.2">
      <c r="Q317" t="str">
        <f>_xlfn.CONCAT("'",LOWER(Q14),"' =&gt; json_decode($row['",LOWER(Q44),"']),")</f>
        <v>'entitlements' =&gt; json_decode($row['person_entitlements']),</v>
      </c>
      <c r="T317" t="str">
        <f>_xlfn.CONCAT("'",LOWER(T14),"' =&gt; json_decode($row['",LOWER(T44),"']),")</f>
        <v>'' =&gt; json_decode($row['']),</v>
      </c>
      <c r="W317" t="str">
        <f>_xlfn.CONCAT("'",LOWER(W14),"' =&gt; json_decode($row['",LOWER(W44),"']),")</f>
        <v>'' =&gt; json_decode($row['']),</v>
      </c>
    </row>
    <row r="318" spans="1:86" x14ac:dyDescent="0.2">
      <c r="Q318" t="str">
        <f t="shared" si="339"/>
        <v>'' =&gt; $row[''],</v>
      </c>
      <c r="T318" t="str">
        <f t="shared" si="340"/>
        <v>'' =&gt; $row[''],</v>
      </c>
      <c r="W318" t="str">
        <f t="shared" si="341"/>
        <v>'' =&gt; $row[''],</v>
      </c>
    </row>
    <row r="319" spans="1:86" x14ac:dyDescent="0.2">
      <c r="Q319" t="str">
        <f t="shared" si="339"/>
        <v>'' =&gt; $row[''],</v>
      </c>
      <c r="T319" t="str">
        <f t="shared" si="340"/>
        <v>'' =&gt; $row[''],</v>
      </c>
      <c r="W319" t="str">
        <f t="shared" si="341"/>
        <v>'' =&gt; $row[''],</v>
      </c>
    </row>
    <row r="320" spans="1:86" x14ac:dyDescent="0.2">
      <c r="Q320" t="str">
        <f t="shared" si="339"/>
        <v>'' =&gt; $row[''],</v>
      </c>
      <c r="T320" t="str">
        <f t="shared" si="340"/>
        <v>'' =&gt; $row[''],</v>
      </c>
      <c r="W320" t="str">
        <f t="shared" si="341"/>
        <v>'' =&gt; $row[''],</v>
      </c>
    </row>
    <row r="321" spans="17:23" x14ac:dyDescent="0.2">
      <c r="Q321" t="str">
        <f t="shared" si="339"/>
        <v>'' =&gt; $row[''],</v>
      </c>
      <c r="T321" t="str">
        <f t="shared" si="340"/>
        <v>'' =&gt; $row[''],</v>
      </c>
      <c r="W321" t="str">
        <f t="shared" si="341"/>
        <v>'' =&gt; $row[''],</v>
      </c>
    </row>
    <row r="322" spans="17:23" x14ac:dyDescent="0.2">
      <c r="Q322" t="str">
        <f t="shared" si="339"/>
        <v>'' =&gt; $row[''],</v>
      </c>
      <c r="T322" t="str">
        <f t="shared" si="340"/>
        <v>'' =&gt; $row[''],</v>
      </c>
      <c r="W322" t="str">
        <f t="shared" si="341"/>
        <v>'' =&gt; $row[''],</v>
      </c>
    </row>
    <row r="323" spans="17:23" x14ac:dyDescent="0.2">
      <c r="Q323" t="str">
        <f t="shared" si="339"/>
        <v>'' =&gt; $row[''],</v>
      </c>
      <c r="T323" t="str">
        <f t="shared" si="340"/>
        <v>'' =&gt; $row[''],</v>
      </c>
      <c r="W323" t="str">
        <f t="shared" si="341"/>
        <v>'' =&gt; $row[''],</v>
      </c>
    </row>
    <row r="324" spans="17:23" x14ac:dyDescent="0.2">
      <c r="Q324" t="str">
        <f t="shared" si="339"/>
        <v>'' =&gt; $row[''],</v>
      </c>
      <c r="T324" t="str">
        <f t="shared" si="340"/>
        <v>'' =&gt; $row[''],</v>
      </c>
      <c r="W324" t="str">
        <f t="shared" si="341"/>
        <v>'' =&gt; $row[''],</v>
      </c>
    </row>
    <row r="325" spans="17:23" x14ac:dyDescent="0.2">
      <c r="Q325" t="str">
        <f t="shared" si="339"/>
        <v>'' =&gt; $row[''],</v>
      </c>
      <c r="T325" t="str">
        <f t="shared" si="340"/>
        <v>'' =&gt; $row[''],</v>
      </c>
      <c r="W325" t="str">
        <f t="shared" si="341"/>
        <v>'' =&gt; $row[''],</v>
      </c>
    </row>
    <row r="326" spans="17:23" x14ac:dyDescent="0.2">
      <c r="Q326" t="str">
        <f t="shared" si="339"/>
        <v>'' =&gt; $row[''],</v>
      </c>
      <c r="T326" t="str">
        <f t="shared" si="340"/>
        <v>'' =&gt; $row[''],</v>
      </c>
      <c r="W326" t="str">
        <f t="shared" si="341"/>
        <v>'' =&gt; $row[''],</v>
      </c>
    </row>
    <row r="327" spans="17:23" x14ac:dyDescent="0.2">
      <c r="Q327" t="str">
        <f t="shared" si="339"/>
        <v>'' =&gt; $row[''],</v>
      </c>
      <c r="T327" t="str">
        <f t="shared" si="340"/>
        <v>'' =&gt; $row[''],</v>
      </c>
      <c r="W327" t="str">
        <f t="shared" si="341"/>
        <v>'user_id' =&gt; $row['user_id'],</v>
      </c>
    </row>
    <row r="328" spans="17:23" x14ac:dyDescent="0.2">
      <c r="Q328" t="str">
        <f t="shared" si="339"/>
        <v>'' =&gt; $row[''],</v>
      </c>
      <c r="T328" t="str">
        <f t="shared" si="340"/>
        <v>'person_id' =&gt; $row['person_id'],</v>
      </c>
      <c r="W328" t="str">
        <f t="shared" si="341"/>
        <v>'' =&gt; $row[''],</v>
      </c>
    </row>
    <row r="329" spans="17:23" x14ac:dyDescent="0.2">
      <c r="Q329" t="str">
        <f t="shared" si="339"/>
        <v>'app_id' =&gt; $row['app_id'],</v>
      </c>
      <c r="T329" t="str">
        <f t="shared" si="340"/>
        <v>'app_id' =&gt; $row['app_id'],</v>
      </c>
      <c r="W329" t="str">
        <f t="shared" si="341"/>
        <v>'app_id' =&gt; $row['app_id'],</v>
      </c>
    </row>
    <row r="330" spans="17:23" x14ac:dyDescent="0.2">
      <c r="Q330" t="str">
        <f t="shared" si="339"/>
        <v>'' =&gt; $row[''],</v>
      </c>
      <c r="T330" t="str">
        <f t="shared" si="340"/>
        <v>'' =&gt; $row[''],</v>
      </c>
      <c r="W330" t="str">
        <f t="shared" si="341"/>
        <v>'' =&gt; $row[''],</v>
      </c>
    </row>
    <row r="331" spans="17:23" x14ac:dyDescent="0.2">
      <c r="Q331" t="str">
        <f t="shared" si="339"/>
        <v>'event_id' =&gt; $row['event_id'],</v>
      </c>
      <c r="T331" t="str">
        <f t="shared" si="340"/>
        <v>'event_id' =&gt; $row['event_id'],</v>
      </c>
      <c r="W331" t="str">
        <f t="shared" si="341"/>
        <v>'event_id' =&gt; $row['event_id'],</v>
      </c>
    </row>
    <row r="332" spans="17:23" x14ac:dyDescent="0.2">
      <c r="Q332" t="str">
        <f t="shared" si="339"/>
        <v>'process_id' =&gt; $row['process_id'],</v>
      </c>
      <c r="T332" t="str">
        <f t="shared" si="340"/>
        <v>'process_id' =&gt; $row['process_id'],</v>
      </c>
      <c r="W332" t="str">
        <f t="shared" si="341"/>
        <v>'process_id' =&gt; $row['process_id'],</v>
      </c>
    </row>
    <row r="333" spans="17:23" x14ac:dyDescent="0.2">
      <c r="Q333" t="str">
        <f t="shared" si="339"/>
        <v>'time_started' =&gt; $row['time_started'],</v>
      </c>
      <c r="T333" t="str">
        <f t="shared" si="340"/>
        <v>'time_started' =&gt; $row['time_started'],</v>
      </c>
      <c r="W333" t="str">
        <f t="shared" si="341"/>
        <v>'time_started' =&gt; $row['time_started'],</v>
      </c>
    </row>
    <row r="334" spans="17:23" x14ac:dyDescent="0.2">
      <c r="Q334" t="str">
        <f t="shared" si="339"/>
        <v>'time_updated' =&gt; $row['time_updated'],</v>
      </c>
      <c r="T334" t="str">
        <f t="shared" si="340"/>
        <v>'time_updated' =&gt; $row['time_updated'],</v>
      </c>
      <c r="W334" t="str">
        <f t="shared" si="341"/>
        <v>'time_updated' =&gt; $row['time_updated'],</v>
      </c>
    </row>
    <row r="335" spans="17:23" x14ac:dyDescent="0.2">
      <c r="Q335" t="str">
        <f t="shared" si="339"/>
        <v>'time_finished' =&gt; $row['time_finished'],</v>
      </c>
      <c r="T335" t="str">
        <f t="shared" si="340"/>
        <v>'time_finished' =&gt; $row['time_finished'],</v>
      </c>
      <c r="W335" t="str">
        <f t="shared" si="341"/>
        <v>'time_finished' =&gt; $row['time_finished'],</v>
      </c>
    </row>
    <row r="336" spans="17:23" x14ac:dyDescent="0.2">
      <c r="Q336" t="str">
        <f t="shared" si="339"/>
        <v>'active' =&gt; $row['active'],</v>
      </c>
      <c r="T336" t="str">
        <f t="shared" si="340"/>
        <v>'active' =&gt; $row['active'],</v>
      </c>
      <c r="W336" t="str">
        <f t="shared" si="341"/>
        <v>'active' =&gt; $row['active'],</v>
      </c>
    </row>
    <row r="338" spans="1:83" s="106" customFormat="1" x14ac:dyDescent="0.2">
      <c r="A338" s="105" t="s">
        <v>320</v>
      </c>
    </row>
    <row r="340" spans="1:83" x14ac:dyDescent="0.2">
      <c r="B340" t="str">
        <f>CONCATENATE("if(isset($request['",LOWER(B6),"'])){$set.= ",CHAR(34)," ",LOWER(B36)," = :",LOWER(B36)," ",CHAR(34),";}")</f>
        <v>if(isset($request['id'])){$set.= " unique_id = :unique_id ";}</v>
      </c>
      <c r="E340" t="str">
        <f>CONCATENATE("if(isset($request['",LOWER(E6),"'])){$set.= ",CHAR(34)," ",LOWER(E36)," = :",LOWER(E36)," ",CHAR(34),";}")</f>
        <v>if(isset($request['id'])){$set.= " process_id = :process_id ";}</v>
      </c>
      <c r="H340" t="str">
        <f>CONCATENATE("if(isset($request['",LOWER(H6),"'])){$set.= ",CHAR(34)," ",LOWER(H36)," = :",LOWER(H36)," ",CHAR(34),";}")</f>
        <v>if(isset($request['id'])){$set.= " event_id = :event_id ";}</v>
      </c>
      <c r="K340" t="str">
        <f>CONCATENATE("if(isset($request['",LOWER(K6),"'])){$set.= ",CHAR(34)," ",LOWER(K36)," = :",LOWER(K36)," ",CHAR(34),";}")</f>
        <v>if(isset($request['id'])){$set.= " app_id = :app_id ";}</v>
      </c>
      <c r="N340" t="str">
        <f>CONCATENATE("if(isset($request['",LOWER(N6),"'])){$set.= ",CHAR(34)," ",LOWER(N36)," = :",LOWER(N36)," ",CHAR(34),";}")</f>
        <v>if(isset($request['id'])){$set.= " token_id = :token_id ";}</v>
      </c>
      <c r="Q340" t="str">
        <f>CONCATENATE("if(isset($request['",LOWER(Q6),"'])){$set.= ",CHAR(34)," ",LOWER(Q36)," = :",LOWER(Q36)," ",CHAR(34),";}")</f>
        <v>if(isset($request['id'])){$set.= " person_id = :person_id ";}</v>
      </c>
      <c r="T340" t="str">
        <f>CONCATENATE("if(isset($request['",LOWER(T6),"'])){$set.= ",CHAR(34)," ",LOWER(T36)," = :",LOWER(T36)," ",CHAR(34),";}")</f>
        <v>if(isset($request['id'])){$set.= " user_id = :user_id ";}</v>
      </c>
      <c r="W340" t="str">
        <f>CONCATENATE("if(isset($request['",LOWER(W6),"'])){$set.= ",CHAR(34)," ",LOWER(W36)," = :",LOWER(W36)," ",CHAR(34),";}")</f>
        <v>if(isset($request['id'])){$set.= " profile_id = :profile_id ";}</v>
      </c>
      <c r="Z340" t="str">
        <f>CONCATENATE("if(isset($request['",LOWER(Z6),"'])){$set.= ",CHAR(34)," ",LOWER(Z36)," = :",LOWER(Z36)," ",CHAR(34),";}")</f>
        <v>if(isset($request['id'])){$set.= " partner_id = :partner_id ";}</v>
      </c>
      <c r="AC340" t="str">
        <f>CONCATENATE("if(isset($request['",LOWER(AC6),"'])){$set.= ",CHAR(34)," ",LOWER(AC36)," = :",LOWER(AC36)," ",CHAR(34),";}")</f>
        <v>if(isset($request['id'])){$set.= " view_id = :view_id ";}</v>
      </c>
      <c r="AF340" t="str">
        <f>CONCATENATE("if(isset($request['",LOWER(AF6),"'])){$set.= ",CHAR(34)," ",LOWER(AF36)," = :",LOWER(AF36)," ",CHAR(34),";}")</f>
        <v>if(isset($request['id'])){$set.= " search_id = :search_id ";}</v>
      </c>
      <c r="AI340" t="str">
        <f>CONCATENATE("if(isset($request['",LOWER(AI6),"'])){$set.= ",CHAR(34)," ",LOWER(AI36)," = :",LOWER(AI36)," ",CHAR(34),";}")</f>
        <v>if(isset($request['id'])){$set.= " asset_id = :asset_id ";}</v>
      </c>
      <c r="AL340" t="str">
        <f>CONCATENATE("if(isset($request['",LOWER(AL6),"'])){$set.= ",CHAR(34)," ",LOWER(AL36)," = :",LOWER(AL36)," ",CHAR(34),";}")</f>
        <v>if(isset($request['id'])){$set.= " acknowledgement_id = :acknowledgement_id ";}</v>
      </c>
      <c r="AO340" t="str">
        <f>CONCATENATE("if(isset($request['",LOWER(AO6),"'])){$set.= ",CHAR(34)," ",LOWER(AO36)," = :",LOWER(AO36)," ",CHAR(34),";}")</f>
        <v>if(isset($request['id'])){$set.= " comment_id = :comment_id ";}</v>
      </c>
      <c r="AR340" t="str">
        <f>CONCATENATE("if(isset($request['",LOWER(AR6),"'])){$set.= ",CHAR(34)," ",LOWER(AR36)," = :",LOWER(AR36)," ",CHAR(34),";}")</f>
        <v>if(isset($request['id'])){$set.= " followship_id = :followship_id ";}</v>
      </c>
      <c r="AU340" t="str">
        <f>CONCATENATE("if(isset($request['",LOWER(AU6),"'])){$set.= ",CHAR(34)," ",LOWER(AU36)," = :",LOWER(AU36)," ",CHAR(34),";}")</f>
        <v>if(isset($request['id'])){$set.= " group_id = :group_id ";}</v>
      </c>
      <c r="AX340" t="str">
        <f>CONCATENATE("if(isset($request['",LOWER(AX6),"'])){$set.= ",CHAR(34)," ",LOWER(AX36)," = :",LOWER(AX36)," ",CHAR(34),";}")</f>
        <v>if(isset($request['id'])){$set.= " post_id = :post_id ";}</v>
      </c>
      <c r="BA340" t="str">
        <f>CONCATENATE("if(isset($request['",LOWER(BA6),"'])){$set.= ",CHAR(34)," ",LOWER(BA36)," = :",LOWER(BA36)," ",CHAR(34),";}")</f>
        <v>if(isset($request['id'])){$set.= " tag_id = :tag_id ";}</v>
      </c>
      <c r="BD340" t="str">
        <f>CONCATENATE("if(isset($request['",LOWER(BD6),"'])){$set.= ",CHAR(34)," ",LOWER(BD36)," = :",LOWER(BD36)," ",CHAR(34),";}")</f>
        <v>if(isset($request['id'])){$set.= " topic_id = :topic_id ";}</v>
      </c>
      <c r="BG340" t="str">
        <f>CONCATENATE("if(isset($request['",LOWER(BG6),"'])){$set.= ",CHAR(34)," ",LOWER(BG36)," = :",LOWER(BG36)," ",CHAR(34),";}")</f>
        <v>if(isset($request['id'])){$set.= " trend_id = :trend_id ";}</v>
      </c>
      <c r="BJ340" t="str">
        <f>CONCATENATE("if(isset($request['",LOWER(BJ6),"'])){$set.= ",CHAR(34)," ",LOWER(BJ36)," = :",LOWER(BJ36)," ",CHAR(34),";}")</f>
        <v>if(isset($request['id'])){$set.= " thread_id = :thread_id ";}</v>
      </c>
      <c r="BM340" t="str">
        <f>CONCATENATE("if(isset($request['",LOWER(BM6),"'])){$set.= ",CHAR(34)," ",LOWER(BM36)," = :",LOWER(BM36)," ",CHAR(34),";}")</f>
        <v>if(isset($request['id'])){$set.= " message_id = :message_id ";}</v>
      </c>
      <c r="BP340" t="str">
        <f>CONCATENATE("if(isset($request['",LOWER(BP6),"'])){$set.= ",CHAR(34)," ",LOWER(BP36)," = :",LOWER(BP36)," ",CHAR(34),";}")</f>
        <v>if(isset($request['id'])){$set.= " notification_id = :notification_id ";}</v>
      </c>
      <c r="BS340" t="str">
        <f>CONCATENATE("if(isset($request['",LOWER(BS6),"'])){$set.= ",CHAR(34)," ",LOWER(BS36)," = :",LOWER(BS36)," ",CHAR(34),";}")</f>
        <v>if(isset($request['id'])){$set.= " stage_id = :stage_id ";}</v>
      </c>
      <c r="BV340" t="str">
        <f>CONCATENATE("if(isset($request['",LOWER(BV6),"'])){$set.= ",CHAR(34)," ",LOWER(BV36)," = :",LOWER(BV36)," ",CHAR(34),";}")</f>
        <v>if(isset($request['id'])){$set.= " recording_id = :recording_id ";}</v>
      </c>
      <c r="BY340" t="str">
        <f>CONCATENATE("if(isset($request['",LOWER(BY6),"'])){$set.= ",CHAR(34)," ",LOWER(BY36)," = :",LOWER(BY36)," ",CHAR(34),";}")</f>
        <v>if(isset($request['id'])){$set.= " attachment_id = :attachment_id ";}</v>
      </c>
      <c r="CB340" t="str">
        <f>CONCATENATE("if(isset($request['",LOWER(CB6),"'])){$set.= ",CHAR(34)," ",LOWER(CB36)," = :",LOWER(CB36)," ",CHAR(34),";}")</f>
        <v>if(isset($request['id'])){$set.= " excerpt_id = :excerpt_id ";}</v>
      </c>
      <c r="CE340" t="str">
        <f>CONCATENATE("if(isset($request['",LOWER(CE6),"'])){$set.= ",CHAR(34)," ",LOWER(CE36)," = :",LOWER(CE36)," ",CHAR(34),";}")</f>
        <v>if(isset($request['id'])){$set.= " idea_id = :idea_id ";}</v>
      </c>
    </row>
    <row r="341" spans="1:83" x14ac:dyDescent="0.2">
      <c r="B341" t="str">
        <f t="shared" ref="B341:B367" si="342">CONCATENATE("if(isset($request['",LOWER(B7),"'])){$set.= ",CHAR(34)," ",LOWER(B37)," = :",LOWER(B37)," ",CHAR(34),";}")</f>
        <v>if(isset($request['attributes'])){$set.= " unique_attributes = :unique_attributes ";}</v>
      </c>
      <c r="E341" t="str">
        <f t="shared" ref="E341:E367" si="343">CONCATENATE("if(isset($request['",LOWER(E7),"'])){$set.= ",CHAR(34)," ",LOWER(E37)," = :",LOWER(E37)," ",CHAR(34),";}")</f>
        <v>if(isset($request['attributes'])){$set.= " process_attributes = :process_attributes ";}</v>
      </c>
      <c r="H341" t="str">
        <f t="shared" ref="H341:H367" si="344">CONCATENATE("if(isset($request['",LOWER(H7),"'])){$set.= ",CHAR(34)," ",LOWER(H37)," = :",LOWER(H37)," ",CHAR(34),";}")</f>
        <v>if(isset($request['attributes'])){$set.= " event_attributes = :event_attributes ";}</v>
      </c>
      <c r="K341" t="str">
        <f t="shared" ref="K341:K367" si="345">CONCATENATE("if(isset($request['",LOWER(K7),"'])){$set.= ",CHAR(34)," ",LOWER(K37)," = :",LOWER(K37)," ",CHAR(34),";}")</f>
        <v>if(isset($request['attributes'])){$set.= " app_attributes = :app_attributes ";}</v>
      </c>
      <c r="N341" t="str">
        <f t="shared" ref="N341:N367" si="346">CONCATENATE("if(isset($request['",LOWER(N7),"'])){$set.= ",CHAR(34)," ",LOWER(N37)," = :",LOWER(N37)," ",CHAR(34),";}")</f>
        <v>if(isset($request['attributes'])){$set.= " token_attributes = :token_attributes ";}</v>
      </c>
      <c r="Q341" t="str">
        <f t="shared" ref="Q341:Q367" si="347">CONCATENATE("if(isset($request['",LOWER(Q7),"'])){$set.= ",CHAR(34)," ",LOWER(Q37)," = :",LOWER(Q37)," ",CHAR(34),";}")</f>
        <v>if(isset($request['attributes'])){$set.= " person_attributes = :person_attributes ";}</v>
      </c>
      <c r="T341" t="str">
        <f t="shared" ref="T341:T367" si="348">CONCATENATE("if(isset($request['",LOWER(T7),"'])){$set.= ",CHAR(34)," ",LOWER(T37)," = :",LOWER(T37)," ",CHAR(34),";}")</f>
        <v>if(isset($request['attributes'])){$set.= " user_attributes = :user_attributes ";}</v>
      </c>
      <c r="W341" t="str">
        <f t="shared" ref="W341:W367" si="349">CONCATENATE("if(isset($request['",LOWER(W7),"'])){$set.= ",CHAR(34)," ",LOWER(W37)," = :",LOWER(W37)," ",CHAR(34),";}")</f>
        <v>if(isset($request['attributes'])){$set.= " profile_attributes = :profile_attributes ";}</v>
      </c>
      <c r="Z341" t="str">
        <f t="shared" ref="Z341:Z367" si="350">CONCATENATE("if(isset($request['",LOWER(Z7),"'])){$set.= ",CHAR(34)," ",LOWER(Z37)," = :",LOWER(Z37)," ",CHAR(34),";}")</f>
        <v>if(isset($request['attributes'])){$set.= " partner_attributes = :partner_attributes ";}</v>
      </c>
      <c r="AC341" t="str">
        <f t="shared" ref="AC341:AC367" si="351">CONCATENATE("if(isset($request['",LOWER(AC7),"'])){$set.= ",CHAR(34)," ",LOWER(AC37)," = :",LOWER(AC37)," ",CHAR(34),";}")</f>
        <v>if(isset($request['attributes'])){$set.= " view_attributes = :view_attributes ";}</v>
      </c>
      <c r="AF341" t="str">
        <f t="shared" ref="AF341:AF367" si="352">CONCATENATE("if(isset($request['",LOWER(AF7),"'])){$set.= ",CHAR(34)," ",LOWER(AF37)," = :",LOWER(AF37)," ",CHAR(34),";}")</f>
        <v>if(isset($request['attributes'])){$set.= " search_attributes = :search_attributes ";}</v>
      </c>
      <c r="AI341" t="str">
        <f t="shared" ref="AI341:AI367" si="353">CONCATENATE("if(isset($request['",LOWER(AI7),"'])){$set.= ",CHAR(34)," ",LOWER(AI37)," = :",LOWER(AI37)," ",CHAR(34),";}")</f>
        <v>if(isset($request['attributes'])){$set.= " asset_attributes = :asset_attributes ";}</v>
      </c>
      <c r="AL341" t="str">
        <f t="shared" ref="AL341:AL367" si="354">CONCATENATE("if(isset($request['",LOWER(AL7),"'])){$set.= ",CHAR(34)," ",LOWER(AL37)," = :",LOWER(AL37)," ",CHAR(34),";}")</f>
        <v>if(isset($request['attributes'])){$set.= " acknowledgement_attributes = :acknowledgement_attributes ";}</v>
      </c>
      <c r="AO341" t="str">
        <f t="shared" ref="AO341:AO367" si="355">CONCATENATE("if(isset($request['",LOWER(AO7),"'])){$set.= ",CHAR(34)," ",LOWER(AO37)," = :",LOWER(AO37)," ",CHAR(34),";}")</f>
        <v>if(isset($request['attributes'])){$set.= " comment_attributes = :comment_attributes ";}</v>
      </c>
      <c r="AR341" t="str">
        <f t="shared" ref="AR341:AR367" si="356">CONCATENATE("if(isset($request['",LOWER(AR7),"'])){$set.= ",CHAR(34)," ",LOWER(AR37)," = :",LOWER(AR37)," ",CHAR(34),";}")</f>
        <v>if(isset($request['attributes'])){$set.= " followship_attributes = :followship_attributes ";}</v>
      </c>
      <c r="AU341" t="str">
        <f t="shared" ref="AU341:AU367" si="357">CONCATENATE("if(isset($request['",LOWER(AU7),"'])){$set.= ",CHAR(34)," ",LOWER(AU37)," = :",LOWER(AU37)," ",CHAR(34),";}")</f>
        <v>if(isset($request['attributes'])){$set.= " group_attributes = :group_attributes ";}</v>
      </c>
      <c r="AX341" t="str">
        <f t="shared" ref="AX341:AX367" si="358">CONCATENATE("if(isset($request['",LOWER(AX7),"'])){$set.= ",CHAR(34)," ",LOWER(AX37)," = :",LOWER(AX37)," ",CHAR(34),";}")</f>
        <v>if(isset($request['attributes'])){$set.= " post_attributes = :post_attributes ";}</v>
      </c>
      <c r="BA341" t="str">
        <f t="shared" ref="BA341:BA367" si="359">CONCATENATE("if(isset($request['",LOWER(BA7),"'])){$set.= ",CHAR(34)," ",LOWER(BA37)," = :",LOWER(BA37)," ",CHAR(34),";}")</f>
        <v>if(isset($request['attributes'])){$set.= " tag_attributes = :tag_attributes ";}</v>
      </c>
      <c r="BD341" t="str">
        <f t="shared" ref="BD341:BD367" si="360">CONCATENATE("if(isset($request['",LOWER(BD7),"'])){$set.= ",CHAR(34)," ",LOWER(BD37)," = :",LOWER(BD37)," ",CHAR(34),";}")</f>
        <v>if(isset($request['attributes'])){$set.= " topic_attributes = :topic_attributes ";}</v>
      </c>
      <c r="BG341" t="str">
        <f t="shared" ref="BG341:BG367" si="361">CONCATENATE("if(isset($request['",LOWER(BG7),"'])){$set.= ",CHAR(34)," ",LOWER(BG37)," = :",LOWER(BG37)," ",CHAR(34),";}")</f>
        <v>if(isset($request['attributes'])){$set.= " trend_attributes = :trend_attributes ";}</v>
      </c>
      <c r="BJ341" t="str">
        <f t="shared" ref="BJ341:BJ367" si="362">CONCATENATE("if(isset($request['",LOWER(BJ7),"'])){$set.= ",CHAR(34)," ",LOWER(BJ37)," = :",LOWER(BJ37)," ",CHAR(34),";}")</f>
        <v>if(isset($request['attributes'])){$set.= " thread_attributes = :thread_attributes ";}</v>
      </c>
      <c r="BM341" t="str">
        <f t="shared" ref="BM341:BM367" si="363">CONCATENATE("if(isset($request['",LOWER(BM7),"'])){$set.= ",CHAR(34)," ",LOWER(BM37)," = :",LOWER(BM37)," ",CHAR(34),";}")</f>
        <v>if(isset($request['attributes'])){$set.= " message_attributes = :message_attributes ";}</v>
      </c>
      <c r="BP341" t="str">
        <f t="shared" ref="BP341:BP367" si="364">CONCATENATE("if(isset($request['",LOWER(BP7),"'])){$set.= ",CHAR(34)," ",LOWER(BP37)," = :",LOWER(BP37)," ",CHAR(34),";}")</f>
        <v>if(isset($request['attributes'])){$set.= " notification_attributes = :notification_attributes ";}</v>
      </c>
      <c r="BS341" t="str">
        <f t="shared" ref="BS341:BS367" si="365">CONCATENATE("if(isset($request['",LOWER(BS7),"'])){$set.= ",CHAR(34)," ",LOWER(BS37)," = :",LOWER(BS37)," ",CHAR(34),";}")</f>
        <v>if(isset($request['attributes'])){$set.= " stage_attributes = :stage_attributes ";}</v>
      </c>
      <c r="BV341" t="str">
        <f t="shared" ref="BV341:BV367" si="366">CONCATENATE("if(isset($request['",LOWER(BV7),"'])){$set.= ",CHAR(34)," ",LOWER(BV37)," = :",LOWER(BV37)," ",CHAR(34),";}")</f>
        <v>if(isset($request['attributes'])){$set.= " recording_attributes = :recording_attributes ";}</v>
      </c>
      <c r="BY341" t="str">
        <f t="shared" ref="BY341:BY367" si="367">CONCATENATE("if(isset($request['",LOWER(BY7),"'])){$set.= ",CHAR(34)," ",LOWER(BY37)," = :",LOWER(BY37)," ",CHAR(34),";}")</f>
        <v>if(isset($request['attributes'])){$set.= " attachment_attributes = :attachment_attributes ";}</v>
      </c>
      <c r="CB341" t="str">
        <f t="shared" ref="CB341:CB367" si="368">CONCATENATE("if(isset($request['",LOWER(CB7),"'])){$set.= ",CHAR(34)," ",LOWER(CB37)," = :",LOWER(CB37)," ",CHAR(34),";}")</f>
        <v>if(isset($request['attributes'])){$set.= " excerpt_attributes = :excerpt_attributes ";}</v>
      </c>
      <c r="CE341" t="str">
        <f t="shared" ref="CE341:CE367" si="369">CONCATENATE("if(isset($request['",LOWER(CE7),"'])){$set.= ",CHAR(34)," ",LOWER(CE37)," = :",LOWER(CE37)," ",CHAR(34),";}")</f>
        <v>if(isset($request['attributes'])){$set.= " idea_attributes = :idea_attributes ";}</v>
      </c>
    </row>
    <row r="342" spans="1:83" x14ac:dyDescent="0.2">
      <c r="B342" t="str">
        <f t="shared" si="342"/>
        <v>if(isset($request['type'])){$set.= " unique_type = :unique_type ";}</v>
      </c>
      <c r="E342" t="str">
        <f t="shared" si="343"/>
        <v>if(isset($request['action'])){$set.= " process_action = :process_action ";}</v>
      </c>
      <c r="H342" t="str">
        <f t="shared" si="344"/>
        <v>if(isset($request['type'])){$set.= " event_type = :event_type ";}</v>
      </c>
      <c r="K342" t="str">
        <f t="shared" si="345"/>
        <v>if(isset($request['name'])){$set.= " app_name = :app_name ";}</v>
      </c>
      <c r="N342" t="str">
        <f t="shared" si="346"/>
        <v>if(isset($request['key'])){$set.= " token_key = :token_key ";}</v>
      </c>
      <c r="Q342" t="str">
        <f t="shared" si="347"/>
        <v>if(isset($request['name_first'])){$set.= " person_name_first = :person_name_first ";}</v>
      </c>
      <c r="T342" t="str">
        <f t="shared" si="348"/>
        <v>if(isset($request['alias'])){$set.= " user_alias = :user_alias ";}</v>
      </c>
      <c r="W342" t="str">
        <f t="shared" si="349"/>
        <v>if(isset($request['images'])){$set.= " profile_images = :profile_images ";}</v>
      </c>
      <c r="Z342" t="str">
        <f t="shared" si="350"/>
        <v>if(isset($request['type'])){$set.= " partner_type = :partner_type ";}</v>
      </c>
      <c r="AC342" t="str">
        <f t="shared" si="351"/>
        <v>if(isset($request['object'])){$set.= " view_object = :view_object ";}</v>
      </c>
      <c r="AF342" t="str">
        <f t="shared" si="352"/>
        <v>if(isset($request['query'])){$set.= " search_query = :search_query ";}</v>
      </c>
      <c r="AI342" t="str">
        <f t="shared" si="353"/>
        <v>if(isset($request['type'])){$set.= " asset_type = :asset_type ";}</v>
      </c>
      <c r="AL342" t="str">
        <f t="shared" si="354"/>
        <v>if(isset($request['type'])){$set.= " acknowledgement_type = :acknowledgement_type ";}</v>
      </c>
      <c r="AO342" t="str">
        <f t="shared" si="355"/>
        <v>if(isset($request['text'])){$set.= " comment_text = :comment_text ";}</v>
      </c>
      <c r="AR342" t="str">
        <f t="shared" si="356"/>
        <v>if(isset($request['recipient'])){$set.= " followship_recipient = :followship_recipient ";}</v>
      </c>
      <c r="AU342" t="str">
        <f t="shared" si="357"/>
        <v>if(isset($request['title'])){$set.= " group_title = :group_title ";}</v>
      </c>
      <c r="AX342" t="str">
        <f t="shared" si="358"/>
        <v>if(isset($request['body'])){$set.= " post_body = :post_body ";}</v>
      </c>
      <c r="BA342" t="str">
        <f t="shared" si="359"/>
        <v>if(isset($request['label'])){$set.= " tag_label = :tag_label ";}</v>
      </c>
      <c r="BD342" t="str">
        <f t="shared" si="360"/>
        <v>if(isset($request['label'])){$set.= " topic_label = :topic_label ";}</v>
      </c>
      <c r="BG342" t="str">
        <f t="shared" si="361"/>
        <v>if(isset($request['label'])){$set.= " trend_label = :trend_label ";}</v>
      </c>
      <c r="BJ342" t="str">
        <f t="shared" si="362"/>
        <v>if(isset($request['title'])){$set.= " thread_title = :thread_title ";}</v>
      </c>
      <c r="BM342" t="str">
        <f t="shared" si="363"/>
        <v>if(isset($request['body'])){$set.= " message_body = :message_body ";}</v>
      </c>
      <c r="BP342" t="str">
        <f t="shared" si="364"/>
        <v>if(isset($request['message'])){$set.= " notification_message = :notification_message ";}</v>
      </c>
      <c r="BS342" t="str">
        <f t="shared" si="365"/>
        <v>if(isset($request['excerpts'])){$set.= " stage_excerpts = :stage_excerpts ";}</v>
      </c>
      <c r="BV342" t="str">
        <f t="shared" si="366"/>
        <v>if(isset($request['type'])){$set.= " recording_type = :recording_type ";}</v>
      </c>
      <c r="BY342" t="str">
        <f t="shared" si="367"/>
        <v>if(isset($request['drawings'])){$set.= " attachment_drawings = :attachment_drawings ";}</v>
      </c>
      <c r="CB342" t="str">
        <f t="shared" si="368"/>
        <v>if(isset($request['lines'])){$set.= " excerpt_lines = :excerpt_lines ";}</v>
      </c>
      <c r="CE342" t="str">
        <f t="shared" si="369"/>
        <v>if(isset($request['text'])){$set.= " idea_text = :idea_text ";}</v>
      </c>
    </row>
    <row r="343" spans="1:83" x14ac:dyDescent="0.2">
      <c r="B343" t="str">
        <f t="shared" si="342"/>
        <v>if(isset($request[''])){$set.= "  = : ";}</v>
      </c>
      <c r="E343" t="str">
        <f t="shared" si="343"/>
        <v>if(isset($request[''])){$set.= "  = : ";}</v>
      </c>
      <c r="H343" t="str">
        <f t="shared" si="344"/>
        <v>if(isset($request['token'])){$set.= " event_token = :event_token ";}</v>
      </c>
      <c r="K343" t="str">
        <f t="shared" si="345"/>
        <v>if(isset($request['website'])){$set.= " app_website = :app_website ";}</v>
      </c>
      <c r="N343" t="str">
        <f t="shared" si="346"/>
        <v>if(isset($request['secret'])){$set.= " token_secret = :token_secret ";}</v>
      </c>
      <c r="Q343" t="str">
        <f t="shared" si="347"/>
        <v>if(isset($request['name_middle'])){$set.= " person_name_middle = :person_name_middle ";}</v>
      </c>
      <c r="T343" t="str">
        <f t="shared" si="348"/>
        <v>if(isset($request['authorize'])){$set.= " user_authorize = :user_authorize ";}</v>
      </c>
      <c r="W343" t="str">
        <f t="shared" si="349"/>
        <v>if(isset($request['bio'])){$set.= " profile_bio = :profile_bio ";}</v>
      </c>
      <c r="Z343" t="str">
        <f t="shared" si="350"/>
        <v>if(isset($request['status'])){$set.= " partner_status = :partner_status ";}</v>
      </c>
      <c r="AC343" t="str">
        <f t="shared" si="351"/>
        <v>if(isset($request[''])){$set.= "  = : ";}</v>
      </c>
      <c r="AF343" t="str">
        <f t="shared" si="352"/>
        <v>if(isset($request['conversion'])){$set.= " search_conversion = :search_conversion ";}</v>
      </c>
      <c r="AI343" t="str">
        <f t="shared" si="353"/>
        <v>if(isset($request['status'])){$set.= " asset_status = :asset_status ";}</v>
      </c>
      <c r="AL343" t="str">
        <f t="shared" si="354"/>
        <v>if(isset($request['parent'])){$set.= " acknowledgement_parent = :acknowledgement_parent ";}</v>
      </c>
      <c r="AO343" t="str">
        <f t="shared" si="355"/>
        <v>if(isset($request['thread'])){$set.= " comment_thread = :comment_thread ";}</v>
      </c>
      <c r="AR343" t="str">
        <f t="shared" si="356"/>
        <v>if(isset($request['sender'])){$set.= " followship_sender = :followship_sender ";}</v>
      </c>
      <c r="AU343" t="str">
        <f t="shared" si="357"/>
        <v>if(isset($request['headline'])){$set.= " group_headline = :group_headline ";}</v>
      </c>
      <c r="AX343" t="str">
        <f t="shared" si="358"/>
        <v>if(isset($request['images'])){$set.= " post_images = :post_images ";}</v>
      </c>
      <c r="BA343" t="str">
        <f t="shared" si="359"/>
        <v>if(isset($request['object'])){$set.= " tag_object = :tag_object ";}</v>
      </c>
      <c r="BD343" t="str">
        <f t="shared" si="360"/>
        <v>if(isset($request[''])){$set.= "  = : ";}</v>
      </c>
      <c r="BG343" t="str">
        <f t="shared" si="361"/>
        <v>if(isset($request['object'])){$set.= " trend_object = :trend_object ";}</v>
      </c>
      <c r="BJ343" t="str">
        <f t="shared" si="362"/>
        <v>if(isset($request['participants'])){$set.= " thread_participants = :thread_participants ";}</v>
      </c>
      <c r="BM343" t="str">
        <f t="shared" si="363"/>
        <v>if(isset($request['images'])){$set.= " message_images = :message_images ";}</v>
      </c>
      <c r="BP343" t="str">
        <f t="shared" si="364"/>
        <v>if(isset($request['type'])){$set.= " notification_type = :notification_type ";}</v>
      </c>
      <c r="BS343" t="str">
        <f t="shared" si="365"/>
        <v>if(isset($request['attachments'])){$set.= " stage_attachments = :stage_attachments ";}</v>
      </c>
      <c r="BV343" t="str">
        <f t="shared" si="366"/>
        <v>if(isset($request['source'])){$set.= " recording_source = :recording_source ";}</v>
      </c>
      <c r="BY343" t="str">
        <f t="shared" si="367"/>
        <v>if(isset($request['images'])){$set.= " attachment_images = :attachment_images ";}</v>
      </c>
      <c r="CB343" t="str">
        <f t="shared" si="368"/>
        <v>if(isset($request[''])){$set.= "  = : ";}</v>
      </c>
      <c r="CE343" t="str">
        <f t="shared" si="369"/>
        <v>if(isset($request['x'])){$set.= " idea_x = :idea_x ";}</v>
      </c>
    </row>
    <row r="344" spans="1:83" x14ac:dyDescent="0.2">
      <c r="B344" t="str">
        <f t="shared" si="342"/>
        <v>if(isset($request[''])){$set.= "  = : ";}</v>
      </c>
      <c r="E344" t="str">
        <f t="shared" si="343"/>
        <v>if(isset($request[''])){$set.= "  = : ";}</v>
      </c>
      <c r="H344" t="str">
        <f t="shared" si="344"/>
        <v>if(isset($request['object'])){$set.= " event_object = :event_object ";}</v>
      </c>
      <c r="K344" t="str">
        <f t="shared" si="345"/>
        <v>if(isset($request['industry'])){$set.= " app_industry = :app_industry ";}</v>
      </c>
      <c r="N344" t="str">
        <f t="shared" si="346"/>
        <v>if(isset($request['expires'])){$set.= " token_expires = :token_expires ";}</v>
      </c>
      <c r="Q344" t="str">
        <f t="shared" si="347"/>
        <v>if(isset($request['name_last'])){$set.= " person_name_last = :person_name_last ";}</v>
      </c>
      <c r="T344" t="str">
        <f t="shared" si="348"/>
        <v>if(isset($request['lastlogin'])){$set.= " user_lastlogin = :user_lastlogin ";}</v>
      </c>
      <c r="W344" t="str">
        <f t="shared" si="349"/>
        <v>if(isset($request['headline'])){$set.= " profile_headline = :profile_headline ";}</v>
      </c>
      <c r="Z344" t="str">
        <f t="shared" si="350"/>
        <v>if(isset($request['organization'])){$set.= " partner_organization = :partner_organization ";}</v>
      </c>
      <c r="AC344" t="str">
        <f t="shared" si="351"/>
        <v>if(isset($request[''])){$set.= "  = : ";}</v>
      </c>
      <c r="AF344" t="str">
        <f t="shared" si="352"/>
        <v>if(isset($request[''])){$set.= "  = : ";}</v>
      </c>
      <c r="AI344" t="str">
        <f t="shared" si="353"/>
        <v>if(isset($request['primary'])){$set.= " asset_primary = :asset_primary ";}</v>
      </c>
      <c r="AL344" t="str">
        <f t="shared" si="354"/>
        <v>if(isset($request['object'])){$set.= " acknowledgement_object = :acknowledgement_object ";}</v>
      </c>
      <c r="AO344" t="str">
        <f t="shared" si="355"/>
        <v>if(isset($request['object'])){$set.= " comment_object = :comment_object ";}</v>
      </c>
      <c r="AR344" t="str">
        <f t="shared" si="356"/>
        <v>if(isset($request['status'])){$set.= " followship_status = :followship_status ";}</v>
      </c>
      <c r="AU344" t="str">
        <f t="shared" si="357"/>
        <v>if(isset($request['access'])){$set.= " group_access = :group_access ";}</v>
      </c>
      <c r="AX344" t="str">
        <f t="shared" si="358"/>
        <v>if(isset($request['closed'])){$set.= " post_closed = :post_closed ";}</v>
      </c>
      <c r="BA344" t="str">
        <f t="shared" si="359"/>
        <v>if(isset($request[''])){$set.= "  = : ";}</v>
      </c>
      <c r="BD344" t="str">
        <f t="shared" si="360"/>
        <v>if(isset($request[''])){$set.= "  = : ";}</v>
      </c>
      <c r="BG344" t="str">
        <f t="shared" si="361"/>
        <v>if(isset($request[''])){$set.= "  = : ";}</v>
      </c>
      <c r="BJ344" t="str">
        <f t="shared" si="362"/>
        <v>if(isset($request['preview'])){$set.= " thread_preview = :thread_preview ";}</v>
      </c>
      <c r="BM344" t="str">
        <f t="shared" si="363"/>
        <v>if(isset($request['deleted'])){$set.= "  = : ";}</v>
      </c>
      <c r="BP344" t="str">
        <f t="shared" si="364"/>
        <v>if(isset($request['opened'])){$set.= " notification_opened = :notification_opened ";}</v>
      </c>
      <c r="BS344" t="str">
        <f t="shared" si="365"/>
        <v>if(isset($request[''])){$set.= "  = : ";}</v>
      </c>
      <c r="BV344" t="str">
        <f t="shared" si="366"/>
        <v>if(isset($request['length'])){$set.= " recording_length = :recording_length ";}</v>
      </c>
      <c r="BY344" t="str">
        <f t="shared" si="367"/>
        <v>if(isset($request['recordings'])){$set.= " attachment_recordings = :attachment_recordings ";}</v>
      </c>
      <c r="CB344" t="str">
        <f t="shared" si="368"/>
        <v>if(isset($request[''])){$set.= "  = : ";}</v>
      </c>
      <c r="CE344" t="str">
        <f t="shared" si="369"/>
        <v>if(isset($request['y'])){$set.= " idea_y = :idea_y ";}</v>
      </c>
    </row>
    <row r="345" spans="1:83" x14ac:dyDescent="0.2">
      <c r="B345" t="str">
        <f t="shared" si="342"/>
        <v>if(isset($request[''])){$set.= "  = : ";}</v>
      </c>
      <c r="E345" t="str">
        <f t="shared" si="343"/>
        <v>if(isset($request[''])){$set.= "  = : ";}</v>
      </c>
      <c r="H345" t="str">
        <f t="shared" si="344"/>
        <v>if(isset($request[''])){$set.= "  = : ";}</v>
      </c>
      <c r="K345" t="str">
        <f t="shared" si="345"/>
        <v>if(isset($request['email'])){$set.= " app_email = :app_email ";}</v>
      </c>
      <c r="N345" t="str">
        <f t="shared" si="346"/>
        <v>if(isset($request['limit'])){$set.= " token_limit = :token_limit ";}</v>
      </c>
      <c r="Q345" t="str">
        <f t="shared" si="347"/>
        <v>if(isset($request['email'])){$set.= " person_email = :person_email ";}</v>
      </c>
      <c r="T345" t="str">
        <f t="shared" si="348"/>
        <v>if(isset($request['status'])){$set.= " user_status = :user_status ";}</v>
      </c>
      <c r="W345" t="str">
        <f t="shared" si="349"/>
        <v>if(isset($request['access'])){$set.= " profile_access = :profile_access ";}</v>
      </c>
      <c r="Z345" t="str">
        <f t="shared" si="350"/>
        <v>if(isset($request[''])){$set.= "  = : ";}</v>
      </c>
      <c r="AC345" t="str">
        <f t="shared" si="351"/>
        <v>if(isset($request[''])){$set.= "  = : ";}</v>
      </c>
      <c r="AF345" t="str">
        <f t="shared" si="352"/>
        <v>if(isset($request[''])){$set.= "  = : ";}</v>
      </c>
      <c r="AI345" t="str">
        <f t="shared" si="353"/>
        <v>if(isset($request['object'])){$set.= " asset_object = :asset_object ";}</v>
      </c>
      <c r="AL345" t="str">
        <f t="shared" si="354"/>
        <v>if(isset($request[''])){$set.= "  = : ";}</v>
      </c>
      <c r="AO345" t="str">
        <f t="shared" si="355"/>
        <v>if(isset($request[''])){$set.= "  = : ";}</v>
      </c>
      <c r="AR345" t="str">
        <f t="shared" si="356"/>
        <v>if(isset($request[''])){$set.= "  = : ";}</v>
      </c>
      <c r="AU345" t="str">
        <f t="shared" si="357"/>
        <v>if(isset($request['participants'])){$set.= " group_participants = :group_participants ";}</v>
      </c>
      <c r="AX345" t="str">
        <f t="shared" si="358"/>
        <v>if(isset($request['deleted'])){$set.= " post_deleted = :post_deleted ";}</v>
      </c>
      <c r="BA345" t="str">
        <f t="shared" si="359"/>
        <v>if(isset($request[''])){$set.= "  = : ";}</v>
      </c>
      <c r="BD345" t="str">
        <f t="shared" si="360"/>
        <v>if(isset($request[''])){$set.= "  = : ";}</v>
      </c>
      <c r="BG345" t="str">
        <f t="shared" si="361"/>
        <v>if(isset($request[''])){$set.= "  = : ";}</v>
      </c>
      <c r="BJ345" t="str">
        <f t="shared" si="362"/>
        <v>if(isset($request[''])){$set.= "  = : ";}</v>
      </c>
      <c r="BM345" t="str">
        <f t="shared" si="363"/>
        <v>if(isset($request[''])){$set.= "  = : ";}</v>
      </c>
      <c r="BP345" t="str">
        <f t="shared" si="364"/>
        <v>if(isset($request['viewed'])){$set.= " notification_viewed = :notification_viewed ";}</v>
      </c>
      <c r="BS345" t="str">
        <f t="shared" si="365"/>
        <v>if(isset($request[''])){$set.= "  = : ";}</v>
      </c>
      <c r="BV345" t="str">
        <f t="shared" si="366"/>
        <v>if(isset($request['cues'])){$set.= " recording_cues = :recording_cues ";}</v>
      </c>
      <c r="BY345" t="str">
        <f t="shared" si="367"/>
        <v>if(isset($request[''])){$set.= "  = : ";}</v>
      </c>
      <c r="CB345" t="str">
        <f t="shared" si="368"/>
        <v>if(isset($request[''])){$set.= "  = : ";}</v>
      </c>
      <c r="CE345" t="str">
        <f t="shared" si="369"/>
        <v>if(isset($request['z'])){$set.= " idea_z = :idea_z ";}</v>
      </c>
    </row>
    <row r="346" spans="1:83" x14ac:dyDescent="0.2">
      <c r="B346" t="str">
        <f t="shared" si="342"/>
        <v>if(isset($request[''])){$set.= "  = : ";}</v>
      </c>
      <c r="E346" t="str">
        <f t="shared" si="343"/>
        <v>if(isset($request[''])){$set.= "  = : ";}</v>
      </c>
      <c r="H346" t="str">
        <f t="shared" si="344"/>
        <v>if(isset($request[''])){$set.= "  = : ";}</v>
      </c>
      <c r="K346" t="str">
        <f t="shared" si="345"/>
        <v>if(isset($request['description'])){$set.= " app_description = :app_description ";}</v>
      </c>
      <c r="N346" t="str">
        <f t="shared" si="346"/>
        <v>if(isset($request['balance'])){$set.= " token_balance = :token_balance ";}</v>
      </c>
      <c r="Q346" t="str">
        <f t="shared" si="347"/>
        <v>if(isset($request['phone_primary'])){$set.= " person_phone_primary = :person_phone_primary ";}</v>
      </c>
      <c r="T346" t="str">
        <f t="shared" si="348"/>
        <v>if(isset($request['validation'])){$set.= " user_validation = :user_validation ";}</v>
      </c>
      <c r="W346" t="str">
        <f t="shared" si="349"/>
        <v>if(isset($request['status'])){$set.= " profile_status = :profile_status ";}</v>
      </c>
      <c r="Z346" t="str">
        <f t="shared" si="350"/>
        <v>if(isset($request[''])){$set.= "  = : ";}</v>
      </c>
      <c r="AC346" t="str">
        <f t="shared" si="351"/>
        <v>if(isset($request[''])){$set.= "  = : ";}</v>
      </c>
      <c r="AF346" t="str">
        <f t="shared" si="352"/>
        <v>if(isset($request[''])){$set.= "  = : ";}</v>
      </c>
      <c r="AI346" t="str">
        <f t="shared" si="353"/>
        <v>if(isset($request['caption'])){$set.= " asset_caption = :asset_caption ";}</v>
      </c>
      <c r="AL346" t="str">
        <f t="shared" si="354"/>
        <v>if(isset($request[''])){$set.= "  = : ";}</v>
      </c>
      <c r="AO346" t="str">
        <f t="shared" si="355"/>
        <v>if(isset($request[''])){$set.= "  = : ";}</v>
      </c>
      <c r="AR346" t="str">
        <f t="shared" si="356"/>
        <v>if(isset($request[''])){$set.= "  = : ";}</v>
      </c>
      <c r="AU346" t="str">
        <f t="shared" si="357"/>
        <v>if(isset($request['images'])){$set.= " group_images = :group_images ";}</v>
      </c>
      <c r="AX346" t="str">
        <f t="shared" si="358"/>
        <v>if(isset($request['access'])){$set.= " post_access = :post_access ";}</v>
      </c>
      <c r="BA346" t="str">
        <f t="shared" si="359"/>
        <v>if(isset($request[''])){$set.= "  = : ";}</v>
      </c>
      <c r="BD346" t="str">
        <f t="shared" si="360"/>
        <v>if(isset($request[''])){$set.= "  = : ";}</v>
      </c>
      <c r="BG346" t="str">
        <f t="shared" si="361"/>
        <v>if(isset($request[''])){$set.= "  = : ";}</v>
      </c>
      <c r="BJ346" t="str">
        <f t="shared" si="362"/>
        <v>if(isset($request[''])){$set.= "  = : ";}</v>
      </c>
      <c r="BM346" t="str">
        <f t="shared" si="363"/>
        <v>if(isset($request[''])){$set.= "  = : ";}</v>
      </c>
      <c r="BP346" t="str">
        <f t="shared" si="364"/>
        <v>if(isset($request['recipient'])){$set.= " notification_recipient = :notification_recipient ";}</v>
      </c>
      <c r="BS346" t="str">
        <f t="shared" si="365"/>
        <v>if(isset($request[''])){$set.= "  = : ";}</v>
      </c>
      <c r="BV346" t="str">
        <f t="shared" si="366"/>
        <v>if(isset($request['start_time'])){$set.= " recording_start_time = :recording_start_time ";}</v>
      </c>
      <c r="BY346" t="str">
        <f t="shared" si="367"/>
        <v>if(isset($request[''])){$set.= "  = : ";}</v>
      </c>
      <c r="CB346" t="str">
        <f t="shared" si="368"/>
        <v>if(isset($request[''])){$set.= "  = : ";}</v>
      </c>
      <c r="CE346" t="str">
        <f t="shared" si="369"/>
        <v>if(isset($request['width'])){$set.= " idea_width = :idea_width ";}</v>
      </c>
    </row>
    <row r="347" spans="1:83" x14ac:dyDescent="0.2">
      <c r="B347" t="str">
        <f t="shared" si="342"/>
        <v>if(isset($request[''])){$set.= "  = : ";}</v>
      </c>
      <c r="E347" t="str">
        <f t="shared" si="343"/>
        <v>if(isset($request[''])){$set.= "  = : ";}</v>
      </c>
      <c r="H347" t="str">
        <f t="shared" si="344"/>
        <v>if(isset($request[''])){$set.= "  = : ";}</v>
      </c>
      <c r="K347" t="str">
        <f t="shared" si="345"/>
        <v>if(isset($request['type'])){$set.= " app_type = :app_type ";}</v>
      </c>
      <c r="N347" t="str">
        <f t="shared" si="346"/>
        <v>if(isset($request['status'])){$set.= " token_status = :token_status ";}</v>
      </c>
      <c r="Q347" t="str">
        <f t="shared" si="347"/>
        <v>if(isset($request['phone_secondary'])){$set.= " person_phone_secondary = :person_phone_secondary ";}</v>
      </c>
      <c r="T347" t="str">
        <f t="shared" si="348"/>
        <v>if(isset($request['welcome'])){$set.= " user_welcome = :user_welcome ";}</v>
      </c>
      <c r="W347" t="str">
        <f t="shared" si="349"/>
        <v>if(isset($request[''])){$set.= "  = : ";}</v>
      </c>
      <c r="Z347" t="str">
        <f t="shared" si="350"/>
        <v>if(isset($request[''])){$set.= "  = : ";}</v>
      </c>
      <c r="AC347" t="str">
        <f t="shared" si="351"/>
        <v>if(isset($request[''])){$set.= "  = : ";}</v>
      </c>
      <c r="AF347" t="str">
        <f t="shared" si="352"/>
        <v>if(isset($request[''])){$set.= "  = : ";}</v>
      </c>
      <c r="AI347" t="str">
        <f t="shared" si="353"/>
        <v>if(isset($request['filename'])){$set.= " asset_filename = :asset_filename ";}</v>
      </c>
      <c r="AL347" t="str">
        <f t="shared" si="354"/>
        <v>if(isset($request[''])){$set.= "  = : ";}</v>
      </c>
      <c r="AO347" t="str">
        <f t="shared" si="355"/>
        <v>if(isset($request[''])){$set.= "  = : ";}</v>
      </c>
      <c r="AR347" t="str">
        <f t="shared" si="356"/>
        <v>if(isset($request[''])){$set.= "  = : ";}</v>
      </c>
      <c r="AU347" t="str">
        <f t="shared" si="357"/>
        <v>if(isset($request['author'])){$set.= "  = : ";}</v>
      </c>
      <c r="AX347" t="str">
        <f t="shared" si="358"/>
        <v>if(isset($request['host'])){$set.= " post_host = :post_host ";}</v>
      </c>
      <c r="BA347" t="str">
        <f t="shared" si="359"/>
        <v>if(isset($request[''])){$set.= "  = : ";}</v>
      </c>
      <c r="BD347" t="str">
        <f t="shared" si="360"/>
        <v>if(isset($request[''])){$set.= "  = : ";}</v>
      </c>
      <c r="BG347" t="str">
        <f t="shared" si="361"/>
        <v>if(isset($request[''])){$set.= "  = : ";}</v>
      </c>
      <c r="BJ347" t="str">
        <f t="shared" si="362"/>
        <v>if(isset($request[''])){$set.= "  = : ";}</v>
      </c>
      <c r="BM347" t="str">
        <f t="shared" si="363"/>
        <v>if(isset($request[''])){$set.= "  = : ";}</v>
      </c>
      <c r="BP347" t="str">
        <f t="shared" si="364"/>
        <v>if(isset($request['sender'])){$set.= " notification_sender = :notification_sender ";}</v>
      </c>
      <c r="BS347" t="str">
        <f t="shared" si="365"/>
        <v>if(isset($request[''])){$set.= "  = : ";}</v>
      </c>
      <c r="BV347" t="str">
        <f t="shared" si="366"/>
        <v>if(isset($request['end_time'])){$set.= " recording_end_time = :recording_end_time ";}</v>
      </c>
      <c r="BY347" t="str">
        <f t="shared" si="367"/>
        <v>if(isset($request[''])){$set.= "  = : ";}</v>
      </c>
      <c r="CB347" t="str">
        <f t="shared" si="368"/>
        <v>if(isset($request[''])){$set.= "  = : ";}</v>
      </c>
      <c r="CE347" t="str">
        <f t="shared" si="369"/>
        <v>if(isset($request['height'])){$set.= " idea_height = :idea_height ";}</v>
      </c>
    </row>
    <row r="348" spans="1:83" x14ac:dyDescent="0.2">
      <c r="B348" t="str">
        <f t="shared" si="342"/>
        <v>if(isset($request[''])){$set.= "  = : ";}</v>
      </c>
      <c r="E348" t="str">
        <f t="shared" si="343"/>
        <v>if(isset($request[''])){$set.= "  = : ";}</v>
      </c>
      <c r="H348" t="str">
        <f t="shared" si="344"/>
        <v>if(isset($request[''])){$set.= "  = : ";}</v>
      </c>
      <c r="K348" t="str">
        <f t="shared" si="345"/>
        <v>if(isset($request[''])){$set.= "  = : ";}</v>
      </c>
      <c r="N348" t="str">
        <f t="shared" si="346"/>
        <v>if(isset($request[''])){$set.= "  = : ";}</v>
      </c>
      <c r="Q348" t="str">
        <f t="shared" si="347"/>
        <v>if(isset($request['entitlements'])){$set.= " person_entitlements = :person_entitlements ";}</v>
      </c>
      <c r="T348" t="str">
        <f t="shared" si="348"/>
        <v>if(isset($request[''])){$set.= "  = : ";}</v>
      </c>
      <c r="W348" t="str">
        <f t="shared" si="349"/>
        <v>if(isset($request[''])){$set.= "  = : ";}</v>
      </c>
      <c r="Z348" t="str">
        <f t="shared" si="350"/>
        <v>if(isset($request[''])){$set.= "  = : ";}</v>
      </c>
      <c r="AC348" t="str">
        <f t="shared" si="351"/>
        <v>if(isset($request[''])){$set.= "  = : ";}</v>
      </c>
      <c r="AF348" t="str">
        <f t="shared" si="352"/>
        <v>if(isset($request[''])){$set.= "  = : ";}</v>
      </c>
      <c r="AI348" t="str">
        <f t="shared" si="353"/>
        <v>if(isset($request['metadata'])){$set.= " asset_metadata = :asset_metadata ";}</v>
      </c>
      <c r="AL348" t="str">
        <f t="shared" si="354"/>
        <v>if(isset($request[''])){$set.= "  = : ";}</v>
      </c>
      <c r="AO348" t="str">
        <f t="shared" si="355"/>
        <v>if(isset($request[''])){$set.= "  = : ";}</v>
      </c>
      <c r="AR348" t="str">
        <f t="shared" si="356"/>
        <v>if(isset($request[''])){$set.= "  = : ";}</v>
      </c>
      <c r="AU348" t="str">
        <f t="shared" si="357"/>
        <v>if(isset($request[''])){$set.= "  = : ";}</v>
      </c>
      <c r="AX348" t="str">
        <f t="shared" si="358"/>
        <v>if(isset($request[''])){$set.= "  = : ";}</v>
      </c>
      <c r="BA348" t="str">
        <f t="shared" si="359"/>
        <v>if(isset($request[''])){$set.= "  = : ";}</v>
      </c>
      <c r="BD348" t="str">
        <f t="shared" si="360"/>
        <v>if(isset($request[''])){$set.= "  = : ";}</v>
      </c>
      <c r="BG348" t="str">
        <f t="shared" si="361"/>
        <v>if(isset($request[''])){$set.= "  = : ";}</v>
      </c>
      <c r="BJ348" t="str">
        <f t="shared" si="362"/>
        <v>if(isset($request[''])){$set.= "  = : ";}</v>
      </c>
      <c r="BM348" t="str">
        <f t="shared" si="363"/>
        <v>if(isset($request[''])){$set.= "  = : ";}</v>
      </c>
      <c r="BP348" t="str">
        <f t="shared" si="364"/>
        <v>if(isset($request['subject'])){$set.= " notification_subject = :notification_subject ";}</v>
      </c>
      <c r="BS348" t="str">
        <f t="shared" si="365"/>
        <v>if(isset($request[''])){$set.= "  = : ";}</v>
      </c>
      <c r="BV348" t="str">
        <f t="shared" si="366"/>
        <v>if(isset($request[''])){$set.= "  = : ";}</v>
      </c>
      <c r="BY348" t="str">
        <f t="shared" si="367"/>
        <v>if(isset($request[''])){$set.= "  = : ";}</v>
      </c>
      <c r="CB348" t="str">
        <f t="shared" si="368"/>
        <v>if(isset($request[''])){$set.= "  = : ";}</v>
      </c>
      <c r="CE348" t="str">
        <f t="shared" si="369"/>
        <v>if(isset($request[''])){$set.= "  = : ";}</v>
      </c>
    </row>
    <row r="349" spans="1:83" x14ac:dyDescent="0.2">
      <c r="B349" t="str">
        <f t="shared" si="342"/>
        <v>if(isset($request[''])){$set.= "  = : ";}</v>
      </c>
      <c r="E349" t="str">
        <f t="shared" si="343"/>
        <v>if(isset($request[''])){$set.= "  = : ";}</v>
      </c>
      <c r="H349" t="str">
        <f t="shared" si="344"/>
        <v>if(isset($request[''])){$set.= "  = : ";}</v>
      </c>
      <c r="K349" t="str">
        <f t="shared" si="345"/>
        <v>if(isset($request[''])){$set.= "  = : ";}</v>
      </c>
      <c r="N349" t="str">
        <f t="shared" si="346"/>
        <v>if(isset($request[''])){$set.= "  = : ";}</v>
      </c>
      <c r="Q349" t="str">
        <f t="shared" si="347"/>
        <v>if(isset($request[''])){$set.= "  = : ";}</v>
      </c>
      <c r="T349" t="str">
        <f t="shared" si="348"/>
        <v>if(isset($request[''])){$set.= "  = : ";}</v>
      </c>
      <c r="W349" t="str">
        <f t="shared" si="349"/>
        <v>if(isset($request[''])){$set.= "  = : ";}</v>
      </c>
      <c r="Z349" t="str">
        <f t="shared" si="350"/>
        <v>if(isset($request[''])){$set.= "  = : ";}</v>
      </c>
      <c r="AC349" t="str">
        <f t="shared" si="351"/>
        <v>if(isset($request[''])){$set.= "  = : ";}</v>
      </c>
      <c r="AF349" t="str">
        <f t="shared" si="352"/>
        <v>if(isset($request[''])){$set.= "  = : ";}</v>
      </c>
      <c r="AI349" t="str">
        <f t="shared" si="353"/>
        <v>if(isset($request[''])){$set.= "  = : ";}</v>
      </c>
      <c r="AL349" t="str">
        <f t="shared" si="354"/>
        <v>if(isset($request[''])){$set.= "  = : ";}</v>
      </c>
      <c r="AO349" t="str">
        <f t="shared" si="355"/>
        <v>if(isset($request[''])){$set.= "  = : ";}</v>
      </c>
      <c r="AR349" t="str">
        <f t="shared" si="356"/>
        <v>if(isset($request[''])){$set.= "  = : ";}</v>
      </c>
      <c r="AU349" t="str">
        <f t="shared" si="357"/>
        <v>if(isset($request[''])){$set.= "  = : ";}</v>
      </c>
      <c r="AX349" t="str">
        <f t="shared" si="358"/>
        <v>if(isset($request[''])){$set.= "  = : ";}</v>
      </c>
      <c r="BA349" t="str">
        <f t="shared" si="359"/>
        <v>if(isset($request[''])){$set.= "  = : ";}</v>
      </c>
      <c r="BD349" t="str">
        <f t="shared" si="360"/>
        <v>if(isset($request[''])){$set.= "  = : ";}</v>
      </c>
      <c r="BG349" t="str">
        <f t="shared" si="361"/>
        <v>if(isset($request[''])){$set.= "  = : ";}</v>
      </c>
      <c r="BJ349" t="str">
        <f t="shared" si="362"/>
        <v>if(isset($request[''])){$set.= "  = : ";}</v>
      </c>
      <c r="BM349" t="str">
        <f t="shared" si="363"/>
        <v>if(isset($request[''])){$set.= "  = : ";}</v>
      </c>
      <c r="BP349" t="str">
        <f t="shared" si="364"/>
        <v>if(isset($request['object'])){$set.= " notification_object = :notification_object ";}</v>
      </c>
      <c r="BS349" t="str">
        <f t="shared" si="365"/>
        <v>if(isset($request[''])){$set.= "  = : ";}</v>
      </c>
      <c r="BV349" t="str">
        <f t="shared" si="366"/>
        <v>if(isset($request[''])){$set.= "  = : ";}</v>
      </c>
      <c r="BY349" t="str">
        <f t="shared" si="367"/>
        <v>if(isset($request[''])){$set.= "  = : ";}</v>
      </c>
      <c r="CB349" t="str">
        <f t="shared" si="368"/>
        <v>if(isset($request[''])){$set.= "  = : ";}</v>
      </c>
      <c r="CE349" t="str">
        <f t="shared" si="369"/>
        <v>if(isset($request[''])){$set.= "  = : ";}</v>
      </c>
    </row>
    <row r="350" spans="1:83" x14ac:dyDescent="0.2">
      <c r="B350" t="str">
        <f t="shared" si="342"/>
        <v>if(isset($request[''])){$set.= "  = : ";}</v>
      </c>
      <c r="E350" t="str">
        <f t="shared" si="343"/>
        <v>if(isset($request[''])){$set.= "  = : ";}</v>
      </c>
      <c r="H350" t="str">
        <f t="shared" si="344"/>
        <v>if(isset($request[''])){$set.= "  = : ";}</v>
      </c>
      <c r="K350" t="str">
        <f t="shared" si="345"/>
        <v>if(isset($request[''])){$set.= "  = : ";}</v>
      </c>
      <c r="N350" t="str">
        <f t="shared" si="346"/>
        <v>if(isset($request[''])){$set.= "  = : ";}</v>
      </c>
      <c r="Q350" t="str">
        <f t="shared" si="347"/>
        <v>if(isset($request[''])){$set.= "  = : ";}</v>
      </c>
      <c r="T350" t="str">
        <f t="shared" si="348"/>
        <v>if(isset($request[''])){$set.= "  = : ";}</v>
      </c>
      <c r="W350" t="str">
        <f t="shared" si="349"/>
        <v>if(isset($request[''])){$set.= "  = : ";}</v>
      </c>
      <c r="Z350" t="str">
        <f t="shared" si="350"/>
        <v>if(isset($request[''])){$set.= "  = : ";}</v>
      </c>
      <c r="AC350" t="str">
        <f t="shared" si="351"/>
        <v>if(isset($request[''])){$set.= "  = : ";}</v>
      </c>
      <c r="AF350" t="str">
        <f t="shared" si="352"/>
        <v>if(isset($request[''])){$set.= "  = : ";}</v>
      </c>
      <c r="AI350" t="str">
        <f t="shared" si="353"/>
        <v>if(isset($request[''])){$set.= "  = : ";}</v>
      </c>
      <c r="AL350" t="str">
        <f t="shared" si="354"/>
        <v>if(isset($request[''])){$set.= "  = : ";}</v>
      </c>
      <c r="AO350" t="str">
        <f t="shared" si="355"/>
        <v>if(isset($request[''])){$set.= "  = : ";}</v>
      </c>
      <c r="AR350" t="str">
        <f t="shared" si="356"/>
        <v>if(isset($request[''])){$set.= "  = : ";}</v>
      </c>
      <c r="AU350" t="str">
        <f t="shared" si="357"/>
        <v>if(isset($request[''])){$set.= "  = : ";}</v>
      </c>
      <c r="AX350" t="str">
        <f t="shared" si="358"/>
        <v>if(isset($request[''])){$set.= "  = : ";}</v>
      </c>
      <c r="BA350" t="str">
        <f t="shared" si="359"/>
        <v>if(isset($request[''])){$set.= "  = : ";}</v>
      </c>
      <c r="BD350" t="str">
        <f t="shared" si="360"/>
        <v>if(isset($request[''])){$set.= "  = : ";}</v>
      </c>
      <c r="BG350" t="str">
        <f t="shared" si="361"/>
        <v>if(isset($request[''])){$set.= "  = : ";}</v>
      </c>
      <c r="BJ350" t="str">
        <f t="shared" si="362"/>
        <v>if(isset($request[''])){$set.= "  = : ";}</v>
      </c>
      <c r="BM350" t="str">
        <f t="shared" si="363"/>
        <v>if(isset($request[''])){$set.= "  = : ";}</v>
      </c>
      <c r="BP350" t="str">
        <f t="shared" si="364"/>
        <v>if(isset($request[''])){$set.= "  = : ";}</v>
      </c>
      <c r="BS350" t="str">
        <f t="shared" si="365"/>
        <v>if(isset($request[''])){$set.= "  = : ";}</v>
      </c>
      <c r="BV350" t="str">
        <f t="shared" si="366"/>
        <v>if(isset($request[''])){$set.= "  = : ";}</v>
      </c>
      <c r="BY350" t="str">
        <f t="shared" si="367"/>
        <v>if(isset($request[''])){$set.= "  = : ";}</v>
      </c>
      <c r="CB350" t="str">
        <f t="shared" si="368"/>
        <v>if(isset($request[''])){$set.= "  = : ";}</v>
      </c>
      <c r="CE350" t="str">
        <f t="shared" si="369"/>
        <v>if(isset($request[''])){$set.= "  = : ";}</v>
      </c>
    </row>
    <row r="351" spans="1:83" x14ac:dyDescent="0.2">
      <c r="B351" t="str">
        <f t="shared" si="342"/>
        <v>if(isset($request[''])){$set.= "  = : ";}</v>
      </c>
      <c r="E351" t="str">
        <f t="shared" si="343"/>
        <v>if(isset($request[''])){$set.= "  = : ";}</v>
      </c>
      <c r="H351" t="str">
        <f t="shared" si="344"/>
        <v>if(isset($request[''])){$set.= "  = : ";}</v>
      </c>
      <c r="K351" t="str">
        <f t="shared" si="345"/>
        <v>if(isset($request[''])){$set.= "  = : ";}</v>
      </c>
      <c r="N351" t="str">
        <f t="shared" si="346"/>
        <v>if(isset($request[''])){$set.= "  = : ";}</v>
      </c>
      <c r="Q351" t="str">
        <f t="shared" si="347"/>
        <v>if(isset($request[''])){$set.= "  = : ";}</v>
      </c>
      <c r="T351" t="str">
        <f t="shared" si="348"/>
        <v>if(isset($request[''])){$set.= "  = : ";}</v>
      </c>
      <c r="W351" t="str">
        <f t="shared" si="349"/>
        <v>if(isset($request[''])){$set.= "  = : ";}</v>
      </c>
      <c r="Z351" t="str">
        <f t="shared" si="350"/>
        <v>if(isset($request[''])){$set.= "  = : ";}</v>
      </c>
      <c r="AC351" t="str">
        <f t="shared" si="351"/>
        <v>if(isset($request[''])){$set.= "  = : ";}</v>
      </c>
      <c r="AF351" t="str">
        <f t="shared" si="352"/>
        <v>if(isset($request[''])){$set.= "  = : ";}</v>
      </c>
      <c r="AI351" t="str">
        <f t="shared" si="353"/>
        <v>if(isset($request[''])){$set.= "  = : ";}</v>
      </c>
      <c r="AL351" t="str">
        <f t="shared" si="354"/>
        <v>if(isset($request[''])){$set.= "  = : ";}</v>
      </c>
      <c r="AO351" t="str">
        <f t="shared" si="355"/>
        <v>if(isset($request[''])){$set.= "  = : ";}</v>
      </c>
      <c r="AR351" t="str">
        <f t="shared" si="356"/>
        <v>if(isset($request[''])){$set.= "  = : ";}</v>
      </c>
      <c r="AU351" t="str">
        <f t="shared" si="357"/>
        <v>if(isset($request[''])){$set.= "  = : ";}</v>
      </c>
      <c r="AX351" t="str">
        <f t="shared" si="358"/>
        <v>if(isset($request[''])){$set.= "  = : ";}</v>
      </c>
      <c r="BA351" t="str">
        <f t="shared" si="359"/>
        <v>if(isset($request[''])){$set.= "  = : ";}</v>
      </c>
      <c r="BD351" t="str">
        <f t="shared" si="360"/>
        <v>if(isset($request[''])){$set.= "  = : ";}</v>
      </c>
      <c r="BG351" t="str">
        <f t="shared" si="361"/>
        <v>if(isset($request[''])){$set.= "  = : ";}</v>
      </c>
      <c r="BJ351" t="str">
        <f t="shared" si="362"/>
        <v>if(isset($request[''])){$set.= "  = : ";}</v>
      </c>
      <c r="BM351" t="str">
        <f t="shared" si="363"/>
        <v>if(isset($request[''])){$set.= "  = : ";}</v>
      </c>
      <c r="BP351" t="str">
        <f t="shared" si="364"/>
        <v>if(isset($request[''])){$set.= "  = : ";}</v>
      </c>
      <c r="BS351" t="str">
        <f t="shared" si="365"/>
        <v>if(isset($request[''])){$set.= "  = : ";}</v>
      </c>
      <c r="BV351" t="str">
        <f t="shared" si="366"/>
        <v>if(isset($request[''])){$set.= "  = : ";}</v>
      </c>
      <c r="BY351" t="str">
        <f t="shared" si="367"/>
        <v>if(isset($request[''])){$set.= "  = : ";}</v>
      </c>
      <c r="CB351" t="str">
        <f t="shared" si="368"/>
        <v>if(isset($request[''])){$set.= "  = : ";}</v>
      </c>
      <c r="CE351" t="str">
        <f t="shared" si="369"/>
        <v>if(isset($request['excerpt_id'])){$set.= "  = : ";}</v>
      </c>
    </row>
    <row r="352" spans="1:83" x14ac:dyDescent="0.2">
      <c r="B352" t="str">
        <f t="shared" si="342"/>
        <v>if(isset($request[''])){$set.= "  = : ";}</v>
      </c>
      <c r="E352" t="str">
        <f t="shared" si="343"/>
        <v>if(isset($request[''])){$set.= "  = : ";}</v>
      </c>
      <c r="H352" t="str">
        <f t="shared" si="344"/>
        <v>if(isset($request[''])){$set.= "  = : ";}</v>
      </c>
      <c r="K352" t="str">
        <f t="shared" si="345"/>
        <v>if(isset($request[''])){$set.= "  = : ";}</v>
      </c>
      <c r="N352" t="str">
        <f t="shared" si="346"/>
        <v>if(isset($request[''])){$set.= "  = : ";}</v>
      </c>
      <c r="Q352" t="str">
        <f t="shared" si="347"/>
        <v>if(isset($request[''])){$set.= "  = : ";}</v>
      </c>
      <c r="T352" t="str">
        <f t="shared" si="348"/>
        <v>if(isset($request[''])){$set.= "  = : ";}</v>
      </c>
      <c r="W352" t="str">
        <f t="shared" si="349"/>
        <v>if(isset($request[''])){$set.= "  = : ";}</v>
      </c>
      <c r="Z352" t="str">
        <f t="shared" si="350"/>
        <v>if(isset($request[''])){$set.= "  = : ";}</v>
      </c>
      <c r="AC352" t="str">
        <f t="shared" si="351"/>
        <v>if(isset($request[''])){$set.= "  = : ";}</v>
      </c>
      <c r="AF352" t="str">
        <f t="shared" si="352"/>
        <v>if(isset($request[''])){$set.= "  = : ";}</v>
      </c>
      <c r="AI352" t="str">
        <f t="shared" si="353"/>
        <v>if(isset($request[''])){$set.= "  = : ";}</v>
      </c>
      <c r="AL352" t="str">
        <f t="shared" si="354"/>
        <v>if(isset($request[''])){$set.= "  = : ";}</v>
      </c>
      <c r="AO352" t="str">
        <f t="shared" si="355"/>
        <v>if(isset($request[''])){$set.= "  = : ";}</v>
      </c>
      <c r="AR352" t="str">
        <f t="shared" si="356"/>
        <v>if(isset($request[''])){$set.= "  = : ";}</v>
      </c>
      <c r="AU352" t="str">
        <f t="shared" si="357"/>
        <v>if(isset($request[''])){$set.= "  = : ";}</v>
      </c>
      <c r="AX352" t="str">
        <f t="shared" si="358"/>
        <v>if(isset($request[''])){$set.= "  = : ";}</v>
      </c>
      <c r="BA352" t="str">
        <f t="shared" si="359"/>
        <v>if(isset($request[''])){$set.= "  = : ";}</v>
      </c>
      <c r="BD352" t="str">
        <f t="shared" si="360"/>
        <v>if(isset($request[''])){$set.= "  = : ";}</v>
      </c>
      <c r="BG352" t="str">
        <f t="shared" si="361"/>
        <v>if(isset($request[''])){$set.= "  = : ";}</v>
      </c>
      <c r="BJ352" t="str">
        <f t="shared" si="362"/>
        <v>if(isset($request[''])){$set.= "  = : ";}</v>
      </c>
      <c r="BM352" t="str">
        <f t="shared" si="363"/>
        <v>if(isset($request[''])){$set.= "  = : ";}</v>
      </c>
      <c r="BP352" t="str">
        <f t="shared" si="364"/>
        <v>if(isset($request[''])){$set.= "  = : ";}</v>
      </c>
      <c r="BS352" t="str">
        <f t="shared" si="365"/>
        <v>if(isset($request[''])){$set.= "  = : ";}</v>
      </c>
      <c r="BV352" t="str">
        <f t="shared" si="366"/>
        <v>if(isset($request['stage_id'])){$set.= " stage_id = :stage_id ";}</v>
      </c>
      <c r="BY352" t="str">
        <f t="shared" si="367"/>
        <v>if(isset($request['stage_id'])){$set.= " stage_id = :stage_id ";}</v>
      </c>
      <c r="CB352" t="str">
        <f t="shared" si="368"/>
        <v>if(isset($request['stage_id'])){$set.= " stage_id = :stage_id ";}</v>
      </c>
      <c r="CE352" t="str">
        <f t="shared" si="369"/>
        <v>if(isset($request['stage_id'])){$set.= " stage_id = :stage_id ";}</v>
      </c>
    </row>
    <row r="353" spans="2:83" x14ac:dyDescent="0.2">
      <c r="B353" t="str">
        <f t="shared" si="342"/>
        <v>if(isset($request[''])){$set.= "  = : ";}</v>
      </c>
      <c r="E353" t="str">
        <f t="shared" si="343"/>
        <v>if(isset($request[''])){$set.= "  = : ";}</v>
      </c>
      <c r="H353" t="str">
        <f t="shared" si="344"/>
        <v>if(isset($request[''])){$set.= "  = : ";}</v>
      </c>
      <c r="K353" t="str">
        <f t="shared" si="345"/>
        <v>if(isset($request[''])){$set.= "  = : ";}</v>
      </c>
      <c r="N353" t="str">
        <f t="shared" si="346"/>
        <v>if(isset($request[''])){$set.= "  = : ";}</v>
      </c>
      <c r="Q353" t="str">
        <f t="shared" si="347"/>
        <v>if(isset($request[''])){$set.= "  = : ";}</v>
      </c>
      <c r="T353" t="str">
        <f t="shared" si="348"/>
        <v>if(isset($request[''])){$set.= "  = : ";}</v>
      </c>
      <c r="W353" t="str">
        <f t="shared" si="349"/>
        <v>if(isset($request[''])){$set.= "  = : ";}</v>
      </c>
      <c r="Z353" t="str">
        <f t="shared" si="350"/>
        <v>if(isset($request[''])){$set.= "  = : ";}</v>
      </c>
      <c r="AC353" t="str">
        <f t="shared" si="351"/>
        <v>if(isset($request[''])){$set.= "  = : ";}</v>
      </c>
      <c r="AF353" t="str">
        <f t="shared" si="352"/>
        <v>if(isset($request[''])){$set.= "  = : ";}</v>
      </c>
      <c r="AI353" t="str">
        <f t="shared" si="353"/>
        <v>if(isset($request[''])){$set.= "  = : ";}</v>
      </c>
      <c r="AL353" t="str">
        <f t="shared" si="354"/>
        <v>if(isset($request[''])){$set.= "  = : ";}</v>
      </c>
      <c r="AO353" t="str">
        <f t="shared" si="355"/>
        <v>if(isset($request[''])){$set.= "  = : ";}</v>
      </c>
      <c r="AR353" t="str">
        <f t="shared" si="356"/>
        <v>if(isset($request[''])){$set.= "  = : ";}</v>
      </c>
      <c r="AU353" t="str">
        <f t="shared" si="357"/>
        <v>if(isset($request[''])){$set.= "  = : ";}</v>
      </c>
      <c r="AX353" t="str">
        <f t="shared" si="358"/>
        <v>if(isset($request[''])){$set.= "  = : ";}</v>
      </c>
      <c r="BA353" t="str">
        <f t="shared" si="359"/>
        <v>if(isset($request[''])){$set.= "  = : ";}</v>
      </c>
      <c r="BD353" t="str">
        <f t="shared" si="360"/>
        <v>if(isset($request[''])){$set.= "  = : ";}</v>
      </c>
      <c r="BG353" t="str">
        <f t="shared" si="361"/>
        <v>if(isset($request[''])){$set.= "  = : ";}</v>
      </c>
      <c r="BJ353" t="str">
        <f t="shared" si="362"/>
        <v>if(isset($request[''])){$set.= "  = : ";}</v>
      </c>
      <c r="BM353" t="str">
        <f t="shared" si="363"/>
        <v>if(isset($request[''])){$set.= "  = : ";}</v>
      </c>
      <c r="BP353" t="str">
        <f t="shared" si="364"/>
        <v>if(isset($request[''])){$set.= "  = : ";}</v>
      </c>
      <c r="BS353" t="str">
        <f t="shared" si="365"/>
        <v>if(isset($request[''])){$set.= "  = : ";}</v>
      </c>
      <c r="BV353" t="str">
        <f t="shared" si="366"/>
        <v>if(isset($request['attachment_id'])){$set.= " attachment_id = :attachment_id ";}</v>
      </c>
      <c r="BY353" t="str">
        <f t="shared" si="367"/>
        <v>if(isset($request[''])){$set.= "  = : ";}</v>
      </c>
      <c r="CB353" t="str">
        <f t="shared" si="368"/>
        <v>if(isset($request[''])){$set.= "  = : ";}</v>
      </c>
      <c r="CE353" t="str">
        <f t="shared" si="369"/>
        <v>if(isset($request[''])){$set.= "  = : ";}</v>
      </c>
    </row>
    <row r="354" spans="2:83" x14ac:dyDescent="0.2">
      <c r="B354" t="str">
        <f t="shared" si="342"/>
        <v>if(isset($request[''])){$set.= "  = : ";}</v>
      </c>
      <c r="E354" t="str">
        <f t="shared" si="343"/>
        <v>if(isset($request[''])){$set.= "  = : ";}</v>
      </c>
      <c r="H354" t="str">
        <f t="shared" si="344"/>
        <v>if(isset($request[''])){$set.= "  = : ";}</v>
      </c>
      <c r="K354" t="str">
        <f t="shared" si="345"/>
        <v>if(isset($request[''])){$set.= "  = : ";}</v>
      </c>
      <c r="N354" t="str">
        <f t="shared" si="346"/>
        <v>if(isset($request[''])){$set.= "  = : ";}</v>
      </c>
      <c r="Q354" t="str">
        <f t="shared" si="347"/>
        <v>if(isset($request[''])){$set.= "  = : ";}</v>
      </c>
      <c r="T354" t="str">
        <f t="shared" si="348"/>
        <v>if(isset($request[''])){$set.= "  = : ";}</v>
      </c>
      <c r="W354" t="str">
        <f t="shared" si="349"/>
        <v>if(isset($request[''])){$set.= "  = : ";}</v>
      </c>
      <c r="Z354" t="str">
        <f t="shared" si="350"/>
        <v>if(isset($request[''])){$set.= "  = : ";}</v>
      </c>
      <c r="AC354" t="str">
        <f t="shared" si="351"/>
        <v>if(isset($request[''])){$set.= "  = : ";}</v>
      </c>
      <c r="AF354" t="str">
        <f t="shared" si="352"/>
        <v>if(isset($request[''])){$set.= "  = : ";}</v>
      </c>
      <c r="AI354" t="str">
        <f t="shared" si="353"/>
        <v>if(isset($request[''])){$set.= "  = : ";}</v>
      </c>
      <c r="AL354" t="str">
        <f t="shared" si="354"/>
        <v>if(isset($request[''])){$set.= "  = : ";}</v>
      </c>
      <c r="AO354" t="str">
        <f t="shared" si="355"/>
        <v>if(isset($request[''])){$set.= "  = : ";}</v>
      </c>
      <c r="AR354" t="str">
        <f t="shared" si="356"/>
        <v>if(isset($request[''])){$set.= "  = : ";}</v>
      </c>
      <c r="AU354" t="str">
        <f t="shared" si="357"/>
        <v>if(isset($request[''])){$set.= "  = : ";}</v>
      </c>
      <c r="AX354" t="str">
        <f t="shared" si="358"/>
        <v>if(isset($request[''])){$set.= "  = : ";}</v>
      </c>
      <c r="BA354" t="str">
        <f t="shared" si="359"/>
        <v>if(isset($request[''])){$set.= "  = : ";}</v>
      </c>
      <c r="BD354" t="str">
        <f t="shared" si="360"/>
        <v>if(isset($request['post_id'])){$set.= " post_id = :post_id ";}</v>
      </c>
      <c r="BG354" t="str">
        <f t="shared" si="361"/>
        <v>if(isset($request[''])){$set.= "  = : ";}</v>
      </c>
      <c r="BJ354" t="str">
        <f t="shared" si="362"/>
        <v>if(isset($request[''])){$set.= "  = : ";}</v>
      </c>
      <c r="BM354" t="str">
        <f t="shared" si="363"/>
        <v>if(isset($request[''])){$set.= "  = : ";}</v>
      </c>
      <c r="BP354" t="str">
        <f t="shared" si="364"/>
        <v>if(isset($request[''])){$set.= "  = : ";}</v>
      </c>
      <c r="BS354" t="str">
        <f t="shared" si="365"/>
        <v>if(isset($request[''])){$set.= "  = : ";}</v>
      </c>
      <c r="BV354" t="str">
        <f t="shared" si="366"/>
        <v>if(isset($request['post_id'])){$set.= " post_id = :post_id ";}</v>
      </c>
      <c r="BY354" t="str">
        <f t="shared" si="367"/>
        <v>if(isset($request['post_id'])){$set.= " post_id = :post_id ";}</v>
      </c>
      <c r="CB354" t="str">
        <f t="shared" si="368"/>
        <v>if(isset($request['post_id'])){$set.= " post_id = :post_id ";}</v>
      </c>
      <c r="CE354" t="str">
        <f t="shared" si="369"/>
        <v>if(isset($request['post_id'])){$set.= " post_id = :post_id ";}</v>
      </c>
    </row>
    <row r="355" spans="2:83" x14ac:dyDescent="0.2">
      <c r="B355" t="str">
        <f t="shared" si="342"/>
        <v>if(isset($request[''])){$set.= "  = : ";}</v>
      </c>
      <c r="E355" t="str">
        <f t="shared" si="343"/>
        <v>if(isset($request[''])){$set.= "  = : ";}</v>
      </c>
      <c r="H355" t="str">
        <f t="shared" si="344"/>
        <v>if(isset($request[''])){$set.= "  = : ";}</v>
      </c>
      <c r="K355" t="str">
        <f t="shared" si="345"/>
        <v>if(isset($request[''])){$set.= "  = : ";}</v>
      </c>
      <c r="N355" t="str">
        <f t="shared" si="346"/>
        <v>if(isset($request[''])){$set.= "  = : ";}</v>
      </c>
      <c r="Q355" t="str">
        <f t="shared" si="347"/>
        <v>if(isset($request[''])){$set.= "  = : ";}</v>
      </c>
      <c r="T355" t="str">
        <f t="shared" si="348"/>
        <v>if(isset($request[''])){$set.= "  = : ";}</v>
      </c>
      <c r="W355" t="str">
        <f t="shared" si="349"/>
        <v>if(isset($request[''])){$set.= "  = : ";}</v>
      </c>
      <c r="Z355" t="str">
        <f t="shared" si="350"/>
        <v>if(isset($request[''])){$set.= "  = : ";}</v>
      </c>
      <c r="AC355" t="str">
        <f t="shared" si="351"/>
        <v>if(isset($request[''])){$set.= "  = : ";}</v>
      </c>
      <c r="AF355" t="str">
        <f t="shared" si="352"/>
        <v>if(isset($request[''])){$set.= "  = : ";}</v>
      </c>
      <c r="AI355" t="str">
        <f t="shared" si="353"/>
        <v>if(isset($request[''])){$set.= "  = : ";}</v>
      </c>
      <c r="AL355" t="str">
        <f t="shared" si="354"/>
        <v>if(isset($request[''])){$set.= "  = : ";}</v>
      </c>
      <c r="AO355" t="str">
        <f t="shared" si="355"/>
        <v>if(isset($request[''])){$set.= "  = : ";}</v>
      </c>
      <c r="AR355" t="str">
        <f t="shared" si="356"/>
        <v>if(isset($request[''])){$set.= "  = : ";}</v>
      </c>
      <c r="AU355" t="str">
        <f t="shared" si="357"/>
        <v>if(isset($request[''])){$set.= "  = : ";}</v>
      </c>
      <c r="AX355" t="str">
        <f t="shared" si="358"/>
        <v>if(isset($request[''])){$set.= "  = : ";}</v>
      </c>
      <c r="BA355" t="str">
        <f t="shared" si="359"/>
        <v>if(isset($request[''])){$set.= "  = : ";}</v>
      </c>
      <c r="BD355" t="str">
        <f t="shared" si="360"/>
        <v>if(isset($request[''])){$set.= "  = : ";}</v>
      </c>
      <c r="BG355" t="str">
        <f t="shared" si="361"/>
        <v>if(isset($request[''])){$set.= "  = : ";}</v>
      </c>
      <c r="BJ355" t="str">
        <f t="shared" si="362"/>
        <v>if(isset($request[''])){$set.= "  = : ";}</v>
      </c>
      <c r="BM355" t="str">
        <f t="shared" si="363"/>
        <v>if(isset($request[''])){$set.= "  = : ";}</v>
      </c>
      <c r="BP355" t="str">
        <f t="shared" si="364"/>
        <v>if(isset($request[''])){$set.= "  = : ";}</v>
      </c>
      <c r="BS355" t="str">
        <f t="shared" si="365"/>
        <v>if(isset($request[''])){$set.= "  = : ";}</v>
      </c>
      <c r="BV355" t="str">
        <f t="shared" si="366"/>
        <v>if(isset($request[''])){$set.= "  = : ";}</v>
      </c>
      <c r="BY355" t="str">
        <f t="shared" si="367"/>
        <v>if(isset($request[''])){$set.= "  = : ";}</v>
      </c>
      <c r="CB355" t="str">
        <f t="shared" si="368"/>
        <v>if(isset($request[''])){$set.= "  = : ";}</v>
      </c>
      <c r="CE355" t="str">
        <f t="shared" si="369"/>
        <v>if(isset($request[''])){$set.= "  = : ";}</v>
      </c>
    </row>
    <row r="356" spans="2:83" x14ac:dyDescent="0.2">
      <c r="B356" t="str">
        <f t="shared" si="342"/>
        <v>if(isset($request[''])){$set.= "  = : ";}</v>
      </c>
      <c r="E356" t="str">
        <f t="shared" si="343"/>
        <v>if(isset($request[''])){$set.= "  = : ";}</v>
      </c>
      <c r="H356" t="str">
        <f t="shared" si="344"/>
        <v>if(isset($request[''])){$set.= "  = : ";}</v>
      </c>
      <c r="K356" t="str">
        <f t="shared" si="345"/>
        <v>if(isset($request['partner_id'])){$set.= " partner_id = :partner_id ";}</v>
      </c>
      <c r="N356" t="str">
        <f t="shared" si="346"/>
        <v>if(isset($request[''])){$set.= "  = : ";}</v>
      </c>
      <c r="Q356" t="str">
        <f t="shared" si="347"/>
        <v>if(isset($request[''])){$set.= "  = : ";}</v>
      </c>
      <c r="T356" t="str">
        <f t="shared" si="348"/>
        <v>if(isset($request[''])){$set.= "  = : ";}</v>
      </c>
      <c r="W356" t="str">
        <f t="shared" si="349"/>
        <v>if(isset($request[''])){$set.= "  = : ";}</v>
      </c>
      <c r="Z356" t="str">
        <f t="shared" si="350"/>
        <v>if(isset($request[''])){$set.= "  = : ";}</v>
      </c>
      <c r="AC356" t="str">
        <f t="shared" si="351"/>
        <v>if(isset($request[''])){$set.= "  = : ";}</v>
      </c>
      <c r="AF356" t="str">
        <f t="shared" si="352"/>
        <v>if(isset($request[''])){$set.= "  = : ";}</v>
      </c>
      <c r="AI356" t="str">
        <f t="shared" si="353"/>
        <v>if(isset($request[''])){$set.= "  = : ";}</v>
      </c>
      <c r="AL356" t="str">
        <f t="shared" si="354"/>
        <v>if(isset($request[''])){$set.= "  = : ";}</v>
      </c>
      <c r="AO356" t="str">
        <f t="shared" si="355"/>
        <v>if(isset($request[''])){$set.= "  = : ";}</v>
      </c>
      <c r="AR356" t="str">
        <f t="shared" si="356"/>
        <v>if(isset($request[''])){$set.= "  = : ";}</v>
      </c>
      <c r="AU356" t="str">
        <f t="shared" si="357"/>
        <v>if(isset($request[''])){$set.= "  = : ";}</v>
      </c>
      <c r="AX356" t="str">
        <f t="shared" si="358"/>
        <v>if(isset($request[''])){$set.= "  = : ";}</v>
      </c>
      <c r="BA356" t="str">
        <f t="shared" si="359"/>
        <v>if(isset($request[''])){$set.= "  = : ";}</v>
      </c>
      <c r="BD356" t="str">
        <f t="shared" si="360"/>
        <v>if(isset($request[''])){$set.= "  = : ";}</v>
      </c>
      <c r="BG356" t="str">
        <f t="shared" si="361"/>
        <v>if(isset($request[''])){$set.= "  = : ";}</v>
      </c>
      <c r="BJ356" t="str">
        <f t="shared" si="362"/>
        <v>if(isset($request[''])){$set.= "  = : ";}</v>
      </c>
      <c r="BM356" t="str">
        <f t="shared" si="363"/>
        <v>if(isset($request['thread_id'])){$set.= " thread_id = :thread_id ";}</v>
      </c>
      <c r="BP356" t="str">
        <f t="shared" si="364"/>
        <v>if(isset($request[''])){$set.= "  = : ";}</v>
      </c>
      <c r="BS356" t="str">
        <f t="shared" si="365"/>
        <v>if(isset($request[''])){$set.= "  = : ";}</v>
      </c>
      <c r="BV356" t="str">
        <f t="shared" si="366"/>
        <v>if(isset($request[''])){$set.= "  = : ";}</v>
      </c>
      <c r="BY356" t="str">
        <f t="shared" si="367"/>
        <v>if(isset($request[''])){$set.= "  = : ";}</v>
      </c>
      <c r="CB356" t="str">
        <f t="shared" si="368"/>
        <v>if(isset($request[''])){$set.= "  = : ";}</v>
      </c>
      <c r="CE356" t="str">
        <f t="shared" si="369"/>
        <v>if(isset($request[''])){$set.= "  = : ";}</v>
      </c>
    </row>
    <row r="357" spans="2:83" x14ac:dyDescent="0.2">
      <c r="B357" t="str">
        <f t="shared" si="342"/>
        <v>if(isset($request[''])){$set.= "  = : ";}</v>
      </c>
      <c r="E357" t="str">
        <f t="shared" si="343"/>
        <v>if(isset($request['profile_id'])){$set.= " profile_id = :profile_id ";}</v>
      </c>
      <c r="H357" t="str">
        <f t="shared" si="344"/>
        <v>if(isset($request[''])){$set.= "  = : ";}</v>
      </c>
      <c r="K357" t="str">
        <f t="shared" si="345"/>
        <v>if(isset($request[''])){$set.= "  = : ";}</v>
      </c>
      <c r="N357" t="str">
        <f t="shared" si="346"/>
        <v>if(isset($request[''])){$set.= "  = : ";}</v>
      </c>
      <c r="Q357" t="str">
        <f t="shared" si="347"/>
        <v>if(isset($request[''])){$set.= "  = : ";}</v>
      </c>
      <c r="T357" t="str">
        <f t="shared" si="348"/>
        <v>if(isset($request[''])){$set.= "  = : ";}</v>
      </c>
      <c r="W357" t="str">
        <f t="shared" si="349"/>
        <v>if(isset($request[''])){$set.= "  = : ";}</v>
      </c>
      <c r="Z357" t="str">
        <f t="shared" si="350"/>
        <v>if(isset($request[''])){$set.= "  = : ";}</v>
      </c>
      <c r="AC357" t="str">
        <f t="shared" si="351"/>
        <v>if(isset($request['profile_id'])){$set.= " profile_id = :profile_id ";}</v>
      </c>
      <c r="AF357" t="str">
        <f t="shared" si="352"/>
        <v>if(isset($request['profile_id'])){$set.= " profile_id = :profile_id ";}</v>
      </c>
      <c r="AI357" t="str">
        <f t="shared" si="353"/>
        <v>if(isset($request['profile_id'])){$set.= " profile_id = :profile_id ";}</v>
      </c>
      <c r="AL357" t="str">
        <f t="shared" si="354"/>
        <v>if(isset($request['profile_id'])){$set.= " profile_id = :profile_id ";}</v>
      </c>
      <c r="AO357" t="str">
        <f t="shared" si="355"/>
        <v>if(isset($request['profile_id'])){$set.= " profile_id = :profile_id ";}</v>
      </c>
      <c r="AR357" t="str">
        <f t="shared" si="356"/>
        <v>if(isset($request['profile_id'])){$set.= " profile_id = :profile_id ";}</v>
      </c>
      <c r="AU357" t="str">
        <f t="shared" si="357"/>
        <v>if(isset($request['profile_id'])){$set.= " profile_id = :profile_id ";}</v>
      </c>
      <c r="AX357" t="str">
        <f t="shared" si="358"/>
        <v>if(isset($request['profile_id'])){$set.= " profile_id = :profile_id ";}</v>
      </c>
      <c r="BA357" t="str">
        <f t="shared" si="359"/>
        <v>if(isset($request['profile_id'])){$set.= " profile_id = :profile_id ";}</v>
      </c>
      <c r="BD357" t="str">
        <f t="shared" si="360"/>
        <v>if(isset($request[''])){$set.= "  = : ";}</v>
      </c>
      <c r="BG357" t="str">
        <f t="shared" si="361"/>
        <v>if(isset($request['profile_id'])){$set.= " profile_id = :profile_id ";}</v>
      </c>
      <c r="BJ357" t="str">
        <f t="shared" si="362"/>
        <v>if(isset($request['profile_id'])){$set.= " profile_id = :profile_id ";}</v>
      </c>
      <c r="BM357" t="str">
        <f t="shared" si="363"/>
        <v>if(isset($request['profile_id'])){$set.= " profile_id = :profile_id ";}</v>
      </c>
      <c r="BP357" t="str">
        <f t="shared" si="364"/>
        <v>if(isset($request['profile_id'])){$set.= " profile_id = :profile_id ";}</v>
      </c>
      <c r="BS357" t="str">
        <f t="shared" si="365"/>
        <v>if(isset($request[''])){$set.= "  = : ";}</v>
      </c>
      <c r="BV357" t="str">
        <f t="shared" si="366"/>
        <v>if(isset($request[''])){$set.= "  = : ";}</v>
      </c>
      <c r="BY357" t="str">
        <f t="shared" si="367"/>
        <v>if(isset($request[''])){$set.= "  = : ";}</v>
      </c>
      <c r="CB357" t="str">
        <f t="shared" si="368"/>
        <v>if(isset($request[''])){$set.= "  = : ";}</v>
      </c>
      <c r="CE357" t="str">
        <f t="shared" si="369"/>
        <v>if(isset($request[''])){$set.= "  = : ";}</v>
      </c>
    </row>
    <row r="358" spans="2:83" x14ac:dyDescent="0.2">
      <c r="B358" t="str">
        <f t="shared" si="342"/>
        <v>if(isset($request[''])){$set.= "  = : ";}</v>
      </c>
      <c r="E358" t="str">
        <f t="shared" si="343"/>
        <v>if(isset($request[''])){$set.= "  = : ";}</v>
      </c>
      <c r="H358" t="str">
        <f t="shared" si="344"/>
        <v>if(isset($request[''])){$set.= "  = : ";}</v>
      </c>
      <c r="K358" t="str">
        <f t="shared" si="345"/>
        <v>if(isset($request[''])){$set.= "  = : ";}</v>
      </c>
      <c r="N358" t="str">
        <f t="shared" si="346"/>
        <v>if(isset($request[''])){$set.= "  = : ";}</v>
      </c>
      <c r="Q358" t="str">
        <f t="shared" si="347"/>
        <v>if(isset($request[''])){$set.= "  = : ";}</v>
      </c>
      <c r="T358" t="str">
        <f t="shared" si="348"/>
        <v>if(isset($request[''])){$set.= "  = : ";}</v>
      </c>
      <c r="W358" t="str">
        <f t="shared" si="349"/>
        <v>if(isset($request['user_id'])){$set.= " user_id = :user_id ";}</v>
      </c>
      <c r="Z358" t="str">
        <f t="shared" si="350"/>
        <v>if(isset($request['user_id'])){$set.= " user_id = :user_id ";}</v>
      </c>
      <c r="AC358" t="str">
        <f t="shared" si="351"/>
        <v>if(isset($request[''])){$set.= "  = : ";}</v>
      </c>
      <c r="AF358" t="str">
        <f t="shared" si="352"/>
        <v>if(isset($request[''])){$set.= "  = : ";}</v>
      </c>
      <c r="AI358" t="str">
        <f t="shared" si="353"/>
        <v>if(isset($request[''])){$set.= "  = : ";}</v>
      </c>
      <c r="AL358" t="str">
        <f t="shared" si="354"/>
        <v>if(isset($request[''])){$set.= "  = : ";}</v>
      </c>
      <c r="AO358" t="str">
        <f t="shared" si="355"/>
        <v>if(isset($request[''])){$set.= "  = : ";}</v>
      </c>
      <c r="AR358" t="str">
        <f t="shared" si="356"/>
        <v>if(isset($request[''])){$set.= "  = : ";}</v>
      </c>
      <c r="AU358" t="str">
        <f t="shared" si="357"/>
        <v>if(isset($request[''])){$set.= "  = : ";}</v>
      </c>
      <c r="AX358" t="str">
        <f t="shared" si="358"/>
        <v>if(isset($request[''])){$set.= "  = : ";}</v>
      </c>
      <c r="BA358" t="str">
        <f t="shared" si="359"/>
        <v>if(isset($request[''])){$set.= "  = : ";}</v>
      </c>
      <c r="BD358" t="str">
        <f t="shared" si="360"/>
        <v>if(isset($request[''])){$set.= "  = : ";}</v>
      </c>
      <c r="BG358" t="str">
        <f t="shared" si="361"/>
        <v>if(isset($request[''])){$set.= "  = : ";}</v>
      </c>
      <c r="BJ358" t="str">
        <f t="shared" si="362"/>
        <v>if(isset($request[''])){$set.= "  = : ";}</v>
      </c>
      <c r="BM358" t="str">
        <f t="shared" si="363"/>
        <v>if(isset($request[''])){$set.= "  = : ";}</v>
      </c>
      <c r="BP358" t="str">
        <f t="shared" si="364"/>
        <v>if(isset($request[''])){$set.= "  = : ";}</v>
      </c>
      <c r="BS358" t="str">
        <f t="shared" si="365"/>
        <v>if(isset($request[''])){$set.= "  = : ";}</v>
      </c>
      <c r="BV358" t="str">
        <f t="shared" si="366"/>
        <v>if(isset($request[''])){$set.= "  = : ";}</v>
      </c>
      <c r="BY358" t="str">
        <f t="shared" si="367"/>
        <v>if(isset($request[''])){$set.= "  = : ";}</v>
      </c>
      <c r="CB358" t="str">
        <f t="shared" si="368"/>
        <v>if(isset($request[''])){$set.= "  = : ";}</v>
      </c>
      <c r="CE358" t="str">
        <f t="shared" si="369"/>
        <v>if(isset($request[''])){$set.= "  = : ";}</v>
      </c>
    </row>
    <row r="359" spans="2:83" x14ac:dyDescent="0.2">
      <c r="B359" t="str">
        <f t="shared" si="342"/>
        <v>if(isset($request[''])){$set.= "  = : ";}</v>
      </c>
      <c r="E359" t="str">
        <f t="shared" si="343"/>
        <v>if(isset($request[''])){$set.= "  = : ";}</v>
      </c>
      <c r="H359" t="str">
        <f t="shared" si="344"/>
        <v>if(isset($request[''])){$set.= "  = : ";}</v>
      </c>
      <c r="K359" t="str">
        <f t="shared" si="345"/>
        <v>if(isset($request[''])){$set.= "  = : ";}</v>
      </c>
      <c r="N359" t="str">
        <f t="shared" si="346"/>
        <v>if(isset($request[''])){$set.= "  = : ";}</v>
      </c>
      <c r="Q359" t="str">
        <f t="shared" si="347"/>
        <v>if(isset($request[''])){$set.= "  = : ";}</v>
      </c>
      <c r="T359" t="str">
        <f t="shared" si="348"/>
        <v>if(isset($request['person_id'])){$set.= " person_id = :person_id ";}</v>
      </c>
      <c r="W359" t="str">
        <f t="shared" si="349"/>
        <v>if(isset($request[''])){$set.= "  = : ";}</v>
      </c>
      <c r="Z359" t="str">
        <f t="shared" si="350"/>
        <v>if(isset($request[''])){$set.= "  = : ";}</v>
      </c>
      <c r="AC359" t="str">
        <f t="shared" si="351"/>
        <v>if(isset($request[''])){$set.= "  = : ";}</v>
      </c>
      <c r="AF359" t="str">
        <f t="shared" si="352"/>
        <v>if(isset($request[''])){$set.= "  = : ";}</v>
      </c>
      <c r="AI359" t="str">
        <f t="shared" si="353"/>
        <v>if(isset($request[''])){$set.= "  = : ";}</v>
      </c>
      <c r="AL359" t="str">
        <f t="shared" si="354"/>
        <v>if(isset($request[''])){$set.= "  = : ";}</v>
      </c>
      <c r="AO359" t="str">
        <f t="shared" si="355"/>
        <v>if(isset($request[''])){$set.= "  = : ";}</v>
      </c>
      <c r="AR359" t="str">
        <f t="shared" si="356"/>
        <v>if(isset($request[''])){$set.= "  = : ";}</v>
      </c>
      <c r="AU359" t="str">
        <f t="shared" si="357"/>
        <v>if(isset($request[''])){$set.= "  = : ";}</v>
      </c>
      <c r="AX359" t="str">
        <f t="shared" si="358"/>
        <v>if(isset($request[''])){$set.= "  = : ";}</v>
      </c>
      <c r="BA359" t="str">
        <f t="shared" si="359"/>
        <v>if(isset($request[''])){$set.= "  = : ";}</v>
      </c>
      <c r="BD359" t="str">
        <f t="shared" si="360"/>
        <v>if(isset($request[''])){$set.= "  = : ";}</v>
      </c>
      <c r="BG359" t="str">
        <f t="shared" si="361"/>
        <v>if(isset($request[''])){$set.= "  = : ";}</v>
      </c>
      <c r="BJ359" t="str">
        <f t="shared" si="362"/>
        <v>if(isset($request[''])){$set.= "  = : ";}</v>
      </c>
      <c r="BM359" t="str">
        <f t="shared" si="363"/>
        <v>if(isset($request[''])){$set.= "  = : ";}</v>
      </c>
      <c r="BP359" t="str">
        <f t="shared" si="364"/>
        <v>if(isset($request[''])){$set.= "  = : ";}</v>
      </c>
      <c r="BS359" t="str">
        <f t="shared" si="365"/>
        <v>if(isset($request[''])){$set.= "  = : ";}</v>
      </c>
      <c r="BV359" t="str">
        <f t="shared" si="366"/>
        <v>if(isset($request[''])){$set.= "  = : ";}</v>
      </c>
      <c r="BY359" t="str">
        <f t="shared" si="367"/>
        <v>if(isset($request[''])){$set.= "  = : ";}</v>
      </c>
      <c r="CB359" t="str">
        <f t="shared" si="368"/>
        <v>if(isset($request[''])){$set.= "  = : ";}</v>
      </c>
      <c r="CE359" t="str">
        <f t="shared" si="369"/>
        <v>if(isset($request[''])){$set.= "  = : ";}</v>
      </c>
    </row>
    <row r="360" spans="2:83" x14ac:dyDescent="0.2">
      <c r="B360" t="str">
        <f t="shared" si="342"/>
        <v>if(isset($request['app_id'])){$set.= " app_id = :app_id ";}</v>
      </c>
      <c r="E360" t="str">
        <f t="shared" si="343"/>
        <v>if(isset($request['app_id'])){$set.= " app_id = :app_id ";}</v>
      </c>
      <c r="H360" t="str">
        <f t="shared" si="344"/>
        <v>if(isset($request['app_id'])){$set.= " app_id = :app_id ";}</v>
      </c>
      <c r="K360" t="str">
        <f t="shared" si="345"/>
        <v>if(isset($request['app_id'])){$set.= " app_id = :app_id ";}</v>
      </c>
      <c r="N360" t="str">
        <f t="shared" si="346"/>
        <v>if(isset($request['app_id'])){$set.= " app_id = :app_id ";}</v>
      </c>
      <c r="Q360" t="str">
        <f t="shared" si="347"/>
        <v>if(isset($request['app_id'])){$set.= " app_id = :app_id ";}</v>
      </c>
      <c r="T360" t="str">
        <f t="shared" si="348"/>
        <v>if(isset($request['app_id'])){$set.= " app_id = :app_id ";}</v>
      </c>
      <c r="W360" t="str">
        <f t="shared" si="349"/>
        <v>if(isset($request['app_id'])){$set.= " app_id = :app_id ";}</v>
      </c>
      <c r="Z360" t="str">
        <f t="shared" si="350"/>
        <v>if(isset($request['app_id'])){$set.= " app_id = :app_id ";}</v>
      </c>
      <c r="AC360" t="str">
        <f t="shared" si="351"/>
        <v>if(isset($request['app_id'])){$set.= " app_id = :app_id ";}</v>
      </c>
      <c r="AF360" t="str">
        <f t="shared" si="352"/>
        <v>if(isset($request['app_id'])){$set.= " app_id = :app_id ";}</v>
      </c>
      <c r="AI360" t="str">
        <f t="shared" si="353"/>
        <v>if(isset($request['app_id'])){$set.= " app_id = :app_id ";}</v>
      </c>
      <c r="AL360" t="str">
        <f t="shared" si="354"/>
        <v>if(isset($request['app_id'])){$set.= " app_id = :app_id ";}</v>
      </c>
      <c r="AO360" t="str">
        <f t="shared" si="355"/>
        <v>if(isset($request['app_id'])){$set.= " app_id = :app_id ";}</v>
      </c>
      <c r="AR360" t="str">
        <f t="shared" si="356"/>
        <v>if(isset($request['app_id'])){$set.= " app_id = :app_id ";}</v>
      </c>
      <c r="AU360" t="str">
        <f t="shared" si="357"/>
        <v>if(isset($request['app_id'])){$set.= " app_id = :app_id ";}</v>
      </c>
      <c r="AX360" t="str">
        <f t="shared" si="358"/>
        <v>if(isset($request['app_id'])){$set.= " app_id = :app_id ";}</v>
      </c>
      <c r="BA360" t="str">
        <f t="shared" si="359"/>
        <v>if(isset($request['app_id'])){$set.= " app_id = :app_id ";}</v>
      </c>
      <c r="BD360" t="str">
        <f t="shared" si="360"/>
        <v>if(isset($request['app_id'])){$set.= " app_id = :app_id ";}</v>
      </c>
      <c r="BG360" t="str">
        <f t="shared" si="361"/>
        <v>if(isset($request['app_id'])){$set.= " app_id = :app_id ";}</v>
      </c>
      <c r="BJ360" t="str">
        <f t="shared" si="362"/>
        <v>if(isset($request['app_id'])){$set.= " app_id = :app_id ";}</v>
      </c>
      <c r="BM360" t="str">
        <f t="shared" si="363"/>
        <v>if(isset($request['app_id'])){$set.= " app_id = :app_id ";}</v>
      </c>
      <c r="BP360" t="str">
        <f t="shared" si="364"/>
        <v>if(isset($request['app_id'])){$set.= " app_id = :app_id ";}</v>
      </c>
      <c r="BS360" t="str">
        <f t="shared" si="365"/>
        <v>if(isset($request['app_id'])){$set.= " app_id = :app_id ";}</v>
      </c>
      <c r="BV360" t="str">
        <f t="shared" si="366"/>
        <v>if(isset($request['app_id'])){$set.= " app_id = :app_id ";}</v>
      </c>
      <c r="BY360" t="str">
        <f t="shared" si="367"/>
        <v>if(isset($request['app_id'])){$set.= " app_id = :app_id ";}</v>
      </c>
      <c r="CB360" t="str">
        <f t="shared" si="368"/>
        <v>if(isset($request['app_id'])){$set.= " app_id = :app_id ";}</v>
      </c>
      <c r="CE360" t="str">
        <f t="shared" si="369"/>
        <v>if(isset($request['app_id'])){$set.= " app_id = :app_id ";}</v>
      </c>
    </row>
    <row r="361" spans="2:83" x14ac:dyDescent="0.2">
      <c r="B361" t="str">
        <f t="shared" si="342"/>
        <v>if(isset($request[''])){$set.= "  = : ";}</v>
      </c>
      <c r="E361" t="str">
        <f t="shared" si="343"/>
        <v>if(isset($request[''])){$set.= "  = : ";}</v>
      </c>
      <c r="H361" t="str">
        <f t="shared" si="344"/>
        <v>if(isset($request[''])){$set.= "  = : ";}</v>
      </c>
      <c r="K361" t="str">
        <f t="shared" si="345"/>
        <v>if(isset($request[''])){$set.= "  = : ";}</v>
      </c>
      <c r="N361" t="str">
        <f t="shared" si="346"/>
        <v>if(isset($request[''])){$set.= "  = : ";}</v>
      </c>
      <c r="Q361" t="str">
        <f t="shared" si="347"/>
        <v>if(isset($request[''])){$set.= "  = : ";}</v>
      </c>
      <c r="T361" t="str">
        <f t="shared" si="348"/>
        <v>if(isset($request[''])){$set.= "  = : ";}</v>
      </c>
      <c r="W361" t="str">
        <f t="shared" si="349"/>
        <v>if(isset($request[''])){$set.= "  = : ";}</v>
      </c>
      <c r="Z361" t="str">
        <f t="shared" si="350"/>
        <v>if(isset($request[''])){$set.= "  = : ";}</v>
      </c>
      <c r="AC361" t="str">
        <f t="shared" si="351"/>
        <v>if(isset($request[''])){$set.= "  = : ";}</v>
      </c>
      <c r="AF361" t="str">
        <f t="shared" si="352"/>
        <v>if(isset($request[''])){$set.= "  = : ";}</v>
      </c>
      <c r="AI361" t="str">
        <f t="shared" si="353"/>
        <v>if(isset($request[''])){$set.= "  = : ";}</v>
      </c>
      <c r="AL361" t="str">
        <f t="shared" si="354"/>
        <v>if(isset($request[''])){$set.= "  = : ";}</v>
      </c>
      <c r="AO361" t="str">
        <f t="shared" si="355"/>
        <v>if(isset($request[''])){$set.= "  = : ";}</v>
      </c>
      <c r="AR361" t="str">
        <f t="shared" si="356"/>
        <v>if(isset($request[''])){$set.= "  = : ";}</v>
      </c>
      <c r="AU361" t="str">
        <f t="shared" si="357"/>
        <v>if(isset($request[''])){$set.= "  = : ";}</v>
      </c>
      <c r="AX361" t="str">
        <f t="shared" si="358"/>
        <v>if(isset($request[''])){$set.= "  = : ";}</v>
      </c>
      <c r="BA361" t="str">
        <f t="shared" si="359"/>
        <v>if(isset($request[''])){$set.= "  = : ";}</v>
      </c>
      <c r="BD361" t="str">
        <f t="shared" si="360"/>
        <v>if(isset($request[''])){$set.= "  = : ";}</v>
      </c>
      <c r="BG361" t="str">
        <f t="shared" si="361"/>
        <v>if(isset($request[''])){$set.= "  = : ";}</v>
      </c>
      <c r="BJ361" t="str">
        <f t="shared" si="362"/>
        <v>if(isset($request[''])){$set.= "  = : ";}</v>
      </c>
      <c r="BM361" t="str">
        <f t="shared" si="363"/>
        <v>if(isset($request[''])){$set.= "  = : ";}</v>
      </c>
      <c r="BP361" t="str">
        <f t="shared" si="364"/>
        <v>if(isset($request[''])){$set.= "  = : ";}</v>
      </c>
      <c r="BS361" t="str">
        <f t="shared" si="365"/>
        <v>if(isset($request[''])){$set.= "  = : ";}</v>
      </c>
      <c r="BV361" t="str">
        <f t="shared" si="366"/>
        <v>if(isset($request[''])){$set.= "  = : ";}</v>
      </c>
      <c r="BY361" t="str">
        <f t="shared" si="367"/>
        <v>if(isset($request[''])){$set.= "  = : ";}</v>
      </c>
      <c r="CB361" t="str">
        <f t="shared" si="368"/>
        <v>if(isset($request[''])){$set.= "  = : ";}</v>
      </c>
      <c r="CE361" t="str">
        <f t="shared" si="369"/>
        <v>if(isset($request[''])){$set.= "  = : ";}</v>
      </c>
    </row>
    <row r="362" spans="2:83" x14ac:dyDescent="0.2">
      <c r="B362" t="str">
        <f t="shared" si="342"/>
        <v>if(isset($request['event_id'])){$set.= " event_id = :event_id ";}</v>
      </c>
      <c r="E362" t="str">
        <f t="shared" si="343"/>
        <v>if(isset($request['event_id'])){$set.= "  = : ";}</v>
      </c>
      <c r="H362" t="str">
        <f t="shared" si="344"/>
        <v>if(isset($request['event_id'])){$set.= "  = : ";}</v>
      </c>
      <c r="K362" t="str">
        <f t="shared" si="345"/>
        <v>if(isset($request['event_id'])){$set.= " event_id = :event_id ";}</v>
      </c>
      <c r="N362" t="str">
        <f t="shared" si="346"/>
        <v>if(isset($request['event_id'])){$set.= " event_id = :event_id ";}</v>
      </c>
      <c r="Q362" t="str">
        <f t="shared" si="347"/>
        <v>if(isset($request['event_id'])){$set.= " event_id = :event_id ";}</v>
      </c>
      <c r="T362" t="str">
        <f t="shared" si="348"/>
        <v>if(isset($request['event_id'])){$set.= " event_id = :event_id ";}</v>
      </c>
      <c r="W362" t="str">
        <f t="shared" si="349"/>
        <v>if(isset($request['event_id'])){$set.= " event_id = :event_id ";}</v>
      </c>
      <c r="Z362" t="str">
        <f t="shared" si="350"/>
        <v>if(isset($request['event_id'])){$set.= " event_id = :event_id ";}</v>
      </c>
      <c r="AC362" t="str">
        <f t="shared" si="351"/>
        <v>if(isset($request['event_id'])){$set.= " event_id = :event_id ";}</v>
      </c>
      <c r="AF362" t="str">
        <f t="shared" si="352"/>
        <v>if(isset($request['event_id'])){$set.= " event_id = :event_id ";}</v>
      </c>
      <c r="AI362" t="str">
        <f t="shared" si="353"/>
        <v>if(isset($request['event_id'])){$set.= " event_id = :event_id ";}</v>
      </c>
      <c r="AL362" t="str">
        <f t="shared" si="354"/>
        <v>if(isset($request['event_id'])){$set.= " event_id = :event_id ";}</v>
      </c>
      <c r="AO362" t="str">
        <f t="shared" si="355"/>
        <v>if(isset($request['event_id'])){$set.= " event_id = :event_id ";}</v>
      </c>
      <c r="AR362" t="str">
        <f t="shared" si="356"/>
        <v>if(isset($request['event_id'])){$set.= " event_id = :event_id ";}</v>
      </c>
      <c r="AU362" t="str">
        <f t="shared" si="357"/>
        <v>if(isset($request['event_id'])){$set.= " event_id = :event_id ";}</v>
      </c>
      <c r="AX362" t="str">
        <f t="shared" si="358"/>
        <v>if(isset($request['event_id'])){$set.= " event_id = :event_id ";}</v>
      </c>
      <c r="BA362" t="str">
        <f t="shared" si="359"/>
        <v>if(isset($request['event_id'])){$set.= " event_id = :event_id ";}</v>
      </c>
      <c r="BD362" t="str">
        <f t="shared" si="360"/>
        <v>if(isset($request['event_id'])){$set.= " event_id = :event_id ";}</v>
      </c>
      <c r="BG362" t="str">
        <f t="shared" si="361"/>
        <v>if(isset($request['event_id'])){$set.= " event_id = :event_id ";}</v>
      </c>
      <c r="BJ362" t="str">
        <f t="shared" si="362"/>
        <v>if(isset($request['event_id'])){$set.= " event_id = :event_id ";}</v>
      </c>
      <c r="BM362" t="str">
        <f t="shared" si="363"/>
        <v>if(isset($request['event_id'])){$set.= " event_id = :event_id ";}</v>
      </c>
      <c r="BP362" t="str">
        <f t="shared" si="364"/>
        <v>if(isset($request['event_id'])){$set.= " event_id = :event_id ";}</v>
      </c>
      <c r="BS362" t="str">
        <f t="shared" si="365"/>
        <v>if(isset($request['event_id'])){$set.= " event_id = :event_id ";}</v>
      </c>
      <c r="BV362" t="str">
        <f t="shared" si="366"/>
        <v>if(isset($request['event_id'])){$set.= " event_id = :event_id ";}</v>
      </c>
      <c r="BY362" t="str">
        <f t="shared" si="367"/>
        <v>if(isset($request['event_id'])){$set.= " event_id = :event_id ";}</v>
      </c>
      <c r="CB362" t="str">
        <f t="shared" si="368"/>
        <v>if(isset($request['event_id'])){$set.= " event_id = :event_id ";}</v>
      </c>
      <c r="CE362" t="str">
        <f t="shared" si="369"/>
        <v>if(isset($request['event_id'])){$set.= " event_id = :event_id ";}</v>
      </c>
    </row>
    <row r="363" spans="2:83" x14ac:dyDescent="0.2">
      <c r="B363" t="str">
        <f t="shared" si="342"/>
        <v>if(isset($request['process_id'])){$set.= " process_id = :process_id ";}</v>
      </c>
      <c r="E363" t="str">
        <f t="shared" si="343"/>
        <v>if(isset($request['process_id'])){$set.= "  = : ";}</v>
      </c>
      <c r="H363" t="str">
        <f t="shared" si="344"/>
        <v>if(isset($request['process_id'])){$set.= "  = : ";}</v>
      </c>
      <c r="K363" t="str">
        <f t="shared" si="345"/>
        <v>if(isset($request['process_id'])){$set.= " process_id = :process_id ";}</v>
      </c>
      <c r="N363" t="str">
        <f t="shared" si="346"/>
        <v>if(isset($request['process_id'])){$set.= " process_id = :process_id ";}</v>
      </c>
      <c r="Q363" t="str">
        <f t="shared" si="347"/>
        <v>if(isset($request['process_id'])){$set.= " process_id = :process_id ";}</v>
      </c>
      <c r="T363" t="str">
        <f t="shared" si="348"/>
        <v>if(isset($request['process_id'])){$set.= " process_id = :process_id ";}</v>
      </c>
      <c r="W363" t="str">
        <f t="shared" si="349"/>
        <v>if(isset($request['process_id'])){$set.= " process_id = :process_id ";}</v>
      </c>
      <c r="Z363" t="str">
        <f t="shared" si="350"/>
        <v>if(isset($request['process_id'])){$set.= " process_id = :process_id ";}</v>
      </c>
      <c r="AC363" t="str">
        <f t="shared" si="351"/>
        <v>if(isset($request['process_id'])){$set.= " process_id = :process_id ";}</v>
      </c>
      <c r="AF363" t="str">
        <f t="shared" si="352"/>
        <v>if(isset($request['process_id'])){$set.= " process_id = :process_id ";}</v>
      </c>
      <c r="AI363" t="str">
        <f t="shared" si="353"/>
        <v>if(isset($request['process_id'])){$set.= " process_id = :process_id ";}</v>
      </c>
      <c r="AL363" t="str">
        <f t="shared" si="354"/>
        <v>if(isset($request['process_id'])){$set.= " process_id = :process_id ";}</v>
      </c>
      <c r="AO363" t="str">
        <f t="shared" si="355"/>
        <v>if(isset($request['process_id'])){$set.= " process_id = :process_id ";}</v>
      </c>
      <c r="AR363" t="str">
        <f t="shared" si="356"/>
        <v>if(isset($request['process_id'])){$set.= " process_id = :process_id ";}</v>
      </c>
      <c r="AU363" t="str">
        <f t="shared" si="357"/>
        <v>if(isset($request['process_id'])){$set.= " process_id = :process_id ";}</v>
      </c>
      <c r="AX363" t="str">
        <f t="shared" si="358"/>
        <v>if(isset($request['process_id'])){$set.= " process_id = :process_id ";}</v>
      </c>
      <c r="BA363" t="str">
        <f t="shared" si="359"/>
        <v>if(isset($request['process_id'])){$set.= " process_id = :process_id ";}</v>
      </c>
      <c r="BD363" t="str">
        <f t="shared" si="360"/>
        <v>if(isset($request['process_id'])){$set.= " process_id = :process_id ";}</v>
      </c>
      <c r="BG363" t="str">
        <f t="shared" si="361"/>
        <v>if(isset($request['process_id'])){$set.= " process_id = :process_id ";}</v>
      </c>
      <c r="BJ363" t="str">
        <f t="shared" si="362"/>
        <v>if(isset($request['process_id'])){$set.= " process_id = :process_id ";}</v>
      </c>
      <c r="BM363" t="str">
        <f t="shared" si="363"/>
        <v>if(isset($request['process_id'])){$set.= " process_id = :process_id ";}</v>
      </c>
      <c r="BP363" t="str">
        <f t="shared" si="364"/>
        <v>if(isset($request['process_id'])){$set.= " process_id = :process_id ";}</v>
      </c>
      <c r="BS363" t="str">
        <f t="shared" si="365"/>
        <v>if(isset($request['process_id'])){$set.= " process_id = :process_id ";}</v>
      </c>
      <c r="BV363" t="str">
        <f t="shared" si="366"/>
        <v>if(isset($request['process_id'])){$set.= " process_id = :process_id ";}</v>
      </c>
      <c r="BY363" t="str">
        <f t="shared" si="367"/>
        <v>if(isset($request['process_id'])){$set.= " process_id = :process_id ";}</v>
      </c>
      <c r="CB363" t="str">
        <f t="shared" si="368"/>
        <v>if(isset($request['process_id'])){$set.= " process_id = :process_id ";}</v>
      </c>
      <c r="CE363" t="str">
        <f t="shared" si="369"/>
        <v>if(isset($request['process_id'])){$set.= " process_id = :process_id ";}</v>
      </c>
    </row>
    <row r="364" spans="2:83" x14ac:dyDescent="0.2">
      <c r="B364" t="str">
        <f t="shared" si="342"/>
        <v>if(isset($request['time_started'])){$set.= " time_started = :time_started ";}</v>
      </c>
      <c r="E364" t="str">
        <f t="shared" si="343"/>
        <v>if(isset($request['time_started'])){$set.= " time_started = :time_started ";}</v>
      </c>
      <c r="H364" t="str">
        <f t="shared" si="344"/>
        <v>if(isset($request['time_started'])){$set.= " time_started = :time_started ";}</v>
      </c>
      <c r="K364" t="str">
        <f t="shared" si="345"/>
        <v>if(isset($request['time_started'])){$set.= " time_started = :time_started ";}</v>
      </c>
      <c r="N364" t="str">
        <f t="shared" si="346"/>
        <v>if(isset($request['time_started'])){$set.= " time_started = :time_started ";}</v>
      </c>
      <c r="Q364" t="str">
        <f t="shared" si="347"/>
        <v>if(isset($request['time_started'])){$set.= " time_started = :time_started ";}</v>
      </c>
      <c r="T364" t="str">
        <f t="shared" si="348"/>
        <v>if(isset($request['time_started'])){$set.= " time_started = :time_started ";}</v>
      </c>
      <c r="W364" t="str">
        <f t="shared" si="349"/>
        <v>if(isset($request['time_started'])){$set.= " time_started = :time_started ";}</v>
      </c>
      <c r="Z364" t="str">
        <f t="shared" si="350"/>
        <v>if(isset($request['time_started'])){$set.= " time_started = :time_started ";}</v>
      </c>
      <c r="AC364" t="str">
        <f t="shared" si="351"/>
        <v>if(isset($request['time_started'])){$set.= " time_started = :time_started ";}</v>
      </c>
      <c r="AF364" t="str">
        <f t="shared" si="352"/>
        <v>if(isset($request['time_started'])){$set.= " time_started = :time_started ";}</v>
      </c>
      <c r="AI364" t="str">
        <f t="shared" si="353"/>
        <v>if(isset($request['time_started'])){$set.= " time_started = :time_started ";}</v>
      </c>
      <c r="AL364" t="str">
        <f t="shared" si="354"/>
        <v>if(isset($request['time_started'])){$set.= " time_started = :time_started ";}</v>
      </c>
      <c r="AO364" t="str">
        <f t="shared" si="355"/>
        <v>if(isset($request['time_started'])){$set.= " time_started = :time_started ";}</v>
      </c>
      <c r="AR364" t="str">
        <f t="shared" si="356"/>
        <v>if(isset($request['time_started'])){$set.= " time_started = :time_started ";}</v>
      </c>
      <c r="AU364" t="str">
        <f t="shared" si="357"/>
        <v>if(isset($request['time_started'])){$set.= " time_started = :time_started ";}</v>
      </c>
      <c r="AX364" t="str">
        <f t="shared" si="358"/>
        <v>if(isset($request['time_started'])){$set.= " time_started = :time_started ";}</v>
      </c>
      <c r="BA364" t="str">
        <f t="shared" si="359"/>
        <v>if(isset($request['time_started'])){$set.= " time_started = :time_started ";}</v>
      </c>
      <c r="BD364" t="str">
        <f t="shared" si="360"/>
        <v>if(isset($request['time_started'])){$set.= " time_started = :time_started ";}</v>
      </c>
      <c r="BG364" t="str">
        <f t="shared" si="361"/>
        <v>if(isset($request['time_started'])){$set.= " time_started = :time_started ";}</v>
      </c>
      <c r="BJ364" t="str">
        <f t="shared" si="362"/>
        <v>if(isset($request['time_started'])){$set.= " time_started = :time_started ";}</v>
      </c>
      <c r="BM364" t="str">
        <f t="shared" si="363"/>
        <v>if(isset($request['time_started'])){$set.= " time_started = :time_started ";}</v>
      </c>
      <c r="BP364" t="str">
        <f t="shared" si="364"/>
        <v>if(isset($request['time_started'])){$set.= " time_started = :time_started ";}</v>
      </c>
      <c r="BS364" t="str">
        <f t="shared" si="365"/>
        <v>if(isset($request['time_started'])){$set.= " time_started = :time_started ";}</v>
      </c>
      <c r="BV364" t="str">
        <f t="shared" si="366"/>
        <v>if(isset($request['time_started'])){$set.= " time_started = :time_started ";}</v>
      </c>
      <c r="BY364" t="str">
        <f t="shared" si="367"/>
        <v>if(isset($request['time_started'])){$set.= " time_started = :time_started ";}</v>
      </c>
      <c r="CB364" t="str">
        <f t="shared" si="368"/>
        <v>if(isset($request['time_started'])){$set.= " time_started = :time_started ";}</v>
      </c>
      <c r="CE364" t="str">
        <f t="shared" si="369"/>
        <v>if(isset($request['time_started'])){$set.= " time_started = :time_started ";}</v>
      </c>
    </row>
    <row r="365" spans="2:83" x14ac:dyDescent="0.2">
      <c r="B365" t="str">
        <f t="shared" si="342"/>
        <v>if(isset($request['time_updated'])){$set.= " time_updated = :time_updated ";}</v>
      </c>
      <c r="E365" t="str">
        <f t="shared" si="343"/>
        <v>if(isset($request['time_updated'])){$set.= " time_updated = :time_updated ";}</v>
      </c>
      <c r="H365" t="str">
        <f t="shared" si="344"/>
        <v>if(isset($request['time_updated'])){$set.= " time_updated = :time_updated ";}</v>
      </c>
      <c r="K365" t="str">
        <f t="shared" si="345"/>
        <v>if(isset($request['time_updated'])){$set.= " time_updated = :time_updated ";}</v>
      </c>
      <c r="N365" t="str">
        <f t="shared" si="346"/>
        <v>if(isset($request['time_updated'])){$set.= " time_updated = :time_updated ";}</v>
      </c>
      <c r="Q365" t="str">
        <f t="shared" si="347"/>
        <v>if(isset($request['time_updated'])){$set.= " time_updated = :time_updated ";}</v>
      </c>
      <c r="T365" t="str">
        <f t="shared" si="348"/>
        <v>if(isset($request['time_updated'])){$set.= " time_updated = :time_updated ";}</v>
      </c>
      <c r="W365" t="str">
        <f t="shared" si="349"/>
        <v>if(isset($request['time_updated'])){$set.= " time_updated = :time_updated ";}</v>
      </c>
      <c r="Z365" t="str">
        <f t="shared" si="350"/>
        <v>if(isset($request['time_updated'])){$set.= " time_updated = :time_updated ";}</v>
      </c>
      <c r="AC365" t="str">
        <f t="shared" si="351"/>
        <v>if(isset($request['time_updated'])){$set.= " time_updated = :time_updated ";}</v>
      </c>
      <c r="AF365" t="str">
        <f t="shared" si="352"/>
        <v>if(isset($request['time_updated'])){$set.= " time_updated = :time_updated ";}</v>
      </c>
      <c r="AI365" t="str">
        <f t="shared" si="353"/>
        <v>if(isset($request['time_updated'])){$set.= " time_updated = :time_updated ";}</v>
      </c>
      <c r="AL365" t="str">
        <f t="shared" si="354"/>
        <v>if(isset($request['time_updated'])){$set.= " time_updated = :time_updated ";}</v>
      </c>
      <c r="AO365" t="str">
        <f t="shared" si="355"/>
        <v>if(isset($request['time_updated'])){$set.= " time_updated = :time_updated ";}</v>
      </c>
      <c r="AR365" t="str">
        <f t="shared" si="356"/>
        <v>if(isset($request['time_updated'])){$set.= " time_updated = :time_updated ";}</v>
      </c>
      <c r="AU365" t="str">
        <f t="shared" si="357"/>
        <v>if(isset($request['time_updated'])){$set.= " time_updated = :time_updated ";}</v>
      </c>
      <c r="AX365" t="str">
        <f t="shared" si="358"/>
        <v>if(isset($request['time_updated'])){$set.= " time_updated = :time_updated ";}</v>
      </c>
      <c r="BA365" t="str">
        <f t="shared" si="359"/>
        <v>if(isset($request['time_updated'])){$set.= " time_updated = :time_updated ";}</v>
      </c>
      <c r="BD365" t="str">
        <f t="shared" si="360"/>
        <v>if(isset($request['time_updated'])){$set.= " time_updated = :time_updated ";}</v>
      </c>
      <c r="BG365" t="str">
        <f t="shared" si="361"/>
        <v>if(isset($request['time_updated'])){$set.= " time_updated = :time_updated ";}</v>
      </c>
      <c r="BJ365" t="str">
        <f t="shared" si="362"/>
        <v>if(isset($request['time_updated'])){$set.= " time_updated = :time_updated ";}</v>
      </c>
      <c r="BM365" t="str">
        <f t="shared" si="363"/>
        <v>if(isset($request['time_updated'])){$set.= " time_updated = :time_updated ";}</v>
      </c>
      <c r="BP365" t="str">
        <f t="shared" si="364"/>
        <v>if(isset($request['time_updated'])){$set.= " time_updated = :time_updated ";}</v>
      </c>
      <c r="BS365" t="str">
        <f t="shared" si="365"/>
        <v>if(isset($request['time_updated'])){$set.= " time_updated = :time_updated ";}</v>
      </c>
      <c r="BV365" t="str">
        <f t="shared" si="366"/>
        <v>if(isset($request['time_updated'])){$set.= " time_updated = :time_updated ";}</v>
      </c>
      <c r="BY365" t="str">
        <f t="shared" si="367"/>
        <v>if(isset($request['time_updated'])){$set.= " time_updated = :time_updated ";}</v>
      </c>
      <c r="CB365" t="str">
        <f t="shared" si="368"/>
        <v>if(isset($request['time_updated'])){$set.= " time_updated = :time_updated ";}</v>
      </c>
      <c r="CE365" t="str">
        <f t="shared" si="369"/>
        <v>if(isset($request['time_updated'])){$set.= " time_updated = :time_updated ";}</v>
      </c>
    </row>
    <row r="366" spans="2:83" x14ac:dyDescent="0.2">
      <c r="B366" t="str">
        <f t="shared" si="342"/>
        <v>if(isset($request['time_finished'])){$set.= " time_finished = :time_finished ";}</v>
      </c>
      <c r="E366" t="str">
        <f t="shared" si="343"/>
        <v>if(isset($request['time_finished'])){$set.= " time_finished = :time_finished ";}</v>
      </c>
      <c r="H366" t="str">
        <f t="shared" si="344"/>
        <v>if(isset($request['time_finished'])){$set.= " time_finished = :time_finished ";}</v>
      </c>
      <c r="K366" t="str">
        <f t="shared" si="345"/>
        <v>if(isset($request['time_finished'])){$set.= " time_finished = :time_finished ";}</v>
      </c>
      <c r="N366" t="str">
        <f t="shared" si="346"/>
        <v>if(isset($request['time_finished'])){$set.= " time_finished = :time_finished ";}</v>
      </c>
      <c r="Q366" t="str">
        <f t="shared" si="347"/>
        <v>if(isset($request['time_finished'])){$set.= " time_finished = :time_finished ";}</v>
      </c>
      <c r="T366" t="str">
        <f t="shared" si="348"/>
        <v>if(isset($request['time_finished'])){$set.= " time_finished = :time_finished ";}</v>
      </c>
      <c r="W366" t="str">
        <f t="shared" si="349"/>
        <v>if(isset($request['time_finished'])){$set.= " time_finished = :time_finished ";}</v>
      </c>
      <c r="Z366" t="str">
        <f t="shared" si="350"/>
        <v>if(isset($request['time_finished'])){$set.= " time_finished = :time_finished ";}</v>
      </c>
      <c r="AC366" t="str">
        <f t="shared" si="351"/>
        <v>if(isset($request['time_finished'])){$set.= " time_finished = :time_finished ";}</v>
      </c>
      <c r="AF366" t="str">
        <f t="shared" si="352"/>
        <v>if(isset($request['time_finished'])){$set.= " time_finished = :time_finished ";}</v>
      </c>
      <c r="AI366" t="str">
        <f t="shared" si="353"/>
        <v>if(isset($request['time_finished'])){$set.= " time_finished = :time_finished ";}</v>
      </c>
      <c r="AL366" t="str">
        <f t="shared" si="354"/>
        <v>if(isset($request['time_finished'])){$set.= " time_finished = :time_finished ";}</v>
      </c>
      <c r="AO366" t="str">
        <f t="shared" si="355"/>
        <v>if(isset($request['time_finished'])){$set.= " time_finished = :time_finished ";}</v>
      </c>
      <c r="AR366" t="str">
        <f t="shared" si="356"/>
        <v>if(isset($request['time_finished'])){$set.= " time_finished = :time_finished ";}</v>
      </c>
      <c r="AU366" t="str">
        <f t="shared" si="357"/>
        <v>if(isset($request['time_finished'])){$set.= " time_finished = :time_finished ";}</v>
      </c>
      <c r="AX366" t="str">
        <f t="shared" si="358"/>
        <v>if(isset($request['time_finished'])){$set.= " time_finished = :time_finished ";}</v>
      </c>
      <c r="BA366" t="str">
        <f t="shared" si="359"/>
        <v>if(isset($request['time_finished'])){$set.= " time_finished = :time_finished ";}</v>
      </c>
      <c r="BD366" t="str">
        <f t="shared" si="360"/>
        <v>if(isset($request['time_finished'])){$set.= " time_finished = :time_finished ";}</v>
      </c>
      <c r="BG366" t="str">
        <f t="shared" si="361"/>
        <v>if(isset($request['time_finished'])){$set.= " time_finished = :time_finished ";}</v>
      </c>
      <c r="BJ366" t="str">
        <f t="shared" si="362"/>
        <v>if(isset($request['time_finished'])){$set.= " time_finished = :time_finished ";}</v>
      </c>
      <c r="BM366" t="str">
        <f t="shared" si="363"/>
        <v>if(isset($request['time_finished'])){$set.= " time_finished = :time_finished ";}</v>
      </c>
      <c r="BP366" t="str">
        <f t="shared" si="364"/>
        <v>if(isset($request['time_finished'])){$set.= " time_finished = :time_finished ";}</v>
      </c>
      <c r="BS366" t="str">
        <f t="shared" si="365"/>
        <v>if(isset($request['time_finished'])){$set.= " time_finished = :time_finished ";}</v>
      </c>
      <c r="BV366" t="str">
        <f t="shared" si="366"/>
        <v>if(isset($request['time_finished'])){$set.= " time_finished = :time_finished ";}</v>
      </c>
      <c r="BY366" t="str">
        <f t="shared" si="367"/>
        <v>if(isset($request['time_finished'])){$set.= " time_finished = :time_finished ";}</v>
      </c>
      <c r="CB366" t="str">
        <f t="shared" si="368"/>
        <v>if(isset($request['time_finished'])){$set.= " time_finished = :time_finished ";}</v>
      </c>
      <c r="CE366" t="str">
        <f t="shared" si="369"/>
        <v>if(isset($request['time_finished'])){$set.= " time_finished = :time_finished ";}</v>
      </c>
    </row>
    <row r="367" spans="2:83" x14ac:dyDescent="0.2">
      <c r="B367" t="str">
        <f t="shared" si="342"/>
        <v>if(isset($request['active'])){$set.= " active = :active ";}</v>
      </c>
      <c r="E367" t="str">
        <f t="shared" si="343"/>
        <v>if(isset($request['active'])){$set.= " active = :active ";}</v>
      </c>
      <c r="H367" t="str">
        <f t="shared" si="344"/>
        <v>if(isset($request['active'])){$set.= " active = :active ";}</v>
      </c>
      <c r="K367" t="str">
        <f t="shared" si="345"/>
        <v>if(isset($request['active'])){$set.= " active = :active ";}</v>
      </c>
      <c r="N367" t="str">
        <f t="shared" si="346"/>
        <v>if(isset($request['active'])){$set.= " active = :active ";}</v>
      </c>
      <c r="Q367" t="str">
        <f t="shared" si="347"/>
        <v>if(isset($request['active'])){$set.= " active = :active ";}</v>
      </c>
      <c r="T367" t="str">
        <f t="shared" si="348"/>
        <v>if(isset($request['active'])){$set.= " active = :active ";}</v>
      </c>
      <c r="W367" t="str">
        <f t="shared" si="349"/>
        <v>if(isset($request['active'])){$set.= " active = :active ";}</v>
      </c>
      <c r="Z367" t="str">
        <f t="shared" si="350"/>
        <v>if(isset($request['active'])){$set.= " active = :active ";}</v>
      </c>
      <c r="AC367" t="str">
        <f t="shared" si="351"/>
        <v>if(isset($request['active'])){$set.= " active = :active ";}</v>
      </c>
      <c r="AF367" t="str">
        <f t="shared" si="352"/>
        <v>if(isset($request['active'])){$set.= " active = :active ";}</v>
      </c>
      <c r="AI367" t="str">
        <f t="shared" si="353"/>
        <v>if(isset($request['active'])){$set.= " active = :active ";}</v>
      </c>
      <c r="AL367" t="str">
        <f t="shared" si="354"/>
        <v>if(isset($request['active'])){$set.= " active = :active ";}</v>
      </c>
      <c r="AO367" t="str">
        <f t="shared" si="355"/>
        <v>if(isset($request['active'])){$set.= " active = :active ";}</v>
      </c>
      <c r="AR367" t="str">
        <f t="shared" si="356"/>
        <v>if(isset($request['active'])){$set.= " active = :active ";}</v>
      </c>
      <c r="AU367" t="str">
        <f t="shared" si="357"/>
        <v>if(isset($request['active'])){$set.= " active = :active ";}</v>
      </c>
      <c r="AX367" t="str">
        <f t="shared" si="358"/>
        <v>if(isset($request['active'])){$set.= " active = :active ";}</v>
      </c>
      <c r="BA367" t="str">
        <f t="shared" si="359"/>
        <v>if(isset($request['active'])){$set.= " active = :active ";}</v>
      </c>
      <c r="BD367" t="str">
        <f t="shared" si="360"/>
        <v>if(isset($request['active'])){$set.= " active = :active ";}</v>
      </c>
      <c r="BG367" t="str">
        <f t="shared" si="361"/>
        <v>if(isset($request['active'])){$set.= " active = :active ";}</v>
      </c>
      <c r="BJ367" t="str">
        <f t="shared" si="362"/>
        <v>if(isset($request['active'])){$set.= " active = :active ";}</v>
      </c>
      <c r="BM367" t="str">
        <f t="shared" si="363"/>
        <v>if(isset($request['active'])){$set.= " active = :active ";}</v>
      </c>
      <c r="BP367" t="str">
        <f t="shared" si="364"/>
        <v>if(isset($request['active'])){$set.= " active = :active ";}</v>
      </c>
      <c r="BS367" t="str">
        <f t="shared" si="365"/>
        <v>if(isset($request['active'])){$set.= " active = :active ";}</v>
      </c>
      <c r="BV367" t="str">
        <f t="shared" si="366"/>
        <v>if(isset($request['active'])){$set.= " active = :active ";}</v>
      </c>
      <c r="BY367" t="str">
        <f t="shared" si="367"/>
        <v>if(isset($request['active'])){$set.= " active = :active ";}</v>
      </c>
      <c r="CB367" t="str">
        <f t="shared" si="368"/>
        <v>if(isset($request['active'])){$set.= " active = :active ";}</v>
      </c>
      <c r="CE367" t="str">
        <f t="shared" si="369"/>
        <v>if(isset($request['active'])){$set.= " active = :active ";}</v>
      </c>
    </row>
    <row r="369" spans="1:86" s="106" customFormat="1" x14ac:dyDescent="0.2">
      <c r="A369" s="105" t="s">
        <v>320</v>
      </c>
    </row>
    <row r="370" spans="1:86" x14ac:dyDescent="0.2">
      <c r="CH370" t="s">
        <v>181</v>
      </c>
    </row>
    <row r="371" spans="1:86" x14ac:dyDescent="0.2">
      <c r="B371" t="str">
        <f>CONCATENATE("if(isset($request['",LOWER(B6),"'])){$statement-&gt;bindValue(':",LOWER(B36),"', $request['",LOWER(B6),"']);}")</f>
        <v>if(isset($request['id'])){$statement-&gt;bindValue(':unique_id', $request['id']);}</v>
      </c>
      <c r="E371" t="str">
        <f>CONCATENATE("if(isset($request['",LOWER(E6),"'])){$statement-&gt;bindValue(':",LOWER(E36),"', $request['",LOWER(E6),"']);}")</f>
        <v>if(isset($request['id'])){$statement-&gt;bindValue(':process_id', $request['id']);}</v>
      </c>
      <c r="H371" t="str">
        <f>CONCATENATE("if(isset($request['",LOWER(H6),"'])){$statement-&gt;bindValue(':",LOWER(H36),"', $request['",LOWER(H6),"']);}")</f>
        <v>if(isset($request['id'])){$statement-&gt;bindValue(':event_id', $request['id']);}</v>
      </c>
      <c r="K371" t="str">
        <f>CONCATENATE("if(isset($request['",LOWER(K6),"'])){$statement-&gt;bindValue(':",LOWER(K36),"', $request['",LOWER(K6),"']);}")</f>
        <v>if(isset($request['id'])){$statement-&gt;bindValue(':app_id', $request['id']);}</v>
      </c>
      <c r="N371" t="str">
        <f>CONCATENATE("if(isset($request['",LOWER(N6),"'])){$statement-&gt;bindValue(':",LOWER(N36),"', $request['",LOWER(N6),"']);}")</f>
        <v>if(isset($request['id'])){$statement-&gt;bindValue(':token_id', $request['id']);}</v>
      </c>
      <c r="Q371" t="str">
        <f>CONCATENATE("if(isset($request['",LOWER(Q6),"'])){$statement-&gt;bindValue(':",LOWER(Q36),"', $request['",LOWER(Q6),"']);}")</f>
        <v>if(isset($request['id'])){$statement-&gt;bindValue(':person_id', $request['id']);}</v>
      </c>
      <c r="T371" t="str">
        <f>CONCATENATE("if(isset($request['",LOWER(T6),"'])){$statement-&gt;bindValue(':",LOWER(T36),"', $request['",LOWER(T6),"']);}")</f>
        <v>if(isset($request['id'])){$statement-&gt;bindValue(':user_id', $request['id']);}</v>
      </c>
      <c r="W371" t="str">
        <f>CONCATENATE("if(isset($request['",LOWER(W6),"'])){$statement-&gt;bindValue(':",LOWER(W36),"', $request['",LOWER(W6),"']);}")</f>
        <v>if(isset($request['id'])){$statement-&gt;bindValue(':profile_id', $request['id']);}</v>
      </c>
      <c r="Z371" t="str">
        <f>CONCATENATE("if(isset($request['",LOWER(Z6),"'])){$statement-&gt;bindValue(':",LOWER(Z36),"', $request['",LOWER(Z6),"']);}")</f>
        <v>if(isset($request['id'])){$statement-&gt;bindValue(':partner_id', $request['id']);}</v>
      </c>
      <c r="AC371" t="str">
        <f>CONCATENATE("if(isset($request['",LOWER(AC6),"'])){$statement-&gt;bindValue(':",LOWER(AC36),"', $request['",LOWER(AC6),"']);}")</f>
        <v>if(isset($request['id'])){$statement-&gt;bindValue(':view_id', $request['id']);}</v>
      </c>
      <c r="AF371" t="str">
        <f>CONCATENATE("if(isset($request['",LOWER(AF6),"'])){$statement-&gt;bindValue(':",LOWER(AF36),"', $request['",LOWER(AF6),"']);}")</f>
        <v>if(isset($request['id'])){$statement-&gt;bindValue(':search_id', $request['id']);}</v>
      </c>
      <c r="AI371" t="str">
        <f>CONCATENATE("if(isset($request['",LOWER(AI6),"'])){$statement-&gt;bindValue(':",LOWER(AI36),"', $request['",LOWER(AI6),"']);}")</f>
        <v>if(isset($request['id'])){$statement-&gt;bindValue(':asset_id', $request['id']);}</v>
      </c>
      <c r="AL371" t="str">
        <f>CONCATENATE("if(isset($request['",LOWER(AL6),"'])){$statement-&gt;bindValue(':",LOWER(AL36),"', $request['",LOWER(AL6),"']);}")</f>
        <v>if(isset($request['id'])){$statement-&gt;bindValue(':acknowledgement_id', $request['id']);}</v>
      </c>
      <c r="AO371" t="str">
        <f>CONCATENATE("if(isset($request['",LOWER(AO6),"'])){$statement-&gt;bindValue(':",LOWER(AO36),"', $request['",LOWER(AO6),"']);}")</f>
        <v>if(isset($request['id'])){$statement-&gt;bindValue(':comment_id', $request['id']);}</v>
      </c>
      <c r="AR371" t="str">
        <f>CONCATENATE("if(isset($request['",LOWER(AR6),"'])){$statement-&gt;bindValue(':",LOWER(AR36),"', $request['",LOWER(AR6),"']);}")</f>
        <v>if(isset($request['id'])){$statement-&gt;bindValue(':followship_id', $request['id']);}</v>
      </c>
      <c r="AU371" t="str">
        <f>CONCATENATE("if(isset($request['",LOWER(AU6),"'])){$statement-&gt;bindValue(':",LOWER(AU36),"', $request['",LOWER(AU6),"']);}")</f>
        <v>if(isset($request['id'])){$statement-&gt;bindValue(':group_id', $request['id']);}</v>
      </c>
      <c r="AX371" t="str">
        <f>CONCATENATE("if(isset($request['",LOWER(AX6),"'])){$statement-&gt;bindValue(':",LOWER(AX36),"', $request['",LOWER(AX6),"']);}")</f>
        <v>if(isset($request['id'])){$statement-&gt;bindValue(':post_id', $request['id']);}</v>
      </c>
      <c r="BA371" t="str">
        <f>CONCATENATE("if(isset($request['",LOWER(BA6),"'])){$statement-&gt;bindValue(':",LOWER(BA36),"', $request['",LOWER(BA6),"']);}")</f>
        <v>if(isset($request['id'])){$statement-&gt;bindValue(':tag_id', $request['id']);}</v>
      </c>
      <c r="BD371" t="str">
        <f>CONCATENATE("if(isset($request['",LOWER(BD6),"'])){$statement-&gt;bindValue(':",LOWER(BD36),"', $request['",LOWER(BD6),"']);}")</f>
        <v>if(isset($request['id'])){$statement-&gt;bindValue(':topic_id', $request['id']);}</v>
      </c>
      <c r="BG371" t="str">
        <f>CONCATENATE("if(isset($request['",LOWER(BG6),"'])){$statement-&gt;bindValue(':",LOWER(BG36),"', $request['",LOWER(BG6),"']);}")</f>
        <v>if(isset($request['id'])){$statement-&gt;bindValue(':trend_id', $request['id']);}</v>
      </c>
      <c r="BJ371" t="str">
        <f>CONCATENATE("if(isset($request['",LOWER(BJ6),"'])){$statement-&gt;bindValue(':",LOWER(BJ36),"', $request['",LOWER(BJ6),"']);}")</f>
        <v>if(isset($request['id'])){$statement-&gt;bindValue(':thread_id', $request['id']);}</v>
      </c>
      <c r="BM371" t="str">
        <f>CONCATENATE("if(isset($request['",LOWER(BM6),"'])){$statement-&gt;bindValue(':",LOWER(BM36),"', $request['",LOWER(BM6),"']);}")</f>
        <v>if(isset($request['id'])){$statement-&gt;bindValue(':message_id', $request['id']);}</v>
      </c>
      <c r="BP371" t="str">
        <f>CONCATENATE("if(isset($request['",LOWER(BP6),"'])){$statement-&gt;bindValue(':",LOWER(BP36),"', $request['",LOWER(BP6),"']);}")</f>
        <v>if(isset($request['id'])){$statement-&gt;bindValue(':notification_id', $request['id']);}</v>
      </c>
      <c r="BS371" t="str">
        <f>CONCATENATE("if(isset($request['",LOWER(BS6),"'])){$statement-&gt;bindValue(':",LOWER(BS36),"', $request['",LOWER(BS6),"']);}")</f>
        <v>if(isset($request['id'])){$statement-&gt;bindValue(':stage_id', $request['id']);}</v>
      </c>
      <c r="BV371" t="str">
        <f>CONCATENATE("if(isset($request['",LOWER(BV6),"'])){$statement-&gt;bindValue(':",LOWER(BV36),"', $request['",LOWER(BV6),"']);}")</f>
        <v>if(isset($request['id'])){$statement-&gt;bindValue(':recording_id', $request['id']);}</v>
      </c>
      <c r="BY371" t="str">
        <f>CONCATENATE("if(isset($request['",LOWER(BY6),"'])){$statement-&gt;bindValue(':",LOWER(BY36),"', $request['",LOWER(BY6),"']);}")</f>
        <v>if(isset($request['id'])){$statement-&gt;bindValue(':attachment_id', $request['id']);}</v>
      </c>
      <c r="CB371" t="str">
        <f>CONCATENATE("if(isset($request['",LOWER(CB6),"'])){$statement-&gt;bindValue(':",LOWER(CB36),"', $request['",LOWER(CB6),"']);}")</f>
        <v>if(isset($request['id'])){$statement-&gt;bindValue(':excerpt_id', $request['id']);}</v>
      </c>
      <c r="CE371" t="str">
        <f>CONCATENATE("'",LOWER(CE6),"' =&gt; $row['",CG6,"'],")</f>
        <v>'id' =&gt; $row['idea_ID'],</v>
      </c>
      <c r="CH371" t="s">
        <v>181</v>
      </c>
    </row>
    <row r="372" spans="1:86" x14ac:dyDescent="0.2">
      <c r="B372" t="str">
        <f t="shared" ref="B372:B397" si="370">CONCATENATE("if(isset($request['",LOWER(B7),"'])){$statement-&gt;bindValue(':",LOWER(B37),"', $request['",LOWER(B7),"']);}")</f>
        <v>if(isset($request['attributes'])){$statement-&gt;bindValue(':unique_attributes', $request['attributes']);}</v>
      </c>
      <c r="E372" t="str">
        <f t="shared" ref="E372:E397" si="371">CONCATENATE("if(isset($request['",LOWER(E7),"'])){$statement-&gt;bindValue(':",LOWER(E37),"', $request['",LOWER(E7),"']);}")</f>
        <v>if(isset($request['attributes'])){$statement-&gt;bindValue(':process_attributes', $request['attributes']);}</v>
      </c>
      <c r="H372" t="str">
        <f t="shared" ref="H372:H397" si="372">CONCATENATE("if(isset($request['",LOWER(H7),"'])){$statement-&gt;bindValue(':",LOWER(H37),"', $request['",LOWER(H7),"']);}")</f>
        <v>if(isset($request['attributes'])){$statement-&gt;bindValue(':event_attributes', $request['attributes']);}</v>
      </c>
      <c r="K372" t="str">
        <f t="shared" ref="K372:K397" si="373">CONCATENATE("if(isset($request['",LOWER(K7),"'])){$statement-&gt;bindValue(':",LOWER(K37),"', $request['",LOWER(K7),"']);}")</f>
        <v>if(isset($request['attributes'])){$statement-&gt;bindValue(':app_attributes', $request['attributes']);}</v>
      </c>
      <c r="N372" t="str">
        <f t="shared" ref="N372:N397" si="374">CONCATENATE("if(isset($request['",LOWER(N7),"'])){$statement-&gt;bindValue(':",LOWER(N37),"', $request['",LOWER(N7),"']);}")</f>
        <v>if(isset($request['attributes'])){$statement-&gt;bindValue(':token_attributes', $request['attributes']);}</v>
      </c>
      <c r="Q372" t="str">
        <f t="shared" ref="Q372:Q397" si="375">CONCATENATE("if(isset($request['",LOWER(Q7),"'])){$statement-&gt;bindValue(':",LOWER(Q37),"', $request['",LOWER(Q7),"']);}")</f>
        <v>if(isset($request['attributes'])){$statement-&gt;bindValue(':person_attributes', $request['attributes']);}</v>
      </c>
      <c r="T372" t="str">
        <f t="shared" ref="T372:T397" si="376">CONCATENATE("if(isset($request['",LOWER(T7),"'])){$statement-&gt;bindValue(':",LOWER(T37),"', $request['",LOWER(T7),"']);}")</f>
        <v>if(isset($request['attributes'])){$statement-&gt;bindValue(':user_attributes', $request['attributes']);}</v>
      </c>
      <c r="W372" t="str">
        <f t="shared" ref="W372:W397" si="377">CONCATENATE("if(isset($request['",LOWER(W7),"'])){$statement-&gt;bindValue(':",LOWER(W37),"', $request['",LOWER(W7),"']);}")</f>
        <v>if(isset($request['attributes'])){$statement-&gt;bindValue(':profile_attributes', $request['attributes']);}</v>
      </c>
      <c r="Z372" t="str">
        <f t="shared" ref="Z372:Z397" si="378">CONCATENATE("if(isset($request['",LOWER(Z7),"'])){$statement-&gt;bindValue(':",LOWER(Z37),"', $request['",LOWER(Z7),"']);}")</f>
        <v>if(isset($request['attributes'])){$statement-&gt;bindValue(':partner_attributes', $request['attributes']);}</v>
      </c>
      <c r="AC372" t="str">
        <f t="shared" ref="AC372:AC397" si="379">CONCATENATE("if(isset($request['",LOWER(AC7),"'])){$statement-&gt;bindValue(':",LOWER(AC37),"', $request['",LOWER(AC7),"']);}")</f>
        <v>if(isset($request['attributes'])){$statement-&gt;bindValue(':view_attributes', $request['attributes']);}</v>
      </c>
      <c r="AF372" t="str">
        <f t="shared" ref="AF372:AF397" si="380">CONCATENATE("if(isset($request['",LOWER(AF7),"'])){$statement-&gt;bindValue(':",LOWER(AF37),"', $request['",LOWER(AF7),"']);}")</f>
        <v>if(isset($request['attributes'])){$statement-&gt;bindValue(':search_attributes', $request['attributes']);}</v>
      </c>
      <c r="AI372" t="str">
        <f t="shared" ref="AI372:AI397" si="381">CONCATENATE("if(isset($request['",LOWER(AI7),"'])){$statement-&gt;bindValue(':",LOWER(AI37),"', $request['",LOWER(AI7),"']);}")</f>
        <v>if(isset($request['attributes'])){$statement-&gt;bindValue(':asset_attributes', $request['attributes']);}</v>
      </c>
      <c r="AL372" t="str">
        <f t="shared" ref="AL372:AL397" si="382">CONCATENATE("if(isset($request['",LOWER(AL7),"'])){$statement-&gt;bindValue(':",LOWER(AL37),"', $request['",LOWER(AL7),"']);}")</f>
        <v>if(isset($request['attributes'])){$statement-&gt;bindValue(':acknowledgement_attributes', $request['attributes']);}</v>
      </c>
      <c r="AO372" t="str">
        <f t="shared" ref="AO372:AO397" si="383">CONCATENATE("if(isset($request['",LOWER(AO7),"'])){$statement-&gt;bindValue(':",LOWER(AO37),"', $request['",LOWER(AO7),"']);}")</f>
        <v>if(isset($request['attributes'])){$statement-&gt;bindValue(':comment_attributes', $request['attributes']);}</v>
      </c>
      <c r="AR372" t="str">
        <f t="shared" ref="AR372:AR397" si="384">CONCATENATE("if(isset($request['",LOWER(AR7),"'])){$statement-&gt;bindValue(':",LOWER(AR37),"', $request['",LOWER(AR7),"']);}")</f>
        <v>if(isset($request['attributes'])){$statement-&gt;bindValue(':followship_attributes', $request['attributes']);}</v>
      </c>
      <c r="AU372" t="str">
        <f t="shared" ref="AU372:AU397" si="385">CONCATENATE("if(isset($request['",LOWER(AU7),"'])){$statement-&gt;bindValue(':",LOWER(AU37),"', $request['",LOWER(AU7),"']);}")</f>
        <v>if(isset($request['attributes'])){$statement-&gt;bindValue(':group_attributes', $request['attributes']);}</v>
      </c>
      <c r="AX372" t="str">
        <f t="shared" ref="AX372:AX397" si="386">CONCATENATE("if(isset($request['",LOWER(AX7),"'])){$statement-&gt;bindValue(':",LOWER(AX37),"', $request['",LOWER(AX7),"']);}")</f>
        <v>if(isset($request['attributes'])){$statement-&gt;bindValue(':post_attributes', $request['attributes']);}</v>
      </c>
      <c r="BA372" t="str">
        <f t="shared" ref="BA372:BA397" si="387">CONCATENATE("if(isset($request['",LOWER(BA7),"'])){$statement-&gt;bindValue(':",LOWER(BA37),"', $request['",LOWER(BA7),"']);}")</f>
        <v>if(isset($request['attributes'])){$statement-&gt;bindValue(':tag_attributes', $request['attributes']);}</v>
      </c>
      <c r="BD372" t="str">
        <f t="shared" ref="BD372:BD397" si="388">CONCATENATE("if(isset($request['",LOWER(BD7),"'])){$statement-&gt;bindValue(':",LOWER(BD37),"', $request['",LOWER(BD7),"']);}")</f>
        <v>if(isset($request['attributes'])){$statement-&gt;bindValue(':topic_attributes', $request['attributes']);}</v>
      </c>
      <c r="BG372" t="str">
        <f t="shared" ref="BG372:BG397" si="389">CONCATENATE("if(isset($request['",LOWER(BG7),"'])){$statement-&gt;bindValue(':",LOWER(BG37),"', $request['",LOWER(BG7),"']);}")</f>
        <v>if(isset($request['attributes'])){$statement-&gt;bindValue(':trend_attributes', $request['attributes']);}</v>
      </c>
      <c r="BJ372" t="str">
        <f t="shared" ref="BJ372:BJ397" si="390">CONCATENATE("if(isset($request['",LOWER(BJ7),"'])){$statement-&gt;bindValue(':",LOWER(BJ37),"', $request['",LOWER(BJ7),"']);}")</f>
        <v>if(isset($request['attributes'])){$statement-&gt;bindValue(':thread_attributes', $request['attributes']);}</v>
      </c>
      <c r="BM372" t="str">
        <f t="shared" ref="BM372:BM397" si="391">CONCATENATE("if(isset($request['",LOWER(BM7),"'])){$statement-&gt;bindValue(':",LOWER(BM37),"', $request['",LOWER(BM7),"']);}")</f>
        <v>if(isset($request['attributes'])){$statement-&gt;bindValue(':message_attributes', $request['attributes']);}</v>
      </c>
      <c r="BP372" t="str">
        <f t="shared" ref="BP372:BP397" si="392">CONCATENATE("if(isset($request['",LOWER(BP7),"'])){$statement-&gt;bindValue(':",LOWER(BP37),"', $request['",LOWER(BP7),"']);}")</f>
        <v>if(isset($request['attributes'])){$statement-&gt;bindValue(':notification_attributes', $request['attributes']);}</v>
      </c>
      <c r="BS372" t="str">
        <f t="shared" ref="BS372:BS397" si="393">CONCATENATE("if(isset($request['",LOWER(BS7),"'])){$statement-&gt;bindValue(':",LOWER(BS37),"', $request['",LOWER(BS7),"']);}")</f>
        <v>if(isset($request['attributes'])){$statement-&gt;bindValue(':stage_attributes', $request['attributes']);}</v>
      </c>
      <c r="BV372" t="str">
        <f t="shared" ref="BV372:BV397" si="394">CONCATENATE("if(isset($request['",LOWER(BV7),"'])){$statement-&gt;bindValue(':",LOWER(BV37),"', $request['",LOWER(BV7),"']);}")</f>
        <v>if(isset($request['attributes'])){$statement-&gt;bindValue(':recording_attributes', $request['attributes']);}</v>
      </c>
      <c r="BY372" t="str">
        <f t="shared" ref="BY372:BY397" si="395">CONCATENATE("if(isset($request['",LOWER(BY7),"'])){$statement-&gt;bindValue(':",LOWER(BY37),"', $request['",LOWER(BY7),"']);}")</f>
        <v>if(isset($request['attributes'])){$statement-&gt;bindValue(':attachment_attributes', $request['attributes']);}</v>
      </c>
      <c r="CB372" t="str">
        <f t="shared" ref="CB372:CB397" si="396">CONCATENATE("if(isset($request['",LOWER(CB7),"'])){$statement-&gt;bindValue(':",LOWER(CB37),"', $request['",LOWER(CB7),"']);}")</f>
        <v>if(isset($request['attributes'])){$statement-&gt;bindValue(':excerpt_attributes', $request['attributes']);}</v>
      </c>
      <c r="CE372" t="str">
        <f>CONCATENATE("'",CE8,"' =&gt; $row['",CG8,"'],")</f>
        <v>'text' =&gt; $row['idea_text'],</v>
      </c>
      <c r="CH372" t="s">
        <v>181</v>
      </c>
    </row>
    <row r="373" spans="1:86" x14ac:dyDescent="0.2">
      <c r="B373" t="str">
        <f t="shared" si="370"/>
        <v>if(isset($request['type'])){$statement-&gt;bindValue(':unique_type', $request['type']);}</v>
      </c>
      <c r="E373" t="str">
        <f t="shared" si="371"/>
        <v>if(isset($request['action'])){$statement-&gt;bindValue(':process_action', $request['action']);}</v>
      </c>
      <c r="H373" t="str">
        <f t="shared" si="372"/>
        <v>if(isset($request['type'])){$statement-&gt;bindValue(':event_type', $request['type']);}</v>
      </c>
      <c r="K373" t="str">
        <f t="shared" si="373"/>
        <v>if(isset($request['name'])){$statement-&gt;bindValue(':app_name', $request['name']);}</v>
      </c>
      <c r="N373" t="str">
        <f t="shared" si="374"/>
        <v>if(isset($request['key'])){$statement-&gt;bindValue(':token_key', $request['key']);}</v>
      </c>
      <c r="Q373" t="str">
        <f t="shared" si="375"/>
        <v>if(isset($request['name_first'])){$statement-&gt;bindValue(':person_name_first', $request['name_first']);}</v>
      </c>
      <c r="T373" t="str">
        <f t="shared" si="376"/>
        <v>if(isset($request['alias'])){$statement-&gt;bindValue(':user_alias', $request['alias']);}</v>
      </c>
      <c r="W373" t="str">
        <f t="shared" si="377"/>
        <v>if(isset($request['images'])){$statement-&gt;bindValue(':profile_images', $request['images']);}</v>
      </c>
      <c r="Z373" t="str">
        <f t="shared" si="378"/>
        <v>if(isset($request['type'])){$statement-&gt;bindValue(':partner_type', $request['type']);}</v>
      </c>
      <c r="AC373" t="str">
        <f t="shared" si="379"/>
        <v>if(isset($request['object'])){$statement-&gt;bindValue(':view_object', $request['object']);}</v>
      </c>
      <c r="AF373" t="str">
        <f t="shared" si="380"/>
        <v>if(isset($request['query'])){$statement-&gt;bindValue(':search_query', $request['query']);}</v>
      </c>
      <c r="AI373" t="str">
        <f t="shared" si="381"/>
        <v>if(isset($request['type'])){$statement-&gt;bindValue(':asset_type', $request['type']);}</v>
      </c>
      <c r="AL373" t="str">
        <f t="shared" si="382"/>
        <v>if(isset($request['type'])){$statement-&gt;bindValue(':acknowledgement_type', $request['type']);}</v>
      </c>
      <c r="AO373" t="str">
        <f t="shared" si="383"/>
        <v>if(isset($request['text'])){$statement-&gt;bindValue(':comment_text', $request['text']);}</v>
      </c>
      <c r="AR373" t="str">
        <f t="shared" si="384"/>
        <v>if(isset($request['recipient'])){$statement-&gt;bindValue(':followship_recipient', $request['recipient']);}</v>
      </c>
      <c r="AU373" t="str">
        <f t="shared" si="385"/>
        <v>if(isset($request['title'])){$statement-&gt;bindValue(':group_title', $request['title']);}</v>
      </c>
      <c r="AX373" t="str">
        <f t="shared" si="386"/>
        <v>if(isset($request['body'])){$statement-&gt;bindValue(':post_body', $request['body']);}</v>
      </c>
      <c r="BA373" t="str">
        <f t="shared" si="387"/>
        <v>if(isset($request['label'])){$statement-&gt;bindValue(':tag_label', $request['label']);}</v>
      </c>
      <c r="BD373" t="str">
        <f t="shared" si="388"/>
        <v>if(isset($request['label'])){$statement-&gt;bindValue(':topic_label', $request['label']);}</v>
      </c>
      <c r="BG373" t="str">
        <f t="shared" si="389"/>
        <v>if(isset($request['label'])){$statement-&gt;bindValue(':trend_label', $request['label']);}</v>
      </c>
      <c r="BJ373" t="str">
        <f t="shared" si="390"/>
        <v>if(isset($request['title'])){$statement-&gt;bindValue(':thread_title', $request['title']);}</v>
      </c>
      <c r="BM373" t="str">
        <f t="shared" si="391"/>
        <v>if(isset($request['body'])){$statement-&gt;bindValue(':message_body', $request['body']);}</v>
      </c>
      <c r="BP373" t="str">
        <f t="shared" si="392"/>
        <v>if(isset($request['message'])){$statement-&gt;bindValue(':notification_message', $request['message']);}</v>
      </c>
      <c r="BS373" t="str">
        <f t="shared" si="393"/>
        <v>if(isset($request['excerpts'])){$statement-&gt;bindValue(':stage_excerpts', $request['excerpts']);}</v>
      </c>
      <c r="BV373" t="str">
        <f t="shared" si="394"/>
        <v>if(isset($request['type'])){$statement-&gt;bindValue(':recording_type', $request['type']);}</v>
      </c>
      <c r="BY373" t="str">
        <f t="shared" si="395"/>
        <v>if(isset($request['drawings'])){$statement-&gt;bindValue(':attachment_drawings', $request['drawings']);}</v>
      </c>
      <c r="CB373" t="str">
        <f t="shared" si="396"/>
        <v>if(isset($request['lines'])){$statement-&gt;bindValue(':excerpt_lines', $request['lines']);}</v>
      </c>
      <c r="CE373" t="str">
        <f>CONCATENATE("'",CE9,"' =&gt; $row['",CG9,"'],")</f>
        <v>'x' =&gt; $row['idea_x'],</v>
      </c>
      <c r="CH373" t="s">
        <v>181</v>
      </c>
    </row>
    <row r="374" spans="1:86" x14ac:dyDescent="0.2">
      <c r="B374" t="str">
        <f t="shared" si="370"/>
        <v>if(isset($request[''])){$statement-&gt;bindValue(':', $request['']);}</v>
      </c>
      <c r="E374" t="str">
        <f t="shared" si="371"/>
        <v>if(isset($request[''])){$statement-&gt;bindValue(':', $request['']);}</v>
      </c>
      <c r="H374" t="str">
        <f t="shared" si="372"/>
        <v>if(isset($request['token'])){$statement-&gt;bindValue(':event_token', $request['token']);}</v>
      </c>
      <c r="K374" t="str">
        <f t="shared" si="373"/>
        <v>if(isset($request['website'])){$statement-&gt;bindValue(':app_website', $request['website']);}</v>
      </c>
      <c r="N374" t="str">
        <f t="shared" si="374"/>
        <v>if(isset($request['secret'])){$statement-&gt;bindValue(':token_secret', $request['secret']);}</v>
      </c>
      <c r="Q374" t="str">
        <f t="shared" si="375"/>
        <v>if(isset($request['name_middle'])){$statement-&gt;bindValue(':person_name_middle', $request['name_middle']);}</v>
      </c>
      <c r="T374" t="str">
        <f t="shared" si="376"/>
        <v>if(isset($request['authorize'])){$statement-&gt;bindValue(':user_authorize', $request['authorize']);}</v>
      </c>
      <c r="W374" t="str">
        <f t="shared" si="377"/>
        <v>if(isset($request['bio'])){$statement-&gt;bindValue(':profile_bio', $request['bio']);}</v>
      </c>
      <c r="Z374" t="str">
        <f t="shared" si="378"/>
        <v>if(isset($request['status'])){$statement-&gt;bindValue(':partner_status', $request['status']);}</v>
      </c>
      <c r="AC374" t="str">
        <f t="shared" si="379"/>
        <v>if(isset($request[''])){$statement-&gt;bindValue(':', $request['']);}</v>
      </c>
      <c r="AF374" t="str">
        <f t="shared" si="380"/>
        <v>if(isset($request['conversion'])){$statement-&gt;bindValue(':search_conversion', $request['conversion']);}</v>
      </c>
      <c r="AI374" t="str">
        <f t="shared" si="381"/>
        <v>if(isset($request['status'])){$statement-&gt;bindValue(':asset_status', $request['status']);}</v>
      </c>
      <c r="AL374" t="str">
        <f t="shared" si="382"/>
        <v>if(isset($request['parent'])){$statement-&gt;bindValue(':acknowledgement_parent', $request['parent']);}</v>
      </c>
      <c r="AO374" t="str">
        <f t="shared" si="383"/>
        <v>if(isset($request['thread'])){$statement-&gt;bindValue(':comment_thread', $request['thread']);}</v>
      </c>
      <c r="AR374" t="str">
        <f t="shared" si="384"/>
        <v>if(isset($request['sender'])){$statement-&gt;bindValue(':followship_sender', $request['sender']);}</v>
      </c>
      <c r="AU374" t="str">
        <f t="shared" si="385"/>
        <v>if(isset($request['headline'])){$statement-&gt;bindValue(':group_headline', $request['headline']);}</v>
      </c>
      <c r="AX374" t="str">
        <f t="shared" si="386"/>
        <v>if(isset($request['images'])){$statement-&gt;bindValue(':post_images', $request['images']);}</v>
      </c>
      <c r="BA374" t="str">
        <f t="shared" si="387"/>
        <v>if(isset($request['object'])){$statement-&gt;bindValue(':tag_object', $request['object']);}</v>
      </c>
      <c r="BD374" t="str">
        <f t="shared" si="388"/>
        <v>if(isset($request[''])){$statement-&gt;bindValue(':', $request['']);}</v>
      </c>
      <c r="BG374" t="str">
        <f t="shared" si="389"/>
        <v>if(isset($request['object'])){$statement-&gt;bindValue(':trend_object', $request['object']);}</v>
      </c>
      <c r="BJ374" t="str">
        <f t="shared" si="390"/>
        <v>if(isset($request['participants'])){$statement-&gt;bindValue(':thread_participants', $request['participants']);}</v>
      </c>
      <c r="BM374" t="str">
        <f t="shared" si="391"/>
        <v>if(isset($request['images'])){$statement-&gt;bindValue(':message_images', $request['images']);}</v>
      </c>
      <c r="BP374" t="str">
        <f t="shared" si="392"/>
        <v>if(isset($request['type'])){$statement-&gt;bindValue(':notification_type', $request['type']);}</v>
      </c>
      <c r="BS374" t="str">
        <f t="shared" si="393"/>
        <v>if(isset($request['attachments'])){$statement-&gt;bindValue(':stage_attachments', $request['attachments']);}</v>
      </c>
      <c r="BV374" t="str">
        <f t="shared" si="394"/>
        <v>if(isset($request['source'])){$statement-&gt;bindValue(':recording_source', $request['source']);}</v>
      </c>
      <c r="BY374" t="str">
        <f t="shared" si="395"/>
        <v>if(isset($request['images'])){$statement-&gt;bindValue(':attachment_images', $request['images']);}</v>
      </c>
      <c r="CB374" t="str">
        <f t="shared" si="396"/>
        <v>if(isset($request[''])){$statement-&gt;bindValue(':', $request['']);}</v>
      </c>
      <c r="CE374" t="str">
        <f>CONCATENATE("'",CE10,"' =&gt; $row['",CG10,"'],")</f>
        <v>'y' =&gt; $row['idea_y'],</v>
      </c>
      <c r="CH374" t="s">
        <v>181</v>
      </c>
    </row>
    <row r="375" spans="1:86" x14ac:dyDescent="0.2">
      <c r="B375" t="str">
        <f t="shared" si="370"/>
        <v>if(isset($request[''])){$statement-&gt;bindValue(':', $request['']);}</v>
      </c>
      <c r="E375" t="str">
        <f t="shared" si="371"/>
        <v>if(isset($request[''])){$statement-&gt;bindValue(':', $request['']);}</v>
      </c>
      <c r="H375" t="str">
        <f t="shared" si="372"/>
        <v>if(isset($request['object'])){$statement-&gt;bindValue(':event_object', $request['object']);}</v>
      </c>
      <c r="K375" t="str">
        <f t="shared" si="373"/>
        <v>if(isset($request['industry'])){$statement-&gt;bindValue(':app_industry', $request['industry']);}</v>
      </c>
      <c r="N375" t="str">
        <f t="shared" si="374"/>
        <v>if(isset($request['expires'])){$statement-&gt;bindValue(':token_expires', $request['expires']);}</v>
      </c>
      <c r="Q375" t="str">
        <f t="shared" si="375"/>
        <v>if(isset($request['name_last'])){$statement-&gt;bindValue(':person_name_last', $request['name_last']);}</v>
      </c>
      <c r="T375" t="str">
        <f t="shared" si="376"/>
        <v>if(isset($request['lastlogin'])){$statement-&gt;bindValue(':user_lastlogin', $request['lastlogin']);}</v>
      </c>
      <c r="W375" t="str">
        <f t="shared" si="377"/>
        <v>if(isset($request['headline'])){$statement-&gt;bindValue(':profile_headline', $request['headline']);}</v>
      </c>
      <c r="Z375" t="str">
        <f t="shared" si="378"/>
        <v>if(isset($request['organization'])){$statement-&gt;bindValue(':partner_organization', $request['organization']);}</v>
      </c>
      <c r="AC375" t="str">
        <f t="shared" si="379"/>
        <v>if(isset($request[''])){$statement-&gt;bindValue(':', $request['']);}</v>
      </c>
      <c r="AF375" t="str">
        <f t="shared" si="380"/>
        <v>if(isset($request[''])){$statement-&gt;bindValue(':', $request['']);}</v>
      </c>
      <c r="AI375" t="str">
        <f t="shared" si="381"/>
        <v>if(isset($request['primary'])){$statement-&gt;bindValue(':asset_primary', $request['primary']);}</v>
      </c>
      <c r="AL375" t="str">
        <f t="shared" si="382"/>
        <v>if(isset($request['object'])){$statement-&gt;bindValue(':acknowledgement_object', $request['object']);}</v>
      </c>
      <c r="AO375" t="str">
        <f t="shared" si="383"/>
        <v>if(isset($request['object'])){$statement-&gt;bindValue(':comment_object', $request['object']);}</v>
      </c>
      <c r="AR375" t="str">
        <f t="shared" si="384"/>
        <v>if(isset($request['status'])){$statement-&gt;bindValue(':followship_status', $request['status']);}</v>
      </c>
      <c r="AU375" t="str">
        <f t="shared" si="385"/>
        <v>if(isset($request['access'])){$statement-&gt;bindValue(':group_access', $request['access']);}</v>
      </c>
      <c r="AX375" t="str">
        <f t="shared" si="386"/>
        <v>if(isset($request['closed'])){$statement-&gt;bindValue(':post_closed', $request['closed']);}</v>
      </c>
      <c r="BA375" t="str">
        <f t="shared" si="387"/>
        <v>if(isset($request[''])){$statement-&gt;bindValue(':', $request['']);}</v>
      </c>
      <c r="BD375" t="str">
        <f t="shared" si="388"/>
        <v>if(isset($request[''])){$statement-&gt;bindValue(':', $request['']);}</v>
      </c>
      <c r="BG375" t="str">
        <f t="shared" si="389"/>
        <v>if(isset($request[''])){$statement-&gt;bindValue(':', $request['']);}</v>
      </c>
      <c r="BJ375" t="str">
        <f t="shared" si="390"/>
        <v>if(isset($request['preview'])){$statement-&gt;bindValue(':thread_preview', $request['preview']);}</v>
      </c>
      <c r="BM375" t="str">
        <f t="shared" si="391"/>
        <v>if(isset($request['deleted'])){$statement-&gt;bindValue(':', $request['deleted']);}</v>
      </c>
      <c r="BP375" t="str">
        <f t="shared" si="392"/>
        <v>if(isset($request['opened'])){$statement-&gt;bindValue(':notification_opened', $request['opened']);}</v>
      </c>
      <c r="BS375" t="str">
        <f t="shared" si="393"/>
        <v>if(isset($request[''])){$statement-&gt;bindValue(':', $request['']);}</v>
      </c>
      <c r="BV375" t="str">
        <f t="shared" si="394"/>
        <v>if(isset($request['length'])){$statement-&gt;bindValue(':recording_length', $request['length']);}</v>
      </c>
      <c r="BY375" t="str">
        <f t="shared" si="395"/>
        <v>if(isset($request['recordings'])){$statement-&gt;bindValue(':attachment_recordings', $request['recordings']);}</v>
      </c>
      <c r="CB375" t="str">
        <f t="shared" si="396"/>
        <v>if(isset($request[''])){$statement-&gt;bindValue(':', $request['']);}</v>
      </c>
      <c r="CE375" t="str">
        <f>CONCATENATE("'",CE11,"' =&gt; $row['",CG11,"'],")</f>
        <v>'z' =&gt; $row['idea_z'],</v>
      </c>
      <c r="CH375" t="s">
        <v>181</v>
      </c>
    </row>
    <row r="376" spans="1:86" x14ac:dyDescent="0.2">
      <c r="B376" t="str">
        <f t="shared" si="370"/>
        <v>if(isset($request[''])){$statement-&gt;bindValue(':', $request['']);}</v>
      </c>
      <c r="E376" t="str">
        <f t="shared" si="371"/>
        <v>if(isset($request[''])){$statement-&gt;bindValue(':', $request['']);}</v>
      </c>
      <c r="H376" t="str">
        <f t="shared" si="372"/>
        <v>if(isset($request[''])){$statement-&gt;bindValue(':', $request['']);}</v>
      </c>
      <c r="K376" t="str">
        <f t="shared" si="373"/>
        <v>if(isset($request['email'])){$statement-&gt;bindValue(':app_email', $request['email']);}</v>
      </c>
      <c r="N376" t="str">
        <f t="shared" si="374"/>
        <v>if(isset($request['limit'])){$statement-&gt;bindValue(':token_limit', $request['limit']);}</v>
      </c>
      <c r="Q376" t="str">
        <f t="shared" si="375"/>
        <v>if(isset($request['email'])){$statement-&gt;bindValue(':person_email', $request['email']);}</v>
      </c>
      <c r="T376" t="str">
        <f t="shared" si="376"/>
        <v>if(isset($request['status'])){$statement-&gt;bindValue(':user_status', $request['status']);}</v>
      </c>
      <c r="W376" t="str">
        <f t="shared" si="377"/>
        <v>if(isset($request['access'])){$statement-&gt;bindValue(':profile_access', $request['access']);}</v>
      </c>
      <c r="Z376" t="str">
        <f t="shared" si="378"/>
        <v>if(isset($request[''])){$statement-&gt;bindValue(':', $request['']);}</v>
      </c>
      <c r="AC376" t="str">
        <f t="shared" si="379"/>
        <v>if(isset($request[''])){$statement-&gt;bindValue(':', $request['']);}</v>
      </c>
      <c r="AF376" t="str">
        <f t="shared" si="380"/>
        <v>if(isset($request[''])){$statement-&gt;bindValue(':', $request['']);}</v>
      </c>
      <c r="AI376" t="str">
        <f t="shared" si="381"/>
        <v>if(isset($request['object'])){$statement-&gt;bindValue(':asset_object', $request['object']);}</v>
      </c>
      <c r="AL376" t="str">
        <f t="shared" si="382"/>
        <v>if(isset($request[''])){$statement-&gt;bindValue(':', $request['']);}</v>
      </c>
      <c r="AO376" t="str">
        <f t="shared" si="383"/>
        <v>if(isset($request[''])){$statement-&gt;bindValue(':', $request['']);}</v>
      </c>
      <c r="AR376" t="str">
        <f t="shared" si="384"/>
        <v>if(isset($request[''])){$statement-&gt;bindValue(':', $request['']);}</v>
      </c>
      <c r="AU376" t="str">
        <f t="shared" si="385"/>
        <v>if(isset($request['participants'])){$statement-&gt;bindValue(':group_participants', $request['participants']);}</v>
      </c>
      <c r="AX376" t="str">
        <f t="shared" si="386"/>
        <v>if(isset($request['deleted'])){$statement-&gt;bindValue(':post_deleted', $request['deleted']);}</v>
      </c>
      <c r="BA376" t="str">
        <f t="shared" si="387"/>
        <v>if(isset($request[''])){$statement-&gt;bindValue(':', $request['']);}</v>
      </c>
      <c r="BD376" t="str">
        <f t="shared" si="388"/>
        <v>if(isset($request[''])){$statement-&gt;bindValue(':', $request['']);}</v>
      </c>
      <c r="BG376" t="str">
        <f t="shared" si="389"/>
        <v>if(isset($request[''])){$statement-&gt;bindValue(':', $request['']);}</v>
      </c>
      <c r="BJ376" t="str">
        <f t="shared" si="390"/>
        <v>if(isset($request[''])){$statement-&gt;bindValue(':', $request['']);}</v>
      </c>
      <c r="BM376" t="str">
        <f t="shared" si="391"/>
        <v>if(isset($request[''])){$statement-&gt;bindValue(':', $request['']);}</v>
      </c>
      <c r="BP376" t="str">
        <f t="shared" si="392"/>
        <v>if(isset($request['viewed'])){$statement-&gt;bindValue(':notification_viewed', $request['viewed']);}</v>
      </c>
      <c r="BS376" t="str">
        <f t="shared" si="393"/>
        <v>if(isset($request[''])){$statement-&gt;bindValue(':', $request['']);}</v>
      </c>
      <c r="BV376" t="str">
        <f t="shared" si="394"/>
        <v>if(isset($request['cues'])){$statement-&gt;bindValue(':recording_cues', $request['cues']);}</v>
      </c>
      <c r="BY376" t="str">
        <f t="shared" si="395"/>
        <v>if(isset($request[''])){$statement-&gt;bindValue(':', $request['']);}</v>
      </c>
      <c r="CB376" t="str">
        <f t="shared" si="396"/>
        <v>if(isset($request[''])){$statement-&gt;bindValue(':', $request['']);}</v>
      </c>
      <c r="CE376" t="str">
        <f>CONCATENATE("'",CE12,"' =&gt; $row['",CG12,"'],")</f>
        <v>'width' =&gt; $row['idea_width'],</v>
      </c>
      <c r="CH376" t="s">
        <v>181</v>
      </c>
    </row>
    <row r="377" spans="1:86" x14ac:dyDescent="0.2">
      <c r="B377" t="str">
        <f t="shared" si="370"/>
        <v>if(isset($request[''])){$statement-&gt;bindValue(':', $request['']);}</v>
      </c>
      <c r="E377" t="str">
        <f t="shared" si="371"/>
        <v>if(isset($request[''])){$statement-&gt;bindValue(':', $request['']);}</v>
      </c>
      <c r="H377" t="str">
        <f t="shared" si="372"/>
        <v>if(isset($request[''])){$statement-&gt;bindValue(':', $request['']);}</v>
      </c>
      <c r="K377" t="str">
        <f t="shared" si="373"/>
        <v>if(isset($request['description'])){$statement-&gt;bindValue(':app_description', $request['description']);}</v>
      </c>
      <c r="N377" t="str">
        <f t="shared" si="374"/>
        <v>if(isset($request['balance'])){$statement-&gt;bindValue(':token_balance', $request['balance']);}</v>
      </c>
      <c r="Q377" t="str">
        <f t="shared" si="375"/>
        <v>if(isset($request['phone_primary'])){$statement-&gt;bindValue(':person_phone_primary', $request['phone_primary']);}</v>
      </c>
      <c r="T377" t="str">
        <f t="shared" si="376"/>
        <v>if(isset($request['validation'])){$statement-&gt;bindValue(':user_validation', $request['validation']);}</v>
      </c>
      <c r="W377" t="str">
        <f t="shared" si="377"/>
        <v>if(isset($request['status'])){$statement-&gt;bindValue(':profile_status', $request['status']);}</v>
      </c>
      <c r="Z377" t="str">
        <f t="shared" si="378"/>
        <v>if(isset($request[''])){$statement-&gt;bindValue(':', $request['']);}</v>
      </c>
      <c r="AC377" t="str">
        <f t="shared" si="379"/>
        <v>if(isset($request[''])){$statement-&gt;bindValue(':', $request['']);}</v>
      </c>
      <c r="AF377" t="str">
        <f t="shared" si="380"/>
        <v>if(isset($request[''])){$statement-&gt;bindValue(':', $request['']);}</v>
      </c>
      <c r="AI377" t="str">
        <f t="shared" si="381"/>
        <v>if(isset($request['caption'])){$statement-&gt;bindValue(':asset_caption', $request['caption']);}</v>
      </c>
      <c r="AL377" t="str">
        <f t="shared" si="382"/>
        <v>if(isset($request[''])){$statement-&gt;bindValue(':', $request['']);}</v>
      </c>
      <c r="AO377" t="str">
        <f t="shared" si="383"/>
        <v>if(isset($request[''])){$statement-&gt;bindValue(':', $request['']);}</v>
      </c>
      <c r="AR377" t="str">
        <f t="shared" si="384"/>
        <v>if(isset($request[''])){$statement-&gt;bindValue(':', $request['']);}</v>
      </c>
      <c r="AU377" t="str">
        <f t="shared" si="385"/>
        <v>if(isset($request['images'])){$statement-&gt;bindValue(':group_images', $request['images']);}</v>
      </c>
      <c r="AX377" t="str">
        <f t="shared" si="386"/>
        <v>if(isset($request['access'])){$statement-&gt;bindValue(':post_access', $request['access']);}</v>
      </c>
      <c r="BA377" t="str">
        <f t="shared" si="387"/>
        <v>if(isset($request[''])){$statement-&gt;bindValue(':', $request['']);}</v>
      </c>
      <c r="BD377" t="str">
        <f t="shared" si="388"/>
        <v>if(isset($request[''])){$statement-&gt;bindValue(':', $request['']);}</v>
      </c>
      <c r="BG377" t="str">
        <f t="shared" si="389"/>
        <v>if(isset($request[''])){$statement-&gt;bindValue(':', $request['']);}</v>
      </c>
      <c r="BJ377" t="str">
        <f t="shared" si="390"/>
        <v>if(isset($request[''])){$statement-&gt;bindValue(':', $request['']);}</v>
      </c>
      <c r="BM377" t="str">
        <f t="shared" si="391"/>
        <v>if(isset($request[''])){$statement-&gt;bindValue(':', $request['']);}</v>
      </c>
      <c r="BP377" t="str">
        <f t="shared" si="392"/>
        <v>if(isset($request['recipient'])){$statement-&gt;bindValue(':notification_recipient', $request['recipient']);}</v>
      </c>
      <c r="BS377" t="str">
        <f t="shared" si="393"/>
        <v>if(isset($request[''])){$statement-&gt;bindValue(':', $request['']);}</v>
      </c>
      <c r="BV377" t="str">
        <f t="shared" si="394"/>
        <v>if(isset($request['start_time'])){$statement-&gt;bindValue(':recording_start_time', $request['start_time']);}</v>
      </c>
      <c r="BY377" t="str">
        <f t="shared" si="395"/>
        <v>if(isset($request[''])){$statement-&gt;bindValue(':', $request['']);}</v>
      </c>
      <c r="CB377" t="str">
        <f t="shared" si="396"/>
        <v>if(isset($request[''])){$statement-&gt;bindValue(':', $request['']);}</v>
      </c>
      <c r="CE377" t="str">
        <f>CONCATENATE("'",CE13,"' =&gt; $row['",CG13,"'],")</f>
        <v>'height' =&gt; $row['idea_height'],</v>
      </c>
      <c r="CH377" t="s">
        <v>181</v>
      </c>
    </row>
    <row r="378" spans="1:86" x14ac:dyDescent="0.2">
      <c r="B378" t="str">
        <f t="shared" si="370"/>
        <v>if(isset($request[''])){$statement-&gt;bindValue(':', $request['']);}</v>
      </c>
      <c r="E378" t="str">
        <f t="shared" si="371"/>
        <v>if(isset($request[''])){$statement-&gt;bindValue(':', $request['']);}</v>
      </c>
      <c r="H378" t="str">
        <f t="shared" si="372"/>
        <v>if(isset($request[''])){$statement-&gt;bindValue(':', $request['']);}</v>
      </c>
      <c r="K378" t="str">
        <f t="shared" si="373"/>
        <v>if(isset($request['type'])){$statement-&gt;bindValue(':app_type', $request['type']);}</v>
      </c>
      <c r="N378" t="str">
        <f t="shared" si="374"/>
        <v>if(isset($request['status'])){$statement-&gt;bindValue(':token_status', $request['status']);}</v>
      </c>
      <c r="Q378" t="str">
        <f t="shared" si="375"/>
        <v>if(isset($request['phone_secondary'])){$statement-&gt;bindValue(':person_phone_secondary', $request['phone_secondary']);}</v>
      </c>
      <c r="T378" t="str">
        <f t="shared" si="376"/>
        <v>if(isset($request['welcome'])){$statement-&gt;bindValue(':user_welcome', $request['welcome']);}</v>
      </c>
      <c r="W378" t="str">
        <f t="shared" si="377"/>
        <v>if(isset($request[''])){$statement-&gt;bindValue(':', $request['']);}</v>
      </c>
      <c r="Z378" t="str">
        <f t="shared" si="378"/>
        <v>if(isset($request[''])){$statement-&gt;bindValue(':', $request['']);}</v>
      </c>
      <c r="AC378" t="str">
        <f t="shared" si="379"/>
        <v>if(isset($request[''])){$statement-&gt;bindValue(':', $request['']);}</v>
      </c>
      <c r="AF378" t="str">
        <f t="shared" si="380"/>
        <v>if(isset($request[''])){$statement-&gt;bindValue(':', $request['']);}</v>
      </c>
      <c r="AI378" t="str">
        <f t="shared" si="381"/>
        <v>if(isset($request['filename'])){$statement-&gt;bindValue(':asset_filename', $request['filename']);}</v>
      </c>
      <c r="AL378" t="str">
        <f t="shared" si="382"/>
        <v>if(isset($request[''])){$statement-&gt;bindValue(':', $request['']);}</v>
      </c>
      <c r="AO378" t="str">
        <f t="shared" si="383"/>
        <v>if(isset($request[''])){$statement-&gt;bindValue(':', $request['']);}</v>
      </c>
      <c r="AR378" t="str">
        <f t="shared" si="384"/>
        <v>if(isset($request[''])){$statement-&gt;bindValue(':', $request['']);}</v>
      </c>
      <c r="AU378" t="str">
        <f t="shared" si="385"/>
        <v>if(isset($request['author'])){$statement-&gt;bindValue(':', $request['author']);}</v>
      </c>
      <c r="AX378" t="str">
        <f t="shared" si="386"/>
        <v>if(isset($request['host'])){$statement-&gt;bindValue(':post_host', $request['host']);}</v>
      </c>
      <c r="BA378" t="str">
        <f t="shared" si="387"/>
        <v>if(isset($request[''])){$statement-&gt;bindValue(':', $request['']);}</v>
      </c>
      <c r="BD378" t="str">
        <f t="shared" si="388"/>
        <v>if(isset($request[''])){$statement-&gt;bindValue(':', $request['']);}</v>
      </c>
      <c r="BG378" t="str">
        <f t="shared" si="389"/>
        <v>if(isset($request[''])){$statement-&gt;bindValue(':', $request['']);}</v>
      </c>
      <c r="BJ378" t="str">
        <f t="shared" si="390"/>
        <v>if(isset($request[''])){$statement-&gt;bindValue(':', $request['']);}</v>
      </c>
      <c r="BM378" t="str">
        <f t="shared" si="391"/>
        <v>if(isset($request[''])){$statement-&gt;bindValue(':', $request['']);}</v>
      </c>
      <c r="BP378" t="str">
        <f t="shared" si="392"/>
        <v>if(isset($request['sender'])){$statement-&gt;bindValue(':notification_sender', $request['sender']);}</v>
      </c>
      <c r="BS378" t="str">
        <f t="shared" si="393"/>
        <v>if(isset($request[''])){$statement-&gt;bindValue(':', $request['']);}</v>
      </c>
      <c r="BV378" t="str">
        <f t="shared" si="394"/>
        <v>if(isset($request['end_time'])){$statement-&gt;bindValue(':recording_end_time', $request['end_time']);}</v>
      </c>
      <c r="BY378" t="str">
        <f t="shared" si="395"/>
        <v>if(isset($request[''])){$statement-&gt;bindValue(':', $request['']);}</v>
      </c>
      <c r="CB378" t="str">
        <f t="shared" si="396"/>
        <v>if(isset($request[''])){$statement-&gt;bindValue(':', $request['']);}</v>
      </c>
      <c r="CE378" t="str">
        <f>CONCATENATE("'",CE14,"' =&gt; $row['",CG14,"'],")</f>
        <v>'' =&gt; $row[''],</v>
      </c>
      <c r="CH378" t="s">
        <v>181</v>
      </c>
    </row>
    <row r="379" spans="1:86" x14ac:dyDescent="0.2">
      <c r="B379" t="str">
        <f t="shared" si="370"/>
        <v>if(isset($request[''])){$statement-&gt;bindValue(':', $request['']);}</v>
      </c>
      <c r="E379" t="str">
        <f t="shared" si="371"/>
        <v>if(isset($request[''])){$statement-&gt;bindValue(':', $request['']);}</v>
      </c>
      <c r="H379" t="str">
        <f t="shared" si="372"/>
        <v>if(isset($request[''])){$statement-&gt;bindValue(':', $request['']);}</v>
      </c>
      <c r="K379" t="str">
        <f t="shared" si="373"/>
        <v>if(isset($request[''])){$statement-&gt;bindValue(':', $request['']);}</v>
      </c>
      <c r="N379" t="str">
        <f t="shared" si="374"/>
        <v>if(isset($request[''])){$statement-&gt;bindValue(':', $request['']);}</v>
      </c>
      <c r="Q379" t="str">
        <f t="shared" si="375"/>
        <v>if(isset($request['entitlements'])){$statement-&gt;bindValue(':person_entitlements', $request['entitlements']);}</v>
      </c>
      <c r="T379" t="str">
        <f t="shared" si="376"/>
        <v>if(isset($request[''])){$statement-&gt;bindValue(':', $request['']);}</v>
      </c>
      <c r="W379" t="str">
        <f t="shared" si="377"/>
        <v>if(isset($request[''])){$statement-&gt;bindValue(':', $request['']);}</v>
      </c>
      <c r="Z379" t="str">
        <f t="shared" si="378"/>
        <v>if(isset($request[''])){$statement-&gt;bindValue(':', $request['']);}</v>
      </c>
      <c r="AC379" t="str">
        <f t="shared" si="379"/>
        <v>if(isset($request[''])){$statement-&gt;bindValue(':', $request['']);}</v>
      </c>
      <c r="AF379" t="str">
        <f t="shared" si="380"/>
        <v>if(isset($request[''])){$statement-&gt;bindValue(':', $request['']);}</v>
      </c>
      <c r="AI379" t="str">
        <f t="shared" si="381"/>
        <v>if(isset($request['metadata'])){$statement-&gt;bindValue(':asset_metadata', $request['metadata']);}</v>
      </c>
      <c r="AL379" t="str">
        <f t="shared" si="382"/>
        <v>if(isset($request[''])){$statement-&gt;bindValue(':', $request['']);}</v>
      </c>
      <c r="AO379" t="str">
        <f t="shared" si="383"/>
        <v>if(isset($request[''])){$statement-&gt;bindValue(':', $request['']);}</v>
      </c>
      <c r="AR379" t="str">
        <f t="shared" si="384"/>
        <v>if(isset($request[''])){$statement-&gt;bindValue(':', $request['']);}</v>
      </c>
      <c r="AU379" t="str">
        <f t="shared" si="385"/>
        <v>if(isset($request[''])){$statement-&gt;bindValue(':', $request['']);}</v>
      </c>
      <c r="AX379" t="str">
        <f t="shared" si="386"/>
        <v>if(isset($request[''])){$statement-&gt;bindValue(':', $request['']);}</v>
      </c>
      <c r="BA379" t="str">
        <f t="shared" si="387"/>
        <v>if(isset($request[''])){$statement-&gt;bindValue(':', $request['']);}</v>
      </c>
      <c r="BD379" t="str">
        <f t="shared" si="388"/>
        <v>if(isset($request[''])){$statement-&gt;bindValue(':', $request['']);}</v>
      </c>
      <c r="BG379" t="str">
        <f t="shared" si="389"/>
        <v>if(isset($request[''])){$statement-&gt;bindValue(':', $request['']);}</v>
      </c>
      <c r="BJ379" t="str">
        <f t="shared" si="390"/>
        <v>if(isset($request[''])){$statement-&gt;bindValue(':', $request['']);}</v>
      </c>
      <c r="BM379" t="str">
        <f t="shared" si="391"/>
        <v>if(isset($request[''])){$statement-&gt;bindValue(':', $request['']);}</v>
      </c>
      <c r="BP379" t="str">
        <f t="shared" si="392"/>
        <v>if(isset($request['subject'])){$statement-&gt;bindValue(':notification_subject', $request['subject']);}</v>
      </c>
      <c r="BS379" t="str">
        <f t="shared" si="393"/>
        <v>if(isset($request[''])){$statement-&gt;bindValue(':', $request['']);}</v>
      </c>
      <c r="BV379" t="str">
        <f t="shared" si="394"/>
        <v>if(isset($request[''])){$statement-&gt;bindValue(':', $request['']);}</v>
      </c>
      <c r="BY379" t="str">
        <f t="shared" si="395"/>
        <v>if(isset($request[''])){$statement-&gt;bindValue(':', $request['']);}</v>
      </c>
      <c r="CB379" t="str">
        <f t="shared" si="396"/>
        <v>if(isset($request[''])){$statement-&gt;bindValue(':', $request['']);}</v>
      </c>
      <c r="CE379" t="str">
        <f>CONCATENATE("'",CE15,"' =&gt; $row['",CG15,"'],")</f>
        <v>'' =&gt; $row[''],</v>
      </c>
      <c r="CH379" t="s">
        <v>181</v>
      </c>
    </row>
    <row r="380" spans="1:86" x14ac:dyDescent="0.2">
      <c r="B380" t="str">
        <f t="shared" si="370"/>
        <v>if(isset($request[''])){$statement-&gt;bindValue(':', $request['']);}</v>
      </c>
      <c r="E380" t="str">
        <f t="shared" si="371"/>
        <v>if(isset($request[''])){$statement-&gt;bindValue(':', $request['']);}</v>
      </c>
      <c r="H380" t="str">
        <f t="shared" si="372"/>
        <v>if(isset($request[''])){$statement-&gt;bindValue(':', $request['']);}</v>
      </c>
      <c r="K380" t="str">
        <f t="shared" si="373"/>
        <v>if(isset($request[''])){$statement-&gt;bindValue(':', $request['']);}</v>
      </c>
      <c r="N380" t="str">
        <f t="shared" si="374"/>
        <v>if(isset($request[''])){$statement-&gt;bindValue(':', $request['']);}</v>
      </c>
      <c r="Q380" t="str">
        <f t="shared" si="375"/>
        <v>if(isset($request[''])){$statement-&gt;bindValue(':', $request['']);}</v>
      </c>
      <c r="T380" t="str">
        <f t="shared" si="376"/>
        <v>if(isset($request[''])){$statement-&gt;bindValue(':', $request['']);}</v>
      </c>
      <c r="W380" t="str">
        <f t="shared" si="377"/>
        <v>if(isset($request[''])){$statement-&gt;bindValue(':', $request['']);}</v>
      </c>
      <c r="Z380" t="str">
        <f t="shared" si="378"/>
        <v>if(isset($request[''])){$statement-&gt;bindValue(':', $request['']);}</v>
      </c>
      <c r="AC380" t="str">
        <f t="shared" si="379"/>
        <v>if(isset($request[''])){$statement-&gt;bindValue(':', $request['']);}</v>
      </c>
      <c r="AF380" t="str">
        <f t="shared" si="380"/>
        <v>if(isset($request[''])){$statement-&gt;bindValue(':', $request['']);}</v>
      </c>
      <c r="AI380" t="str">
        <f t="shared" si="381"/>
        <v>if(isset($request[''])){$statement-&gt;bindValue(':', $request['']);}</v>
      </c>
      <c r="AL380" t="str">
        <f t="shared" si="382"/>
        <v>if(isset($request[''])){$statement-&gt;bindValue(':', $request['']);}</v>
      </c>
      <c r="AO380" t="str">
        <f t="shared" si="383"/>
        <v>if(isset($request[''])){$statement-&gt;bindValue(':', $request['']);}</v>
      </c>
      <c r="AR380" t="str">
        <f t="shared" si="384"/>
        <v>if(isset($request[''])){$statement-&gt;bindValue(':', $request['']);}</v>
      </c>
      <c r="AU380" t="str">
        <f t="shared" si="385"/>
        <v>if(isset($request[''])){$statement-&gt;bindValue(':', $request['']);}</v>
      </c>
      <c r="AX380" t="str">
        <f t="shared" si="386"/>
        <v>if(isset($request[''])){$statement-&gt;bindValue(':', $request['']);}</v>
      </c>
      <c r="BA380" t="str">
        <f t="shared" si="387"/>
        <v>if(isset($request[''])){$statement-&gt;bindValue(':', $request['']);}</v>
      </c>
      <c r="BD380" t="str">
        <f t="shared" si="388"/>
        <v>if(isset($request[''])){$statement-&gt;bindValue(':', $request['']);}</v>
      </c>
      <c r="BG380" t="str">
        <f t="shared" si="389"/>
        <v>if(isset($request[''])){$statement-&gt;bindValue(':', $request['']);}</v>
      </c>
      <c r="BJ380" t="str">
        <f t="shared" si="390"/>
        <v>if(isset($request[''])){$statement-&gt;bindValue(':', $request['']);}</v>
      </c>
      <c r="BM380" t="str">
        <f t="shared" si="391"/>
        <v>if(isset($request[''])){$statement-&gt;bindValue(':', $request['']);}</v>
      </c>
      <c r="BP380" t="str">
        <f t="shared" si="392"/>
        <v>if(isset($request['object'])){$statement-&gt;bindValue(':notification_object', $request['object']);}</v>
      </c>
      <c r="BS380" t="str">
        <f t="shared" si="393"/>
        <v>if(isset($request[''])){$statement-&gt;bindValue(':', $request['']);}</v>
      </c>
      <c r="BV380" t="str">
        <f t="shared" si="394"/>
        <v>if(isset($request[''])){$statement-&gt;bindValue(':', $request['']);}</v>
      </c>
      <c r="BY380" t="str">
        <f t="shared" si="395"/>
        <v>if(isset($request[''])){$statement-&gt;bindValue(':', $request['']);}</v>
      </c>
      <c r="CB380" t="str">
        <f t="shared" si="396"/>
        <v>if(isset($request[''])){$statement-&gt;bindValue(':', $request['']);}</v>
      </c>
      <c r="CE380" t="str">
        <f>CONCATENATE("'",CE16,"' =&gt; $row['",CG16,"'],")</f>
        <v>'' =&gt; $row[''],</v>
      </c>
      <c r="CH380" t="s">
        <v>181</v>
      </c>
    </row>
    <row r="381" spans="1:86" x14ac:dyDescent="0.2">
      <c r="B381" t="str">
        <f t="shared" si="370"/>
        <v>if(isset($request[''])){$statement-&gt;bindValue(':', $request['']);}</v>
      </c>
      <c r="E381" t="str">
        <f t="shared" si="371"/>
        <v>if(isset($request[''])){$statement-&gt;bindValue(':', $request['']);}</v>
      </c>
      <c r="H381" t="str">
        <f t="shared" si="372"/>
        <v>if(isset($request[''])){$statement-&gt;bindValue(':', $request['']);}</v>
      </c>
      <c r="K381" t="str">
        <f t="shared" si="373"/>
        <v>if(isset($request[''])){$statement-&gt;bindValue(':', $request['']);}</v>
      </c>
      <c r="N381" t="str">
        <f t="shared" si="374"/>
        <v>if(isset($request[''])){$statement-&gt;bindValue(':', $request['']);}</v>
      </c>
      <c r="Q381" t="str">
        <f t="shared" si="375"/>
        <v>if(isset($request[''])){$statement-&gt;bindValue(':', $request['']);}</v>
      </c>
      <c r="T381" t="str">
        <f t="shared" si="376"/>
        <v>if(isset($request[''])){$statement-&gt;bindValue(':', $request['']);}</v>
      </c>
      <c r="W381" t="str">
        <f t="shared" si="377"/>
        <v>if(isset($request[''])){$statement-&gt;bindValue(':', $request['']);}</v>
      </c>
      <c r="Z381" t="str">
        <f t="shared" si="378"/>
        <v>if(isset($request[''])){$statement-&gt;bindValue(':', $request['']);}</v>
      </c>
      <c r="AC381" t="str">
        <f t="shared" si="379"/>
        <v>if(isset($request[''])){$statement-&gt;bindValue(':', $request['']);}</v>
      </c>
      <c r="AF381" t="str">
        <f t="shared" si="380"/>
        <v>if(isset($request[''])){$statement-&gt;bindValue(':', $request['']);}</v>
      </c>
      <c r="AI381" t="str">
        <f t="shared" si="381"/>
        <v>if(isset($request[''])){$statement-&gt;bindValue(':', $request['']);}</v>
      </c>
      <c r="AL381" t="str">
        <f t="shared" si="382"/>
        <v>if(isset($request[''])){$statement-&gt;bindValue(':', $request['']);}</v>
      </c>
      <c r="AO381" t="str">
        <f t="shared" si="383"/>
        <v>if(isset($request[''])){$statement-&gt;bindValue(':', $request['']);}</v>
      </c>
      <c r="AR381" t="str">
        <f t="shared" si="384"/>
        <v>if(isset($request[''])){$statement-&gt;bindValue(':', $request['']);}</v>
      </c>
      <c r="AU381" t="str">
        <f t="shared" si="385"/>
        <v>if(isset($request[''])){$statement-&gt;bindValue(':', $request['']);}</v>
      </c>
      <c r="AX381" t="str">
        <f t="shared" si="386"/>
        <v>if(isset($request[''])){$statement-&gt;bindValue(':', $request['']);}</v>
      </c>
      <c r="BA381" t="str">
        <f t="shared" si="387"/>
        <v>if(isset($request[''])){$statement-&gt;bindValue(':', $request['']);}</v>
      </c>
      <c r="BD381" t="str">
        <f t="shared" si="388"/>
        <v>if(isset($request[''])){$statement-&gt;bindValue(':', $request['']);}</v>
      </c>
      <c r="BG381" t="str">
        <f t="shared" si="389"/>
        <v>if(isset($request[''])){$statement-&gt;bindValue(':', $request['']);}</v>
      </c>
      <c r="BJ381" t="str">
        <f t="shared" si="390"/>
        <v>if(isset($request[''])){$statement-&gt;bindValue(':', $request['']);}</v>
      </c>
      <c r="BM381" t="str">
        <f t="shared" si="391"/>
        <v>if(isset($request[''])){$statement-&gt;bindValue(':', $request['']);}</v>
      </c>
      <c r="BP381" t="str">
        <f t="shared" si="392"/>
        <v>if(isset($request[''])){$statement-&gt;bindValue(':', $request['']);}</v>
      </c>
      <c r="BS381" t="str">
        <f t="shared" si="393"/>
        <v>if(isset($request[''])){$statement-&gt;bindValue(':', $request['']);}</v>
      </c>
      <c r="BV381" t="str">
        <f t="shared" si="394"/>
        <v>if(isset($request[''])){$statement-&gt;bindValue(':', $request['']);}</v>
      </c>
      <c r="BY381" t="str">
        <f t="shared" si="395"/>
        <v>if(isset($request[''])){$statement-&gt;bindValue(':', $request['']);}</v>
      </c>
      <c r="CB381" t="str">
        <f t="shared" si="396"/>
        <v>if(isset($request[''])){$statement-&gt;bindValue(':', $request['']);}</v>
      </c>
      <c r="CE381" t="str">
        <f>CONCATENATE("'",CE17,"' =&gt; $row['",CG17,"'],")</f>
        <v>'excerpt_ID' =&gt; $row['excerpt_ID'],</v>
      </c>
      <c r="CH381" t="s">
        <v>181</v>
      </c>
    </row>
    <row r="382" spans="1:86" x14ac:dyDescent="0.2">
      <c r="B382" t="str">
        <f t="shared" si="370"/>
        <v>if(isset($request[''])){$statement-&gt;bindValue(':', $request['']);}</v>
      </c>
      <c r="E382" t="str">
        <f t="shared" si="371"/>
        <v>if(isset($request[''])){$statement-&gt;bindValue(':', $request['']);}</v>
      </c>
      <c r="H382" t="str">
        <f t="shared" si="372"/>
        <v>if(isset($request[''])){$statement-&gt;bindValue(':', $request['']);}</v>
      </c>
      <c r="K382" t="str">
        <f t="shared" si="373"/>
        <v>if(isset($request[''])){$statement-&gt;bindValue(':', $request['']);}</v>
      </c>
      <c r="N382" t="str">
        <f t="shared" si="374"/>
        <v>if(isset($request[''])){$statement-&gt;bindValue(':', $request['']);}</v>
      </c>
      <c r="Q382" t="str">
        <f t="shared" si="375"/>
        <v>if(isset($request[''])){$statement-&gt;bindValue(':', $request['']);}</v>
      </c>
      <c r="T382" t="str">
        <f t="shared" si="376"/>
        <v>if(isset($request[''])){$statement-&gt;bindValue(':', $request['']);}</v>
      </c>
      <c r="W382" t="str">
        <f t="shared" si="377"/>
        <v>if(isset($request[''])){$statement-&gt;bindValue(':', $request['']);}</v>
      </c>
      <c r="Z382" t="str">
        <f t="shared" si="378"/>
        <v>if(isset($request[''])){$statement-&gt;bindValue(':', $request['']);}</v>
      </c>
      <c r="AC382" t="str">
        <f t="shared" si="379"/>
        <v>if(isset($request[''])){$statement-&gt;bindValue(':', $request['']);}</v>
      </c>
      <c r="AF382" t="str">
        <f t="shared" si="380"/>
        <v>if(isset($request[''])){$statement-&gt;bindValue(':', $request['']);}</v>
      </c>
      <c r="AI382" t="str">
        <f t="shared" si="381"/>
        <v>if(isset($request[''])){$statement-&gt;bindValue(':', $request['']);}</v>
      </c>
      <c r="AL382" t="str">
        <f t="shared" si="382"/>
        <v>if(isset($request[''])){$statement-&gt;bindValue(':', $request['']);}</v>
      </c>
      <c r="AO382" t="str">
        <f t="shared" si="383"/>
        <v>if(isset($request[''])){$statement-&gt;bindValue(':', $request['']);}</v>
      </c>
      <c r="AR382" t="str">
        <f t="shared" si="384"/>
        <v>if(isset($request[''])){$statement-&gt;bindValue(':', $request['']);}</v>
      </c>
      <c r="AU382" t="str">
        <f t="shared" si="385"/>
        <v>if(isset($request[''])){$statement-&gt;bindValue(':', $request['']);}</v>
      </c>
      <c r="AX382" t="str">
        <f t="shared" si="386"/>
        <v>if(isset($request[''])){$statement-&gt;bindValue(':', $request['']);}</v>
      </c>
      <c r="BA382" t="str">
        <f t="shared" si="387"/>
        <v>if(isset($request[''])){$statement-&gt;bindValue(':', $request['']);}</v>
      </c>
      <c r="BD382" t="str">
        <f t="shared" si="388"/>
        <v>if(isset($request[''])){$statement-&gt;bindValue(':', $request['']);}</v>
      </c>
      <c r="BG382" t="str">
        <f t="shared" si="389"/>
        <v>if(isset($request[''])){$statement-&gt;bindValue(':', $request['']);}</v>
      </c>
      <c r="BJ382" t="str">
        <f t="shared" si="390"/>
        <v>if(isset($request[''])){$statement-&gt;bindValue(':', $request['']);}</v>
      </c>
      <c r="BM382" t="str">
        <f t="shared" si="391"/>
        <v>if(isset($request[''])){$statement-&gt;bindValue(':', $request['']);}</v>
      </c>
      <c r="BP382" t="str">
        <f t="shared" si="392"/>
        <v>if(isset($request[''])){$statement-&gt;bindValue(':', $request['']);}</v>
      </c>
      <c r="BS382" t="str">
        <f t="shared" si="393"/>
        <v>if(isset($request[''])){$statement-&gt;bindValue(':', $request['']);}</v>
      </c>
      <c r="BV382" t="str">
        <f t="shared" si="394"/>
        <v>if(isset($request[''])){$statement-&gt;bindValue(':', $request['']);}</v>
      </c>
      <c r="BY382" t="str">
        <f t="shared" si="395"/>
        <v>if(isset($request[''])){$statement-&gt;bindValue(':', $request['']);}</v>
      </c>
      <c r="CB382" t="str">
        <f t="shared" si="396"/>
        <v>if(isset($request[''])){$statement-&gt;bindValue(':', $request['']);}</v>
      </c>
      <c r="CE382" t="e">
        <f>CONCATENATE("'",#REF!,"' =&gt; $row['",#REF!,"'],")</f>
        <v>#REF!</v>
      </c>
      <c r="CH382" t="s">
        <v>181</v>
      </c>
    </row>
    <row r="383" spans="1:86" x14ac:dyDescent="0.2">
      <c r="B383" t="str">
        <f t="shared" si="370"/>
        <v>if(isset($request[''])){$statement-&gt;bindValue(':', $request['']);}</v>
      </c>
      <c r="E383" t="str">
        <f t="shared" si="371"/>
        <v>if(isset($request[''])){$statement-&gt;bindValue(':', $request['']);}</v>
      </c>
      <c r="H383" t="str">
        <f t="shared" si="372"/>
        <v>if(isset($request[''])){$statement-&gt;bindValue(':', $request['']);}</v>
      </c>
      <c r="K383" t="str">
        <f t="shared" si="373"/>
        <v>if(isset($request[''])){$statement-&gt;bindValue(':', $request['']);}</v>
      </c>
      <c r="N383" t="str">
        <f t="shared" si="374"/>
        <v>if(isset($request[''])){$statement-&gt;bindValue(':', $request['']);}</v>
      </c>
      <c r="Q383" t="str">
        <f t="shared" si="375"/>
        <v>if(isset($request[''])){$statement-&gt;bindValue(':', $request['']);}</v>
      </c>
      <c r="T383" t="str">
        <f t="shared" si="376"/>
        <v>if(isset($request[''])){$statement-&gt;bindValue(':', $request['']);}</v>
      </c>
      <c r="W383" t="str">
        <f t="shared" si="377"/>
        <v>if(isset($request[''])){$statement-&gt;bindValue(':', $request['']);}</v>
      </c>
      <c r="Z383" t="str">
        <f t="shared" si="378"/>
        <v>if(isset($request[''])){$statement-&gt;bindValue(':', $request['']);}</v>
      </c>
      <c r="AC383" t="str">
        <f t="shared" si="379"/>
        <v>if(isset($request[''])){$statement-&gt;bindValue(':', $request['']);}</v>
      </c>
      <c r="AF383" t="str">
        <f t="shared" si="380"/>
        <v>if(isset($request[''])){$statement-&gt;bindValue(':', $request['']);}</v>
      </c>
      <c r="AI383" t="str">
        <f t="shared" si="381"/>
        <v>if(isset($request[''])){$statement-&gt;bindValue(':', $request['']);}</v>
      </c>
      <c r="AL383" t="str">
        <f t="shared" si="382"/>
        <v>if(isset($request[''])){$statement-&gt;bindValue(':', $request['']);}</v>
      </c>
      <c r="AO383" t="str">
        <f t="shared" si="383"/>
        <v>if(isset($request[''])){$statement-&gt;bindValue(':', $request['']);}</v>
      </c>
      <c r="AR383" t="str">
        <f t="shared" si="384"/>
        <v>if(isset($request[''])){$statement-&gt;bindValue(':', $request['']);}</v>
      </c>
      <c r="AU383" t="str">
        <f t="shared" si="385"/>
        <v>if(isset($request[''])){$statement-&gt;bindValue(':', $request['']);}</v>
      </c>
      <c r="AX383" t="str">
        <f t="shared" si="386"/>
        <v>if(isset($request[''])){$statement-&gt;bindValue(':', $request['']);}</v>
      </c>
      <c r="BA383" t="str">
        <f t="shared" si="387"/>
        <v>if(isset($request[''])){$statement-&gt;bindValue(':', $request['']);}</v>
      </c>
      <c r="BD383" t="str">
        <f t="shared" si="388"/>
        <v>if(isset($request[''])){$statement-&gt;bindValue(':', $request['']);}</v>
      </c>
      <c r="BG383" t="str">
        <f t="shared" si="389"/>
        <v>if(isset($request[''])){$statement-&gt;bindValue(':', $request['']);}</v>
      </c>
      <c r="BJ383" t="str">
        <f t="shared" si="390"/>
        <v>if(isset($request[''])){$statement-&gt;bindValue(':', $request['']);}</v>
      </c>
      <c r="BM383" t="str">
        <f t="shared" si="391"/>
        <v>if(isset($request[''])){$statement-&gt;bindValue(':', $request['']);}</v>
      </c>
      <c r="BP383" t="str">
        <f t="shared" si="392"/>
        <v>if(isset($request[''])){$statement-&gt;bindValue(':', $request['']);}</v>
      </c>
      <c r="BS383" t="str">
        <f t="shared" si="393"/>
        <v>if(isset($request[''])){$statement-&gt;bindValue(':', $request['']);}</v>
      </c>
      <c r="BV383" t="str">
        <f t="shared" si="394"/>
        <v>if(isset($request['stage_id'])){$statement-&gt;bindValue(':stage_id', $request['stage_id']);}</v>
      </c>
      <c r="BY383" t="str">
        <f t="shared" si="395"/>
        <v>if(isset($request['stage_id'])){$statement-&gt;bindValue(':stage_id', $request['stage_id']);}</v>
      </c>
      <c r="CB383" t="str">
        <f t="shared" si="396"/>
        <v>if(isset($request['stage_id'])){$statement-&gt;bindValue(':stage_id', $request['stage_id']);}</v>
      </c>
      <c r="CE383" t="str">
        <f>CONCATENATE("'",CE19,"' =&gt; $row['",CG19,"'],")</f>
        <v>'' =&gt; $row[''],</v>
      </c>
      <c r="CH383" t="s">
        <v>181</v>
      </c>
    </row>
    <row r="384" spans="1:86" x14ac:dyDescent="0.2">
      <c r="B384" t="str">
        <f t="shared" si="370"/>
        <v>if(isset($request[''])){$statement-&gt;bindValue(':', $request['']);}</v>
      </c>
      <c r="E384" t="str">
        <f t="shared" si="371"/>
        <v>if(isset($request[''])){$statement-&gt;bindValue(':', $request['']);}</v>
      </c>
      <c r="H384" t="str">
        <f t="shared" si="372"/>
        <v>if(isset($request[''])){$statement-&gt;bindValue(':', $request['']);}</v>
      </c>
      <c r="K384" t="str">
        <f t="shared" si="373"/>
        <v>if(isset($request[''])){$statement-&gt;bindValue(':', $request['']);}</v>
      </c>
      <c r="N384" t="str">
        <f t="shared" si="374"/>
        <v>if(isset($request[''])){$statement-&gt;bindValue(':', $request['']);}</v>
      </c>
      <c r="Q384" t="str">
        <f t="shared" si="375"/>
        <v>if(isset($request[''])){$statement-&gt;bindValue(':', $request['']);}</v>
      </c>
      <c r="T384" t="str">
        <f t="shared" si="376"/>
        <v>if(isset($request[''])){$statement-&gt;bindValue(':', $request['']);}</v>
      </c>
      <c r="W384" t="str">
        <f t="shared" si="377"/>
        <v>if(isset($request[''])){$statement-&gt;bindValue(':', $request['']);}</v>
      </c>
      <c r="Z384" t="str">
        <f t="shared" si="378"/>
        <v>if(isset($request[''])){$statement-&gt;bindValue(':', $request['']);}</v>
      </c>
      <c r="AC384" t="str">
        <f t="shared" si="379"/>
        <v>if(isset($request[''])){$statement-&gt;bindValue(':', $request['']);}</v>
      </c>
      <c r="AF384" t="str">
        <f t="shared" si="380"/>
        <v>if(isset($request[''])){$statement-&gt;bindValue(':', $request['']);}</v>
      </c>
      <c r="AI384" t="str">
        <f t="shared" si="381"/>
        <v>if(isset($request[''])){$statement-&gt;bindValue(':', $request['']);}</v>
      </c>
      <c r="AL384" t="str">
        <f t="shared" si="382"/>
        <v>if(isset($request[''])){$statement-&gt;bindValue(':', $request['']);}</v>
      </c>
      <c r="AO384" t="str">
        <f t="shared" si="383"/>
        <v>if(isset($request[''])){$statement-&gt;bindValue(':', $request['']);}</v>
      </c>
      <c r="AR384" t="str">
        <f t="shared" si="384"/>
        <v>if(isset($request[''])){$statement-&gt;bindValue(':', $request['']);}</v>
      </c>
      <c r="AU384" t="str">
        <f t="shared" si="385"/>
        <v>if(isset($request[''])){$statement-&gt;bindValue(':', $request['']);}</v>
      </c>
      <c r="AX384" t="str">
        <f t="shared" si="386"/>
        <v>if(isset($request[''])){$statement-&gt;bindValue(':', $request['']);}</v>
      </c>
      <c r="BA384" t="str">
        <f t="shared" si="387"/>
        <v>if(isset($request[''])){$statement-&gt;bindValue(':', $request['']);}</v>
      </c>
      <c r="BD384" t="str">
        <f t="shared" si="388"/>
        <v>if(isset($request[''])){$statement-&gt;bindValue(':', $request['']);}</v>
      </c>
      <c r="BG384" t="str">
        <f t="shared" si="389"/>
        <v>if(isset($request[''])){$statement-&gt;bindValue(':', $request['']);}</v>
      </c>
      <c r="BJ384" t="str">
        <f t="shared" si="390"/>
        <v>if(isset($request[''])){$statement-&gt;bindValue(':', $request['']);}</v>
      </c>
      <c r="BM384" t="str">
        <f t="shared" si="391"/>
        <v>if(isset($request[''])){$statement-&gt;bindValue(':', $request['']);}</v>
      </c>
      <c r="BP384" t="str">
        <f t="shared" si="392"/>
        <v>if(isset($request[''])){$statement-&gt;bindValue(':', $request['']);}</v>
      </c>
      <c r="BS384" t="str">
        <f t="shared" si="393"/>
        <v>if(isset($request[''])){$statement-&gt;bindValue(':', $request['']);}</v>
      </c>
      <c r="BV384" t="str">
        <f t="shared" si="394"/>
        <v>if(isset($request['attachment_id'])){$statement-&gt;bindValue(':attachment_id', $request['attachment_id']);}</v>
      </c>
      <c r="BY384" t="str">
        <f t="shared" si="395"/>
        <v>if(isset($request[''])){$statement-&gt;bindValue(':', $request['']);}</v>
      </c>
      <c r="CB384" t="str">
        <f t="shared" si="396"/>
        <v>if(isset($request[''])){$statement-&gt;bindValue(':', $request['']);}</v>
      </c>
      <c r="CE384" t="e">
        <f>CONCATENATE("'",#REF!,"' =&gt; $row['",#REF!,"'],")</f>
        <v>#REF!</v>
      </c>
      <c r="CH384" t="s">
        <v>181</v>
      </c>
    </row>
    <row r="385" spans="1:86" x14ac:dyDescent="0.2">
      <c r="B385" t="str">
        <f t="shared" si="370"/>
        <v>if(isset($request[''])){$statement-&gt;bindValue(':', $request['']);}</v>
      </c>
      <c r="E385" t="str">
        <f t="shared" si="371"/>
        <v>if(isset($request[''])){$statement-&gt;bindValue(':', $request['']);}</v>
      </c>
      <c r="H385" t="str">
        <f t="shared" si="372"/>
        <v>if(isset($request[''])){$statement-&gt;bindValue(':', $request['']);}</v>
      </c>
      <c r="K385" t="str">
        <f t="shared" si="373"/>
        <v>if(isset($request[''])){$statement-&gt;bindValue(':', $request['']);}</v>
      </c>
      <c r="N385" t="str">
        <f t="shared" si="374"/>
        <v>if(isset($request[''])){$statement-&gt;bindValue(':', $request['']);}</v>
      </c>
      <c r="Q385" t="str">
        <f t="shared" si="375"/>
        <v>if(isset($request[''])){$statement-&gt;bindValue(':', $request['']);}</v>
      </c>
      <c r="T385" t="str">
        <f t="shared" si="376"/>
        <v>if(isset($request[''])){$statement-&gt;bindValue(':', $request['']);}</v>
      </c>
      <c r="W385" t="str">
        <f t="shared" si="377"/>
        <v>if(isset($request[''])){$statement-&gt;bindValue(':', $request['']);}</v>
      </c>
      <c r="Z385" t="str">
        <f t="shared" si="378"/>
        <v>if(isset($request[''])){$statement-&gt;bindValue(':', $request['']);}</v>
      </c>
      <c r="AC385" t="str">
        <f t="shared" si="379"/>
        <v>if(isset($request[''])){$statement-&gt;bindValue(':', $request['']);}</v>
      </c>
      <c r="AF385" t="str">
        <f t="shared" si="380"/>
        <v>if(isset($request[''])){$statement-&gt;bindValue(':', $request['']);}</v>
      </c>
      <c r="AI385" t="str">
        <f t="shared" si="381"/>
        <v>if(isset($request[''])){$statement-&gt;bindValue(':', $request['']);}</v>
      </c>
      <c r="AL385" t="str">
        <f t="shared" si="382"/>
        <v>if(isset($request[''])){$statement-&gt;bindValue(':', $request['']);}</v>
      </c>
      <c r="AO385" t="str">
        <f t="shared" si="383"/>
        <v>if(isset($request[''])){$statement-&gt;bindValue(':', $request['']);}</v>
      </c>
      <c r="AR385" t="str">
        <f t="shared" si="384"/>
        <v>if(isset($request[''])){$statement-&gt;bindValue(':', $request['']);}</v>
      </c>
      <c r="AU385" t="str">
        <f t="shared" si="385"/>
        <v>if(isset($request[''])){$statement-&gt;bindValue(':', $request['']);}</v>
      </c>
      <c r="AX385" t="str">
        <f t="shared" si="386"/>
        <v>if(isset($request[''])){$statement-&gt;bindValue(':', $request['']);}</v>
      </c>
      <c r="BA385" t="str">
        <f t="shared" si="387"/>
        <v>if(isset($request[''])){$statement-&gt;bindValue(':', $request['']);}</v>
      </c>
      <c r="BD385" t="str">
        <f t="shared" si="388"/>
        <v>if(isset($request['post_id'])){$statement-&gt;bindValue(':post_id', $request['post_id']);}</v>
      </c>
      <c r="BG385" t="str">
        <f t="shared" si="389"/>
        <v>if(isset($request[''])){$statement-&gt;bindValue(':', $request['']);}</v>
      </c>
      <c r="BJ385" t="str">
        <f t="shared" si="390"/>
        <v>if(isset($request[''])){$statement-&gt;bindValue(':', $request['']);}</v>
      </c>
      <c r="BM385" t="str">
        <f t="shared" si="391"/>
        <v>if(isset($request[''])){$statement-&gt;bindValue(':', $request['']);}</v>
      </c>
      <c r="BP385" t="str">
        <f t="shared" si="392"/>
        <v>if(isset($request[''])){$statement-&gt;bindValue(':', $request['']);}</v>
      </c>
      <c r="BS385" t="str">
        <f t="shared" si="393"/>
        <v>if(isset($request[''])){$statement-&gt;bindValue(':', $request['']);}</v>
      </c>
      <c r="BV385" t="str">
        <f t="shared" si="394"/>
        <v>if(isset($request['post_id'])){$statement-&gt;bindValue(':post_id', $request['post_id']);}</v>
      </c>
      <c r="BY385" t="str">
        <f t="shared" si="395"/>
        <v>if(isset($request['post_id'])){$statement-&gt;bindValue(':post_id', $request['post_id']);}</v>
      </c>
      <c r="CB385" t="str">
        <f t="shared" si="396"/>
        <v>if(isset($request['post_id'])){$statement-&gt;bindValue(':post_id', $request['post_id']);}</v>
      </c>
      <c r="CE385" t="e">
        <f>CONCATENATE("'",#REF!,"' =&gt; $row['",#REF!,"'],")</f>
        <v>#REF!</v>
      </c>
      <c r="CH385" t="s">
        <v>181</v>
      </c>
    </row>
    <row r="386" spans="1:86" x14ac:dyDescent="0.2">
      <c r="B386" t="str">
        <f t="shared" si="370"/>
        <v>if(isset($request[''])){$statement-&gt;bindValue(':', $request['']);}</v>
      </c>
      <c r="E386" t="str">
        <f t="shared" si="371"/>
        <v>if(isset($request[''])){$statement-&gt;bindValue(':', $request['']);}</v>
      </c>
      <c r="H386" t="str">
        <f t="shared" si="372"/>
        <v>if(isset($request[''])){$statement-&gt;bindValue(':', $request['']);}</v>
      </c>
      <c r="K386" t="str">
        <f t="shared" si="373"/>
        <v>if(isset($request[''])){$statement-&gt;bindValue(':', $request['']);}</v>
      </c>
      <c r="N386" t="str">
        <f t="shared" si="374"/>
        <v>if(isset($request[''])){$statement-&gt;bindValue(':', $request['']);}</v>
      </c>
      <c r="Q386" t="str">
        <f t="shared" si="375"/>
        <v>if(isset($request[''])){$statement-&gt;bindValue(':', $request['']);}</v>
      </c>
      <c r="T386" t="str">
        <f t="shared" si="376"/>
        <v>if(isset($request[''])){$statement-&gt;bindValue(':', $request['']);}</v>
      </c>
      <c r="W386" t="str">
        <f t="shared" si="377"/>
        <v>if(isset($request[''])){$statement-&gt;bindValue(':', $request['']);}</v>
      </c>
      <c r="Z386" t="str">
        <f t="shared" si="378"/>
        <v>if(isset($request[''])){$statement-&gt;bindValue(':', $request['']);}</v>
      </c>
      <c r="AC386" t="str">
        <f t="shared" si="379"/>
        <v>if(isset($request[''])){$statement-&gt;bindValue(':', $request['']);}</v>
      </c>
      <c r="AF386" t="str">
        <f t="shared" si="380"/>
        <v>if(isset($request[''])){$statement-&gt;bindValue(':', $request['']);}</v>
      </c>
      <c r="AI386" t="str">
        <f t="shared" si="381"/>
        <v>if(isset($request[''])){$statement-&gt;bindValue(':', $request['']);}</v>
      </c>
      <c r="AL386" t="str">
        <f t="shared" si="382"/>
        <v>if(isset($request[''])){$statement-&gt;bindValue(':', $request['']);}</v>
      </c>
      <c r="AO386" t="str">
        <f t="shared" si="383"/>
        <v>if(isset($request[''])){$statement-&gt;bindValue(':', $request['']);}</v>
      </c>
      <c r="AR386" t="str">
        <f t="shared" si="384"/>
        <v>if(isset($request[''])){$statement-&gt;bindValue(':', $request['']);}</v>
      </c>
      <c r="AU386" t="str">
        <f t="shared" si="385"/>
        <v>if(isset($request[''])){$statement-&gt;bindValue(':', $request['']);}</v>
      </c>
      <c r="AX386" t="str">
        <f t="shared" si="386"/>
        <v>if(isset($request[''])){$statement-&gt;bindValue(':', $request['']);}</v>
      </c>
      <c r="BA386" t="str">
        <f t="shared" si="387"/>
        <v>if(isset($request[''])){$statement-&gt;bindValue(':', $request['']);}</v>
      </c>
      <c r="BD386" t="str">
        <f t="shared" si="388"/>
        <v>if(isset($request[''])){$statement-&gt;bindValue(':', $request['']);}</v>
      </c>
      <c r="BG386" t="str">
        <f t="shared" si="389"/>
        <v>if(isset($request[''])){$statement-&gt;bindValue(':', $request['']);}</v>
      </c>
      <c r="BJ386" t="str">
        <f t="shared" si="390"/>
        <v>if(isset($request[''])){$statement-&gt;bindValue(':', $request['']);}</v>
      </c>
      <c r="BM386" t="str">
        <f t="shared" si="391"/>
        <v>if(isset($request[''])){$statement-&gt;bindValue(':', $request['']);}</v>
      </c>
      <c r="BP386" t="str">
        <f t="shared" si="392"/>
        <v>if(isset($request[''])){$statement-&gt;bindValue(':', $request['']);}</v>
      </c>
      <c r="BS386" t="str">
        <f t="shared" si="393"/>
        <v>if(isset($request[''])){$statement-&gt;bindValue(':', $request['']);}</v>
      </c>
      <c r="BV386" t="str">
        <f t="shared" si="394"/>
        <v>if(isset($request[''])){$statement-&gt;bindValue(':', $request['']);}</v>
      </c>
      <c r="BY386" t="str">
        <f t="shared" si="395"/>
        <v>if(isset($request[''])){$statement-&gt;bindValue(':', $request['']);}</v>
      </c>
      <c r="CB386" t="str">
        <f t="shared" si="396"/>
        <v>if(isset($request[''])){$statement-&gt;bindValue(':', $request['']);}</v>
      </c>
      <c r="CE386" t="e">
        <f>CONCATENATE("'",#REF!,"' =&gt; $row['",#REF!,"'],")</f>
        <v>#REF!</v>
      </c>
      <c r="CH386" t="s">
        <v>181</v>
      </c>
    </row>
    <row r="387" spans="1:86" x14ac:dyDescent="0.2">
      <c r="B387" t="str">
        <f t="shared" si="370"/>
        <v>if(isset($request[''])){$statement-&gt;bindValue(':', $request['']);}</v>
      </c>
      <c r="E387" t="str">
        <f t="shared" si="371"/>
        <v>if(isset($request[''])){$statement-&gt;bindValue(':', $request['']);}</v>
      </c>
      <c r="H387" t="str">
        <f t="shared" si="372"/>
        <v>if(isset($request[''])){$statement-&gt;bindValue(':', $request['']);}</v>
      </c>
      <c r="K387" t="str">
        <f t="shared" si="373"/>
        <v>if(isset($request['partner_id'])){$statement-&gt;bindValue(':partner_id', $request['partner_id']);}</v>
      </c>
      <c r="N387" t="str">
        <f t="shared" si="374"/>
        <v>if(isset($request[''])){$statement-&gt;bindValue(':', $request['']);}</v>
      </c>
      <c r="Q387" t="str">
        <f t="shared" si="375"/>
        <v>if(isset($request[''])){$statement-&gt;bindValue(':', $request['']);}</v>
      </c>
      <c r="T387" t="str">
        <f t="shared" si="376"/>
        <v>if(isset($request[''])){$statement-&gt;bindValue(':', $request['']);}</v>
      </c>
      <c r="W387" t="str">
        <f t="shared" si="377"/>
        <v>if(isset($request[''])){$statement-&gt;bindValue(':', $request['']);}</v>
      </c>
      <c r="Z387" t="str">
        <f t="shared" si="378"/>
        <v>if(isset($request[''])){$statement-&gt;bindValue(':', $request['']);}</v>
      </c>
      <c r="AC387" t="str">
        <f t="shared" si="379"/>
        <v>if(isset($request[''])){$statement-&gt;bindValue(':', $request['']);}</v>
      </c>
      <c r="AF387" t="str">
        <f t="shared" si="380"/>
        <v>if(isset($request[''])){$statement-&gt;bindValue(':', $request['']);}</v>
      </c>
      <c r="AI387" t="str">
        <f t="shared" si="381"/>
        <v>if(isset($request[''])){$statement-&gt;bindValue(':', $request['']);}</v>
      </c>
      <c r="AL387" t="str">
        <f t="shared" si="382"/>
        <v>if(isset($request[''])){$statement-&gt;bindValue(':', $request['']);}</v>
      </c>
      <c r="AO387" t="str">
        <f t="shared" si="383"/>
        <v>if(isset($request[''])){$statement-&gt;bindValue(':', $request['']);}</v>
      </c>
      <c r="AR387" t="str">
        <f t="shared" si="384"/>
        <v>if(isset($request[''])){$statement-&gt;bindValue(':', $request['']);}</v>
      </c>
      <c r="AU387" t="str">
        <f t="shared" si="385"/>
        <v>if(isset($request[''])){$statement-&gt;bindValue(':', $request['']);}</v>
      </c>
      <c r="AX387" t="str">
        <f t="shared" si="386"/>
        <v>if(isset($request[''])){$statement-&gt;bindValue(':', $request['']);}</v>
      </c>
      <c r="BA387" t="str">
        <f t="shared" si="387"/>
        <v>if(isset($request[''])){$statement-&gt;bindValue(':', $request['']);}</v>
      </c>
      <c r="BD387" t="str">
        <f t="shared" si="388"/>
        <v>if(isset($request[''])){$statement-&gt;bindValue(':', $request['']);}</v>
      </c>
      <c r="BG387" t="str">
        <f t="shared" si="389"/>
        <v>if(isset($request[''])){$statement-&gt;bindValue(':', $request['']);}</v>
      </c>
      <c r="BJ387" t="str">
        <f t="shared" si="390"/>
        <v>if(isset($request[''])){$statement-&gt;bindValue(':', $request['']);}</v>
      </c>
      <c r="BM387" t="str">
        <f t="shared" si="391"/>
        <v>if(isset($request['thread_id'])){$statement-&gt;bindValue(':thread_id', $request['thread_id']);}</v>
      </c>
      <c r="BP387" t="str">
        <f t="shared" si="392"/>
        <v>if(isset($request[''])){$statement-&gt;bindValue(':', $request['']);}</v>
      </c>
      <c r="BS387" t="str">
        <f t="shared" si="393"/>
        <v>if(isset($request[''])){$statement-&gt;bindValue(':', $request['']);}</v>
      </c>
      <c r="BV387" t="str">
        <f t="shared" si="394"/>
        <v>if(isset($request[''])){$statement-&gt;bindValue(':', $request['']);}</v>
      </c>
      <c r="BY387" t="str">
        <f t="shared" si="395"/>
        <v>if(isset($request[''])){$statement-&gt;bindValue(':', $request['']);}</v>
      </c>
      <c r="CB387" t="str">
        <f t="shared" si="396"/>
        <v>if(isset($request[''])){$statement-&gt;bindValue(':', $request['']);}</v>
      </c>
      <c r="CE387" t="str">
        <f>CONCATENATE("'",CE18,"' =&gt; $row['",CG18,"'],")</f>
        <v>'stage_ID' =&gt; $row['stage_ID'],</v>
      </c>
      <c r="CH387" t="s">
        <v>181</v>
      </c>
    </row>
    <row r="388" spans="1:86" x14ac:dyDescent="0.2">
      <c r="B388" t="str">
        <f t="shared" si="370"/>
        <v>if(isset($request[''])){$statement-&gt;bindValue(':', $request['']);}</v>
      </c>
      <c r="E388" t="str">
        <f t="shared" si="371"/>
        <v>if(isset($request['profile_id'])){$statement-&gt;bindValue(':profile_id', $request['profile_id']);}</v>
      </c>
      <c r="H388" t="str">
        <f t="shared" si="372"/>
        <v>if(isset($request[''])){$statement-&gt;bindValue(':', $request['']);}</v>
      </c>
      <c r="K388" t="str">
        <f t="shared" si="373"/>
        <v>if(isset($request[''])){$statement-&gt;bindValue(':', $request['']);}</v>
      </c>
      <c r="N388" t="str">
        <f t="shared" si="374"/>
        <v>if(isset($request[''])){$statement-&gt;bindValue(':', $request['']);}</v>
      </c>
      <c r="Q388" t="str">
        <f t="shared" si="375"/>
        <v>if(isset($request[''])){$statement-&gt;bindValue(':', $request['']);}</v>
      </c>
      <c r="T388" t="str">
        <f t="shared" si="376"/>
        <v>if(isset($request[''])){$statement-&gt;bindValue(':', $request['']);}</v>
      </c>
      <c r="W388" t="str">
        <f t="shared" si="377"/>
        <v>if(isset($request[''])){$statement-&gt;bindValue(':', $request['']);}</v>
      </c>
      <c r="Z388" t="str">
        <f t="shared" si="378"/>
        <v>if(isset($request[''])){$statement-&gt;bindValue(':', $request['']);}</v>
      </c>
      <c r="AC388" t="str">
        <f t="shared" si="379"/>
        <v>if(isset($request['profile_id'])){$statement-&gt;bindValue(':profile_id', $request['profile_id']);}</v>
      </c>
      <c r="AF388" t="str">
        <f t="shared" si="380"/>
        <v>if(isset($request['profile_id'])){$statement-&gt;bindValue(':profile_id', $request['profile_id']);}</v>
      </c>
      <c r="AI388" t="str">
        <f t="shared" si="381"/>
        <v>if(isset($request['profile_id'])){$statement-&gt;bindValue(':profile_id', $request['profile_id']);}</v>
      </c>
      <c r="AL388" t="str">
        <f t="shared" si="382"/>
        <v>if(isset($request['profile_id'])){$statement-&gt;bindValue(':profile_id', $request['profile_id']);}</v>
      </c>
      <c r="AO388" t="str">
        <f t="shared" si="383"/>
        <v>if(isset($request['profile_id'])){$statement-&gt;bindValue(':profile_id', $request['profile_id']);}</v>
      </c>
      <c r="AR388" t="str">
        <f t="shared" si="384"/>
        <v>if(isset($request['profile_id'])){$statement-&gt;bindValue(':profile_id', $request['profile_id']);}</v>
      </c>
      <c r="AU388" t="str">
        <f t="shared" si="385"/>
        <v>if(isset($request['profile_id'])){$statement-&gt;bindValue(':profile_id', $request['profile_id']);}</v>
      </c>
      <c r="AX388" t="str">
        <f t="shared" si="386"/>
        <v>if(isset($request['profile_id'])){$statement-&gt;bindValue(':profile_id', $request['profile_id']);}</v>
      </c>
      <c r="BA388" t="str">
        <f t="shared" si="387"/>
        <v>if(isset($request['profile_id'])){$statement-&gt;bindValue(':profile_id', $request['profile_id']);}</v>
      </c>
      <c r="BD388" t="str">
        <f t="shared" si="388"/>
        <v>if(isset($request[''])){$statement-&gt;bindValue(':', $request['']);}</v>
      </c>
      <c r="BG388" t="str">
        <f t="shared" si="389"/>
        <v>if(isset($request['profile_id'])){$statement-&gt;bindValue(':profile_id', $request['profile_id']);}</v>
      </c>
      <c r="BJ388" t="str">
        <f t="shared" si="390"/>
        <v>if(isset($request['profile_id'])){$statement-&gt;bindValue(':profile_id', $request['profile_id']);}</v>
      </c>
      <c r="BM388" t="str">
        <f t="shared" si="391"/>
        <v>if(isset($request['profile_id'])){$statement-&gt;bindValue(':profile_id', $request['profile_id']);}</v>
      </c>
      <c r="BP388" t="str">
        <f t="shared" si="392"/>
        <v>if(isset($request['profile_id'])){$statement-&gt;bindValue(':profile_id', $request['profile_id']);}</v>
      </c>
      <c r="BS388" t="str">
        <f t="shared" si="393"/>
        <v>if(isset($request[''])){$statement-&gt;bindValue(':', $request['']);}</v>
      </c>
      <c r="BV388" t="str">
        <f t="shared" si="394"/>
        <v>if(isset($request[''])){$statement-&gt;bindValue(':', $request['']);}</v>
      </c>
      <c r="BY388" t="str">
        <f t="shared" si="395"/>
        <v>if(isset($request[''])){$statement-&gt;bindValue(':', $request['']);}</v>
      </c>
      <c r="CB388" t="str">
        <f t="shared" si="396"/>
        <v>if(isset($request[''])){$statement-&gt;bindValue(':', $request['']);}</v>
      </c>
      <c r="CE388" t="str">
        <f>CONCATENATE("'",CE20,"' =&gt; $row['",CG20,"'],")</f>
        <v>'post_ID' =&gt; $row['post_ID'],</v>
      </c>
      <c r="CH388" t="s">
        <v>181</v>
      </c>
    </row>
    <row r="389" spans="1:86" x14ac:dyDescent="0.2">
      <c r="B389" t="str">
        <f t="shared" si="370"/>
        <v>if(isset($request[''])){$statement-&gt;bindValue(':', $request['']);}</v>
      </c>
      <c r="E389" t="str">
        <f t="shared" si="371"/>
        <v>if(isset($request[''])){$statement-&gt;bindValue(':', $request['']);}</v>
      </c>
      <c r="H389" t="str">
        <f t="shared" si="372"/>
        <v>if(isset($request[''])){$statement-&gt;bindValue(':', $request['']);}</v>
      </c>
      <c r="K389" t="str">
        <f t="shared" si="373"/>
        <v>if(isset($request[''])){$statement-&gt;bindValue(':', $request['']);}</v>
      </c>
      <c r="N389" t="str">
        <f t="shared" si="374"/>
        <v>if(isset($request[''])){$statement-&gt;bindValue(':', $request['']);}</v>
      </c>
      <c r="Q389" t="str">
        <f t="shared" si="375"/>
        <v>if(isset($request[''])){$statement-&gt;bindValue(':', $request['']);}</v>
      </c>
      <c r="T389" t="str">
        <f t="shared" si="376"/>
        <v>if(isset($request[''])){$statement-&gt;bindValue(':', $request['']);}</v>
      </c>
      <c r="W389" t="str">
        <f t="shared" si="377"/>
        <v>if(isset($request['user_id'])){$statement-&gt;bindValue(':user_id', $request['user_id']);}</v>
      </c>
      <c r="Z389" t="str">
        <f t="shared" si="378"/>
        <v>if(isset($request['user_id'])){$statement-&gt;bindValue(':user_id', $request['user_id']);}</v>
      </c>
      <c r="AC389" t="str">
        <f t="shared" si="379"/>
        <v>if(isset($request[''])){$statement-&gt;bindValue(':', $request['']);}</v>
      </c>
      <c r="AF389" t="str">
        <f t="shared" si="380"/>
        <v>if(isset($request[''])){$statement-&gt;bindValue(':', $request['']);}</v>
      </c>
      <c r="AI389" t="str">
        <f t="shared" si="381"/>
        <v>if(isset($request[''])){$statement-&gt;bindValue(':', $request['']);}</v>
      </c>
      <c r="AL389" t="str">
        <f t="shared" si="382"/>
        <v>if(isset($request[''])){$statement-&gt;bindValue(':', $request['']);}</v>
      </c>
      <c r="AO389" t="str">
        <f t="shared" si="383"/>
        <v>if(isset($request[''])){$statement-&gt;bindValue(':', $request['']);}</v>
      </c>
      <c r="AR389" t="str">
        <f t="shared" si="384"/>
        <v>if(isset($request[''])){$statement-&gt;bindValue(':', $request['']);}</v>
      </c>
      <c r="AU389" t="str">
        <f t="shared" si="385"/>
        <v>if(isset($request[''])){$statement-&gt;bindValue(':', $request['']);}</v>
      </c>
      <c r="AX389" t="str">
        <f t="shared" si="386"/>
        <v>if(isset($request[''])){$statement-&gt;bindValue(':', $request['']);}</v>
      </c>
      <c r="BA389" t="str">
        <f t="shared" si="387"/>
        <v>if(isset($request[''])){$statement-&gt;bindValue(':', $request['']);}</v>
      </c>
      <c r="BD389" t="str">
        <f t="shared" si="388"/>
        <v>if(isset($request[''])){$statement-&gt;bindValue(':', $request['']);}</v>
      </c>
      <c r="BG389" t="str">
        <f t="shared" si="389"/>
        <v>if(isset($request[''])){$statement-&gt;bindValue(':', $request['']);}</v>
      </c>
      <c r="BJ389" t="str">
        <f t="shared" si="390"/>
        <v>if(isset($request[''])){$statement-&gt;bindValue(':', $request['']);}</v>
      </c>
      <c r="BM389" t="str">
        <f t="shared" si="391"/>
        <v>if(isset($request[''])){$statement-&gt;bindValue(':', $request['']);}</v>
      </c>
      <c r="BP389" t="str">
        <f t="shared" si="392"/>
        <v>if(isset($request[''])){$statement-&gt;bindValue(':', $request['']);}</v>
      </c>
      <c r="BS389" t="str">
        <f t="shared" si="393"/>
        <v>if(isset($request[''])){$statement-&gt;bindValue(':', $request['']);}</v>
      </c>
      <c r="BV389" t="str">
        <f t="shared" si="394"/>
        <v>if(isset($request[''])){$statement-&gt;bindValue(':', $request['']);}</v>
      </c>
      <c r="BY389" t="str">
        <f t="shared" si="395"/>
        <v>if(isset($request[''])){$statement-&gt;bindValue(':', $request['']);}</v>
      </c>
      <c r="CB389" t="str">
        <f t="shared" si="396"/>
        <v>if(isset($request[''])){$statement-&gt;bindValue(':', $request['']);}</v>
      </c>
      <c r="CE389" t="str">
        <f>CONCATENATE("'",CE25,"' =&gt; $row['",CG25,"'],")</f>
        <v>'' =&gt; $row[''],</v>
      </c>
      <c r="CH389" t="s">
        <v>181</v>
      </c>
    </row>
    <row r="390" spans="1:86" x14ac:dyDescent="0.2">
      <c r="B390" t="str">
        <f t="shared" si="370"/>
        <v>if(isset($request[''])){$statement-&gt;bindValue(':', $request['']);}</v>
      </c>
      <c r="E390" t="str">
        <f t="shared" si="371"/>
        <v>if(isset($request[''])){$statement-&gt;bindValue(':', $request['']);}</v>
      </c>
      <c r="H390" t="str">
        <f t="shared" si="372"/>
        <v>if(isset($request[''])){$statement-&gt;bindValue(':', $request['']);}</v>
      </c>
      <c r="K390" t="str">
        <f t="shared" si="373"/>
        <v>if(isset($request[''])){$statement-&gt;bindValue(':', $request['']);}</v>
      </c>
      <c r="N390" t="str">
        <f t="shared" si="374"/>
        <v>if(isset($request[''])){$statement-&gt;bindValue(':', $request['']);}</v>
      </c>
      <c r="Q390" t="str">
        <f t="shared" si="375"/>
        <v>if(isset($request[''])){$statement-&gt;bindValue(':', $request['']);}</v>
      </c>
      <c r="T390" t="str">
        <f t="shared" si="376"/>
        <v>if(isset($request['person_id'])){$statement-&gt;bindValue(':person_id', $request['person_id']);}</v>
      </c>
      <c r="W390" t="str">
        <f t="shared" si="377"/>
        <v>if(isset($request[''])){$statement-&gt;bindValue(':', $request['']);}</v>
      </c>
      <c r="Z390" t="str">
        <f t="shared" si="378"/>
        <v>if(isset($request[''])){$statement-&gt;bindValue(':', $request['']);}</v>
      </c>
      <c r="AC390" t="str">
        <f t="shared" si="379"/>
        <v>if(isset($request[''])){$statement-&gt;bindValue(':', $request['']);}</v>
      </c>
      <c r="AF390" t="str">
        <f t="shared" si="380"/>
        <v>if(isset($request[''])){$statement-&gt;bindValue(':', $request['']);}</v>
      </c>
      <c r="AI390" t="str">
        <f t="shared" si="381"/>
        <v>if(isset($request[''])){$statement-&gt;bindValue(':', $request['']);}</v>
      </c>
      <c r="AL390" t="str">
        <f t="shared" si="382"/>
        <v>if(isset($request[''])){$statement-&gt;bindValue(':', $request['']);}</v>
      </c>
      <c r="AO390" t="str">
        <f t="shared" si="383"/>
        <v>if(isset($request[''])){$statement-&gt;bindValue(':', $request['']);}</v>
      </c>
      <c r="AR390" t="str">
        <f t="shared" si="384"/>
        <v>if(isset($request[''])){$statement-&gt;bindValue(':', $request['']);}</v>
      </c>
      <c r="AU390" t="str">
        <f t="shared" si="385"/>
        <v>if(isset($request[''])){$statement-&gt;bindValue(':', $request['']);}</v>
      </c>
      <c r="AX390" t="str">
        <f t="shared" si="386"/>
        <v>if(isset($request[''])){$statement-&gt;bindValue(':', $request['']);}</v>
      </c>
      <c r="BA390" t="str">
        <f t="shared" si="387"/>
        <v>if(isset($request[''])){$statement-&gt;bindValue(':', $request['']);}</v>
      </c>
      <c r="BD390" t="str">
        <f t="shared" si="388"/>
        <v>if(isset($request[''])){$statement-&gt;bindValue(':', $request['']);}</v>
      </c>
      <c r="BG390" t="str">
        <f t="shared" si="389"/>
        <v>if(isset($request[''])){$statement-&gt;bindValue(':', $request['']);}</v>
      </c>
      <c r="BJ390" t="str">
        <f t="shared" si="390"/>
        <v>if(isset($request[''])){$statement-&gt;bindValue(':', $request['']);}</v>
      </c>
      <c r="BM390" t="str">
        <f t="shared" si="391"/>
        <v>if(isset($request[''])){$statement-&gt;bindValue(':', $request['']);}</v>
      </c>
      <c r="BP390" t="str">
        <f t="shared" si="392"/>
        <v>if(isset($request[''])){$statement-&gt;bindValue(':', $request['']);}</v>
      </c>
      <c r="BS390" t="str">
        <f t="shared" si="393"/>
        <v>if(isset($request[''])){$statement-&gt;bindValue(':', $request['']);}</v>
      </c>
      <c r="BV390" t="str">
        <f t="shared" si="394"/>
        <v>if(isset($request[''])){$statement-&gt;bindValue(':', $request['']);}</v>
      </c>
      <c r="BY390" t="str">
        <f t="shared" si="395"/>
        <v>if(isset($request[''])){$statement-&gt;bindValue(':', $request['']);}</v>
      </c>
      <c r="CB390" t="str">
        <f t="shared" si="396"/>
        <v>if(isset($request[''])){$statement-&gt;bindValue(':', $request['']);}</v>
      </c>
      <c r="CE390" t="str">
        <f>CONCATENATE("'",CE26,"' =&gt; $row['",CG26,"'],")</f>
        <v>'app_ID' =&gt; $row['app_ID'],</v>
      </c>
      <c r="CH390" t="s">
        <v>181</v>
      </c>
    </row>
    <row r="391" spans="1:86" x14ac:dyDescent="0.2">
      <c r="B391" t="str">
        <f t="shared" si="370"/>
        <v>if(isset($request['app_id'])){$statement-&gt;bindValue(':app_id', $request['app_id']);}</v>
      </c>
      <c r="E391" t="str">
        <f t="shared" si="371"/>
        <v>if(isset($request['app_id'])){$statement-&gt;bindValue(':app_id', $request['app_id']);}</v>
      </c>
      <c r="H391" t="str">
        <f t="shared" si="372"/>
        <v>if(isset($request['app_id'])){$statement-&gt;bindValue(':app_id', $request['app_id']);}</v>
      </c>
      <c r="K391" t="str">
        <f t="shared" si="373"/>
        <v>if(isset($request['app_id'])){$statement-&gt;bindValue(':app_id', $request['app_id']);}</v>
      </c>
      <c r="N391" t="str">
        <f t="shared" si="374"/>
        <v>if(isset($request['app_id'])){$statement-&gt;bindValue(':app_id', $request['app_id']);}</v>
      </c>
      <c r="Q391" t="str">
        <f t="shared" si="375"/>
        <v>if(isset($request['app_id'])){$statement-&gt;bindValue(':app_id', $request['app_id']);}</v>
      </c>
      <c r="T391" t="str">
        <f t="shared" si="376"/>
        <v>if(isset($request['app_id'])){$statement-&gt;bindValue(':app_id', $request['app_id']);}</v>
      </c>
      <c r="W391" t="str">
        <f t="shared" si="377"/>
        <v>if(isset($request['app_id'])){$statement-&gt;bindValue(':app_id', $request['app_id']);}</v>
      </c>
      <c r="Z391" t="str">
        <f t="shared" si="378"/>
        <v>if(isset($request['app_id'])){$statement-&gt;bindValue(':app_id', $request['app_id']);}</v>
      </c>
      <c r="AC391" t="str">
        <f t="shared" si="379"/>
        <v>if(isset($request['app_id'])){$statement-&gt;bindValue(':app_id', $request['app_id']);}</v>
      </c>
      <c r="AF391" t="str">
        <f t="shared" si="380"/>
        <v>if(isset($request['app_id'])){$statement-&gt;bindValue(':app_id', $request['app_id']);}</v>
      </c>
      <c r="AI391" t="str">
        <f t="shared" si="381"/>
        <v>if(isset($request['app_id'])){$statement-&gt;bindValue(':app_id', $request['app_id']);}</v>
      </c>
      <c r="AL391" t="str">
        <f t="shared" si="382"/>
        <v>if(isset($request['app_id'])){$statement-&gt;bindValue(':app_id', $request['app_id']);}</v>
      </c>
      <c r="AO391" t="str">
        <f t="shared" si="383"/>
        <v>if(isset($request['app_id'])){$statement-&gt;bindValue(':app_id', $request['app_id']);}</v>
      </c>
      <c r="AR391" t="str">
        <f t="shared" si="384"/>
        <v>if(isset($request['app_id'])){$statement-&gt;bindValue(':app_id', $request['app_id']);}</v>
      </c>
      <c r="AU391" t="str">
        <f t="shared" si="385"/>
        <v>if(isset($request['app_id'])){$statement-&gt;bindValue(':app_id', $request['app_id']);}</v>
      </c>
      <c r="AX391" t="str">
        <f t="shared" si="386"/>
        <v>if(isset($request['app_id'])){$statement-&gt;bindValue(':app_id', $request['app_id']);}</v>
      </c>
      <c r="BA391" t="str">
        <f t="shared" si="387"/>
        <v>if(isset($request['app_id'])){$statement-&gt;bindValue(':app_id', $request['app_id']);}</v>
      </c>
      <c r="BD391" t="str">
        <f t="shared" si="388"/>
        <v>if(isset($request['app_id'])){$statement-&gt;bindValue(':app_id', $request['app_id']);}</v>
      </c>
      <c r="BG391" t="str">
        <f t="shared" si="389"/>
        <v>if(isset($request['app_id'])){$statement-&gt;bindValue(':app_id', $request['app_id']);}</v>
      </c>
      <c r="BJ391" t="str">
        <f t="shared" si="390"/>
        <v>if(isset($request['app_id'])){$statement-&gt;bindValue(':app_id', $request['app_id']);}</v>
      </c>
      <c r="BM391" t="str">
        <f t="shared" si="391"/>
        <v>if(isset($request['app_id'])){$statement-&gt;bindValue(':app_id', $request['app_id']);}</v>
      </c>
      <c r="BP391" t="str">
        <f t="shared" si="392"/>
        <v>if(isset($request['app_id'])){$statement-&gt;bindValue(':app_id', $request['app_id']);}</v>
      </c>
      <c r="BS391" t="str">
        <f t="shared" si="393"/>
        <v>if(isset($request['app_id'])){$statement-&gt;bindValue(':app_id', $request['app_id']);}</v>
      </c>
      <c r="BV391" t="str">
        <f t="shared" si="394"/>
        <v>if(isset($request['app_id'])){$statement-&gt;bindValue(':app_id', $request['app_id']);}</v>
      </c>
      <c r="BY391" t="str">
        <f t="shared" si="395"/>
        <v>if(isset($request['app_id'])){$statement-&gt;bindValue(':app_id', $request['app_id']);}</v>
      </c>
      <c r="CB391" t="str">
        <f t="shared" si="396"/>
        <v>if(isset($request['app_id'])){$statement-&gt;bindValue(':app_id', $request['app_id']);}</v>
      </c>
      <c r="CE391" t="str">
        <f>CONCATENATE("'",CE27,"' =&gt; $row['",CG27,"'],")</f>
        <v>'' =&gt; $row[''],</v>
      </c>
      <c r="CH391" t="s">
        <v>181</v>
      </c>
    </row>
    <row r="392" spans="1:86" x14ac:dyDescent="0.2">
      <c r="B392" t="str">
        <f t="shared" si="370"/>
        <v>if(isset($request[''])){$statement-&gt;bindValue(':', $request['']);}</v>
      </c>
      <c r="E392" t="str">
        <f t="shared" si="371"/>
        <v>if(isset($request[''])){$statement-&gt;bindValue(':', $request['']);}</v>
      </c>
      <c r="H392" t="str">
        <f t="shared" si="372"/>
        <v>if(isset($request[''])){$statement-&gt;bindValue(':', $request['']);}</v>
      </c>
      <c r="K392" t="str">
        <f t="shared" si="373"/>
        <v>if(isset($request[''])){$statement-&gt;bindValue(':', $request['']);}</v>
      </c>
      <c r="N392" t="str">
        <f t="shared" si="374"/>
        <v>if(isset($request[''])){$statement-&gt;bindValue(':', $request['']);}</v>
      </c>
      <c r="Q392" t="str">
        <f t="shared" si="375"/>
        <v>if(isset($request[''])){$statement-&gt;bindValue(':', $request['']);}</v>
      </c>
      <c r="T392" t="str">
        <f t="shared" si="376"/>
        <v>if(isset($request[''])){$statement-&gt;bindValue(':', $request['']);}</v>
      </c>
      <c r="W392" t="str">
        <f t="shared" si="377"/>
        <v>if(isset($request[''])){$statement-&gt;bindValue(':', $request['']);}</v>
      </c>
      <c r="Z392" t="str">
        <f t="shared" si="378"/>
        <v>if(isset($request[''])){$statement-&gt;bindValue(':', $request['']);}</v>
      </c>
      <c r="AC392" t="str">
        <f t="shared" si="379"/>
        <v>if(isset($request[''])){$statement-&gt;bindValue(':', $request['']);}</v>
      </c>
      <c r="AF392" t="str">
        <f t="shared" si="380"/>
        <v>if(isset($request[''])){$statement-&gt;bindValue(':', $request['']);}</v>
      </c>
      <c r="AI392" t="str">
        <f t="shared" si="381"/>
        <v>if(isset($request[''])){$statement-&gt;bindValue(':', $request['']);}</v>
      </c>
      <c r="AL392" t="str">
        <f t="shared" si="382"/>
        <v>if(isset($request[''])){$statement-&gt;bindValue(':', $request['']);}</v>
      </c>
      <c r="AO392" t="str">
        <f t="shared" si="383"/>
        <v>if(isset($request[''])){$statement-&gt;bindValue(':', $request['']);}</v>
      </c>
      <c r="AR392" t="str">
        <f t="shared" si="384"/>
        <v>if(isset($request[''])){$statement-&gt;bindValue(':', $request['']);}</v>
      </c>
      <c r="AU392" t="str">
        <f t="shared" si="385"/>
        <v>if(isset($request[''])){$statement-&gt;bindValue(':', $request['']);}</v>
      </c>
      <c r="AX392" t="str">
        <f t="shared" si="386"/>
        <v>if(isset($request[''])){$statement-&gt;bindValue(':', $request['']);}</v>
      </c>
      <c r="BA392" t="str">
        <f t="shared" si="387"/>
        <v>if(isset($request[''])){$statement-&gt;bindValue(':', $request['']);}</v>
      </c>
      <c r="BD392" t="str">
        <f t="shared" si="388"/>
        <v>if(isset($request[''])){$statement-&gt;bindValue(':', $request['']);}</v>
      </c>
      <c r="BG392" t="str">
        <f t="shared" si="389"/>
        <v>if(isset($request[''])){$statement-&gt;bindValue(':', $request['']);}</v>
      </c>
      <c r="BJ392" t="str">
        <f t="shared" si="390"/>
        <v>if(isset($request[''])){$statement-&gt;bindValue(':', $request['']);}</v>
      </c>
      <c r="BM392" t="str">
        <f t="shared" si="391"/>
        <v>if(isset($request[''])){$statement-&gt;bindValue(':', $request['']);}</v>
      </c>
      <c r="BP392" t="str">
        <f t="shared" si="392"/>
        <v>if(isset($request[''])){$statement-&gt;bindValue(':', $request['']);}</v>
      </c>
      <c r="BS392" t="str">
        <f t="shared" si="393"/>
        <v>if(isset($request[''])){$statement-&gt;bindValue(':', $request['']);}</v>
      </c>
      <c r="BV392" t="str">
        <f t="shared" si="394"/>
        <v>if(isset($request[''])){$statement-&gt;bindValue(':', $request['']);}</v>
      </c>
      <c r="BY392" t="str">
        <f t="shared" si="395"/>
        <v>if(isset($request[''])){$statement-&gt;bindValue(':', $request['']);}</v>
      </c>
      <c r="CB392" t="str">
        <f t="shared" si="396"/>
        <v>if(isset($request[''])){$statement-&gt;bindValue(':', $request['']);}</v>
      </c>
      <c r="CE392" t="str">
        <f>CONCATENATE("'",CE28,"' =&gt; $row['",CG28,"'],")</f>
        <v>'event_ID' =&gt; $row['event_ID'],</v>
      </c>
      <c r="CH392" t="s">
        <v>181</v>
      </c>
    </row>
    <row r="393" spans="1:86" x14ac:dyDescent="0.2">
      <c r="B393" t="str">
        <f t="shared" si="370"/>
        <v>if(isset($request['event_id'])){$statement-&gt;bindValue(':event_id', $request['event_id']);}</v>
      </c>
      <c r="E393" t="str">
        <f t="shared" si="371"/>
        <v>if(isset($request['event_id'])){$statement-&gt;bindValue(':', $request['event_id']);}</v>
      </c>
      <c r="H393" t="str">
        <f t="shared" si="372"/>
        <v>if(isset($request['event_id'])){$statement-&gt;bindValue(':', $request['event_id']);}</v>
      </c>
      <c r="K393" t="str">
        <f t="shared" si="373"/>
        <v>if(isset($request['event_id'])){$statement-&gt;bindValue(':event_id', $request['event_id']);}</v>
      </c>
      <c r="N393" t="str">
        <f t="shared" si="374"/>
        <v>if(isset($request['event_id'])){$statement-&gt;bindValue(':event_id', $request['event_id']);}</v>
      </c>
      <c r="Q393" t="str">
        <f t="shared" si="375"/>
        <v>if(isset($request['event_id'])){$statement-&gt;bindValue(':event_id', $request['event_id']);}</v>
      </c>
      <c r="T393" t="str">
        <f t="shared" si="376"/>
        <v>if(isset($request['event_id'])){$statement-&gt;bindValue(':event_id', $request['event_id']);}</v>
      </c>
      <c r="W393" t="str">
        <f t="shared" si="377"/>
        <v>if(isset($request['event_id'])){$statement-&gt;bindValue(':event_id', $request['event_id']);}</v>
      </c>
      <c r="Z393" t="str">
        <f t="shared" si="378"/>
        <v>if(isset($request['event_id'])){$statement-&gt;bindValue(':event_id', $request['event_id']);}</v>
      </c>
      <c r="AC393" t="str">
        <f t="shared" si="379"/>
        <v>if(isset($request['event_id'])){$statement-&gt;bindValue(':event_id', $request['event_id']);}</v>
      </c>
      <c r="AF393" t="str">
        <f t="shared" si="380"/>
        <v>if(isset($request['event_id'])){$statement-&gt;bindValue(':event_id', $request['event_id']);}</v>
      </c>
      <c r="AI393" t="str">
        <f t="shared" si="381"/>
        <v>if(isset($request['event_id'])){$statement-&gt;bindValue(':event_id', $request['event_id']);}</v>
      </c>
      <c r="AL393" t="str">
        <f t="shared" si="382"/>
        <v>if(isset($request['event_id'])){$statement-&gt;bindValue(':event_id', $request['event_id']);}</v>
      </c>
      <c r="AO393" t="str">
        <f t="shared" si="383"/>
        <v>if(isset($request['event_id'])){$statement-&gt;bindValue(':event_id', $request['event_id']);}</v>
      </c>
      <c r="AR393" t="str">
        <f t="shared" si="384"/>
        <v>if(isset($request['event_id'])){$statement-&gt;bindValue(':event_id', $request['event_id']);}</v>
      </c>
      <c r="AU393" t="str">
        <f t="shared" si="385"/>
        <v>if(isset($request['event_id'])){$statement-&gt;bindValue(':event_id', $request['event_id']);}</v>
      </c>
      <c r="AX393" t="str">
        <f t="shared" si="386"/>
        <v>if(isset($request['event_id'])){$statement-&gt;bindValue(':event_id', $request['event_id']);}</v>
      </c>
      <c r="BA393" t="str">
        <f t="shared" si="387"/>
        <v>if(isset($request['event_id'])){$statement-&gt;bindValue(':event_id', $request['event_id']);}</v>
      </c>
      <c r="BD393" t="str">
        <f t="shared" si="388"/>
        <v>if(isset($request['event_id'])){$statement-&gt;bindValue(':event_id', $request['event_id']);}</v>
      </c>
      <c r="BG393" t="str">
        <f t="shared" si="389"/>
        <v>if(isset($request['event_id'])){$statement-&gt;bindValue(':event_id', $request['event_id']);}</v>
      </c>
      <c r="BJ393" t="str">
        <f t="shared" si="390"/>
        <v>if(isset($request['event_id'])){$statement-&gt;bindValue(':event_id', $request['event_id']);}</v>
      </c>
      <c r="BM393" t="str">
        <f t="shared" si="391"/>
        <v>if(isset($request['event_id'])){$statement-&gt;bindValue(':event_id', $request['event_id']);}</v>
      </c>
      <c r="BP393" t="str">
        <f t="shared" si="392"/>
        <v>if(isset($request['event_id'])){$statement-&gt;bindValue(':event_id', $request['event_id']);}</v>
      </c>
      <c r="BS393" t="str">
        <f t="shared" si="393"/>
        <v>if(isset($request['event_id'])){$statement-&gt;bindValue(':event_id', $request['event_id']);}</v>
      </c>
      <c r="BV393" t="str">
        <f t="shared" si="394"/>
        <v>if(isset($request['event_id'])){$statement-&gt;bindValue(':event_id', $request['event_id']);}</v>
      </c>
      <c r="BY393" t="str">
        <f t="shared" si="395"/>
        <v>if(isset($request['event_id'])){$statement-&gt;bindValue(':event_id', $request['event_id']);}</v>
      </c>
      <c r="CB393" t="str">
        <f t="shared" si="396"/>
        <v>if(isset($request['event_id'])){$statement-&gt;bindValue(':event_id', $request['event_id']);}</v>
      </c>
      <c r="CE393" t="str">
        <f>CONCATENATE("'",CE29,"' =&gt; $row['",CG29,"'],")</f>
        <v>'process_ID' =&gt; $row['process_ID'],</v>
      </c>
      <c r="CH393" t="s">
        <v>181</v>
      </c>
    </row>
    <row r="394" spans="1:86" x14ac:dyDescent="0.2">
      <c r="B394" t="str">
        <f t="shared" si="370"/>
        <v>if(isset($request['process_id'])){$statement-&gt;bindValue(':process_id', $request['process_id']);}</v>
      </c>
      <c r="E394" t="str">
        <f t="shared" si="371"/>
        <v>if(isset($request['process_id'])){$statement-&gt;bindValue(':', $request['process_id']);}</v>
      </c>
      <c r="H394" t="str">
        <f t="shared" si="372"/>
        <v>if(isset($request['process_id'])){$statement-&gt;bindValue(':', $request['process_id']);}</v>
      </c>
      <c r="K394" t="str">
        <f t="shared" si="373"/>
        <v>if(isset($request['process_id'])){$statement-&gt;bindValue(':process_id', $request['process_id']);}</v>
      </c>
      <c r="N394" t="str">
        <f t="shared" si="374"/>
        <v>if(isset($request['process_id'])){$statement-&gt;bindValue(':process_id', $request['process_id']);}</v>
      </c>
      <c r="Q394" t="str">
        <f t="shared" si="375"/>
        <v>if(isset($request['process_id'])){$statement-&gt;bindValue(':process_id', $request['process_id']);}</v>
      </c>
      <c r="T394" t="str">
        <f t="shared" si="376"/>
        <v>if(isset($request['process_id'])){$statement-&gt;bindValue(':process_id', $request['process_id']);}</v>
      </c>
      <c r="W394" t="str">
        <f t="shared" si="377"/>
        <v>if(isset($request['process_id'])){$statement-&gt;bindValue(':process_id', $request['process_id']);}</v>
      </c>
      <c r="Z394" t="str">
        <f t="shared" si="378"/>
        <v>if(isset($request['process_id'])){$statement-&gt;bindValue(':process_id', $request['process_id']);}</v>
      </c>
      <c r="AC394" t="str">
        <f t="shared" si="379"/>
        <v>if(isset($request['process_id'])){$statement-&gt;bindValue(':process_id', $request['process_id']);}</v>
      </c>
      <c r="AF394" t="str">
        <f t="shared" si="380"/>
        <v>if(isset($request['process_id'])){$statement-&gt;bindValue(':process_id', $request['process_id']);}</v>
      </c>
      <c r="AI394" t="str">
        <f t="shared" si="381"/>
        <v>if(isset($request['process_id'])){$statement-&gt;bindValue(':process_id', $request['process_id']);}</v>
      </c>
      <c r="AL394" t="str">
        <f t="shared" si="382"/>
        <v>if(isset($request['process_id'])){$statement-&gt;bindValue(':process_id', $request['process_id']);}</v>
      </c>
      <c r="AO394" t="str">
        <f t="shared" si="383"/>
        <v>if(isset($request['process_id'])){$statement-&gt;bindValue(':process_id', $request['process_id']);}</v>
      </c>
      <c r="AR394" t="str">
        <f t="shared" si="384"/>
        <v>if(isset($request['process_id'])){$statement-&gt;bindValue(':process_id', $request['process_id']);}</v>
      </c>
      <c r="AU394" t="str">
        <f t="shared" si="385"/>
        <v>if(isset($request['process_id'])){$statement-&gt;bindValue(':process_id', $request['process_id']);}</v>
      </c>
      <c r="AX394" t="str">
        <f t="shared" si="386"/>
        <v>if(isset($request['process_id'])){$statement-&gt;bindValue(':process_id', $request['process_id']);}</v>
      </c>
      <c r="BA394" t="str">
        <f t="shared" si="387"/>
        <v>if(isset($request['process_id'])){$statement-&gt;bindValue(':process_id', $request['process_id']);}</v>
      </c>
      <c r="BD394" t="str">
        <f t="shared" si="388"/>
        <v>if(isset($request['process_id'])){$statement-&gt;bindValue(':process_id', $request['process_id']);}</v>
      </c>
      <c r="BG394" t="str">
        <f t="shared" si="389"/>
        <v>if(isset($request['process_id'])){$statement-&gt;bindValue(':process_id', $request['process_id']);}</v>
      </c>
      <c r="BJ394" t="str">
        <f t="shared" si="390"/>
        <v>if(isset($request['process_id'])){$statement-&gt;bindValue(':process_id', $request['process_id']);}</v>
      </c>
      <c r="BM394" t="str">
        <f t="shared" si="391"/>
        <v>if(isset($request['process_id'])){$statement-&gt;bindValue(':process_id', $request['process_id']);}</v>
      </c>
      <c r="BP394" t="str">
        <f t="shared" si="392"/>
        <v>if(isset($request['process_id'])){$statement-&gt;bindValue(':process_id', $request['process_id']);}</v>
      </c>
      <c r="BS394" t="str">
        <f t="shared" si="393"/>
        <v>if(isset($request['process_id'])){$statement-&gt;bindValue(':process_id', $request['process_id']);}</v>
      </c>
      <c r="BV394" t="str">
        <f t="shared" si="394"/>
        <v>if(isset($request['process_id'])){$statement-&gt;bindValue(':process_id', $request['process_id']);}</v>
      </c>
      <c r="BY394" t="str">
        <f t="shared" si="395"/>
        <v>if(isset($request['process_id'])){$statement-&gt;bindValue(':process_id', $request['process_id']);}</v>
      </c>
      <c r="CB394" t="str">
        <f t="shared" si="396"/>
        <v>if(isset($request['process_id'])){$statement-&gt;bindValue(':process_id', $request['process_id']);}</v>
      </c>
      <c r="CE394" t="str">
        <f>CONCATENATE("'",CE30,"' =&gt; $row['",CG30,"'],")</f>
        <v>'time_started' =&gt; $row['idea_time_started'],</v>
      </c>
      <c r="CH394" t="s">
        <v>181</v>
      </c>
    </row>
    <row r="395" spans="1:86" x14ac:dyDescent="0.2">
      <c r="B395" t="str">
        <f t="shared" si="370"/>
        <v>if(isset($request['time_started'])){$statement-&gt;bindValue(':time_started', $request['time_started']);}</v>
      </c>
      <c r="E395" t="str">
        <f t="shared" si="371"/>
        <v>if(isset($request['time_started'])){$statement-&gt;bindValue(':time_started', $request['time_started']);}</v>
      </c>
      <c r="H395" t="str">
        <f t="shared" si="372"/>
        <v>if(isset($request['time_started'])){$statement-&gt;bindValue(':time_started', $request['time_started']);}</v>
      </c>
      <c r="K395" t="str">
        <f t="shared" si="373"/>
        <v>if(isset($request['time_started'])){$statement-&gt;bindValue(':time_started', $request['time_started']);}</v>
      </c>
      <c r="N395" t="str">
        <f t="shared" si="374"/>
        <v>if(isset($request['time_started'])){$statement-&gt;bindValue(':time_started', $request['time_started']);}</v>
      </c>
      <c r="Q395" t="str">
        <f t="shared" si="375"/>
        <v>if(isset($request['time_started'])){$statement-&gt;bindValue(':time_started', $request['time_started']);}</v>
      </c>
      <c r="T395" t="str">
        <f t="shared" si="376"/>
        <v>if(isset($request['time_started'])){$statement-&gt;bindValue(':time_started', $request['time_started']);}</v>
      </c>
      <c r="W395" t="str">
        <f t="shared" si="377"/>
        <v>if(isset($request['time_started'])){$statement-&gt;bindValue(':time_started', $request['time_started']);}</v>
      </c>
      <c r="Z395" t="str">
        <f t="shared" si="378"/>
        <v>if(isset($request['time_started'])){$statement-&gt;bindValue(':time_started', $request['time_started']);}</v>
      </c>
      <c r="AC395" t="str">
        <f t="shared" si="379"/>
        <v>if(isset($request['time_started'])){$statement-&gt;bindValue(':time_started', $request['time_started']);}</v>
      </c>
      <c r="AF395" t="str">
        <f t="shared" si="380"/>
        <v>if(isset($request['time_started'])){$statement-&gt;bindValue(':time_started', $request['time_started']);}</v>
      </c>
      <c r="AI395" t="str">
        <f t="shared" si="381"/>
        <v>if(isset($request['time_started'])){$statement-&gt;bindValue(':time_started', $request['time_started']);}</v>
      </c>
      <c r="AL395" t="str">
        <f t="shared" si="382"/>
        <v>if(isset($request['time_started'])){$statement-&gt;bindValue(':time_started', $request['time_started']);}</v>
      </c>
      <c r="AO395" t="str">
        <f t="shared" si="383"/>
        <v>if(isset($request['time_started'])){$statement-&gt;bindValue(':time_started', $request['time_started']);}</v>
      </c>
      <c r="AR395" t="str">
        <f t="shared" si="384"/>
        <v>if(isset($request['time_started'])){$statement-&gt;bindValue(':time_started', $request['time_started']);}</v>
      </c>
      <c r="AU395" t="str">
        <f t="shared" si="385"/>
        <v>if(isset($request['time_started'])){$statement-&gt;bindValue(':time_started', $request['time_started']);}</v>
      </c>
      <c r="AX395" t="str">
        <f t="shared" si="386"/>
        <v>if(isset($request['time_started'])){$statement-&gt;bindValue(':time_started', $request['time_started']);}</v>
      </c>
      <c r="BA395" t="str">
        <f t="shared" si="387"/>
        <v>if(isset($request['time_started'])){$statement-&gt;bindValue(':time_started', $request['time_started']);}</v>
      </c>
      <c r="BD395" t="str">
        <f t="shared" si="388"/>
        <v>if(isset($request['time_started'])){$statement-&gt;bindValue(':time_started', $request['time_started']);}</v>
      </c>
      <c r="BG395" t="str">
        <f t="shared" si="389"/>
        <v>if(isset($request['time_started'])){$statement-&gt;bindValue(':time_started', $request['time_started']);}</v>
      </c>
      <c r="BJ395" t="str">
        <f t="shared" si="390"/>
        <v>if(isset($request['time_started'])){$statement-&gt;bindValue(':time_started', $request['time_started']);}</v>
      </c>
      <c r="BM395" t="str">
        <f t="shared" si="391"/>
        <v>if(isset($request['time_started'])){$statement-&gt;bindValue(':time_started', $request['time_started']);}</v>
      </c>
      <c r="BP395" t="str">
        <f t="shared" si="392"/>
        <v>if(isset($request['time_started'])){$statement-&gt;bindValue(':time_started', $request['time_started']);}</v>
      </c>
      <c r="BS395" t="str">
        <f t="shared" si="393"/>
        <v>if(isset($request['time_started'])){$statement-&gt;bindValue(':time_started', $request['time_started']);}</v>
      </c>
      <c r="BV395" t="str">
        <f t="shared" si="394"/>
        <v>if(isset($request['time_started'])){$statement-&gt;bindValue(':time_started', $request['time_started']);}</v>
      </c>
      <c r="BY395" t="str">
        <f t="shared" si="395"/>
        <v>if(isset($request['time_started'])){$statement-&gt;bindValue(':time_started', $request['time_started']);}</v>
      </c>
      <c r="CB395" t="str">
        <f t="shared" si="396"/>
        <v>if(isset($request['time_started'])){$statement-&gt;bindValue(':time_started', $request['time_started']);}</v>
      </c>
      <c r="CE395" t="str">
        <f>CONCATENATE("'",CE31,"' =&gt; $row['",CG31,"'],")</f>
        <v>'time_updated' =&gt; $row['idea_time_updated'],</v>
      </c>
      <c r="CH395" t="s">
        <v>181</v>
      </c>
    </row>
    <row r="396" spans="1:86" x14ac:dyDescent="0.2">
      <c r="B396" t="str">
        <f t="shared" si="370"/>
        <v>if(isset($request['time_updated'])){$statement-&gt;bindValue(':time_updated', $request['time_updated']);}</v>
      </c>
      <c r="E396" t="str">
        <f t="shared" si="371"/>
        <v>if(isset($request['time_updated'])){$statement-&gt;bindValue(':time_updated', $request['time_updated']);}</v>
      </c>
      <c r="H396" t="str">
        <f t="shared" si="372"/>
        <v>if(isset($request['time_updated'])){$statement-&gt;bindValue(':time_updated', $request['time_updated']);}</v>
      </c>
      <c r="K396" t="str">
        <f t="shared" si="373"/>
        <v>if(isset($request['time_updated'])){$statement-&gt;bindValue(':time_updated', $request['time_updated']);}</v>
      </c>
      <c r="N396" t="str">
        <f t="shared" si="374"/>
        <v>if(isset($request['time_updated'])){$statement-&gt;bindValue(':time_updated', $request['time_updated']);}</v>
      </c>
      <c r="Q396" t="str">
        <f t="shared" si="375"/>
        <v>if(isset($request['time_updated'])){$statement-&gt;bindValue(':time_updated', $request['time_updated']);}</v>
      </c>
      <c r="T396" t="str">
        <f t="shared" si="376"/>
        <v>if(isset($request['time_updated'])){$statement-&gt;bindValue(':time_updated', $request['time_updated']);}</v>
      </c>
      <c r="W396" t="str">
        <f t="shared" si="377"/>
        <v>if(isset($request['time_updated'])){$statement-&gt;bindValue(':time_updated', $request['time_updated']);}</v>
      </c>
      <c r="Z396" t="str">
        <f t="shared" si="378"/>
        <v>if(isset($request['time_updated'])){$statement-&gt;bindValue(':time_updated', $request['time_updated']);}</v>
      </c>
      <c r="AC396" t="str">
        <f t="shared" si="379"/>
        <v>if(isset($request['time_updated'])){$statement-&gt;bindValue(':time_updated', $request['time_updated']);}</v>
      </c>
      <c r="AF396" t="str">
        <f t="shared" si="380"/>
        <v>if(isset($request['time_updated'])){$statement-&gt;bindValue(':time_updated', $request['time_updated']);}</v>
      </c>
      <c r="AI396" t="str">
        <f t="shared" si="381"/>
        <v>if(isset($request['time_updated'])){$statement-&gt;bindValue(':time_updated', $request['time_updated']);}</v>
      </c>
      <c r="AL396" t="str">
        <f t="shared" si="382"/>
        <v>if(isset($request['time_updated'])){$statement-&gt;bindValue(':time_updated', $request['time_updated']);}</v>
      </c>
      <c r="AO396" t="str">
        <f t="shared" si="383"/>
        <v>if(isset($request['time_updated'])){$statement-&gt;bindValue(':time_updated', $request['time_updated']);}</v>
      </c>
      <c r="AR396" t="str">
        <f t="shared" si="384"/>
        <v>if(isset($request['time_updated'])){$statement-&gt;bindValue(':time_updated', $request['time_updated']);}</v>
      </c>
      <c r="AU396" t="str">
        <f t="shared" si="385"/>
        <v>if(isset($request['time_updated'])){$statement-&gt;bindValue(':time_updated', $request['time_updated']);}</v>
      </c>
      <c r="AX396" t="str">
        <f t="shared" si="386"/>
        <v>if(isset($request['time_updated'])){$statement-&gt;bindValue(':time_updated', $request['time_updated']);}</v>
      </c>
      <c r="BA396" t="str">
        <f t="shared" si="387"/>
        <v>if(isset($request['time_updated'])){$statement-&gt;bindValue(':time_updated', $request['time_updated']);}</v>
      </c>
      <c r="BD396" t="str">
        <f t="shared" si="388"/>
        <v>if(isset($request['time_updated'])){$statement-&gt;bindValue(':time_updated', $request['time_updated']);}</v>
      </c>
      <c r="BG396" t="str">
        <f t="shared" si="389"/>
        <v>if(isset($request['time_updated'])){$statement-&gt;bindValue(':time_updated', $request['time_updated']);}</v>
      </c>
      <c r="BJ396" t="str">
        <f t="shared" si="390"/>
        <v>if(isset($request['time_updated'])){$statement-&gt;bindValue(':time_updated', $request['time_updated']);}</v>
      </c>
      <c r="BM396" t="str">
        <f t="shared" si="391"/>
        <v>if(isset($request['time_updated'])){$statement-&gt;bindValue(':time_updated', $request['time_updated']);}</v>
      </c>
      <c r="BP396" t="str">
        <f t="shared" si="392"/>
        <v>if(isset($request['time_updated'])){$statement-&gt;bindValue(':time_updated', $request['time_updated']);}</v>
      </c>
      <c r="BS396" t="str">
        <f t="shared" si="393"/>
        <v>if(isset($request['time_updated'])){$statement-&gt;bindValue(':time_updated', $request['time_updated']);}</v>
      </c>
      <c r="BV396" t="str">
        <f t="shared" si="394"/>
        <v>if(isset($request['time_updated'])){$statement-&gt;bindValue(':time_updated', $request['time_updated']);}</v>
      </c>
      <c r="BY396" t="str">
        <f t="shared" si="395"/>
        <v>if(isset($request['time_updated'])){$statement-&gt;bindValue(':time_updated', $request['time_updated']);}</v>
      </c>
      <c r="CB396" t="str">
        <f t="shared" si="396"/>
        <v>if(isset($request['time_updated'])){$statement-&gt;bindValue(':time_updated', $request['time_updated']);}</v>
      </c>
      <c r="CE396" t="str">
        <f>CONCATENATE("'",CE32,"' =&gt; $row['",CG32,"'],")</f>
        <v>'time_finished' =&gt; $row['idea_time_finished'],</v>
      </c>
      <c r="CH396" t="s">
        <v>181</v>
      </c>
    </row>
    <row r="397" spans="1:86" x14ac:dyDescent="0.2">
      <c r="B397" t="str">
        <f t="shared" si="370"/>
        <v>if(isset($request['time_finished'])){$statement-&gt;bindValue(':time_finished', $request['time_finished']);}</v>
      </c>
      <c r="E397" t="str">
        <f t="shared" si="371"/>
        <v>if(isset($request['time_finished'])){$statement-&gt;bindValue(':time_finished', $request['time_finished']);}</v>
      </c>
      <c r="H397" t="str">
        <f t="shared" si="372"/>
        <v>if(isset($request['time_finished'])){$statement-&gt;bindValue(':time_finished', $request['time_finished']);}</v>
      </c>
      <c r="K397" t="str">
        <f t="shared" si="373"/>
        <v>if(isset($request['time_finished'])){$statement-&gt;bindValue(':time_finished', $request['time_finished']);}</v>
      </c>
      <c r="N397" t="str">
        <f t="shared" si="374"/>
        <v>if(isset($request['time_finished'])){$statement-&gt;bindValue(':time_finished', $request['time_finished']);}</v>
      </c>
      <c r="Q397" t="str">
        <f t="shared" si="375"/>
        <v>if(isset($request['time_finished'])){$statement-&gt;bindValue(':time_finished', $request['time_finished']);}</v>
      </c>
      <c r="T397" t="str">
        <f t="shared" si="376"/>
        <v>if(isset($request['time_finished'])){$statement-&gt;bindValue(':time_finished', $request['time_finished']);}</v>
      </c>
      <c r="W397" t="str">
        <f t="shared" si="377"/>
        <v>if(isset($request['time_finished'])){$statement-&gt;bindValue(':time_finished', $request['time_finished']);}</v>
      </c>
      <c r="Z397" t="str">
        <f t="shared" si="378"/>
        <v>if(isset($request['time_finished'])){$statement-&gt;bindValue(':time_finished', $request['time_finished']);}</v>
      </c>
      <c r="AC397" t="str">
        <f t="shared" si="379"/>
        <v>if(isset($request['time_finished'])){$statement-&gt;bindValue(':time_finished', $request['time_finished']);}</v>
      </c>
      <c r="AF397" t="str">
        <f t="shared" si="380"/>
        <v>if(isset($request['time_finished'])){$statement-&gt;bindValue(':time_finished', $request['time_finished']);}</v>
      </c>
      <c r="AI397" t="str">
        <f t="shared" si="381"/>
        <v>if(isset($request['time_finished'])){$statement-&gt;bindValue(':time_finished', $request['time_finished']);}</v>
      </c>
      <c r="AL397" t="str">
        <f t="shared" si="382"/>
        <v>if(isset($request['time_finished'])){$statement-&gt;bindValue(':time_finished', $request['time_finished']);}</v>
      </c>
      <c r="AO397" t="str">
        <f t="shared" si="383"/>
        <v>if(isset($request['time_finished'])){$statement-&gt;bindValue(':time_finished', $request['time_finished']);}</v>
      </c>
      <c r="AR397" t="str">
        <f t="shared" si="384"/>
        <v>if(isset($request['time_finished'])){$statement-&gt;bindValue(':time_finished', $request['time_finished']);}</v>
      </c>
      <c r="AU397" t="str">
        <f t="shared" si="385"/>
        <v>if(isset($request['time_finished'])){$statement-&gt;bindValue(':time_finished', $request['time_finished']);}</v>
      </c>
      <c r="AX397" t="str">
        <f t="shared" si="386"/>
        <v>if(isset($request['time_finished'])){$statement-&gt;bindValue(':time_finished', $request['time_finished']);}</v>
      </c>
      <c r="BA397" t="str">
        <f t="shared" si="387"/>
        <v>if(isset($request['time_finished'])){$statement-&gt;bindValue(':time_finished', $request['time_finished']);}</v>
      </c>
      <c r="BD397" t="str">
        <f t="shared" si="388"/>
        <v>if(isset($request['time_finished'])){$statement-&gt;bindValue(':time_finished', $request['time_finished']);}</v>
      </c>
      <c r="BG397" t="str">
        <f t="shared" si="389"/>
        <v>if(isset($request['time_finished'])){$statement-&gt;bindValue(':time_finished', $request['time_finished']);}</v>
      </c>
      <c r="BJ397" t="str">
        <f t="shared" si="390"/>
        <v>if(isset($request['time_finished'])){$statement-&gt;bindValue(':time_finished', $request['time_finished']);}</v>
      </c>
      <c r="BM397" t="str">
        <f t="shared" si="391"/>
        <v>if(isset($request['time_finished'])){$statement-&gt;bindValue(':time_finished', $request['time_finished']);}</v>
      </c>
      <c r="BP397" t="str">
        <f t="shared" si="392"/>
        <v>if(isset($request['time_finished'])){$statement-&gt;bindValue(':time_finished', $request['time_finished']);}</v>
      </c>
      <c r="BS397" t="str">
        <f t="shared" si="393"/>
        <v>if(isset($request['time_finished'])){$statement-&gt;bindValue(':time_finished', $request['time_finished']);}</v>
      </c>
      <c r="BV397" t="str">
        <f t="shared" si="394"/>
        <v>if(isset($request['time_finished'])){$statement-&gt;bindValue(':time_finished', $request['time_finished']);}</v>
      </c>
      <c r="BY397" t="str">
        <f t="shared" si="395"/>
        <v>if(isset($request['time_finished'])){$statement-&gt;bindValue(':time_finished', $request['time_finished']);}</v>
      </c>
      <c r="CB397" t="str">
        <f t="shared" si="396"/>
        <v>if(isset($request['time_finished'])){$statement-&gt;bindValue(':time_finished', $request['time_finished']);}</v>
      </c>
      <c r="CE397" t="str">
        <f>CONCATENATE("'",CE33,"' =&gt; $row['",CG33,"'],")</f>
        <v>'active' =&gt; $row['idea_active'],</v>
      </c>
      <c r="CH397" t="s">
        <v>181</v>
      </c>
    </row>
    <row r="398" spans="1:86" x14ac:dyDescent="0.2">
      <c r="CH398" t="s">
        <v>181</v>
      </c>
    </row>
    <row r="399" spans="1:86" s="48" customFormat="1" x14ac:dyDescent="0.2">
      <c r="A399" s="60" t="s">
        <v>157</v>
      </c>
    </row>
    <row r="400" spans="1:86" x14ac:dyDescent="0.2">
      <c r="CH400" t="s">
        <v>181</v>
      </c>
    </row>
    <row r="401" spans="2:86" x14ac:dyDescent="0.2">
      <c r="B401" t="str">
        <f>CONCATENATE($I$115,B8,$I$116,B8,$I$117,B8,$I$118,B8,$I$119,B8,$I$120)</f>
        <v>if(isset($_REQUEST['type'])){$type = clean($_REQUEST['type']);$conditions .= "type = '" . $type . "',";}else{ /* Do nothing...*/ }</v>
      </c>
      <c r="E401" t="str">
        <f>CONCATENATE($I$115,E8,$I$116,E8,$I$117,E8,$I$118,E8,$I$119,E8,$I$120)</f>
        <v>if(isset($_REQUEST['action'])){$action = clean($_REQUEST['action']);$conditions .= "action = '" . $action . "',";}else{ /* Do nothing...*/ }</v>
      </c>
      <c r="H401" t="str">
        <f>CONCATENATE($I$115,H8,$I$116,H8,$I$117,H8,$I$118,H8,$I$119,H8,$I$120)</f>
        <v>if(isset($_REQUEST['type'])){$type = clean($_REQUEST['type']);$conditions .= "type = '" . $type . "',";}else{ /* Do nothing...*/ }</v>
      </c>
      <c r="K401" t="str">
        <f>CONCATENATE($I$115,K8,$I$116,K8,$I$117,K8,$I$118,K8,$I$119,K8,$I$120)</f>
        <v>if(isset($_REQUEST['name'])){$name = clean($_REQUEST['name']);$conditions .= "name = '" . $name . "',";}else{ /* Do nothing...*/ }</v>
      </c>
      <c r="W401" t="str">
        <f>_xlfn.CONCAT(LOWER(W6),":","profile_ewr")</f>
        <v>id:profile_ewr</v>
      </c>
      <c r="AI401" t="str">
        <f>CONCATENATE($I$115,AI8,$I$116,AI8,$I$117,AI8,$I$118,AI8,$I$119,AI8,$I$120)</f>
        <v>if(isset($_REQUEST['type'])){$type = clean($_REQUEST['type']);$conditions .= "type = '" . $type . "',";}else{ /* Do nothing...*/ }</v>
      </c>
      <c r="AL401" t="str">
        <f>CONCATENATE($I$115,AL8,$I$116,AL8,$I$117,AL8,$I$118,AL8,$I$119,AL8,$I$120)</f>
        <v>if(isset($_REQUEST['type'])){$type = clean($_REQUEST['type']);$conditions .= "type = '" . $type . "',";}else{ /* Do nothing...*/ }</v>
      </c>
      <c r="AO401" t="str">
        <f>CONCATENATE($I$115,AO8,$I$116,AO8,$I$117,AO8,$I$118,AO8,$I$119,AO8,$I$120)</f>
        <v>if(isset($_REQUEST['text'])){$text = clean($_REQUEST['text']);$conditions .= "text = '" . $text . "',";}else{ /* Do nothing...*/ }</v>
      </c>
      <c r="AR401" t="str">
        <f>CONCATENATE($I$115,AR8,$I$116,AR8,$I$117,AR8,$I$118,AR8,$I$119,AR8,$I$120)</f>
        <v>if(isset($_REQUEST['recipient'])){$recipient = clean($_REQUEST['recipient']);$conditions .= "recipient = '" . $recipient . "',";}else{ /* Do nothing...*/ }</v>
      </c>
      <c r="AU401" t="str">
        <f>CONCATENATE($I$115,AU8,$I$116,AU8,$I$117,AU8,$I$118,AU8,$I$119,AU8,$I$120)</f>
        <v>if(isset($_REQUEST['title'])){$title = clean($_REQUEST['title']);$conditions .= "title = '" . $title . "',";}else{ /* Do nothing...*/ }</v>
      </c>
      <c r="AX401" t="str">
        <f>CONCATENATE($I$115,AX8,$I$116,AX8,$I$117,AX8,$I$118,AX8,$I$119,AX8,$I$120)</f>
        <v>if(isset($_REQUEST['body'])){$body = clean($_REQUEST['body']);$conditions .= "body = '" . $body . "',";}else{ /* Do nothing...*/ }</v>
      </c>
      <c r="BA401" t="str">
        <f>CONCATENATE($I$115,BA8,$I$116,BA8,$I$117,BA8,$I$118,BA8,$I$119,BA8,$I$120)</f>
        <v>if(isset($_REQUEST['label'])){$label = clean($_REQUEST['label']);$conditions .= "label = '" . $label . "',";}else{ /* Do nothing...*/ }</v>
      </c>
      <c r="BD401" t="str">
        <f>CONCATENATE($I$115,BD8,$I$116,BD8,$I$117,BD8,$I$118,BD8,$I$119,BD8,$I$120)</f>
        <v>if(isset($_REQUEST['label'])){$label = clean($_REQUEST['label']);$conditions .= "label = '" . $label . "',";}else{ /* Do nothing...*/ }</v>
      </c>
      <c r="BG401" t="str">
        <f>CONCATENATE($I$115,BG8,$I$116,BG8,$I$117,BG8,$I$118,BG8,$I$119,BG8,$I$120)</f>
        <v>if(isset($_REQUEST['label'])){$label = clean($_REQUEST['label']);$conditions .= "label = '" . $label . "',";}else{ /* Do nothing...*/ }</v>
      </c>
      <c r="BJ401" t="str">
        <f>CONCATENATE($I$115,BJ8,$I$116,BJ8,$I$117,BJ8,$I$118,BJ8,$I$119,BJ8,$I$120)</f>
        <v>if(isset($_REQUEST['title'])){$title = clean($_REQUEST['title']);$conditions .= "title = '" . $title . "',";}else{ /* Do nothing...*/ }</v>
      </c>
      <c r="BM401" t="str">
        <f>CONCATENATE($I$115,BM8,$I$116,BM8,$I$117,BM8,$I$118,BM8,$I$119,BM8,$I$120)</f>
        <v>if(isset($_REQUEST['body'])){$body = clean($_REQUEST['body']);$conditions .= "body = '" . $body . "',";}else{ /* Do nothing...*/ }</v>
      </c>
      <c r="BP401" t="str">
        <f>CONCATENATE($I$115,BP8,$I$116,BP8,$I$117,BP8,$I$118,BP8,$I$119,BP8,$I$120)</f>
        <v>if(isset($_REQUEST['message'])){$message = clean($_REQUEST['message']);$conditions .= "message = '" . $message . "',";}else{ /* Do nothing...*/ }</v>
      </c>
      <c r="BS401" t="str">
        <f>CONCATENATE($I$115,BS8,$I$116,BS8,$I$117,BS8,$I$118,BS8,$I$119,BS8,$I$120)</f>
        <v>if(isset($_REQUEST['excerpts'])){$excerpts = clean($_REQUEST['excerpts']);$conditions .= "excerpts = '" . $excerpts . "',";}else{ /* Do nothing...*/ }</v>
      </c>
      <c r="BV401" t="str">
        <f>CONCATENATE($I$115,BV8,$I$116,BV8,$I$117,BV8,$I$118,BV8,$I$119,BV8,$I$120)</f>
        <v>if(isset($_REQUEST['type'])){$type = clean($_REQUEST['type']);$conditions .= "type = '" . $type . "',";}else{ /* Do nothing...*/ }</v>
      </c>
      <c r="BY401" t="str">
        <f>CONCATENATE($I$115,BY8,$I$116,BY8,$I$117,BY8,$I$118,BY8,$I$119,BY8,$I$120)</f>
        <v>if(isset($_REQUEST['drawings'])){$drawings = clean($_REQUEST['drawings']);$conditions .= "drawings = '" . $drawings . "',";}else{ /* Do nothing...*/ }</v>
      </c>
      <c r="CB401" t="str">
        <f>CONCATENATE($I$115,CB8,$I$116,CB8,$I$117,CB8,$I$118,CB8,$I$119,CB8,$I$120)</f>
        <v>if(isset($_REQUEST['lines'])){$lines = clean($_REQUEST['lines']);$conditions .= "lines = '" . $lines . "',";}else{ /* Do nothing...*/ }</v>
      </c>
      <c r="CE401" t="str">
        <f>CONCATENATE($I$115,CE8,$I$116,CE8,$I$117,CE8,$I$118,CE8,$I$119,CE8,$I$120)</f>
        <v>if(isset($_REQUEST['text'])){$text = clean($_REQUEST['text']);$conditions .= "text = '" . $text . "',";}else{ /* Do nothing...*/ }</v>
      </c>
      <c r="CH401" t="s">
        <v>181</v>
      </c>
    </row>
    <row r="402" spans="2:86" x14ac:dyDescent="0.2">
      <c r="B402" t="str">
        <f>CONCATENATE($I$115,B9,$I$116,B9,$I$117,B9,$I$118,B9,$I$119,B9,$I$120)</f>
        <v>if(isset($_REQUEST[''])){$ = clean($_REQUEST['']);$conditions .= " = '" . $ . "',";}else{ /* Do nothing...*/ }</v>
      </c>
      <c r="E402" t="str">
        <f>CONCATENATE($I$115,E9,$I$116,E9,$I$117,E9,$I$118,E9,$I$119,E9,$I$120)</f>
        <v>if(isset($_REQUEST[''])){$ = clean($_REQUEST['']);$conditions .= " = '" . $ . "',";}else{ /* Do nothing...*/ }</v>
      </c>
      <c r="H402" t="str">
        <f>CONCATENATE($I$115,H9,$I$116,H9,$I$117,H9,$I$118,H9,$I$119,H9,$I$120)</f>
        <v>if(isset($_REQUEST['token'])){$token = clean($_REQUEST['token']);$conditions .= "token = '" . $token . "',";}else{ /* Do nothing...*/ }</v>
      </c>
      <c r="K402" t="str">
        <f>CONCATENATE($I$115,K9,$I$116,K9,$I$117,K9,$I$118,K9,$I$119,K9,$I$120)</f>
        <v>if(isset($_REQUEST['website'])){$website = clean($_REQUEST['website']);$conditions .= "website = '" . $website . "',";}else{ /* Do nothing...*/ }</v>
      </c>
      <c r="W402" t="str">
        <f>_xlfn.CONCAT(LOWER(W7),":","{'app':'83838383'}")</f>
        <v>attributes:{'app':'83838383'}</v>
      </c>
      <c r="AI402" t="str">
        <f>CONCATENATE($I$115,AI9,$I$116,AI9,$I$117,AI9,$I$118,AI9,$I$119,AI9,$I$120)</f>
        <v>if(isset($_REQUEST['status'])){$status = clean($_REQUEST['status']);$conditions .= "status = '" . $status . "',";}else{ /* Do nothing...*/ }</v>
      </c>
      <c r="AL402" t="str">
        <f>CONCATENATE($I$115,AL9,$I$116,AL9,$I$117,AL9,$I$118,AL9,$I$119,AL9,$I$120)</f>
        <v>if(isset($_REQUEST['parent'])){$parent = clean($_REQUEST['parent']);$conditions .= "parent = '" . $parent . "',";}else{ /* Do nothing...*/ }</v>
      </c>
      <c r="AO402" t="str">
        <f>CONCATENATE($I$115,AO9,$I$116,AO9,$I$117,AO9,$I$118,AO9,$I$119,AO9,$I$120)</f>
        <v>if(isset($_REQUEST['thread'])){$thread = clean($_REQUEST['thread']);$conditions .= "thread = '" . $thread . "',";}else{ /* Do nothing...*/ }</v>
      </c>
      <c r="AR402" t="str">
        <f>CONCATENATE($I$115,AR9,$I$116,AR9,$I$117,AR9,$I$118,AR9,$I$119,AR9,$I$120)</f>
        <v>if(isset($_REQUEST['sender'])){$sender = clean($_REQUEST['sender']);$conditions .= "sender = '" . $sender . "',";}else{ /* Do nothing...*/ }</v>
      </c>
      <c r="AU402" t="str">
        <f>CONCATENATE($I$115,AU9,$I$116,AU9,$I$117,AU9,$I$118,AU9,$I$119,AU9,$I$120)</f>
        <v>if(isset($_REQUEST['headline'])){$headline = clean($_REQUEST['headline']);$conditions .= "headline = '" . $headline . "',";}else{ /* Do nothing...*/ }</v>
      </c>
      <c r="AX402" t="str">
        <f>CONCATENATE($I$115,AX9,$I$116,AX9,$I$117,AX9,$I$118,AX9,$I$119,AX9,$I$120)</f>
        <v>if(isset($_REQUEST['images'])){$images = clean($_REQUEST['images']);$conditions .= "images = '" . $images . "',";}else{ /* Do nothing...*/ }</v>
      </c>
      <c r="BA402" t="str">
        <f>CONCATENATE($I$115,BA9,$I$116,BA9,$I$117,BA9,$I$118,BA9,$I$119,BA9,$I$120)</f>
        <v>if(isset($_REQUEST['object'])){$object = clean($_REQUEST['object']);$conditions .= "object = '" . $object . "',";}else{ /* Do nothing...*/ }</v>
      </c>
      <c r="BD402" t="str">
        <f>CONCATENATE($I$115,BD9,$I$116,BD9,$I$117,BD9,$I$118,BD9,$I$119,BD9,$I$120)</f>
        <v>if(isset($_REQUEST[''])){$ = clean($_REQUEST['']);$conditions .= " = '" . $ . "',";}else{ /* Do nothing...*/ }</v>
      </c>
      <c r="BG402" t="str">
        <f>CONCATENATE($I$115,BG9,$I$116,BG9,$I$117,BG9,$I$118,BG9,$I$119,BG9,$I$120)</f>
        <v>if(isset($_REQUEST['object'])){$object = clean($_REQUEST['object']);$conditions .= "object = '" . $object . "',";}else{ /* Do nothing...*/ }</v>
      </c>
      <c r="BJ402" t="str">
        <f>CONCATENATE($I$115,BJ9,$I$116,BJ9,$I$117,BJ9,$I$118,BJ9,$I$119,BJ9,$I$120)</f>
        <v>if(isset($_REQUEST['participants'])){$participants = clean($_REQUEST['participants']);$conditions .= "participants = '" . $participants . "',";}else{ /* Do nothing...*/ }</v>
      </c>
      <c r="BM402" t="str">
        <f>CONCATENATE($I$115,BM9,$I$116,BM9,$I$117,BM9,$I$118,BM9,$I$119,BM9,$I$120)</f>
        <v>if(isset($_REQUEST['images'])){$images = clean($_REQUEST['images']);$conditions .= "images = '" . $images . "',";}else{ /* Do nothing...*/ }</v>
      </c>
      <c r="BP402" t="str">
        <f>CONCATENATE($I$115,BP9,$I$116,BP9,$I$117,BP9,$I$118,BP9,$I$119,BP9,$I$120)</f>
        <v>if(isset($_REQUEST['type'])){$type = clean($_REQUEST['type']);$conditions .= "type = '" . $type . "',";}else{ /* Do nothing...*/ }</v>
      </c>
      <c r="BS402" t="str">
        <f>CONCATENATE($I$115,BS9,$I$116,BS9,$I$117,BS9,$I$118,BS9,$I$119,BS9,$I$120)</f>
        <v>if(isset($_REQUEST['attachments'])){$attachments = clean($_REQUEST['attachments']);$conditions .= "attachments = '" . $attachments . "',";}else{ /* Do nothing...*/ }</v>
      </c>
      <c r="BV402" t="str">
        <f>CONCATENATE($I$115,BV9,$I$116,BV9,$I$117,BV9,$I$118,BV9,$I$119,BV9,$I$120)</f>
        <v>if(isset($_REQUEST['source'])){$source = clean($_REQUEST['source']);$conditions .= "source = '" . $source . "',";}else{ /* Do nothing...*/ }</v>
      </c>
      <c r="BY402" t="str">
        <f>CONCATENATE($I$115,BY9,$I$116,BY9,$I$117,BY9,$I$118,BY9,$I$119,BY9,$I$120)</f>
        <v>if(isset($_REQUEST['images'])){$images = clean($_REQUEST['images']);$conditions .= "images = '" . $images . "',";}else{ /* Do nothing...*/ }</v>
      </c>
      <c r="CB402" t="str">
        <f>CONCATENATE($I$115,CB9,$I$116,CB9,$I$117,CB9,$I$118,CB9,$I$119,CB9,$I$120)</f>
        <v>if(isset($_REQUEST[''])){$ = clean($_REQUEST['']);$conditions .= " = '" . $ . "',";}else{ /* Do nothing...*/ }</v>
      </c>
      <c r="CE402" t="str">
        <f>CONCATENATE($I$115,CE9,$I$116,CE9,$I$117,CE9,$I$118,CE9,$I$119,CE9,$I$120)</f>
        <v>if(isset($_REQUEST['x'])){$x = clean($_REQUEST['x']);$conditions .= "x = '" . $x . "',";}else{ /* Do nothing...*/ }</v>
      </c>
      <c r="CH402" t="s">
        <v>181</v>
      </c>
    </row>
    <row r="403" spans="2:86" x14ac:dyDescent="0.2">
      <c r="B403" t="str">
        <f>CONCATENATE($I$115,B10,$I$116,B10,$I$117,B10,$I$118,B10,$I$119,B10,$I$120)</f>
        <v>if(isset($_REQUEST[''])){$ = clean($_REQUEST['']);$conditions .= " = '" . $ . "',";}else{ /* Do nothing...*/ }</v>
      </c>
      <c r="E403" t="str">
        <f>CONCATENATE($I$115,E10,$I$116,E10,$I$117,E10,$I$118,E10,$I$119,E10,$I$120)</f>
        <v>if(isset($_REQUEST[''])){$ = clean($_REQUEST['']);$conditions .= " = '" . $ . "',";}else{ /* Do nothing...*/ }</v>
      </c>
      <c r="H403" t="str">
        <f>CONCATENATE($I$115,H10,$I$116,H10,$I$117,H10,$I$118,H10,$I$119,H10,$I$120)</f>
        <v>if(isset($_REQUEST['object'])){$object = clean($_REQUEST['object']);$conditions .= "object = '" . $object . "',";}else{ /* Do nothing...*/ }</v>
      </c>
      <c r="K403" t="str">
        <f>CONCATENATE($I$115,K10,$I$116,K10,$I$117,K10,$I$118,K10,$I$119,K10,$I$120)</f>
        <v>if(isset($_REQUEST['industry'])){$industry = clean($_REQUEST['industry']);$conditions .= "industry = '" . $industry . "',";}else{ /* Do nothing...*/ }</v>
      </c>
      <c r="W403" t="str">
        <f>_xlfn.CONCAT(LOWER(W8),":","{'app':'83838383'}")</f>
        <v>images:{'app':'83838383'}</v>
      </c>
      <c r="AI403" t="str">
        <f>CONCATENATE($I$115,AI10,$I$116,AI10,$I$117,AI10,$I$118,AI10,$I$119,AI10,$I$120)</f>
        <v>if(isset($_REQUEST['primary'])){$primary = clean($_REQUEST['primary']);$conditions .= "primary = '" . $primary . "',";}else{ /* Do nothing...*/ }</v>
      </c>
      <c r="AL403" t="str">
        <f>CONCATENATE($I$115,AL10,$I$116,AL10,$I$117,AL10,$I$118,AL10,$I$119,AL10,$I$120)</f>
        <v>if(isset($_REQUEST['object'])){$object = clean($_REQUEST['object']);$conditions .= "object = '" . $object . "',";}else{ /* Do nothing...*/ }</v>
      </c>
      <c r="AO403" t="str">
        <f>CONCATENATE($I$115,AO10,$I$116,AO10,$I$117,AO10,$I$118,AO10,$I$119,AO10,$I$120)</f>
        <v>if(isset($_REQUEST['object'])){$object = clean($_REQUEST['object']);$conditions .= "object = '" . $object . "',";}else{ /* Do nothing...*/ }</v>
      </c>
      <c r="AR403" t="str">
        <f>CONCATENATE($I$115,AR10,$I$116,AR10,$I$117,AR10,$I$118,AR10,$I$119,AR10,$I$120)</f>
        <v>if(isset($_REQUEST['status'])){$status = clean($_REQUEST['status']);$conditions .= "status = '" . $status . "',";}else{ /* Do nothing...*/ }</v>
      </c>
      <c r="AU403" t="str">
        <f>CONCATENATE($I$115,AU10,$I$116,AU10,$I$117,AU10,$I$118,AU10,$I$119,AU10,$I$120)</f>
        <v>if(isset($_REQUEST['access'])){$access = clean($_REQUEST['access']);$conditions .= "access = '" . $access . "',";}else{ /* Do nothing...*/ }</v>
      </c>
      <c r="AX403" t="str">
        <f>CONCATENATE($I$115,AX10,$I$116,AX10,$I$117,AX10,$I$118,AX10,$I$119,AX10,$I$120)</f>
        <v>if(isset($_REQUEST['closed'])){$closed = clean($_REQUEST['closed']);$conditions .= "closed = '" . $closed . "',";}else{ /* Do nothing...*/ }</v>
      </c>
      <c r="BA403" t="str">
        <f>CONCATENATE($I$115,BA10,$I$116,BA10,$I$117,BA10,$I$118,BA10,$I$119,BA10,$I$120)</f>
        <v>if(isset($_REQUEST[''])){$ = clean($_REQUEST['']);$conditions .= " = '" . $ . "',";}else{ /* Do nothing...*/ }</v>
      </c>
      <c r="BD403" t="str">
        <f>CONCATENATE($I$115,BD10,$I$116,BD10,$I$117,BD10,$I$118,BD10,$I$119,BD10,$I$120)</f>
        <v>if(isset($_REQUEST[''])){$ = clean($_REQUEST['']);$conditions .= " = '" . $ . "',";}else{ /* Do nothing...*/ }</v>
      </c>
      <c r="BG403" t="str">
        <f>CONCATENATE($I$115,BG10,$I$116,BG10,$I$117,BG10,$I$118,BG10,$I$119,BG10,$I$120)</f>
        <v>if(isset($_REQUEST[''])){$ = clean($_REQUEST['']);$conditions .= " = '" . $ . "',";}else{ /* Do nothing...*/ }</v>
      </c>
      <c r="BJ403" t="str">
        <f>CONCATENATE($I$115,BJ10,$I$116,BJ10,$I$117,BJ10,$I$118,BJ10,$I$119,BJ10,$I$120)</f>
        <v>if(isset($_REQUEST['preview'])){$preview = clean($_REQUEST['preview']);$conditions .= "preview = '" . $preview . "',";}else{ /* Do nothing...*/ }</v>
      </c>
      <c r="BM403" t="str">
        <f>CONCATENATE($I$115,BM10,$I$116,BM10,$I$117,BM10,$I$118,BM10,$I$119,BM10,$I$120)</f>
        <v>if(isset($_REQUEST['deleted'])){$deleted = clean($_REQUEST['deleted']);$conditions .= "deleted = '" . $deleted . "',";}else{ /* Do nothing...*/ }</v>
      </c>
      <c r="BP403" t="str">
        <f>CONCATENATE($I$115,BP10,$I$116,BP10,$I$117,BP10,$I$118,BP10,$I$119,BP10,$I$120)</f>
        <v>if(isset($_REQUEST['opened'])){$opened = clean($_REQUEST['opened']);$conditions .= "opened = '" . $opened . "',";}else{ /* Do nothing...*/ }</v>
      </c>
      <c r="BS403" t="str">
        <f>CONCATENATE($I$115,BS10,$I$116,BS10,$I$117,BS10,$I$118,BS10,$I$119,BS10,$I$120)</f>
        <v>if(isset($_REQUEST[''])){$ = clean($_REQUEST['']);$conditions .= " = '" . $ . "',";}else{ /* Do nothing...*/ }</v>
      </c>
      <c r="BV403" t="str">
        <f>CONCATENATE($I$115,BV10,$I$116,BV10,$I$117,BV10,$I$118,BV10,$I$119,BV10,$I$120)</f>
        <v>if(isset($_REQUEST['length'])){$length = clean($_REQUEST['length']);$conditions .= "length = '" . $length . "',";}else{ /* Do nothing...*/ }</v>
      </c>
      <c r="BY403" t="str">
        <f>CONCATENATE($I$115,BY10,$I$116,BY10,$I$117,BY10,$I$118,BY10,$I$119,BY10,$I$120)</f>
        <v>if(isset($_REQUEST['recordings'])){$recordings = clean($_REQUEST['recordings']);$conditions .= "recordings = '" . $recordings . "',";}else{ /* Do nothing...*/ }</v>
      </c>
      <c r="CB403" t="str">
        <f>CONCATENATE($I$115,CB10,$I$116,CB10,$I$117,CB10,$I$118,CB10,$I$119,CB10,$I$120)</f>
        <v>if(isset($_REQUEST[''])){$ = clean($_REQUEST['']);$conditions .= " = '" . $ . "',";}else{ /* Do nothing...*/ }</v>
      </c>
      <c r="CE403" t="str">
        <f>CONCATENATE($I$115,CE10,$I$116,CE10,$I$117,CE10,$I$118,CE10,$I$119,CE10,$I$120)</f>
        <v>if(isset($_REQUEST['y'])){$y = clean($_REQUEST['y']);$conditions .= "y = '" . $y . "',";}else{ /* Do nothing...*/ }</v>
      </c>
      <c r="CH403" t="s">
        <v>181</v>
      </c>
    </row>
    <row r="404" spans="2:86" x14ac:dyDescent="0.2">
      <c r="B404" t="str">
        <f>CONCATENATE($I$115,B11,$I$116,B11,$I$117,B11,$I$118,B11,$I$119,B11,$I$120)</f>
        <v>if(isset($_REQUEST[''])){$ = clean($_REQUEST['']);$conditions .= " = '" . $ . "',";}else{ /* Do nothing...*/ }</v>
      </c>
      <c r="E404" t="str">
        <f>CONCATENATE($I$115,E11,$I$116,E11,$I$117,E11,$I$118,E11,$I$119,E11,$I$120)</f>
        <v>if(isset($_REQUEST[''])){$ = clean($_REQUEST['']);$conditions .= " = '" . $ . "',";}else{ /* Do nothing...*/ }</v>
      </c>
      <c r="H404" t="str">
        <f>CONCATENATE($I$115,H11,$I$116,H11,$I$117,H11,$I$118,H11,$I$119,H11,$I$120)</f>
        <v>if(isset($_REQUEST[''])){$ = clean($_REQUEST['']);$conditions .= " = '" . $ . "',";}else{ /* Do nothing...*/ }</v>
      </c>
      <c r="K404" t="str">
        <f>CONCATENATE($I$115,K11,$I$116,K11,$I$117,K11,$I$118,K11,$I$119,K11,$I$120)</f>
        <v>if(isset($_REQUEST['email'])){$email = clean($_REQUEST['email']);$conditions .= "email = '" . $email . "',";}else{ /* Do nothing...*/ }</v>
      </c>
      <c r="W404" t="str">
        <f>_xlfn.CONCAT(LOWER(W9),":","Those that know, know.")</f>
        <v>bio:Those that know, know.</v>
      </c>
      <c r="AI404" t="str">
        <f>CONCATENATE($I$115,AI11,$I$116,AI11,$I$117,AI11,$I$118,AI11,$I$119,AI11,$I$120)</f>
        <v>if(isset($_REQUEST['object'])){$object = clean($_REQUEST['object']);$conditions .= "object = '" . $object . "',";}else{ /* Do nothing...*/ }</v>
      </c>
      <c r="AL404" t="str">
        <f>CONCATENATE($I$115,AL11,$I$116,AL11,$I$117,AL11,$I$118,AL11,$I$119,AL11,$I$120)</f>
        <v>if(isset($_REQUEST[''])){$ = clean($_REQUEST['']);$conditions .= " = '" . $ . "',";}else{ /* Do nothing...*/ }</v>
      </c>
      <c r="AO404" t="str">
        <f>CONCATENATE($I$115,AO11,$I$116,AO11,$I$117,AO11,$I$118,AO11,$I$119,AO11,$I$120)</f>
        <v>if(isset($_REQUEST[''])){$ = clean($_REQUEST['']);$conditions .= " = '" . $ . "',";}else{ /* Do nothing...*/ }</v>
      </c>
      <c r="AR404" t="str">
        <f>CONCATENATE($I$115,AR11,$I$116,AR11,$I$117,AR11,$I$118,AR11,$I$119,AR11,$I$120)</f>
        <v>if(isset($_REQUEST[''])){$ = clean($_REQUEST['']);$conditions .= " = '" . $ . "',";}else{ /* Do nothing...*/ }</v>
      </c>
      <c r="AU404" t="str">
        <f>CONCATENATE($I$115,AU11,$I$116,AU11,$I$117,AU11,$I$118,AU11,$I$119,AU11,$I$120)</f>
        <v>if(isset($_REQUEST['participants'])){$participants = clean($_REQUEST['participants']);$conditions .= "participants = '" . $participants . "',";}else{ /* Do nothing...*/ }</v>
      </c>
      <c r="AX404" t="str">
        <f>CONCATENATE($I$115,AX11,$I$116,AX11,$I$117,AX11,$I$118,AX11,$I$119,AX11,$I$120)</f>
        <v>if(isset($_REQUEST['deleted'])){$deleted = clean($_REQUEST['deleted']);$conditions .= "deleted = '" . $deleted . "',";}else{ /* Do nothing...*/ }</v>
      </c>
      <c r="BA404" t="str">
        <f>CONCATENATE($I$115,BA11,$I$116,BA11,$I$117,BA11,$I$118,BA11,$I$119,BA11,$I$120)</f>
        <v>if(isset($_REQUEST[''])){$ = clean($_REQUEST['']);$conditions .= " = '" . $ . "',";}else{ /* Do nothing...*/ }</v>
      </c>
      <c r="BD404" t="str">
        <f>CONCATENATE($I$115,BD11,$I$116,BD11,$I$117,BD11,$I$118,BD11,$I$119,BD11,$I$120)</f>
        <v>if(isset($_REQUEST[''])){$ = clean($_REQUEST['']);$conditions .= " = '" . $ . "',";}else{ /* Do nothing...*/ }</v>
      </c>
      <c r="BG404" t="str">
        <f>CONCATENATE($I$115,BG11,$I$116,BG11,$I$117,BG11,$I$118,BG11,$I$119,BG11,$I$120)</f>
        <v>if(isset($_REQUEST[''])){$ = clean($_REQUEST['']);$conditions .= " = '" . $ . "',";}else{ /* Do nothing...*/ }</v>
      </c>
      <c r="BJ404" t="str">
        <f>CONCATENATE($I$115,BJ11,$I$116,BJ11,$I$117,BJ11,$I$118,BJ11,$I$119,BJ11,$I$120)</f>
        <v>if(isset($_REQUEST[''])){$ = clean($_REQUEST['']);$conditions .= " = '" . $ . "',";}else{ /* Do nothing...*/ }</v>
      </c>
      <c r="BM404" t="str">
        <f>CONCATENATE($I$115,BM11,$I$116,BM11,$I$117,BM11,$I$118,BM11,$I$119,BM11,$I$120)</f>
        <v>if(isset($_REQUEST[''])){$ = clean($_REQUEST['']);$conditions .= " = '" . $ . "',";}else{ /* Do nothing...*/ }</v>
      </c>
      <c r="BP404" t="str">
        <f>CONCATENATE($I$115,BP11,$I$116,BP11,$I$117,BP11,$I$118,BP11,$I$119,BP11,$I$120)</f>
        <v>if(isset($_REQUEST['viewed'])){$viewed = clean($_REQUEST['viewed']);$conditions .= "viewed = '" . $viewed . "',";}else{ /* Do nothing...*/ }</v>
      </c>
      <c r="BS404" t="str">
        <f>CONCATENATE($I$115,BS11,$I$116,BS11,$I$117,BS11,$I$118,BS11,$I$119,BS11,$I$120)</f>
        <v>if(isset($_REQUEST[''])){$ = clean($_REQUEST['']);$conditions .= " = '" . $ . "',";}else{ /* Do nothing...*/ }</v>
      </c>
      <c r="BV404" t="str">
        <f>CONCATENATE($I$115,BV11,$I$116,BV11,$I$117,BV11,$I$118,BV11,$I$119,BV11,$I$120)</f>
        <v>if(isset($_REQUEST['cues'])){$cues = clean($_REQUEST['cues']);$conditions .= "cues = '" . $cues . "',";}else{ /* Do nothing...*/ }</v>
      </c>
      <c r="BY404" t="str">
        <f>CONCATENATE($I$115,BY11,$I$116,BY11,$I$117,BY11,$I$118,BY11,$I$119,BY11,$I$120)</f>
        <v>if(isset($_REQUEST[''])){$ = clean($_REQUEST['']);$conditions .= " = '" . $ . "',";}else{ /* Do nothing...*/ }</v>
      </c>
      <c r="CB404" t="str">
        <f>CONCATENATE($I$115,CB11,$I$116,CB11,$I$117,CB11,$I$118,CB11,$I$119,CB11,$I$120)</f>
        <v>if(isset($_REQUEST[''])){$ = clean($_REQUEST['']);$conditions .= " = '" . $ . "',";}else{ /* Do nothing...*/ }</v>
      </c>
      <c r="CE404" t="str">
        <f>CONCATENATE($I$115,CE11,$I$116,CE11,$I$117,CE11,$I$118,CE11,$I$119,CE11,$I$120)</f>
        <v>if(isset($_REQUEST['z'])){$z = clean($_REQUEST['z']);$conditions .= "z = '" . $z . "',";}else{ /* Do nothing...*/ }</v>
      </c>
      <c r="CH404" t="s">
        <v>181</v>
      </c>
    </row>
    <row r="405" spans="2:86" x14ac:dyDescent="0.2">
      <c r="B405" t="str">
        <f>CONCATENATE($I$115,B12,$I$116,B12,$I$117,B12,$I$118,B12,$I$119,B12,$I$120)</f>
        <v>if(isset($_REQUEST[''])){$ = clean($_REQUEST['']);$conditions .= " = '" . $ . "',";}else{ /* Do nothing...*/ }</v>
      </c>
      <c r="E405" t="str">
        <f>CONCATENATE($I$115,E12,$I$116,E12,$I$117,E12,$I$118,E12,$I$119,E12,$I$120)</f>
        <v>if(isset($_REQUEST[''])){$ = clean($_REQUEST['']);$conditions .= " = '" . $ . "',";}else{ /* Do nothing...*/ }</v>
      </c>
      <c r="H405" t="str">
        <f>CONCATENATE($I$115,H12,$I$116,H12,$I$117,H12,$I$118,H12,$I$119,H12,$I$120)</f>
        <v>if(isset($_REQUEST[''])){$ = clean($_REQUEST['']);$conditions .= " = '" . $ . "',";}else{ /* Do nothing...*/ }</v>
      </c>
      <c r="K405" t="str">
        <f>CONCATENATE($I$115,K12,$I$116,K12,$I$117,K12,$I$118,K12,$I$119,K12,$I$120)</f>
        <v>if(isset($_REQUEST['description'])){$description = clean($_REQUEST['description']);$conditions .= "description = '" . $description . "',";}else{ /* Do nothing...*/ }</v>
      </c>
      <c r="W405" t="str">
        <f>_xlfn.CONCAT(LOWER(W10),":","Be necessary...")</f>
        <v>headline:Be necessary...</v>
      </c>
      <c r="AI405" t="str">
        <f>CONCATENATE($I$115,AI12,$I$116,AI12,$I$117,AI12,$I$118,AI12,$I$119,AI12,$I$120)</f>
        <v>if(isset($_REQUEST['caption'])){$caption = clean($_REQUEST['caption']);$conditions .= "caption = '" . $caption . "',";}else{ /* Do nothing...*/ }</v>
      </c>
      <c r="AL405" t="str">
        <f>CONCATENATE($I$115,AL12,$I$116,AL12,$I$117,AL12,$I$118,AL12,$I$119,AL12,$I$120)</f>
        <v>if(isset($_REQUEST[''])){$ = clean($_REQUEST['']);$conditions .= " = '" . $ . "',";}else{ /* Do nothing...*/ }</v>
      </c>
      <c r="AO405" t="str">
        <f>CONCATENATE($I$115,AO12,$I$116,AO12,$I$117,AO12,$I$118,AO12,$I$119,AO12,$I$120)</f>
        <v>if(isset($_REQUEST[''])){$ = clean($_REQUEST['']);$conditions .= " = '" . $ . "',";}else{ /* Do nothing...*/ }</v>
      </c>
      <c r="AR405" t="str">
        <f>CONCATENATE($I$115,AR12,$I$116,AR12,$I$117,AR12,$I$118,AR12,$I$119,AR12,$I$120)</f>
        <v>if(isset($_REQUEST[''])){$ = clean($_REQUEST['']);$conditions .= " = '" . $ . "',";}else{ /* Do nothing...*/ }</v>
      </c>
      <c r="AU405" t="str">
        <f>CONCATENATE($I$115,AU12,$I$116,AU12,$I$117,AU12,$I$118,AU12,$I$119,AU12,$I$120)</f>
        <v>if(isset($_REQUEST['images'])){$images = clean($_REQUEST['images']);$conditions .= "images = '" . $images . "',";}else{ /* Do nothing...*/ }</v>
      </c>
      <c r="AX405" t="str">
        <f>CONCATENATE($I$115,AX12,$I$116,AX12,$I$117,AX12,$I$118,AX12,$I$119,AX12,$I$120)</f>
        <v>if(isset($_REQUEST['access'])){$access = clean($_REQUEST['access']);$conditions .= "access = '" . $access . "',";}else{ /* Do nothing...*/ }</v>
      </c>
      <c r="BA405" t="str">
        <f>CONCATENATE($I$115,BA12,$I$116,BA12,$I$117,BA12,$I$118,BA12,$I$119,BA12,$I$120)</f>
        <v>if(isset($_REQUEST[''])){$ = clean($_REQUEST['']);$conditions .= " = '" . $ . "',";}else{ /* Do nothing...*/ }</v>
      </c>
      <c r="BD405" t="str">
        <f>CONCATENATE($I$115,BD12,$I$116,BD12,$I$117,BD12,$I$118,BD12,$I$119,BD12,$I$120)</f>
        <v>if(isset($_REQUEST[''])){$ = clean($_REQUEST['']);$conditions .= " = '" . $ . "',";}else{ /* Do nothing...*/ }</v>
      </c>
      <c r="BG405" t="str">
        <f>CONCATENATE($I$115,BG12,$I$116,BG12,$I$117,BG12,$I$118,BG12,$I$119,BG12,$I$120)</f>
        <v>if(isset($_REQUEST[''])){$ = clean($_REQUEST['']);$conditions .= " = '" . $ . "',";}else{ /* Do nothing...*/ }</v>
      </c>
      <c r="BJ405" t="str">
        <f>CONCATENATE($I$115,BJ12,$I$116,BJ12,$I$117,BJ12,$I$118,BJ12,$I$119,BJ12,$I$120)</f>
        <v>if(isset($_REQUEST[''])){$ = clean($_REQUEST['']);$conditions .= " = '" . $ . "',";}else{ /* Do nothing...*/ }</v>
      </c>
      <c r="BM405" t="str">
        <f>CONCATENATE($I$115,BM12,$I$116,BM12,$I$117,BM12,$I$118,BM12,$I$119,BM12,$I$120)</f>
        <v>if(isset($_REQUEST[''])){$ = clean($_REQUEST['']);$conditions .= " = '" . $ . "',";}else{ /* Do nothing...*/ }</v>
      </c>
      <c r="BP405" t="str">
        <f>CONCATENATE($I$115,BP12,$I$116,BP12,$I$117,BP12,$I$118,BP12,$I$119,BP12,$I$120)</f>
        <v>if(isset($_REQUEST['recipient'])){$recipient = clean($_REQUEST['recipient']);$conditions .= "recipient = '" . $recipient . "',";}else{ /* Do nothing...*/ }</v>
      </c>
      <c r="BS405" t="str">
        <f>CONCATENATE($I$115,BS12,$I$116,BS12,$I$117,BS12,$I$118,BS12,$I$119,BS12,$I$120)</f>
        <v>if(isset($_REQUEST[''])){$ = clean($_REQUEST['']);$conditions .= " = '" . $ . "',";}else{ /* Do nothing...*/ }</v>
      </c>
      <c r="BV405" t="str">
        <f>CONCATENATE($I$115,BV12,$I$116,BV12,$I$117,BV12,$I$118,BV12,$I$119,BV12,$I$120)</f>
        <v>if(isset($_REQUEST['start_time'])){$start_time = clean($_REQUEST['start_time']);$conditions .= "start_time = '" . $start_time . "',";}else{ /* Do nothing...*/ }</v>
      </c>
      <c r="BY405" t="str">
        <f>CONCATENATE($I$115,BY12,$I$116,BY12,$I$117,BY12,$I$118,BY12,$I$119,BY12,$I$120)</f>
        <v>if(isset($_REQUEST[''])){$ = clean($_REQUEST['']);$conditions .= " = '" . $ . "',";}else{ /* Do nothing...*/ }</v>
      </c>
      <c r="CB405" t="str">
        <f>CONCATENATE($I$115,CB12,$I$116,CB12,$I$117,CB12,$I$118,CB12,$I$119,CB12,$I$120)</f>
        <v>if(isset($_REQUEST[''])){$ = clean($_REQUEST['']);$conditions .= " = '" . $ . "',";}else{ /* Do nothing...*/ }</v>
      </c>
      <c r="CE405" t="str">
        <f>CONCATENATE($I$115,CE12,$I$116,CE12,$I$117,CE12,$I$118,CE12,$I$119,CE12,$I$120)</f>
        <v>if(isset($_REQUEST['width'])){$width = clean($_REQUEST['width']);$conditions .= "width = '" . $width . "',";}else{ /* Do nothing...*/ }</v>
      </c>
      <c r="CH405" t="s">
        <v>181</v>
      </c>
    </row>
    <row r="406" spans="2:86" x14ac:dyDescent="0.2">
      <c r="B406" t="str">
        <f>CONCATENATE($I$115,B13,$I$116,B13,$I$117,B13,$I$118,B13,$I$119,B13,$I$120)</f>
        <v>if(isset($_REQUEST[''])){$ = clean($_REQUEST['']);$conditions .= " = '" . $ . "',";}else{ /* Do nothing...*/ }</v>
      </c>
      <c r="E406" t="str">
        <f>CONCATENATE($I$115,E13,$I$116,E13,$I$117,E13,$I$118,E13,$I$119,E13,$I$120)</f>
        <v>if(isset($_REQUEST[''])){$ = clean($_REQUEST['']);$conditions .= " = '" . $ . "',";}else{ /* Do nothing...*/ }</v>
      </c>
      <c r="H406" t="str">
        <f>CONCATENATE($I$115,H13,$I$116,H13,$I$117,H13,$I$118,H13,$I$119,H13,$I$120)</f>
        <v>if(isset($_REQUEST[''])){$ = clean($_REQUEST['']);$conditions .= " = '" . $ . "',";}else{ /* Do nothing...*/ }</v>
      </c>
      <c r="K406" t="str">
        <f>CONCATENATE($I$115,K13,$I$116,K13,$I$117,K13,$I$118,K13,$I$119,K13,$I$120)</f>
        <v>if(isset($_REQUEST['type'])){$type = clean($_REQUEST['type']);$conditions .= "type = '" . $type . "',";}else{ /* Do nothing...*/ }</v>
      </c>
      <c r="W406" t="str">
        <f>_xlfn.CONCAT(LOWER(W11),":","public")</f>
        <v>access:public</v>
      </c>
      <c r="AI406" t="str">
        <f>CONCATENATE($I$115,AI13,$I$116,AI13,$I$117,AI13,$I$118,AI13,$I$119,AI13,$I$120)</f>
        <v>if(isset($_REQUEST['filename'])){$filename = clean($_REQUEST['filename']);$conditions .= "filename = '" . $filename . "',";}else{ /* Do nothing...*/ }</v>
      </c>
      <c r="AL406" t="str">
        <f>CONCATENATE($I$115,AL13,$I$116,AL13,$I$117,AL13,$I$118,AL13,$I$119,AL13,$I$120)</f>
        <v>if(isset($_REQUEST[''])){$ = clean($_REQUEST['']);$conditions .= " = '" . $ . "',";}else{ /* Do nothing...*/ }</v>
      </c>
      <c r="AO406" t="str">
        <f>CONCATENATE($I$115,AO13,$I$116,AO13,$I$117,AO13,$I$118,AO13,$I$119,AO13,$I$120)</f>
        <v>if(isset($_REQUEST[''])){$ = clean($_REQUEST['']);$conditions .= " = '" . $ . "',";}else{ /* Do nothing...*/ }</v>
      </c>
      <c r="AR406" t="str">
        <f>CONCATENATE($I$115,AR13,$I$116,AR13,$I$117,AR13,$I$118,AR13,$I$119,AR13,$I$120)</f>
        <v>if(isset($_REQUEST[''])){$ = clean($_REQUEST['']);$conditions .= " = '" . $ . "',";}else{ /* Do nothing...*/ }</v>
      </c>
      <c r="AU406" t="str">
        <f>CONCATENATE($I$115,AU13,$I$116,AU13,$I$117,AU13,$I$118,AU13,$I$119,AU13,$I$120)</f>
        <v>if(isset($_REQUEST['author'])){$author = clean($_REQUEST['author']);$conditions .= "author = '" . $author . "',";}else{ /* Do nothing...*/ }</v>
      </c>
      <c r="AX406" t="str">
        <f>CONCATENATE($I$115,AX13,$I$116,AX13,$I$117,AX13,$I$118,AX13,$I$119,AX13,$I$120)</f>
        <v>if(isset($_REQUEST['host'])){$host = clean($_REQUEST['host']);$conditions .= "host = '" . $host . "',";}else{ /* Do nothing...*/ }</v>
      </c>
      <c r="BA406" t="str">
        <f>CONCATENATE($I$115,BA13,$I$116,BA13,$I$117,BA13,$I$118,BA13,$I$119,BA13,$I$120)</f>
        <v>if(isset($_REQUEST[''])){$ = clean($_REQUEST['']);$conditions .= " = '" . $ . "',";}else{ /* Do nothing...*/ }</v>
      </c>
      <c r="BD406" t="str">
        <f>CONCATENATE($I$115,BD13,$I$116,BD13,$I$117,BD13,$I$118,BD13,$I$119,BD13,$I$120)</f>
        <v>if(isset($_REQUEST[''])){$ = clean($_REQUEST['']);$conditions .= " = '" . $ . "',";}else{ /* Do nothing...*/ }</v>
      </c>
      <c r="BG406" t="str">
        <f>CONCATENATE($I$115,BG13,$I$116,BG13,$I$117,BG13,$I$118,BG13,$I$119,BG13,$I$120)</f>
        <v>if(isset($_REQUEST[''])){$ = clean($_REQUEST['']);$conditions .= " = '" . $ . "',";}else{ /* Do nothing...*/ }</v>
      </c>
      <c r="BJ406" t="str">
        <f>CONCATENATE($I$115,BJ13,$I$116,BJ13,$I$117,BJ13,$I$118,BJ13,$I$119,BJ13,$I$120)</f>
        <v>if(isset($_REQUEST[''])){$ = clean($_REQUEST['']);$conditions .= " = '" . $ . "',";}else{ /* Do nothing...*/ }</v>
      </c>
      <c r="BM406" t="str">
        <f>CONCATENATE($I$115,BM13,$I$116,BM13,$I$117,BM13,$I$118,BM13,$I$119,BM13,$I$120)</f>
        <v>if(isset($_REQUEST[''])){$ = clean($_REQUEST['']);$conditions .= " = '" . $ . "',";}else{ /* Do nothing...*/ }</v>
      </c>
      <c r="BP406" t="str">
        <f>CONCATENATE($I$115,BP13,$I$116,BP13,$I$117,BP13,$I$118,BP13,$I$119,BP13,$I$120)</f>
        <v>if(isset($_REQUEST['sender'])){$sender = clean($_REQUEST['sender']);$conditions .= "sender = '" . $sender . "',";}else{ /* Do nothing...*/ }</v>
      </c>
      <c r="BS406" t="str">
        <f>CONCATENATE($I$115,BS13,$I$116,BS13,$I$117,BS13,$I$118,BS13,$I$119,BS13,$I$120)</f>
        <v>if(isset($_REQUEST[''])){$ = clean($_REQUEST['']);$conditions .= " = '" . $ . "',";}else{ /* Do nothing...*/ }</v>
      </c>
      <c r="BV406" t="str">
        <f>CONCATENATE($I$115,BV13,$I$116,BV13,$I$117,BV13,$I$118,BV13,$I$119,BV13,$I$120)</f>
        <v>if(isset($_REQUEST['end_time'])){$end_time = clean($_REQUEST['end_time']);$conditions .= "end_time = '" . $end_time . "',";}else{ /* Do nothing...*/ }</v>
      </c>
      <c r="BY406" t="str">
        <f>CONCATENATE($I$115,BY13,$I$116,BY13,$I$117,BY13,$I$118,BY13,$I$119,BY13,$I$120)</f>
        <v>if(isset($_REQUEST[''])){$ = clean($_REQUEST['']);$conditions .= " = '" . $ . "',";}else{ /* Do nothing...*/ }</v>
      </c>
      <c r="CB406" t="str">
        <f>CONCATENATE($I$115,CB13,$I$116,CB13,$I$117,CB13,$I$118,CB13,$I$119,CB13,$I$120)</f>
        <v>if(isset($_REQUEST[''])){$ = clean($_REQUEST['']);$conditions .= " = '" . $ . "',";}else{ /* Do nothing...*/ }</v>
      </c>
      <c r="CE406" t="str">
        <f>CONCATENATE($I$115,CE13,$I$116,CE13,$I$117,CE13,$I$118,CE13,$I$119,CE13,$I$120)</f>
        <v>if(isset($_REQUEST['height'])){$height = clean($_REQUEST['height']);$conditions .= "height = '" . $height . "',";}else{ /* Do nothing...*/ }</v>
      </c>
      <c r="CH406" t="s">
        <v>181</v>
      </c>
    </row>
    <row r="407" spans="2:86" x14ac:dyDescent="0.2">
      <c r="B407" t="str">
        <f>CONCATENATE($I$115,B14,$I$116,B14,$I$117,B14,$I$118,B14,$I$119,B14,$I$120)</f>
        <v>if(isset($_REQUEST[''])){$ = clean($_REQUEST['']);$conditions .= " = '" . $ . "',";}else{ /* Do nothing...*/ }</v>
      </c>
      <c r="E407" t="str">
        <f>CONCATENATE($I$115,E14,$I$116,E14,$I$117,E14,$I$118,E14,$I$119,E14,$I$120)</f>
        <v>if(isset($_REQUEST[''])){$ = clean($_REQUEST['']);$conditions .= " = '" . $ . "',";}else{ /* Do nothing...*/ }</v>
      </c>
      <c r="H407" t="str">
        <f>CONCATENATE($I$115,H14,$I$116,H14,$I$117,H14,$I$118,H14,$I$119,H14,$I$120)</f>
        <v>if(isset($_REQUEST[''])){$ = clean($_REQUEST['']);$conditions .= " = '" . $ . "',";}else{ /* Do nothing...*/ }</v>
      </c>
      <c r="K407" t="str">
        <f>CONCATENATE($I$115,K14,$I$116,K14,$I$117,K14,$I$118,K14,$I$119,K14,$I$120)</f>
        <v>if(isset($_REQUEST[''])){$ = clean($_REQUEST['']);$conditions .= " = '" . $ . "',";}else{ /* Do nothing...*/ }</v>
      </c>
      <c r="W407" t="str">
        <f>_xlfn.CONCAT(LOWER(W12),":","active")</f>
        <v>status:active</v>
      </c>
      <c r="AI407" t="str">
        <f>CONCATENATE($I$115,AI14,$I$116,AI14,$I$117,AI14,$I$118,AI14,$I$119,AI14,$I$120)</f>
        <v>if(isset($_REQUEST['metadata'])){$metadata = clean($_REQUEST['metadata']);$conditions .= "metadata = '" . $metadata . "',";}else{ /* Do nothing...*/ }</v>
      </c>
      <c r="AL407" t="str">
        <f>CONCATENATE($I$115,AL14,$I$116,AL14,$I$117,AL14,$I$118,AL14,$I$119,AL14,$I$120)</f>
        <v>if(isset($_REQUEST[''])){$ = clean($_REQUEST['']);$conditions .= " = '" . $ . "',";}else{ /* Do nothing...*/ }</v>
      </c>
      <c r="AO407" t="str">
        <f>CONCATENATE($I$115,AO14,$I$116,AO14,$I$117,AO14,$I$118,AO14,$I$119,AO14,$I$120)</f>
        <v>if(isset($_REQUEST[''])){$ = clean($_REQUEST['']);$conditions .= " = '" . $ . "',";}else{ /* Do nothing...*/ }</v>
      </c>
      <c r="AR407" t="str">
        <f>CONCATENATE($I$115,AR14,$I$116,AR14,$I$117,AR14,$I$118,AR14,$I$119,AR14,$I$120)</f>
        <v>if(isset($_REQUEST[''])){$ = clean($_REQUEST['']);$conditions .= " = '" . $ . "',";}else{ /* Do nothing...*/ }</v>
      </c>
      <c r="AU407" t="str">
        <f>CONCATENATE($I$115,AU14,$I$116,AU14,$I$117,AU14,$I$118,AU14,$I$119,AU14,$I$120)</f>
        <v>if(isset($_REQUEST[''])){$ = clean($_REQUEST['']);$conditions .= " = '" . $ . "',";}else{ /* Do nothing...*/ }</v>
      </c>
      <c r="AX407" t="str">
        <f>CONCATENATE($I$115,AX14,$I$116,AX14,$I$117,AX14,$I$118,AX14,$I$119,AX14,$I$120)</f>
        <v>if(isset($_REQUEST[''])){$ = clean($_REQUEST['']);$conditions .= " = '" . $ . "',";}else{ /* Do nothing...*/ }</v>
      </c>
      <c r="BA407" t="str">
        <f>CONCATENATE($I$115,BA14,$I$116,BA14,$I$117,BA14,$I$118,BA14,$I$119,BA14,$I$120)</f>
        <v>if(isset($_REQUEST[''])){$ = clean($_REQUEST['']);$conditions .= " = '" . $ . "',";}else{ /* Do nothing...*/ }</v>
      </c>
      <c r="BD407" t="str">
        <f>CONCATENATE($I$115,BD14,$I$116,BD14,$I$117,BD14,$I$118,BD14,$I$119,BD14,$I$120)</f>
        <v>if(isset($_REQUEST[''])){$ = clean($_REQUEST['']);$conditions .= " = '" . $ . "',";}else{ /* Do nothing...*/ }</v>
      </c>
      <c r="BG407" t="str">
        <f>CONCATENATE($I$115,BG14,$I$116,BG14,$I$117,BG14,$I$118,BG14,$I$119,BG14,$I$120)</f>
        <v>if(isset($_REQUEST[''])){$ = clean($_REQUEST['']);$conditions .= " = '" . $ . "',";}else{ /* Do nothing...*/ }</v>
      </c>
      <c r="BJ407" t="str">
        <f>CONCATENATE($I$115,BJ14,$I$116,BJ14,$I$117,BJ14,$I$118,BJ14,$I$119,BJ14,$I$120)</f>
        <v>if(isset($_REQUEST[''])){$ = clean($_REQUEST['']);$conditions .= " = '" . $ . "',";}else{ /* Do nothing...*/ }</v>
      </c>
      <c r="BM407" t="str">
        <f>CONCATENATE($I$115,BM14,$I$116,BM14,$I$117,BM14,$I$118,BM14,$I$119,BM14,$I$120)</f>
        <v>if(isset($_REQUEST[''])){$ = clean($_REQUEST['']);$conditions .= " = '" . $ . "',";}else{ /* Do nothing...*/ }</v>
      </c>
      <c r="BP407" t="str">
        <f>CONCATENATE($I$115,BP14,$I$116,BP14,$I$117,BP14,$I$118,BP14,$I$119,BP14,$I$120)</f>
        <v>if(isset($_REQUEST['subject'])){$subject = clean($_REQUEST['subject']);$conditions .= "subject = '" . $subject . "',";}else{ /* Do nothing...*/ }</v>
      </c>
      <c r="BS407" t="str">
        <f>CONCATENATE($I$115,BS14,$I$116,BS14,$I$117,BS14,$I$118,BS14,$I$119,BS14,$I$120)</f>
        <v>if(isset($_REQUEST[''])){$ = clean($_REQUEST['']);$conditions .= " = '" . $ . "',";}else{ /* Do nothing...*/ }</v>
      </c>
      <c r="BV407" t="str">
        <f>CONCATENATE($I$115,BV14,$I$116,BV14,$I$117,BV14,$I$118,BV14,$I$119,BV14,$I$120)</f>
        <v>if(isset($_REQUEST[''])){$ = clean($_REQUEST['']);$conditions .= " = '" . $ . "',";}else{ /* Do nothing...*/ }</v>
      </c>
      <c r="BY407" t="str">
        <f>CONCATENATE($I$115,BY14,$I$116,BY14,$I$117,BY14,$I$118,BY14,$I$119,BY14,$I$120)</f>
        <v>if(isset($_REQUEST[''])){$ = clean($_REQUEST['']);$conditions .= " = '" . $ . "',";}else{ /* Do nothing...*/ }</v>
      </c>
      <c r="CB407" t="str">
        <f>CONCATENATE($I$115,CB14,$I$116,CB14,$I$117,CB14,$I$118,CB14,$I$119,CB14,$I$120)</f>
        <v>if(isset($_REQUEST[''])){$ = clean($_REQUEST['']);$conditions .= " = '" . $ . "',";}else{ /* Do nothing...*/ }</v>
      </c>
      <c r="CE407" t="str">
        <f>CONCATENATE($I$115,CE14,$I$116,CE14,$I$117,CE14,$I$118,CE14,$I$119,CE14,$I$120)</f>
        <v>if(isset($_REQUEST[''])){$ = clean($_REQUEST['']);$conditions .= " = '" . $ . "',";}else{ /* Do nothing...*/ }</v>
      </c>
      <c r="CH407" t="s">
        <v>181</v>
      </c>
    </row>
    <row r="408" spans="2:86" x14ac:dyDescent="0.2">
      <c r="B408" t="str">
        <f>CONCATENATE($I$115,B15,$I$116,B15,$I$117,B15,$I$118,B15,$I$119,B15,$I$120)</f>
        <v>if(isset($_REQUEST[''])){$ = clean($_REQUEST['']);$conditions .= " = '" . $ . "',";}else{ /* Do nothing...*/ }</v>
      </c>
      <c r="E408" t="str">
        <f>CONCATENATE($I$115,E15,$I$116,E15,$I$117,E15,$I$118,E15,$I$119,E15,$I$120)</f>
        <v>if(isset($_REQUEST[''])){$ = clean($_REQUEST['']);$conditions .= " = '" . $ . "',";}else{ /* Do nothing...*/ }</v>
      </c>
      <c r="H408" t="str">
        <f>CONCATENATE($I$115,H15,$I$116,H15,$I$117,H15,$I$118,H15,$I$119,H15,$I$120)</f>
        <v>if(isset($_REQUEST[''])){$ = clean($_REQUEST['']);$conditions .= " = '" . $ . "',";}else{ /* Do nothing...*/ }</v>
      </c>
      <c r="K408" t="str">
        <f>CONCATENATE($I$115,K15,$I$116,K15,$I$117,K15,$I$118,K15,$I$119,K15,$I$120)</f>
        <v>if(isset($_REQUEST[''])){$ = clean($_REQUEST['']);$conditions .= " = '" . $ . "',";}else{ /* Do nothing...*/ }</v>
      </c>
      <c r="AI408" t="str">
        <f>CONCATENATE($I$115,AI15,$I$116,AI15,$I$117,AI15,$I$118,AI15,$I$119,AI15,$I$120)</f>
        <v>if(isset($_REQUEST[''])){$ = clean($_REQUEST['']);$conditions .= " = '" . $ . "',";}else{ /* Do nothing...*/ }</v>
      </c>
      <c r="AL408" t="str">
        <f>CONCATENATE($I$115,AL15,$I$116,AL15,$I$117,AL15,$I$118,AL15,$I$119,AL15,$I$120)</f>
        <v>if(isset($_REQUEST[''])){$ = clean($_REQUEST['']);$conditions .= " = '" . $ . "',";}else{ /* Do nothing...*/ }</v>
      </c>
      <c r="AO408" t="str">
        <f>CONCATENATE($I$115,AO15,$I$116,AO15,$I$117,AO15,$I$118,AO15,$I$119,AO15,$I$120)</f>
        <v>if(isset($_REQUEST[''])){$ = clean($_REQUEST['']);$conditions .= " = '" . $ . "',";}else{ /* Do nothing...*/ }</v>
      </c>
      <c r="AR408" t="str">
        <f>CONCATENATE($I$115,AR15,$I$116,AR15,$I$117,AR15,$I$118,AR15,$I$119,AR15,$I$120)</f>
        <v>if(isset($_REQUEST[''])){$ = clean($_REQUEST['']);$conditions .= " = '" . $ . "',";}else{ /* Do nothing...*/ }</v>
      </c>
      <c r="AU408" t="str">
        <f>CONCATENATE($I$115,AU15,$I$116,AU15,$I$117,AU15,$I$118,AU15,$I$119,AU15,$I$120)</f>
        <v>if(isset($_REQUEST[''])){$ = clean($_REQUEST['']);$conditions .= " = '" . $ . "',";}else{ /* Do nothing...*/ }</v>
      </c>
      <c r="AX408" t="str">
        <f>CONCATENATE($I$115,AX15,$I$116,AX15,$I$117,AX15,$I$118,AX15,$I$119,AX15,$I$120)</f>
        <v>if(isset($_REQUEST[''])){$ = clean($_REQUEST['']);$conditions .= " = '" . $ . "',";}else{ /* Do nothing...*/ }</v>
      </c>
      <c r="BA408" t="str">
        <f>CONCATENATE($I$115,BA15,$I$116,BA15,$I$117,BA15,$I$118,BA15,$I$119,BA15,$I$120)</f>
        <v>if(isset($_REQUEST[''])){$ = clean($_REQUEST['']);$conditions .= " = '" . $ . "',";}else{ /* Do nothing...*/ }</v>
      </c>
      <c r="BD408" t="str">
        <f>CONCATENATE($I$115,BD15,$I$116,BD15,$I$117,BD15,$I$118,BD15,$I$119,BD15,$I$120)</f>
        <v>if(isset($_REQUEST[''])){$ = clean($_REQUEST['']);$conditions .= " = '" . $ . "',";}else{ /* Do nothing...*/ }</v>
      </c>
      <c r="BG408" t="str">
        <f>CONCATENATE($I$115,BG15,$I$116,BG15,$I$117,BG15,$I$118,BG15,$I$119,BG15,$I$120)</f>
        <v>if(isset($_REQUEST[''])){$ = clean($_REQUEST['']);$conditions .= " = '" . $ . "',";}else{ /* Do nothing...*/ }</v>
      </c>
      <c r="BJ408" t="str">
        <f>CONCATENATE($I$115,BJ15,$I$116,BJ15,$I$117,BJ15,$I$118,BJ15,$I$119,BJ15,$I$120)</f>
        <v>if(isset($_REQUEST[''])){$ = clean($_REQUEST['']);$conditions .= " = '" . $ . "',";}else{ /* Do nothing...*/ }</v>
      </c>
      <c r="BM408" t="str">
        <f>CONCATENATE($I$115,BM15,$I$116,BM15,$I$117,BM15,$I$118,BM15,$I$119,BM15,$I$120)</f>
        <v>if(isset($_REQUEST[''])){$ = clean($_REQUEST['']);$conditions .= " = '" . $ . "',";}else{ /* Do nothing...*/ }</v>
      </c>
      <c r="BP408" t="str">
        <f>CONCATENATE($I$115,BP15,$I$116,BP15,$I$117,BP15,$I$118,BP15,$I$119,BP15,$I$120)</f>
        <v>if(isset($_REQUEST['object'])){$object = clean($_REQUEST['object']);$conditions .= "object = '" . $object . "',";}else{ /* Do nothing...*/ }</v>
      </c>
      <c r="BS408" t="str">
        <f>CONCATENATE($I$115,BS15,$I$116,BS15,$I$117,BS15,$I$118,BS15,$I$119,BS15,$I$120)</f>
        <v>if(isset($_REQUEST[''])){$ = clean($_REQUEST['']);$conditions .= " = '" . $ . "',";}else{ /* Do nothing...*/ }</v>
      </c>
      <c r="BV408" t="str">
        <f>CONCATENATE($I$115,BV15,$I$116,BV15,$I$117,BV15,$I$118,BV15,$I$119,BV15,$I$120)</f>
        <v>if(isset($_REQUEST[''])){$ = clean($_REQUEST['']);$conditions .= " = '" . $ . "',";}else{ /* Do nothing...*/ }</v>
      </c>
      <c r="BY408" t="str">
        <f>CONCATENATE($I$115,BY15,$I$116,BY15,$I$117,BY15,$I$118,BY15,$I$119,BY15,$I$120)</f>
        <v>if(isset($_REQUEST[''])){$ = clean($_REQUEST['']);$conditions .= " = '" . $ . "',";}else{ /* Do nothing...*/ }</v>
      </c>
      <c r="CB408" t="str">
        <f>CONCATENATE($I$115,CB15,$I$116,CB15,$I$117,CB15,$I$118,CB15,$I$119,CB15,$I$120)</f>
        <v>if(isset($_REQUEST[''])){$ = clean($_REQUEST['']);$conditions .= " = '" . $ . "',";}else{ /* Do nothing...*/ }</v>
      </c>
      <c r="CE408" t="str">
        <f>CONCATENATE($I$115,CE15,$I$116,CE15,$I$117,CE15,$I$118,CE15,$I$119,CE15,$I$120)</f>
        <v>if(isset($_REQUEST[''])){$ = clean($_REQUEST['']);$conditions .= " = '" . $ . "',";}else{ /* Do nothing...*/ }</v>
      </c>
    </row>
    <row r="409" spans="2:86" x14ac:dyDescent="0.2">
      <c r="B409" t="str">
        <f>CONCATENATE($I$115,B16,$I$116,B16,$I$117,B16,$I$118,B16,$I$119,B16,$I$120)</f>
        <v>if(isset($_REQUEST[''])){$ = clean($_REQUEST['']);$conditions .= " = '" . $ . "',";}else{ /* Do nothing...*/ }</v>
      </c>
      <c r="E409" t="str">
        <f>CONCATENATE($I$115,E16,$I$116,E16,$I$117,E16,$I$118,E16,$I$119,E16,$I$120)</f>
        <v>if(isset($_REQUEST[''])){$ = clean($_REQUEST['']);$conditions .= " = '" . $ . "',";}else{ /* Do nothing...*/ }</v>
      </c>
      <c r="H409" t="str">
        <f>CONCATENATE($I$115,H16,$I$116,H16,$I$117,H16,$I$118,H16,$I$119,H16,$I$120)</f>
        <v>if(isset($_REQUEST[''])){$ = clean($_REQUEST['']);$conditions .= " = '" . $ . "',";}else{ /* Do nothing...*/ }</v>
      </c>
      <c r="K409" t="str">
        <f>CONCATENATE($I$115,K16,$I$116,K16,$I$117,K16,$I$118,K16,$I$119,K16,$I$120)</f>
        <v>if(isset($_REQUEST[''])){$ = clean($_REQUEST['']);$conditions .= " = '" . $ . "',";}else{ /* Do nothing...*/ }</v>
      </c>
      <c r="AI409" t="str">
        <f>CONCATENATE($I$115,AI16,$I$116,AI16,$I$117,AI16,$I$118,AI16,$I$119,AI16,$I$120)</f>
        <v>if(isset($_REQUEST[''])){$ = clean($_REQUEST['']);$conditions .= " = '" . $ . "',";}else{ /* Do nothing...*/ }</v>
      </c>
      <c r="AL409" t="str">
        <f>CONCATENATE($I$115,AL16,$I$116,AL16,$I$117,AL16,$I$118,AL16,$I$119,AL16,$I$120)</f>
        <v>if(isset($_REQUEST[''])){$ = clean($_REQUEST['']);$conditions .= " = '" . $ . "',";}else{ /* Do nothing...*/ }</v>
      </c>
      <c r="AO409" t="str">
        <f>CONCATENATE($I$115,AO16,$I$116,AO16,$I$117,AO16,$I$118,AO16,$I$119,AO16,$I$120)</f>
        <v>if(isset($_REQUEST[''])){$ = clean($_REQUEST['']);$conditions .= " = '" . $ . "',";}else{ /* Do nothing...*/ }</v>
      </c>
      <c r="AR409" t="str">
        <f>CONCATENATE($I$115,AR16,$I$116,AR16,$I$117,AR16,$I$118,AR16,$I$119,AR16,$I$120)</f>
        <v>if(isset($_REQUEST[''])){$ = clean($_REQUEST['']);$conditions .= " = '" . $ . "',";}else{ /* Do nothing...*/ }</v>
      </c>
      <c r="AU409" t="str">
        <f>CONCATENATE($I$115,AU16,$I$116,AU16,$I$117,AU16,$I$118,AU16,$I$119,AU16,$I$120)</f>
        <v>if(isset($_REQUEST[''])){$ = clean($_REQUEST['']);$conditions .= " = '" . $ . "',";}else{ /* Do nothing...*/ }</v>
      </c>
      <c r="AX409" t="str">
        <f>CONCATENATE($I$115,AX16,$I$116,AX16,$I$117,AX16,$I$118,AX16,$I$119,AX16,$I$120)</f>
        <v>if(isset($_REQUEST[''])){$ = clean($_REQUEST['']);$conditions .= " = '" . $ . "',";}else{ /* Do nothing...*/ }</v>
      </c>
      <c r="BA409" t="str">
        <f>CONCATENATE($I$115,BA16,$I$116,BA16,$I$117,BA16,$I$118,BA16,$I$119,BA16,$I$120)</f>
        <v>if(isset($_REQUEST[''])){$ = clean($_REQUEST['']);$conditions .= " = '" . $ . "',";}else{ /* Do nothing...*/ }</v>
      </c>
      <c r="BD409" t="str">
        <f>CONCATENATE($I$115,BD16,$I$116,BD16,$I$117,BD16,$I$118,BD16,$I$119,BD16,$I$120)</f>
        <v>if(isset($_REQUEST[''])){$ = clean($_REQUEST['']);$conditions .= " = '" . $ . "',";}else{ /* Do nothing...*/ }</v>
      </c>
      <c r="BG409" t="str">
        <f>CONCATENATE($I$115,BG16,$I$116,BG16,$I$117,BG16,$I$118,BG16,$I$119,BG16,$I$120)</f>
        <v>if(isset($_REQUEST[''])){$ = clean($_REQUEST['']);$conditions .= " = '" . $ . "',";}else{ /* Do nothing...*/ }</v>
      </c>
      <c r="BJ409" t="str">
        <f>CONCATENATE($I$115,BJ16,$I$116,BJ16,$I$117,BJ16,$I$118,BJ16,$I$119,BJ16,$I$120)</f>
        <v>if(isset($_REQUEST[''])){$ = clean($_REQUEST['']);$conditions .= " = '" . $ . "',";}else{ /* Do nothing...*/ }</v>
      </c>
      <c r="BM409" t="str">
        <f>CONCATENATE($I$115,BM16,$I$116,BM16,$I$117,BM16,$I$118,BM16,$I$119,BM16,$I$120)</f>
        <v>if(isset($_REQUEST[''])){$ = clean($_REQUEST['']);$conditions .= " = '" . $ . "',";}else{ /* Do nothing...*/ }</v>
      </c>
      <c r="BP409" t="str">
        <f>CONCATENATE($I$115,BP16,$I$116,BP16,$I$117,BP16,$I$118,BP16,$I$119,BP16,$I$120)</f>
        <v>if(isset($_REQUEST[''])){$ = clean($_REQUEST['']);$conditions .= " = '" . $ . "',";}else{ /* Do nothing...*/ }</v>
      </c>
      <c r="BS409" t="str">
        <f>CONCATENATE($I$115,BS16,$I$116,BS16,$I$117,BS16,$I$118,BS16,$I$119,BS16,$I$120)</f>
        <v>if(isset($_REQUEST[''])){$ = clean($_REQUEST['']);$conditions .= " = '" . $ . "',";}else{ /* Do nothing...*/ }</v>
      </c>
      <c r="BV409" t="str">
        <f>CONCATENATE($I$115,BV16,$I$116,BV16,$I$117,BV16,$I$118,BV16,$I$119,BV16,$I$120)</f>
        <v>if(isset($_REQUEST[''])){$ = clean($_REQUEST['']);$conditions .= " = '" . $ . "',";}else{ /* Do nothing...*/ }</v>
      </c>
      <c r="BY409" t="str">
        <f>CONCATENATE($I$115,BY16,$I$116,BY16,$I$117,BY16,$I$118,BY16,$I$119,BY16,$I$120)</f>
        <v>if(isset($_REQUEST[''])){$ = clean($_REQUEST['']);$conditions .= " = '" . $ . "',";}else{ /* Do nothing...*/ }</v>
      </c>
      <c r="CB409" t="str">
        <f>CONCATENATE($I$115,CB16,$I$116,CB16,$I$117,CB16,$I$118,CB16,$I$119,CB16,$I$120)</f>
        <v>if(isset($_REQUEST[''])){$ = clean($_REQUEST['']);$conditions .= " = '" . $ . "',";}else{ /* Do nothing...*/ }</v>
      </c>
      <c r="CE409" t="str">
        <f>CONCATENATE($I$115,CE16,$I$116,CE16,$I$117,CE16,$I$118,CE16,$I$119,CE16,$I$120)</f>
        <v>if(isset($_REQUEST[''])){$ = clean($_REQUEST['']);$conditions .= " = '" . $ . "',";}else{ /* Do nothing...*/ }</v>
      </c>
    </row>
    <row r="410" spans="2:86" x14ac:dyDescent="0.2">
      <c r="B410" t="str">
        <f>CONCATENATE($I$115,B17,$I$116,B17,$I$117,B17,$I$118,B17,$I$119,B17,$I$120)</f>
        <v>if(isset($_REQUEST[''])){$ = clean($_REQUEST['']);$conditions .= " = '" . $ . "',";}else{ /* Do nothing...*/ }</v>
      </c>
      <c r="E410" t="str">
        <f>CONCATENATE($I$115,E17,$I$116,E17,$I$117,E17,$I$118,E17,$I$119,E17,$I$120)</f>
        <v>if(isset($_REQUEST[''])){$ = clean($_REQUEST['']);$conditions .= " = '" . $ . "',";}else{ /* Do nothing...*/ }</v>
      </c>
      <c r="H410" t="str">
        <f>CONCATENATE($I$115,H17,$I$116,H17,$I$117,H17,$I$118,H17,$I$119,H17,$I$120)</f>
        <v>if(isset($_REQUEST[''])){$ = clean($_REQUEST['']);$conditions .= " = '" . $ . "',";}else{ /* Do nothing...*/ }</v>
      </c>
      <c r="K410" t="str">
        <f>CONCATENATE($I$115,K17,$I$116,K17,$I$117,K17,$I$118,K17,$I$119,K17,$I$120)</f>
        <v>if(isset($_REQUEST[''])){$ = clean($_REQUEST['']);$conditions .= " = '" . $ . "',";}else{ /* Do nothing...*/ }</v>
      </c>
      <c r="AI410" t="str">
        <f>CONCATENATE($I$115,AI17,$I$116,AI17,$I$117,AI17,$I$118,AI17,$I$119,AI17,$I$120)</f>
        <v>if(isset($_REQUEST[''])){$ = clean($_REQUEST['']);$conditions .= " = '" . $ . "',";}else{ /* Do nothing...*/ }</v>
      </c>
      <c r="AL410" t="str">
        <f>CONCATENATE($I$115,AL17,$I$116,AL17,$I$117,AL17,$I$118,AL17,$I$119,AL17,$I$120)</f>
        <v>if(isset($_REQUEST[''])){$ = clean($_REQUEST['']);$conditions .= " = '" . $ . "',";}else{ /* Do nothing...*/ }</v>
      </c>
      <c r="AO410" t="str">
        <f>CONCATENATE($I$115,AO17,$I$116,AO17,$I$117,AO17,$I$118,AO17,$I$119,AO17,$I$120)</f>
        <v>if(isset($_REQUEST[''])){$ = clean($_REQUEST['']);$conditions .= " = '" . $ . "',";}else{ /* Do nothing...*/ }</v>
      </c>
      <c r="AR410" t="str">
        <f>CONCATENATE($I$115,AR17,$I$116,AR17,$I$117,AR17,$I$118,AR17,$I$119,AR17,$I$120)</f>
        <v>if(isset($_REQUEST[''])){$ = clean($_REQUEST['']);$conditions .= " = '" . $ . "',";}else{ /* Do nothing...*/ }</v>
      </c>
      <c r="AU410" t="str">
        <f>CONCATENATE($I$115,AU17,$I$116,AU17,$I$117,AU17,$I$118,AU17,$I$119,AU17,$I$120)</f>
        <v>if(isset($_REQUEST[''])){$ = clean($_REQUEST['']);$conditions .= " = '" . $ . "',";}else{ /* Do nothing...*/ }</v>
      </c>
      <c r="AX410" t="str">
        <f>CONCATENATE($I$115,AX17,$I$116,AX17,$I$117,AX17,$I$118,AX17,$I$119,AX17,$I$120)</f>
        <v>if(isset($_REQUEST[''])){$ = clean($_REQUEST['']);$conditions .= " = '" . $ . "',";}else{ /* Do nothing...*/ }</v>
      </c>
      <c r="BA410" t="str">
        <f>CONCATENATE($I$115,BA17,$I$116,BA17,$I$117,BA17,$I$118,BA17,$I$119,BA17,$I$120)</f>
        <v>if(isset($_REQUEST[''])){$ = clean($_REQUEST['']);$conditions .= " = '" . $ . "',";}else{ /* Do nothing...*/ }</v>
      </c>
      <c r="BD410" t="str">
        <f>CONCATENATE($I$115,BD17,$I$116,BD17,$I$117,BD17,$I$118,BD17,$I$119,BD17,$I$120)</f>
        <v>if(isset($_REQUEST[''])){$ = clean($_REQUEST['']);$conditions .= " = '" . $ . "',";}else{ /* Do nothing...*/ }</v>
      </c>
      <c r="BG410" t="str">
        <f>CONCATENATE($I$115,BG17,$I$116,BG17,$I$117,BG17,$I$118,BG17,$I$119,BG17,$I$120)</f>
        <v>if(isset($_REQUEST[''])){$ = clean($_REQUEST['']);$conditions .= " = '" . $ . "',";}else{ /* Do nothing...*/ }</v>
      </c>
      <c r="BJ410" t="str">
        <f>CONCATENATE($I$115,BJ17,$I$116,BJ17,$I$117,BJ17,$I$118,BJ17,$I$119,BJ17,$I$120)</f>
        <v>if(isset($_REQUEST[''])){$ = clean($_REQUEST['']);$conditions .= " = '" . $ . "',";}else{ /* Do nothing...*/ }</v>
      </c>
      <c r="BM410" t="str">
        <f>CONCATENATE($I$115,BM17,$I$116,BM17,$I$117,BM17,$I$118,BM17,$I$119,BM17,$I$120)</f>
        <v>if(isset($_REQUEST[''])){$ = clean($_REQUEST['']);$conditions .= " = '" . $ . "',";}else{ /* Do nothing...*/ }</v>
      </c>
      <c r="BP410" t="str">
        <f>CONCATENATE($I$115,BP17,$I$116,BP17,$I$117,BP17,$I$118,BP17,$I$119,BP17,$I$120)</f>
        <v>if(isset($_REQUEST[''])){$ = clean($_REQUEST['']);$conditions .= " = '" . $ . "',";}else{ /* Do nothing...*/ }</v>
      </c>
      <c r="BS410" t="str">
        <f>CONCATENATE($I$115,BS17,$I$116,BS17,$I$117,BS17,$I$118,BS17,$I$119,BS17,$I$120)</f>
        <v>if(isset($_REQUEST[''])){$ = clean($_REQUEST['']);$conditions .= " = '" . $ . "',";}else{ /* Do nothing...*/ }</v>
      </c>
      <c r="BV410" t="str">
        <f>CONCATENATE($I$115,BV17,$I$116,BV17,$I$117,BV17,$I$118,BV17,$I$119,BV17,$I$120)</f>
        <v>if(isset($_REQUEST[''])){$ = clean($_REQUEST['']);$conditions .= " = '" . $ . "',";}else{ /* Do nothing...*/ }</v>
      </c>
      <c r="BY410" t="str">
        <f>CONCATENATE($I$115,BY17,$I$116,BY17,$I$117,BY17,$I$118,BY17,$I$119,BY17,$I$120)</f>
        <v>if(isset($_REQUEST[''])){$ = clean($_REQUEST['']);$conditions .= " = '" . $ . "',";}else{ /* Do nothing...*/ }</v>
      </c>
      <c r="CB410" t="str">
        <f>CONCATENATE($I$115,CB17,$I$116,CB17,$I$117,CB17,$I$118,CB17,$I$119,CB17,$I$120)</f>
        <v>if(isset($_REQUEST[''])){$ = clean($_REQUEST['']);$conditions .= " = '" . $ . "',";}else{ /* Do nothing...*/ }</v>
      </c>
      <c r="CE410" t="str">
        <f>CONCATENATE($I$115,CE17,$I$116,CE17,$I$117,CE17,$I$118,CE17,$I$119,CE17,$I$120)</f>
        <v>if(isset($_REQUEST['excerpt_ID'])){$excerpt_ID = clean($_REQUEST['excerpt_ID']);$conditions .= "excerpt_ID = '" . $excerpt_ID . "',";}else{ /* Do nothing...*/ }</v>
      </c>
    </row>
    <row r="411" spans="2:86" x14ac:dyDescent="0.2">
      <c r="B411" t="str">
        <f>CONCATENATE($I$115,B18,$I$116,B18,$I$117,B18,$I$118,B18,$I$119,B18,$I$120)</f>
        <v>if(isset($_REQUEST[''])){$ = clean($_REQUEST['']);$conditions .= " = '" . $ . "',";}else{ /* Do nothing...*/ }</v>
      </c>
      <c r="E411" t="str">
        <f>CONCATENATE($I$115,E18,$I$116,E18,$I$117,E18,$I$118,E18,$I$119,E18,$I$120)</f>
        <v>if(isset($_REQUEST[''])){$ = clean($_REQUEST['']);$conditions .= " = '" . $ . "',";}else{ /* Do nothing...*/ }</v>
      </c>
      <c r="H411" t="str">
        <f>CONCATENATE($I$115,H18,$I$116,H18,$I$117,H18,$I$118,H18,$I$119,H18,$I$120)</f>
        <v>if(isset($_REQUEST[''])){$ = clean($_REQUEST['']);$conditions .= " = '" . $ . "',";}else{ /* Do nothing...*/ }</v>
      </c>
      <c r="K411" t="str">
        <f>CONCATENATE($I$115,K18,$I$116,K18,$I$117,K18,$I$118,K18,$I$119,K18,$I$120)</f>
        <v>if(isset($_REQUEST[''])){$ = clean($_REQUEST['']);$conditions .= " = '" . $ . "',";}else{ /* Do nothing...*/ }</v>
      </c>
      <c r="AI411" t="str">
        <f>CONCATENATE($I$115,AI18,$I$116,AI18,$I$117,AI18,$I$118,AI18,$I$119,AI18,$I$120)</f>
        <v>if(isset($_REQUEST[''])){$ = clean($_REQUEST['']);$conditions .= " = '" . $ . "',";}else{ /* Do nothing...*/ }</v>
      </c>
      <c r="AL411" t="str">
        <f>CONCATENATE($I$115,AL18,$I$116,AL18,$I$117,AL18,$I$118,AL18,$I$119,AL18,$I$120)</f>
        <v>if(isset($_REQUEST[''])){$ = clean($_REQUEST['']);$conditions .= " = '" . $ . "',";}else{ /* Do nothing...*/ }</v>
      </c>
      <c r="AO411" t="str">
        <f>CONCATENATE($I$115,AO18,$I$116,AO18,$I$117,AO18,$I$118,AO18,$I$119,AO18,$I$120)</f>
        <v>if(isset($_REQUEST[''])){$ = clean($_REQUEST['']);$conditions .= " = '" . $ . "',";}else{ /* Do nothing...*/ }</v>
      </c>
      <c r="AR411" t="str">
        <f>CONCATENATE($I$115,AR18,$I$116,AR18,$I$117,AR18,$I$118,AR18,$I$119,AR18,$I$120)</f>
        <v>if(isset($_REQUEST[''])){$ = clean($_REQUEST['']);$conditions .= " = '" . $ . "',";}else{ /* Do nothing...*/ }</v>
      </c>
      <c r="AU411" t="str">
        <f>CONCATENATE($I$115,AU18,$I$116,AU18,$I$117,AU18,$I$118,AU18,$I$119,AU18,$I$120)</f>
        <v>if(isset($_REQUEST[''])){$ = clean($_REQUEST['']);$conditions .= " = '" . $ . "',";}else{ /* Do nothing...*/ }</v>
      </c>
      <c r="AX411" t="str">
        <f>CONCATENATE($I$115,AX18,$I$116,AX18,$I$117,AX18,$I$118,AX18,$I$119,AX18,$I$120)</f>
        <v>if(isset($_REQUEST[''])){$ = clean($_REQUEST['']);$conditions .= " = '" . $ . "',";}else{ /* Do nothing...*/ }</v>
      </c>
      <c r="BA411" t="str">
        <f>CONCATENATE($I$115,BA18,$I$116,BA18,$I$117,BA18,$I$118,BA18,$I$119,BA18,$I$120)</f>
        <v>if(isset($_REQUEST[''])){$ = clean($_REQUEST['']);$conditions .= " = '" . $ . "',";}else{ /* Do nothing...*/ }</v>
      </c>
      <c r="BD411" t="str">
        <f>CONCATENATE($I$115,BD18,$I$116,BD18,$I$117,BD18,$I$118,BD18,$I$119,BD18,$I$120)</f>
        <v>if(isset($_REQUEST[''])){$ = clean($_REQUEST['']);$conditions .= " = '" . $ . "',";}else{ /* Do nothing...*/ }</v>
      </c>
      <c r="BG411" t="str">
        <f>CONCATENATE($I$115,BG18,$I$116,BG18,$I$117,BG18,$I$118,BG18,$I$119,BG18,$I$120)</f>
        <v>if(isset($_REQUEST[''])){$ = clean($_REQUEST['']);$conditions .= " = '" . $ . "',";}else{ /* Do nothing...*/ }</v>
      </c>
      <c r="BJ411" t="str">
        <f>CONCATENATE($I$115,BJ18,$I$116,BJ18,$I$117,BJ18,$I$118,BJ18,$I$119,BJ18,$I$120)</f>
        <v>if(isset($_REQUEST[''])){$ = clean($_REQUEST['']);$conditions .= " = '" . $ . "',";}else{ /* Do nothing...*/ }</v>
      </c>
      <c r="BM411" t="str">
        <f>CONCATENATE($I$115,BM18,$I$116,BM18,$I$117,BM18,$I$118,BM18,$I$119,BM18,$I$120)</f>
        <v>if(isset($_REQUEST[''])){$ = clean($_REQUEST['']);$conditions .= " = '" . $ . "',";}else{ /* Do nothing...*/ }</v>
      </c>
      <c r="BP411" t="str">
        <f>CONCATENATE($I$115,BP18,$I$116,BP18,$I$117,BP18,$I$118,BP18,$I$119,BP18,$I$120)</f>
        <v>if(isset($_REQUEST[''])){$ = clean($_REQUEST['']);$conditions .= " = '" . $ . "',";}else{ /* Do nothing...*/ }</v>
      </c>
      <c r="BS411" t="str">
        <f>CONCATENATE($I$115,BS18,$I$116,BS18,$I$117,BS18,$I$118,BS18,$I$119,BS18,$I$120)</f>
        <v>if(isset($_REQUEST[''])){$ = clean($_REQUEST['']);$conditions .= " = '" . $ . "',";}else{ /* Do nothing...*/ }</v>
      </c>
      <c r="BV411" t="e">
        <f>CONCATENATE($I$115,#REF!,$I$116,#REF!,$I$117,#REF!,$I$118,#REF!,$I$119,#REF!,$I$120)</f>
        <v>#REF!</v>
      </c>
      <c r="BY411" t="e">
        <f>CONCATENATE($I$115,#REF!,$I$116,#REF!,$I$117,#REF!,$I$118,#REF!,$I$119,#REF!,$I$120)</f>
        <v>#REF!</v>
      </c>
      <c r="CB411" t="e">
        <f>CONCATENATE($I$115,#REF!,$I$116,#REF!,$I$117,#REF!,$I$118,#REF!,$I$119,#REF!,$I$120)</f>
        <v>#REF!</v>
      </c>
      <c r="CE411" t="e">
        <f>CONCATENATE($I$115,#REF!,$I$116,#REF!,$I$117,#REF!,$I$118,#REF!,$I$119,#REF!,$I$120)</f>
        <v>#REF!</v>
      </c>
    </row>
    <row r="412" spans="2:86" x14ac:dyDescent="0.2">
      <c r="B412" t="str">
        <f>CONCATENATE($I$115,B19,$I$116,B19,$I$117,B19,$I$118,B19,$I$119,B19,$I$120)</f>
        <v>if(isset($_REQUEST[''])){$ = clean($_REQUEST['']);$conditions .= " = '" . $ . "',";}else{ /* Do nothing...*/ }</v>
      </c>
      <c r="E412" t="str">
        <f>CONCATENATE($I$115,E19,$I$116,E19,$I$117,E19,$I$118,E19,$I$119,E19,$I$120)</f>
        <v>if(isset($_REQUEST[''])){$ = clean($_REQUEST['']);$conditions .= " = '" . $ . "',";}else{ /* Do nothing...*/ }</v>
      </c>
      <c r="H412" t="str">
        <f>CONCATENATE($I$115,H19,$I$116,H19,$I$117,H19,$I$118,H19,$I$119,H19,$I$120)</f>
        <v>if(isset($_REQUEST[''])){$ = clean($_REQUEST['']);$conditions .= " = '" . $ . "',";}else{ /* Do nothing...*/ }</v>
      </c>
      <c r="K412" t="str">
        <f>CONCATENATE($I$115,K19,$I$116,K19,$I$117,K19,$I$118,K19,$I$119,K19,$I$120)</f>
        <v>if(isset($_REQUEST[''])){$ = clean($_REQUEST['']);$conditions .= " = '" . $ . "',";}else{ /* Do nothing...*/ }</v>
      </c>
      <c r="AI412" t="str">
        <f>CONCATENATE($I$115,AI19,$I$116,AI19,$I$117,AI19,$I$118,AI19,$I$119,AI19,$I$120)</f>
        <v>if(isset($_REQUEST[''])){$ = clean($_REQUEST['']);$conditions .= " = '" . $ . "',";}else{ /* Do nothing...*/ }</v>
      </c>
      <c r="AL412" t="str">
        <f>CONCATENATE($I$115,AL19,$I$116,AL19,$I$117,AL19,$I$118,AL19,$I$119,AL19,$I$120)</f>
        <v>if(isset($_REQUEST[''])){$ = clean($_REQUEST['']);$conditions .= " = '" . $ . "',";}else{ /* Do nothing...*/ }</v>
      </c>
      <c r="AO412" t="str">
        <f>CONCATENATE($I$115,AO19,$I$116,AO19,$I$117,AO19,$I$118,AO19,$I$119,AO19,$I$120)</f>
        <v>if(isset($_REQUEST[''])){$ = clean($_REQUEST['']);$conditions .= " = '" . $ . "',";}else{ /* Do nothing...*/ }</v>
      </c>
      <c r="AR412" t="str">
        <f>CONCATENATE($I$115,AR19,$I$116,AR19,$I$117,AR19,$I$118,AR19,$I$119,AR19,$I$120)</f>
        <v>if(isset($_REQUEST[''])){$ = clean($_REQUEST['']);$conditions .= " = '" . $ . "',";}else{ /* Do nothing...*/ }</v>
      </c>
      <c r="AU412" t="str">
        <f>CONCATENATE($I$115,AU19,$I$116,AU19,$I$117,AU19,$I$118,AU19,$I$119,AU19,$I$120)</f>
        <v>if(isset($_REQUEST[''])){$ = clean($_REQUEST['']);$conditions .= " = '" . $ . "',";}else{ /* Do nothing...*/ }</v>
      </c>
      <c r="AX412" t="str">
        <f>CONCATENATE($I$115,AX19,$I$116,AX19,$I$117,AX19,$I$118,AX19,$I$119,AX19,$I$120)</f>
        <v>if(isset($_REQUEST[''])){$ = clean($_REQUEST['']);$conditions .= " = '" . $ . "',";}else{ /* Do nothing...*/ }</v>
      </c>
      <c r="BA412" t="str">
        <f>CONCATENATE($I$115,BA19,$I$116,BA19,$I$117,BA19,$I$118,BA19,$I$119,BA19,$I$120)</f>
        <v>if(isset($_REQUEST[''])){$ = clean($_REQUEST['']);$conditions .= " = '" . $ . "',";}else{ /* Do nothing...*/ }</v>
      </c>
      <c r="BD412" t="str">
        <f>CONCATENATE($I$115,BD19,$I$116,BD19,$I$117,BD19,$I$118,BD19,$I$119,BD19,$I$120)</f>
        <v>if(isset($_REQUEST[''])){$ = clean($_REQUEST['']);$conditions .= " = '" . $ . "',";}else{ /* Do nothing...*/ }</v>
      </c>
      <c r="BG412" t="str">
        <f>CONCATENATE($I$115,BG19,$I$116,BG19,$I$117,BG19,$I$118,BG19,$I$119,BG19,$I$120)</f>
        <v>if(isset($_REQUEST[''])){$ = clean($_REQUEST['']);$conditions .= " = '" . $ . "',";}else{ /* Do nothing...*/ }</v>
      </c>
      <c r="BJ412" t="str">
        <f>CONCATENATE($I$115,BJ19,$I$116,BJ19,$I$117,BJ19,$I$118,BJ19,$I$119,BJ19,$I$120)</f>
        <v>if(isset($_REQUEST[''])){$ = clean($_REQUEST['']);$conditions .= " = '" . $ . "',";}else{ /* Do nothing...*/ }</v>
      </c>
      <c r="BM412" t="str">
        <f>CONCATENATE($I$115,BM19,$I$116,BM19,$I$117,BM19,$I$118,BM19,$I$119,BM19,$I$120)</f>
        <v>if(isset($_REQUEST[''])){$ = clean($_REQUEST['']);$conditions .= " = '" . $ . "',";}else{ /* Do nothing...*/ }</v>
      </c>
      <c r="BP412" t="str">
        <f>CONCATENATE($I$115,BP19,$I$116,BP19,$I$117,BP19,$I$118,BP19,$I$119,BP19,$I$120)</f>
        <v>if(isset($_REQUEST[''])){$ = clean($_REQUEST['']);$conditions .= " = '" . $ . "',";}else{ /* Do nothing...*/ }</v>
      </c>
      <c r="BS412" t="str">
        <f>CONCATENATE($I$115,BS19,$I$116,BS19,$I$117,BS19,$I$118,BS19,$I$119,BS19,$I$120)</f>
        <v>if(isset($_REQUEST[''])){$ = clean($_REQUEST['']);$conditions .= " = '" . $ . "',";}else{ /* Do nothing...*/ }</v>
      </c>
      <c r="BV412" t="e">
        <f>CONCATENATE($I$115,#REF!,$I$116,#REF!,$I$117,#REF!,$I$118,#REF!,$I$119,#REF!,$I$120)</f>
        <v>#REF!</v>
      </c>
      <c r="BY412" t="str">
        <f>CONCATENATE($I$115,BY19,$I$116,BY19,$I$117,BY19,$I$118,BY19,$I$119,BY19,$I$120)</f>
        <v>if(isset($_REQUEST[''])){$ = clean($_REQUEST['']);$conditions .= " = '" . $ . "',";}else{ /* Do nothing...*/ }</v>
      </c>
      <c r="CB412" t="str">
        <f>CONCATENATE($I$115,CB19,$I$116,CB19,$I$117,CB19,$I$118,CB19,$I$119,CB19,$I$120)</f>
        <v>if(isset($_REQUEST[''])){$ = clean($_REQUEST['']);$conditions .= " = '" . $ . "',";}else{ /* Do nothing...*/ }</v>
      </c>
      <c r="CE412" t="str">
        <f>CONCATENATE($I$115,CE19,$I$116,CE19,$I$117,CE19,$I$118,CE19,$I$119,CE19,$I$120)</f>
        <v>if(isset($_REQUEST[''])){$ = clean($_REQUEST['']);$conditions .= " = '" . $ . "',";}else{ /* Do nothing...*/ }</v>
      </c>
    </row>
    <row r="413" spans="2:86" x14ac:dyDescent="0.2">
      <c r="B413" t="str">
        <f>CONCATENATE($I$115,B20,$I$116,B20,$I$117,B20,$I$118,B20,$I$119,B20,$I$120)</f>
        <v>if(isset($_REQUEST[''])){$ = clean($_REQUEST['']);$conditions .= " = '" . $ . "',";}else{ /* Do nothing...*/ }</v>
      </c>
      <c r="E413" t="str">
        <f>CONCATENATE($I$115,E20,$I$116,E20,$I$117,E20,$I$118,E20,$I$119,E20,$I$120)</f>
        <v>if(isset($_REQUEST[''])){$ = clean($_REQUEST['']);$conditions .= " = '" . $ . "',";}else{ /* Do nothing...*/ }</v>
      </c>
      <c r="H413" t="str">
        <f>CONCATENATE($I$115,H20,$I$116,H20,$I$117,H20,$I$118,H20,$I$119,H20,$I$120)</f>
        <v>if(isset($_REQUEST[''])){$ = clean($_REQUEST['']);$conditions .= " = '" . $ . "',";}else{ /* Do nothing...*/ }</v>
      </c>
      <c r="K413" t="str">
        <f>CONCATENATE($I$115,K20,$I$116,K20,$I$117,K20,$I$118,K20,$I$119,K20,$I$120)</f>
        <v>if(isset($_REQUEST[''])){$ = clean($_REQUEST['']);$conditions .= " = '" . $ . "',";}else{ /* Do nothing...*/ }</v>
      </c>
      <c r="AI413" t="str">
        <f>CONCATENATE($I$115,AI20,$I$116,AI20,$I$117,AI20,$I$118,AI20,$I$119,AI20,$I$120)</f>
        <v>if(isset($_REQUEST[''])){$ = clean($_REQUEST['']);$conditions .= " = '" . $ . "',";}else{ /* Do nothing...*/ }</v>
      </c>
      <c r="AL413" t="str">
        <f>CONCATENATE($I$115,AL20,$I$116,AL20,$I$117,AL20,$I$118,AL20,$I$119,AL20,$I$120)</f>
        <v>if(isset($_REQUEST[''])){$ = clean($_REQUEST['']);$conditions .= " = '" . $ . "',";}else{ /* Do nothing...*/ }</v>
      </c>
      <c r="AO413" t="str">
        <f>CONCATENATE($I$115,AO20,$I$116,AO20,$I$117,AO20,$I$118,AO20,$I$119,AO20,$I$120)</f>
        <v>if(isset($_REQUEST[''])){$ = clean($_REQUEST['']);$conditions .= " = '" . $ . "',";}else{ /* Do nothing...*/ }</v>
      </c>
      <c r="AR413" t="str">
        <f>CONCATENATE($I$115,AR20,$I$116,AR20,$I$117,AR20,$I$118,AR20,$I$119,AR20,$I$120)</f>
        <v>if(isset($_REQUEST[''])){$ = clean($_REQUEST['']);$conditions .= " = '" . $ . "',";}else{ /* Do nothing...*/ }</v>
      </c>
      <c r="AU413" t="str">
        <f>CONCATENATE($I$115,AU20,$I$116,AU20,$I$117,AU20,$I$118,AU20,$I$119,AU20,$I$120)</f>
        <v>if(isset($_REQUEST[''])){$ = clean($_REQUEST['']);$conditions .= " = '" . $ . "',";}else{ /* Do nothing...*/ }</v>
      </c>
      <c r="AX413" t="str">
        <f>CONCATENATE($I$115,AX20,$I$116,AX20,$I$117,AX20,$I$118,AX20,$I$119,AX20,$I$120)</f>
        <v>if(isset($_REQUEST[''])){$ = clean($_REQUEST['']);$conditions .= " = '" . $ . "',";}else{ /* Do nothing...*/ }</v>
      </c>
      <c r="BA413" t="str">
        <f>CONCATENATE($I$115,BA20,$I$116,BA20,$I$117,BA20,$I$118,BA20,$I$119,BA20,$I$120)</f>
        <v>if(isset($_REQUEST[''])){$ = clean($_REQUEST['']);$conditions .= " = '" . $ . "',";}else{ /* Do nothing...*/ }</v>
      </c>
      <c r="BD413" t="e">
        <f>CONCATENATE($I$115,#REF!,$I$116,#REF!,$I$117,#REF!,$I$118,#REF!,$I$119,#REF!,$I$120)</f>
        <v>#REF!</v>
      </c>
      <c r="BG413" t="str">
        <f>CONCATENATE($I$115,BG20,$I$116,BG20,$I$117,BG20,$I$118,BG20,$I$119,BG20,$I$120)</f>
        <v>if(isset($_REQUEST[''])){$ = clean($_REQUEST['']);$conditions .= " = '" . $ . "',";}else{ /* Do nothing...*/ }</v>
      </c>
      <c r="BJ413" t="str">
        <f>CONCATENATE($I$115,BJ20,$I$116,BJ20,$I$117,BJ20,$I$118,BJ20,$I$119,BJ20,$I$120)</f>
        <v>if(isset($_REQUEST[''])){$ = clean($_REQUEST['']);$conditions .= " = '" . $ . "',";}else{ /* Do nothing...*/ }</v>
      </c>
      <c r="BM413" t="str">
        <f>CONCATENATE($I$115,BM20,$I$116,BM20,$I$117,BM20,$I$118,BM20,$I$119,BM20,$I$120)</f>
        <v>if(isset($_REQUEST[''])){$ = clean($_REQUEST['']);$conditions .= " = '" . $ . "',";}else{ /* Do nothing...*/ }</v>
      </c>
      <c r="BP413" t="str">
        <f>CONCATENATE($I$115,BP20,$I$116,BP20,$I$117,BP20,$I$118,BP20,$I$119,BP20,$I$120)</f>
        <v>if(isset($_REQUEST[''])){$ = clean($_REQUEST['']);$conditions .= " = '" . $ . "',";}else{ /* Do nothing...*/ }</v>
      </c>
      <c r="BS413" t="str">
        <f>CONCATENATE($I$115,BS20,$I$116,BS20,$I$117,BS20,$I$118,BS20,$I$119,BS20,$I$120)</f>
        <v>if(isset($_REQUEST[''])){$ = clean($_REQUEST['']);$conditions .= " = '" . $ . "',";}else{ /* Do nothing...*/ }</v>
      </c>
      <c r="BV413" t="e">
        <f>CONCATENATE($I$115,#REF!,$I$116,#REF!,$I$117,#REF!,$I$118,#REF!,$I$119,#REF!,$I$120)</f>
        <v>#REF!</v>
      </c>
      <c r="BY413" t="e">
        <f>CONCATENATE($I$115,#REF!,$I$116,#REF!,$I$117,#REF!,$I$118,#REF!,$I$119,#REF!,$I$120)</f>
        <v>#REF!</v>
      </c>
      <c r="CB413" t="e">
        <f>CONCATENATE($I$115,#REF!,$I$116,#REF!,$I$117,#REF!,$I$118,#REF!,$I$119,#REF!,$I$120)</f>
        <v>#REF!</v>
      </c>
      <c r="CE413" t="e">
        <f>CONCATENATE($I$115,#REF!,$I$116,#REF!,$I$117,#REF!,$I$118,#REF!,$I$119,#REF!,$I$120)</f>
        <v>#REF!</v>
      </c>
    </row>
    <row r="414" spans="2:86" x14ac:dyDescent="0.2">
      <c r="B414" t="str">
        <f>CONCATENATE($I$115,B21,$I$116,B21,$I$117,B21,$I$118,B21,$I$119,B21,$I$120)</f>
        <v>if(isset($_REQUEST[''])){$ = clean($_REQUEST['']);$conditions .= " = '" . $ . "',";}else{ /* Do nothing...*/ }</v>
      </c>
      <c r="E414" t="str">
        <f>CONCATENATE($I$115,E21,$I$116,E21,$I$117,E21,$I$118,E21,$I$119,E21,$I$120)</f>
        <v>if(isset($_REQUEST[''])){$ = clean($_REQUEST['']);$conditions .= " = '" . $ . "',";}else{ /* Do nothing...*/ }</v>
      </c>
      <c r="H414" t="str">
        <f>CONCATENATE($I$115,H21,$I$116,H21,$I$117,H21,$I$118,H21,$I$119,H21,$I$120)</f>
        <v>if(isset($_REQUEST[''])){$ = clean($_REQUEST['']);$conditions .= " = '" . $ . "',";}else{ /* Do nothing...*/ }</v>
      </c>
      <c r="K414" t="str">
        <f>CONCATENATE($I$115,K21,$I$116,K21,$I$117,K21,$I$118,K21,$I$119,K21,$I$120)</f>
        <v>if(isset($_REQUEST[''])){$ = clean($_REQUEST['']);$conditions .= " = '" . $ . "',";}else{ /* Do nothing...*/ }</v>
      </c>
      <c r="AI414" t="str">
        <f>CONCATENATE($I$115,AI21,$I$116,AI21,$I$117,AI21,$I$118,AI21,$I$119,AI21,$I$120)</f>
        <v>if(isset($_REQUEST[''])){$ = clean($_REQUEST['']);$conditions .= " = '" . $ . "',";}else{ /* Do nothing...*/ }</v>
      </c>
      <c r="AL414" t="str">
        <f>CONCATENATE($I$115,AL21,$I$116,AL21,$I$117,AL21,$I$118,AL21,$I$119,AL21,$I$120)</f>
        <v>if(isset($_REQUEST[''])){$ = clean($_REQUEST['']);$conditions .= " = '" . $ . "',";}else{ /* Do nothing...*/ }</v>
      </c>
      <c r="AO414" t="str">
        <f>CONCATENATE($I$115,AO21,$I$116,AO21,$I$117,AO21,$I$118,AO21,$I$119,AO21,$I$120)</f>
        <v>if(isset($_REQUEST[''])){$ = clean($_REQUEST['']);$conditions .= " = '" . $ . "',";}else{ /* Do nothing...*/ }</v>
      </c>
      <c r="AR414" t="str">
        <f>CONCATENATE($I$115,AR21,$I$116,AR21,$I$117,AR21,$I$118,AR21,$I$119,AR21,$I$120)</f>
        <v>if(isset($_REQUEST[''])){$ = clean($_REQUEST['']);$conditions .= " = '" . $ . "',";}else{ /* Do nothing...*/ }</v>
      </c>
      <c r="AU414" t="str">
        <f>CONCATENATE($I$115,AU21,$I$116,AU21,$I$117,AU21,$I$118,AU21,$I$119,AU21,$I$120)</f>
        <v>if(isset($_REQUEST[''])){$ = clean($_REQUEST['']);$conditions .= " = '" . $ . "',";}else{ /* Do nothing...*/ }</v>
      </c>
      <c r="AX414" t="str">
        <f>CONCATENATE($I$115,AX21,$I$116,AX21,$I$117,AX21,$I$118,AX21,$I$119,AX21,$I$120)</f>
        <v>if(isset($_REQUEST[''])){$ = clean($_REQUEST['']);$conditions .= " = '" . $ . "',";}else{ /* Do nothing...*/ }</v>
      </c>
      <c r="BA414" t="str">
        <f>CONCATENATE($I$115,BA21,$I$116,BA21,$I$117,BA21,$I$118,BA21,$I$119,BA21,$I$120)</f>
        <v>if(isset($_REQUEST[''])){$ = clean($_REQUEST['']);$conditions .= " = '" . $ . "',";}else{ /* Do nothing...*/ }</v>
      </c>
      <c r="BD414" t="str">
        <f>CONCATENATE($I$115,BD21,$I$116,BD21,$I$117,BD21,$I$118,BD21,$I$119,BD21,$I$120)</f>
        <v>if(isset($_REQUEST[''])){$ = clean($_REQUEST['']);$conditions .= " = '" . $ . "',";}else{ /* Do nothing...*/ }</v>
      </c>
      <c r="BG414" t="str">
        <f>CONCATENATE($I$115,BG21,$I$116,BG21,$I$117,BG21,$I$118,BG21,$I$119,BG21,$I$120)</f>
        <v>if(isset($_REQUEST[''])){$ = clean($_REQUEST['']);$conditions .= " = '" . $ . "',";}else{ /* Do nothing...*/ }</v>
      </c>
      <c r="BJ414" t="str">
        <f>CONCATENATE($I$115,BJ21,$I$116,BJ21,$I$117,BJ21,$I$118,BJ21,$I$119,BJ21,$I$120)</f>
        <v>if(isset($_REQUEST[''])){$ = clean($_REQUEST['']);$conditions .= " = '" . $ . "',";}else{ /* Do nothing...*/ }</v>
      </c>
      <c r="BM414" t="str">
        <f>CONCATENATE($I$115,BM21,$I$116,BM21,$I$117,BM21,$I$118,BM21,$I$119,BM21,$I$120)</f>
        <v>if(isset($_REQUEST[''])){$ = clean($_REQUEST['']);$conditions .= " = '" . $ . "',";}else{ /* Do nothing...*/ }</v>
      </c>
      <c r="BP414" t="str">
        <f>CONCATENATE($I$115,BP21,$I$116,BP21,$I$117,BP21,$I$118,BP21,$I$119,BP21,$I$120)</f>
        <v>if(isset($_REQUEST[''])){$ = clean($_REQUEST['']);$conditions .= " = '" . $ . "',";}else{ /* Do nothing...*/ }</v>
      </c>
      <c r="BS414" t="str">
        <f>CONCATENATE($I$115,BS21,$I$116,BS21,$I$117,BS21,$I$118,BS21,$I$119,BS21,$I$120)</f>
        <v>if(isset($_REQUEST[''])){$ = clean($_REQUEST['']);$conditions .= " = '" . $ . "',";}else{ /* Do nothing...*/ }</v>
      </c>
      <c r="BV414" t="str">
        <f>CONCATENATE($I$115,BV21,$I$116,BV21,$I$117,BV21,$I$118,BV21,$I$119,BV21,$I$120)</f>
        <v>if(isset($_REQUEST[''])){$ = clean($_REQUEST['']);$conditions .= " = '" . $ . "',";}else{ /* Do nothing...*/ }</v>
      </c>
      <c r="BY414" t="e">
        <f>CONCATENATE($I$115,#REF!,$I$116,#REF!,$I$117,#REF!,$I$118,#REF!,$I$119,#REF!,$I$120)</f>
        <v>#REF!</v>
      </c>
      <c r="CB414" t="e">
        <f>CONCATENATE($I$115,#REF!,$I$116,#REF!,$I$117,#REF!,$I$118,#REF!,$I$119,#REF!,$I$120)</f>
        <v>#REF!</v>
      </c>
      <c r="CE414" t="e">
        <f>CONCATENATE($I$115,#REF!,$I$116,#REF!,$I$117,#REF!,$I$118,#REF!,$I$119,#REF!,$I$120)</f>
        <v>#REF!</v>
      </c>
    </row>
    <row r="415" spans="2:86" x14ac:dyDescent="0.2">
      <c r="B415" t="str">
        <f>CONCATENATE($I$115,B22,$I$116,B22,$I$117,B22,$I$118,B22,$I$119,B22,$I$120)</f>
        <v>if(isset($_REQUEST[''])){$ = clean($_REQUEST['']);$conditions .= " = '" . $ . "',";}else{ /* Do nothing...*/ }</v>
      </c>
      <c r="E415" t="str">
        <f>CONCATENATE($I$115,E22,$I$116,E22,$I$117,E22,$I$118,E22,$I$119,E22,$I$120)</f>
        <v>if(isset($_REQUEST[''])){$ = clean($_REQUEST['']);$conditions .= " = '" . $ . "',";}else{ /* Do nothing...*/ }</v>
      </c>
      <c r="H415" t="str">
        <f>CONCATENATE($I$115,H22,$I$116,H22,$I$117,H22,$I$118,H22,$I$119,H22,$I$120)</f>
        <v>if(isset($_REQUEST[''])){$ = clean($_REQUEST['']);$conditions .= " = '" . $ . "',";}else{ /* Do nothing...*/ }</v>
      </c>
      <c r="K415" t="str">
        <f>CONCATENATE($I$115,K22,$I$116,K22,$I$117,K22,$I$118,K22,$I$119,K22,$I$120)</f>
        <v>if(isset($_REQUEST['partner_id'])){$partner_id = clean($_REQUEST['partner_id']);$conditions .= "partner_id = '" . $partner_id . "',";}else{ /* Do nothing...*/ }</v>
      </c>
      <c r="AI415" t="str">
        <f>CONCATENATE($I$115,AI22,$I$116,AI22,$I$117,AI22,$I$118,AI22,$I$119,AI22,$I$120)</f>
        <v>if(isset($_REQUEST[''])){$ = clean($_REQUEST['']);$conditions .= " = '" . $ . "',";}else{ /* Do nothing...*/ }</v>
      </c>
      <c r="AL415" t="str">
        <f>CONCATENATE($I$115,AL22,$I$116,AL22,$I$117,AL22,$I$118,AL22,$I$119,AL22,$I$120)</f>
        <v>if(isset($_REQUEST[''])){$ = clean($_REQUEST['']);$conditions .= " = '" . $ . "',";}else{ /* Do nothing...*/ }</v>
      </c>
      <c r="AO415" t="str">
        <f>CONCATENATE($I$115,AO22,$I$116,AO22,$I$117,AO22,$I$118,AO22,$I$119,AO22,$I$120)</f>
        <v>if(isset($_REQUEST[''])){$ = clean($_REQUEST['']);$conditions .= " = '" . $ . "',";}else{ /* Do nothing...*/ }</v>
      </c>
      <c r="AR415" t="str">
        <f>CONCATENATE($I$115,AR22,$I$116,AR22,$I$117,AR22,$I$118,AR22,$I$119,AR22,$I$120)</f>
        <v>if(isset($_REQUEST[''])){$ = clean($_REQUEST['']);$conditions .= " = '" . $ . "',";}else{ /* Do nothing...*/ }</v>
      </c>
      <c r="AU415" t="str">
        <f>CONCATENATE($I$115,AU22,$I$116,AU22,$I$117,AU22,$I$118,AU22,$I$119,AU22,$I$120)</f>
        <v>if(isset($_REQUEST[''])){$ = clean($_REQUEST['']);$conditions .= " = '" . $ . "',";}else{ /* Do nothing...*/ }</v>
      </c>
      <c r="AX415" t="str">
        <f>CONCATENATE($I$115,AX22,$I$116,AX22,$I$117,AX22,$I$118,AX22,$I$119,AX22,$I$120)</f>
        <v>if(isset($_REQUEST[''])){$ = clean($_REQUEST['']);$conditions .= " = '" . $ . "',";}else{ /* Do nothing...*/ }</v>
      </c>
      <c r="BA415" t="str">
        <f>CONCATENATE($I$115,BA22,$I$116,BA22,$I$117,BA22,$I$118,BA22,$I$119,BA22,$I$120)</f>
        <v>if(isset($_REQUEST[''])){$ = clean($_REQUEST['']);$conditions .= " = '" . $ . "',";}else{ /* Do nothing...*/ }</v>
      </c>
      <c r="BD415" t="str">
        <f>CONCATENATE($I$115,BD22,$I$116,BD22,$I$117,BD22,$I$118,BD22,$I$119,BD22,$I$120)</f>
        <v>if(isset($_REQUEST[''])){$ = clean($_REQUEST['']);$conditions .= " = '" . $ . "',";}else{ /* Do nothing...*/ }</v>
      </c>
      <c r="BG415" t="str">
        <f>CONCATENATE($I$115,BG22,$I$116,BG22,$I$117,BG22,$I$118,BG22,$I$119,BG22,$I$120)</f>
        <v>if(isset($_REQUEST[''])){$ = clean($_REQUEST['']);$conditions .= " = '" . $ . "',";}else{ /* Do nothing...*/ }</v>
      </c>
      <c r="BJ415" t="str">
        <f>CONCATENATE($I$115,BJ22,$I$116,BJ22,$I$117,BJ22,$I$118,BJ22,$I$119,BJ22,$I$120)</f>
        <v>if(isset($_REQUEST[''])){$ = clean($_REQUEST['']);$conditions .= " = '" . $ . "',";}else{ /* Do nothing...*/ }</v>
      </c>
      <c r="BM415" t="e">
        <f>CONCATENATE($I$115,#REF!,$I$116,#REF!,$I$117,#REF!,$I$118,#REF!,$I$119,#REF!,$I$120)</f>
        <v>#REF!</v>
      </c>
      <c r="BP415" t="str">
        <f>CONCATENATE($I$115,BP22,$I$116,BP22,$I$117,BP22,$I$118,BP22,$I$119,BP22,$I$120)</f>
        <v>if(isset($_REQUEST[''])){$ = clean($_REQUEST['']);$conditions .= " = '" . $ . "',";}else{ /* Do nothing...*/ }</v>
      </c>
      <c r="BS415" t="str">
        <f>CONCATENATE($I$115,BS22,$I$116,BS22,$I$117,BS22,$I$118,BS22,$I$119,BS22,$I$120)</f>
        <v>if(isset($_REQUEST[''])){$ = clean($_REQUEST['']);$conditions .= " = '" . $ . "',";}else{ /* Do nothing...*/ }</v>
      </c>
      <c r="BV415" t="str">
        <f>CONCATENATE($I$115,BV22,$I$116,BV22,$I$117,BV22,$I$118,BV22,$I$119,BV22,$I$120)</f>
        <v>if(isset($_REQUEST[''])){$ = clean($_REQUEST['']);$conditions .= " = '" . $ . "',";}else{ /* Do nothing...*/ }</v>
      </c>
      <c r="BY415" t="str">
        <f>CONCATENATE($I$115,BY22,$I$116,BY22,$I$117,BY22,$I$118,BY22,$I$119,BY22,$I$120)</f>
        <v>if(isset($_REQUEST[''])){$ = clean($_REQUEST['']);$conditions .= " = '" . $ . "',";}else{ /* Do nothing...*/ }</v>
      </c>
      <c r="CB415" t="str">
        <f>CONCATENATE($I$115,CB22,$I$116,CB22,$I$117,CB22,$I$118,CB22,$I$119,CB22,$I$120)</f>
        <v>if(isset($_REQUEST[''])){$ = clean($_REQUEST['']);$conditions .= " = '" . $ . "',";}else{ /* Do nothing...*/ }</v>
      </c>
      <c r="CE415" t="e">
        <f>CONCATENATE($I$115,#REF!,$I$116,#REF!,$I$117,#REF!,$I$118,#REF!,$I$119,#REF!,$I$120)</f>
        <v>#REF!</v>
      </c>
    </row>
    <row r="416" spans="2:86" x14ac:dyDescent="0.2">
      <c r="B416" t="str">
        <f>CONCATENATE($I$115,B23,$I$116,B23,$I$117,B23,$I$118,B23,$I$119,B23,$I$120)</f>
        <v>if(isset($_REQUEST[''])){$ = clean($_REQUEST['']);$conditions .= " = '" . $ . "',";}else{ /* Do nothing...*/ }</v>
      </c>
      <c r="E416" t="e">
        <f>CONCATENATE($I$115,#REF!,$I$116,#REF!,$I$117,#REF!,$I$118,#REF!,$I$119,#REF!,$I$120)</f>
        <v>#REF!</v>
      </c>
      <c r="H416" t="str">
        <f>CONCATENATE($I$115,H23,$I$116,H23,$I$117,H23,$I$118,H23,$I$119,H23,$I$120)</f>
        <v>if(isset($_REQUEST[''])){$ = clean($_REQUEST['']);$conditions .= " = '" . $ . "',";}else{ /* Do nothing...*/ }</v>
      </c>
      <c r="K416" t="str">
        <f>CONCATENATE($I$115,K23,$I$116,K23,$I$117,K23,$I$118,K23,$I$119,K23,$I$120)</f>
        <v>if(isset($_REQUEST[''])){$ = clean($_REQUEST['']);$conditions .= " = '" . $ . "',";}else{ /* Do nothing...*/ }</v>
      </c>
      <c r="AI416" t="e">
        <f>CONCATENATE($I$115,#REF!,$I$116,#REF!,$I$117,#REF!,$I$118,#REF!,$I$119,#REF!,$I$120)</f>
        <v>#REF!</v>
      </c>
      <c r="AL416" t="e">
        <f>CONCATENATE($I$115,#REF!,$I$116,#REF!,$I$117,#REF!,$I$118,#REF!,$I$119,#REF!,$I$120)</f>
        <v>#REF!</v>
      </c>
      <c r="AO416" t="e">
        <f>CONCATENATE($I$115,#REF!,$I$116,#REF!,$I$117,#REF!,$I$118,#REF!,$I$119,#REF!,$I$120)</f>
        <v>#REF!</v>
      </c>
      <c r="AR416" t="str">
        <f>CONCATENATE($I$115,AR23,$I$116,AR23,$I$117,AR23,$I$118,AR23,$I$119,AR23,$I$120)</f>
        <v>if(isset($_REQUEST['profile_ID'])){$profile_ID = clean($_REQUEST['profile_ID']);$conditions .= "profile_ID = '" . $profile_ID . "',";}else{ /* Do nothing...*/ }</v>
      </c>
      <c r="AU416" t="e">
        <f>CONCATENATE($I$115,#REF!,$I$116,#REF!,$I$117,#REF!,$I$118,#REF!,$I$119,#REF!,$I$120)</f>
        <v>#REF!</v>
      </c>
      <c r="AX416" t="e">
        <f>CONCATENATE($I$115,#REF!,$I$116,#REF!,$I$117,#REF!,$I$118,#REF!,$I$119,#REF!,$I$120)</f>
        <v>#REF!</v>
      </c>
      <c r="BA416" t="e">
        <f>CONCATENATE($I$115,#REF!,$I$116,#REF!,$I$117,#REF!,$I$118,#REF!,$I$119,#REF!,$I$120)</f>
        <v>#REF!</v>
      </c>
      <c r="BD416" t="str">
        <f>CONCATENATE($I$115,BD23,$I$116,BD23,$I$117,BD23,$I$118,BD23,$I$119,BD23,$I$120)</f>
        <v>if(isset($_REQUEST[''])){$ = clean($_REQUEST['']);$conditions .= " = '" . $ . "',";}else{ /* Do nothing...*/ }</v>
      </c>
      <c r="BG416" t="e">
        <f>CONCATENATE($I$115,#REF!,$I$116,#REF!,$I$117,#REF!,$I$118,#REF!,$I$119,#REF!,$I$120)</f>
        <v>#REF!</v>
      </c>
      <c r="BJ416" t="e">
        <f>CONCATENATE($I$115,#REF!,$I$116,#REF!,$I$117,#REF!,$I$118,#REF!,$I$119,#REF!,$I$120)</f>
        <v>#REF!</v>
      </c>
      <c r="BM416" t="str">
        <f>CONCATENATE($I$115,BM22,$I$116,BM22,$I$117,BM22,$I$118,BM22,$I$119,BM22,$I$120)</f>
        <v>if(isset($_REQUEST['thread_ID'])){$thread_ID = clean($_REQUEST['thread_ID']);$conditions .= "thread_ID = '" . $thread_ID . "',";}else{ /* Do nothing...*/ }</v>
      </c>
      <c r="BP416" t="e">
        <f>CONCATENATE($I$115,#REF!,$I$116,#REF!,$I$117,#REF!,$I$118,#REF!,$I$119,#REF!,$I$120)</f>
        <v>#REF!</v>
      </c>
      <c r="BS416" t="str">
        <f>CONCATENATE($I$115,BS23,$I$116,BS23,$I$117,BS23,$I$118,BS23,$I$119,BS23,$I$120)</f>
        <v>if(isset($_REQUEST[''])){$ = clean($_REQUEST['']);$conditions .= " = '" . $ . "',";}else{ /* Do nothing...*/ }</v>
      </c>
      <c r="BV416" t="str">
        <f>CONCATENATE($I$115,BV18,$I$116,BV18,$I$117,BV18,$I$118,BV18,$I$119,BV18,$I$120)</f>
        <v>if(isset($_REQUEST['stage_ID'])){$stage_ID = clean($_REQUEST['stage_ID']);$conditions .= "stage_ID = '" . $stage_ID . "',";}else{ /* Do nothing...*/ }</v>
      </c>
      <c r="BY416" t="str">
        <f>CONCATENATE($I$115,BY23,$I$116,BY23,$I$117,BY23,$I$118,BY23,$I$119,BY23,$I$120)</f>
        <v>if(isset($_REQUEST[''])){$ = clean($_REQUEST['']);$conditions .= " = '" . $ . "',";}else{ /* Do nothing...*/ }</v>
      </c>
      <c r="CB416" t="str">
        <f>CONCATENATE($I$115,CB23,$I$116,CB23,$I$117,CB23,$I$118,CB23,$I$119,CB23,$I$120)</f>
        <v>if(isset($_REQUEST[''])){$ = clean($_REQUEST['']);$conditions .= " = '" . $ . "',";}else{ /* Do nothing...*/ }</v>
      </c>
      <c r="CE416" t="str">
        <f>CONCATENATE($I$115,CE18,$I$116,CE18,$I$117,CE18,$I$118,CE18,$I$119,CE18,$I$120)</f>
        <v>if(isset($_REQUEST['stage_ID'])){$stage_ID = clean($_REQUEST['stage_ID']);$conditions .= "stage_ID = '" . $stage_ID . "',";}else{ /* Do nothing...*/ }</v>
      </c>
    </row>
    <row r="417" spans="1:83" x14ac:dyDescent="0.2">
      <c r="B417" t="str">
        <f>CONCATENATE($I$115,B24,$I$116,B24,$I$117,B24,$I$118,B24,$I$119,B24,$I$120)</f>
        <v>if(isset($_REQUEST[''])){$ = clean($_REQUEST['']);$conditions .= " = '" . $ . "',";}else{ /* Do nothing...*/ }</v>
      </c>
      <c r="E417" t="str">
        <f>CONCATENATE($I$115,E23,$I$116,E23,$I$117,E23,$I$118,E23,$I$119,E23,$I$120)</f>
        <v>if(isset($_REQUEST['profile_id'])){$profile_id = clean($_REQUEST['profile_id']);$conditions .= "profile_id = '" . $profile_id . "',";}else{ /* Do nothing...*/ }</v>
      </c>
      <c r="H417" t="str">
        <f>CONCATENATE($I$115,H24,$I$116,H24,$I$117,H24,$I$118,H24,$I$119,H24,$I$120)</f>
        <v>if(isset($_REQUEST[''])){$ = clean($_REQUEST['']);$conditions .= " = '" . $ . "',";}else{ /* Do nothing...*/ }</v>
      </c>
      <c r="K417" t="str">
        <f>CONCATENATE($I$115,K24,$I$116,K24,$I$117,K24,$I$118,K24,$I$119,K24,$I$120)</f>
        <v>if(isset($_REQUEST[''])){$ = clean($_REQUEST['']);$conditions .= " = '" . $ . "',";}else{ /* Do nothing...*/ }</v>
      </c>
      <c r="AI417" t="str">
        <f>CONCATENATE($I$115,AI23,$I$116,AI23,$I$117,AI23,$I$118,AI23,$I$119,AI23,$I$120)</f>
        <v>if(isset($_REQUEST['profile_ID'])){$profile_ID = clean($_REQUEST['profile_ID']);$conditions .= "profile_ID = '" . $profile_ID . "',";}else{ /* Do nothing...*/ }</v>
      </c>
      <c r="AL417" t="str">
        <f>CONCATENATE($I$115,AL23,$I$116,AL23,$I$117,AL23,$I$118,AL23,$I$119,AL23,$I$120)</f>
        <v>if(isset($_REQUEST['profile_ID'])){$profile_ID = clean($_REQUEST['profile_ID']);$conditions .= "profile_ID = '" . $profile_ID . "',";}else{ /* Do nothing...*/ }</v>
      </c>
      <c r="AO417" t="str">
        <f>CONCATENATE($I$115,AO23,$I$116,AO23,$I$117,AO23,$I$118,AO23,$I$119,AO23,$I$120)</f>
        <v>if(isset($_REQUEST['profile_ID'])){$profile_ID = clean($_REQUEST['profile_ID']);$conditions .= "profile_ID = '" . $profile_ID . "',";}else{ /* Do nothing...*/ }</v>
      </c>
      <c r="AR417" t="str">
        <f>CONCATENATE($I$115,AR24,$I$116,AR24,$I$117,AR24,$I$118,AR24,$I$119,AR24,$I$120)</f>
        <v>if(isset($_REQUEST[''])){$ = clean($_REQUEST['']);$conditions .= " = '" . $ . "',";}else{ /* Do nothing...*/ }</v>
      </c>
      <c r="AU417" t="str">
        <f>CONCATENATE($I$115,AU23,$I$116,AU23,$I$117,AU23,$I$118,AU23,$I$119,AU23,$I$120)</f>
        <v>if(isset($_REQUEST['profile_ID'])){$profile_ID = clean($_REQUEST['profile_ID']);$conditions .= "profile_ID = '" . $profile_ID . "',";}else{ /* Do nothing...*/ }</v>
      </c>
      <c r="AX417" t="str">
        <f>CONCATENATE($I$115,AX23,$I$116,AX23,$I$117,AX23,$I$118,AX23,$I$119,AX23,$I$120)</f>
        <v>if(isset($_REQUEST['profile_ID'])){$profile_ID = clean($_REQUEST['profile_ID']);$conditions .= "profile_ID = '" . $profile_ID . "',";}else{ /* Do nothing...*/ }</v>
      </c>
      <c r="BA417" t="str">
        <f>CONCATENATE($I$115,BA23,$I$116,BA23,$I$117,BA23,$I$118,BA23,$I$119,BA23,$I$120)</f>
        <v>if(isset($_REQUEST['profile_ID'])){$profile_ID = clean($_REQUEST['profile_ID']);$conditions .= "profile_ID = '" . $profile_ID . "',";}else{ /* Do nothing...*/ }</v>
      </c>
      <c r="BD417" t="str">
        <f>CONCATENATE($I$115,BD24,$I$116,BD24,$I$117,BD24,$I$118,BD24,$I$119,BD24,$I$120)</f>
        <v>if(isset($_REQUEST[''])){$ = clean($_REQUEST['']);$conditions .= " = '" . $ . "',";}else{ /* Do nothing...*/ }</v>
      </c>
      <c r="BG417" t="str">
        <f>CONCATENATE($I$115,BG23,$I$116,BG23,$I$117,BG23,$I$118,BG23,$I$119,BG23,$I$120)</f>
        <v>if(isset($_REQUEST['profile_ID'])){$profile_ID = clean($_REQUEST['profile_ID']);$conditions .= "profile_ID = '" . $profile_ID . "',";}else{ /* Do nothing...*/ }</v>
      </c>
      <c r="BJ417" t="str">
        <f>CONCATENATE($I$115,BJ23,$I$116,BJ23,$I$117,BJ23,$I$118,BJ23,$I$119,BJ23,$I$120)</f>
        <v>if(isset($_REQUEST['profile_ID'])){$profile_ID = clean($_REQUEST['profile_ID']);$conditions .= "profile_ID = '" . $profile_ID . "',";}else{ /* Do nothing...*/ }</v>
      </c>
      <c r="BM417" t="str">
        <f>CONCATENATE($I$115,BM23,$I$116,BM23,$I$117,BM23,$I$118,BM23,$I$119,BM23,$I$120)</f>
        <v>if(isset($_REQUEST['profile_ID'])){$profile_ID = clean($_REQUEST['profile_ID']);$conditions .= "profile_ID = '" . $profile_ID . "',";}else{ /* Do nothing...*/ }</v>
      </c>
      <c r="BP417" t="str">
        <f>CONCATENATE($I$115,BP23,$I$116,BP23,$I$117,BP23,$I$118,BP23,$I$119,BP23,$I$120)</f>
        <v>if(isset($_REQUEST['profile_ID'])){$profile_ID = clean($_REQUEST['profile_ID']);$conditions .= "profile_ID = '" . $profile_ID . "',";}else{ /* Do nothing...*/ }</v>
      </c>
      <c r="BS417" t="str">
        <f>CONCATENATE($I$115,BS24,$I$116,BS24,$I$117,BS24,$I$118,BS24,$I$119,BS24,$I$120)</f>
        <v>if(isset($_REQUEST[''])){$ = clean($_REQUEST['']);$conditions .= " = '" . $ . "',";}else{ /* Do nothing...*/ }</v>
      </c>
      <c r="BV417" t="str">
        <f>CONCATENATE($I$115,BV19,$I$116,BV19,$I$117,BV19,$I$118,BV19,$I$119,BV19,$I$120)</f>
        <v>if(isset($_REQUEST['attachment_ID'])){$attachment_ID = clean($_REQUEST['attachment_ID']);$conditions .= "attachment_ID = '" . $attachment_ID . "',";}else{ /* Do nothing...*/ }</v>
      </c>
      <c r="BY417" t="str">
        <f>CONCATENATE($I$115,BY20,$I$116,BY20,$I$117,BY20,$I$118,BY20,$I$119,BY20,$I$120)</f>
        <v>if(isset($_REQUEST['post_ID'])){$post_ID = clean($_REQUEST['post_ID']);$conditions .= "post_ID = '" . $post_ID . "',";}else{ /* Do nothing...*/ }</v>
      </c>
      <c r="CB417" t="str">
        <f>CONCATENATE($I$115,CB20,$I$116,CB20,$I$117,CB20,$I$118,CB20,$I$119,CB20,$I$120)</f>
        <v>if(isset($_REQUEST['post_ID'])){$post_ID = clean($_REQUEST['post_ID']);$conditions .= "post_ID = '" . $post_ID . "',";}else{ /* Do nothing...*/ }</v>
      </c>
      <c r="CE417" t="str">
        <f>CONCATENATE($I$115,CE20,$I$116,CE20,$I$117,CE20,$I$118,CE20,$I$119,CE20,$I$120)</f>
        <v>if(isset($_REQUEST['post_ID'])){$post_ID = clean($_REQUEST['post_ID']);$conditions .= "post_ID = '" . $post_ID . "',";}else{ /* Do nothing...*/ }</v>
      </c>
    </row>
    <row r="418" spans="1:83" x14ac:dyDescent="0.2">
      <c r="B418" t="str">
        <f>CONCATENATE($I$115,B25,$I$116,B25,$I$117,B25,$I$118,B25,$I$119,B25,$I$120)</f>
        <v>if(isset($_REQUEST[''])){$ = clean($_REQUEST['']);$conditions .= " = '" . $ . "',";}else{ /* Do nothing...*/ }</v>
      </c>
      <c r="E418" t="str">
        <f>CONCATENATE($I$115,E25,$I$116,E25,$I$117,E25,$I$118,E25,$I$119,E25,$I$120)</f>
        <v>if(isset($_REQUEST[''])){$ = clean($_REQUEST['']);$conditions .= " = '" . $ . "',";}else{ /* Do nothing...*/ }</v>
      </c>
      <c r="H418" t="str">
        <f>CONCATENATE($I$115,H25,$I$116,H25,$I$117,H25,$I$118,H25,$I$119,H25,$I$120)</f>
        <v>if(isset($_REQUEST[''])){$ = clean($_REQUEST['']);$conditions .= " = '" . $ . "',";}else{ /* Do nothing...*/ }</v>
      </c>
      <c r="K418" t="str">
        <f>CONCATENATE($I$115,K25,$I$116,K25,$I$117,K25,$I$118,K25,$I$119,K25,$I$120)</f>
        <v>if(isset($_REQUEST[''])){$ = clean($_REQUEST['']);$conditions .= " = '" . $ . "',";}else{ /* Do nothing...*/ }</v>
      </c>
      <c r="AI418" t="str">
        <f>CONCATENATE($I$115,AI25,$I$116,AI25,$I$117,AI25,$I$118,AI25,$I$119,AI25,$I$120)</f>
        <v>if(isset($_REQUEST[''])){$ = clean($_REQUEST['']);$conditions .= " = '" . $ . "',";}else{ /* Do nothing...*/ }</v>
      </c>
      <c r="AL418" t="str">
        <f>CONCATENATE($I$115,AL25,$I$116,AL25,$I$117,AL25,$I$118,AL25,$I$119,AL25,$I$120)</f>
        <v>if(isset($_REQUEST[''])){$ = clean($_REQUEST['']);$conditions .= " = '" . $ . "',";}else{ /* Do nothing...*/ }</v>
      </c>
      <c r="AO418" t="str">
        <f>CONCATENATE($I$115,AO25,$I$116,AO25,$I$117,AO25,$I$118,AO25,$I$119,AO25,$I$120)</f>
        <v>if(isset($_REQUEST[''])){$ = clean($_REQUEST['']);$conditions .= " = '" . $ . "',";}else{ /* Do nothing...*/ }</v>
      </c>
      <c r="AR418" t="str">
        <f>CONCATENATE($I$115,AR25,$I$116,AR25,$I$117,AR25,$I$118,AR25,$I$119,AR25,$I$120)</f>
        <v>if(isset($_REQUEST[''])){$ = clean($_REQUEST['']);$conditions .= " = '" . $ . "',";}else{ /* Do nothing...*/ }</v>
      </c>
      <c r="AU418" t="str">
        <f>CONCATENATE($I$115,AU25,$I$116,AU25,$I$117,AU25,$I$118,AU25,$I$119,AU25,$I$120)</f>
        <v>if(isset($_REQUEST[''])){$ = clean($_REQUEST['']);$conditions .= " = '" . $ . "',";}else{ /* Do nothing...*/ }</v>
      </c>
      <c r="AX418" t="str">
        <f>CONCATENATE($I$115,AX25,$I$116,AX25,$I$117,AX25,$I$118,AX25,$I$119,AX25,$I$120)</f>
        <v>if(isset($_REQUEST[''])){$ = clean($_REQUEST['']);$conditions .= " = '" . $ . "',";}else{ /* Do nothing...*/ }</v>
      </c>
      <c r="BA418" t="str">
        <f>CONCATENATE($I$115,BA25,$I$116,BA25,$I$117,BA25,$I$118,BA25,$I$119,BA25,$I$120)</f>
        <v>if(isset($_REQUEST[''])){$ = clean($_REQUEST['']);$conditions .= " = '" . $ . "',";}else{ /* Do nothing...*/ }</v>
      </c>
      <c r="BD418" t="str">
        <f>CONCATENATE($I$115,BD20,$I$116,BD20,$I$117,BD20,$I$118,BD20,$I$119,BD20,$I$120)</f>
        <v>if(isset($_REQUEST['post_ID'])){$post_ID = clean($_REQUEST['post_ID']);$conditions .= "post_ID = '" . $post_ID . "',";}else{ /* Do nothing...*/ }</v>
      </c>
      <c r="BG418" t="str">
        <f>CONCATENATE($I$115,BG25,$I$116,BG25,$I$117,BG25,$I$118,BG25,$I$119,BG25,$I$120)</f>
        <v>if(isset($_REQUEST[''])){$ = clean($_REQUEST['']);$conditions .= " = '" . $ . "',";}else{ /* Do nothing...*/ }</v>
      </c>
      <c r="BJ418" t="str">
        <f>CONCATENATE($I$115,BJ25,$I$116,BJ25,$I$117,BJ25,$I$118,BJ25,$I$119,BJ25,$I$120)</f>
        <v>if(isset($_REQUEST[''])){$ = clean($_REQUEST['']);$conditions .= " = '" . $ . "',";}else{ /* Do nothing...*/ }</v>
      </c>
      <c r="BM418" t="str">
        <f>CONCATENATE($I$115,BM25,$I$116,BM25,$I$117,BM25,$I$118,BM25,$I$119,BM25,$I$120)</f>
        <v>if(isset($_REQUEST[''])){$ = clean($_REQUEST['']);$conditions .= " = '" . $ . "',";}else{ /* Do nothing...*/ }</v>
      </c>
      <c r="BP418" t="str">
        <f>CONCATENATE($I$115,BP25,$I$116,BP25,$I$117,BP25,$I$118,BP25,$I$119,BP25,$I$120)</f>
        <v>if(isset($_REQUEST[''])){$ = clean($_REQUEST['']);$conditions .= " = '" . $ . "',";}else{ /* Do nothing...*/ }</v>
      </c>
      <c r="BS418" t="str">
        <f>CONCATENATE($I$115,BS25,$I$116,BS25,$I$117,BS25,$I$118,BS25,$I$119,BS25,$I$120)</f>
        <v>if(isset($_REQUEST[''])){$ = clean($_REQUEST['']);$conditions .= " = '" . $ . "',";}else{ /* Do nothing...*/ }</v>
      </c>
      <c r="BV418" t="str">
        <f>CONCATENATE($I$115,BV20,$I$116,BV20,$I$117,BV20,$I$118,BV20,$I$119,BV20,$I$120)</f>
        <v>if(isset($_REQUEST['post_ID'])){$post_ID = clean($_REQUEST['post_ID']);$conditions .= "post_ID = '" . $post_ID . "',";}else{ /* Do nothing...*/ }</v>
      </c>
      <c r="BY418" t="str">
        <f>CONCATENATE($I$115,BY18,$I$116,BY18,$I$117,BY18,$I$118,BY18,$I$119,BY18,$I$120)</f>
        <v>if(isset($_REQUEST['stage_ID'])){$stage_ID = clean($_REQUEST['stage_ID']);$conditions .= "stage_ID = '" . $stage_ID . "',";}else{ /* Do nothing...*/ }</v>
      </c>
      <c r="CB418" t="str">
        <f>CONCATENATE($I$115,CB18,$I$116,CB18,$I$117,CB18,$I$118,CB18,$I$119,CB18,$I$120)</f>
        <v>if(isset($_REQUEST['stage_ID'])){$stage_ID = clean($_REQUEST['stage_ID']);$conditions .= "stage_ID = '" . $stage_ID . "',";}else{ /* Do nothing...*/ }</v>
      </c>
      <c r="CE418" t="str">
        <f>CONCATENATE($I$115,CE25,$I$116,CE25,$I$117,CE25,$I$118,CE25,$I$119,CE25,$I$120)</f>
        <v>if(isset($_REQUEST[''])){$ = clean($_REQUEST['']);$conditions .= " = '" . $ . "',";}else{ /* Do nothing...*/ }</v>
      </c>
    </row>
    <row r="419" spans="1:83" x14ac:dyDescent="0.2">
      <c r="B419" t="str">
        <f>CONCATENATE($I$115,B26,$I$116,B26,$I$117,B26,$I$118,B26,$I$119,B26,$I$120)</f>
        <v>if(isset($_REQUEST['app_id'])){$app_id = clean($_REQUEST['app_id']);$conditions .= "app_id = '" . $app_id . "',";}else{ /* Do nothing...*/ }</v>
      </c>
      <c r="E419" t="str">
        <f>CONCATENATE($I$115,E26,$I$116,E26,$I$117,E26,$I$118,E26,$I$119,E26,$I$120)</f>
        <v>if(isset($_REQUEST['app_id'])){$app_id = clean($_REQUEST['app_id']);$conditions .= "app_id = '" . $app_id . "',";}else{ /* Do nothing...*/ }</v>
      </c>
      <c r="H419" t="str">
        <f>CONCATENATE($I$115,H26,$I$116,H26,$I$117,H26,$I$118,H26,$I$119,H26,$I$120)</f>
        <v>if(isset($_REQUEST['app_id'])){$app_id = clean($_REQUEST['app_id']);$conditions .= "app_id = '" . $app_id . "',";}else{ /* Do nothing...*/ }</v>
      </c>
      <c r="K419" t="str">
        <f>CONCATENATE($I$115,K26,$I$116,K26,$I$117,K26,$I$118,K26,$I$119,K26,$I$120)</f>
        <v>if(isset($_REQUEST['app_id'])){$app_id = clean($_REQUEST['app_id']);$conditions .= "app_id = '" . $app_id . "',";}else{ /* Do nothing...*/ }</v>
      </c>
      <c r="AI419" t="str">
        <f>CONCATENATE($I$115,AI26,$I$116,AI26,$I$117,AI26,$I$118,AI26,$I$119,AI26,$I$120)</f>
        <v>if(isset($_REQUEST['app_ID'])){$app_ID = clean($_REQUEST['app_ID']);$conditions .= "app_ID = '" . $app_ID . "',";}else{ /* Do nothing...*/ }</v>
      </c>
      <c r="AL419" t="str">
        <f>CONCATENATE($I$115,AL26,$I$116,AL26,$I$117,AL26,$I$118,AL26,$I$119,AL26,$I$120)</f>
        <v>if(isset($_REQUEST['app_ID'])){$app_ID = clean($_REQUEST['app_ID']);$conditions .= "app_ID = '" . $app_ID . "',";}else{ /* Do nothing...*/ }</v>
      </c>
      <c r="AO419" t="str">
        <f>CONCATENATE($I$115,AO26,$I$116,AO26,$I$117,AO26,$I$118,AO26,$I$119,AO26,$I$120)</f>
        <v>if(isset($_REQUEST['app_ID'])){$app_ID = clean($_REQUEST['app_ID']);$conditions .= "app_ID = '" . $app_ID . "',";}else{ /* Do nothing...*/ }</v>
      </c>
      <c r="AR419" t="str">
        <f>CONCATENATE($I$115,AR26,$I$116,AR26,$I$117,AR26,$I$118,AR26,$I$119,AR26,$I$120)</f>
        <v>if(isset($_REQUEST['app_ID'])){$app_ID = clean($_REQUEST['app_ID']);$conditions .= "app_ID = '" . $app_ID . "',";}else{ /* Do nothing...*/ }</v>
      </c>
      <c r="AU419" t="str">
        <f>CONCATENATE($I$115,AU26,$I$116,AU26,$I$117,AU26,$I$118,AU26,$I$119,AU26,$I$120)</f>
        <v>if(isset($_REQUEST['app_ID'])){$app_ID = clean($_REQUEST['app_ID']);$conditions .= "app_ID = '" . $app_ID . "',";}else{ /* Do nothing...*/ }</v>
      </c>
      <c r="AX419" t="str">
        <f>CONCATENATE($I$115,AX26,$I$116,AX26,$I$117,AX26,$I$118,AX26,$I$119,AX26,$I$120)</f>
        <v>if(isset($_REQUEST['app_ID'])){$app_ID = clean($_REQUEST['app_ID']);$conditions .= "app_ID = '" . $app_ID . "',";}else{ /* Do nothing...*/ }</v>
      </c>
      <c r="BA419" t="str">
        <f>CONCATENATE($I$115,BA26,$I$116,BA26,$I$117,BA26,$I$118,BA26,$I$119,BA26,$I$120)</f>
        <v>if(isset($_REQUEST['app_ID'])){$app_ID = clean($_REQUEST['app_ID']);$conditions .= "app_ID = '" . $app_ID . "',";}else{ /* Do nothing...*/ }</v>
      </c>
      <c r="BD419" t="str">
        <f>CONCATENATE($I$115,BD26,$I$116,BD26,$I$117,BD26,$I$118,BD26,$I$119,BD26,$I$120)</f>
        <v>if(isset($_REQUEST['app_ID'])){$app_ID = clean($_REQUEST['app_ID']);$conditions .= "app_ID = '" . $app_ID . "',";}else{ /* Do nothing...*/ }</v>
      </c>
      <c r="BG419" t="str">
        <f>CONCATENATE($I$115,BG26,$I$116,BG26,$I$117,BG26,$I$118,BG26,$I$119,BG26,$I$120)</f>
        <v>if(isset($_REQUEST['app_ID'])){$app_ID = clean($_REQUEST['app_ID']);$conditions .= "app_ID = '" . $app_ID . "',";}else{ /* Do nothing...*/ }</v>
      </c>
      <c r="BJ419" t="str">
        <f>CONCATENATE($I$115,BJ26,$I$116,BJ26,$I$117,BJ26,$I$118,BJ26,$I$119,BJ26,$I$120)</f>
        <v>if(isset($_REQUEST['app_ID'])){$app_ID = clean($_REQUEST['app_ID']);$conditions .= "app_ID = '" . $app_ID . "',";}else{ /* Do nothing...*/ }</v>
      </c>
      <c r="BM419" t="str">
        <f>CONCATENATE($I$115,BM26,$I$116,BM26,$I$117,BM26,$I$118,BM26,$I$119,BM26,$I$120)</f>
        <v>if(isset($_REQUEST['app_ID'])){$app_ID = clean($_REQUEST['app_ID']);$conditions .= "app_ID = '" . $app_ID . "',";}else{ /* Do nothing...*/ }</v>
      </c>
      <c r="BP419" t="str">
        <f>CONCATENATE($I$115,BP26,$I$116,BP26,$I$117,BP26,$I$118,BP26,$I$119,BP26,$I$120)</f>
        <v>if(isset($_REQUEST['app_ID'])){$app_ID = clean($_REQUEST['app_ID']);$conditions .= "app_ID = '" . $app_ID . "',";}else{ /* Do nothing...*/ }</v>
      </c>
      <c r="BS419" t="str">
        <f>CONCATENATE($I$115,BS26,$I$116,BS26,$I$117,BS26,$I$118,BS26,$I$119,BS26,$I$120)</f>
        <v>if(isset($_REQUEST['app_ID'])){$app_ID = clean($_REQUEST['app_ID']);$conditions .= "app_ID = '" . $app_ID . "',";}else{ /* Do nothing...*/ }</v>
      </c>
      <c r="BV419" t="str">
        <f>CONCATENATE($I$115,BV26,$I$116,BV26,$I$117,BV26,$I$118,BV26,$I$119,BV26,$I$120)</f>
        <v>if(isset($_REQUEST['app_ID'])){$app_ID = clean($_REQUEST['app_ID']);$conditions .= "app_ID = '" . $app_ID . "',";}else{ /* Do nothing...*/ }</v>
      </c>
      <c r="BY419" t="str">
        <f>CONCATENATE($I$115,BY26,$I$116,BY26,$I$117,BY26,$I$118,BY26,$I$119,BY26,$I$120)</f>
        <v>if(isset($_REQUEST['app_ID'])){$app_ID = clean($_REQUEST['app_ID']);$conditions .= "app_ID = '" . $app_ID . "',";}else{ /* Do nothing...*/ }</v>
      </c>
      <c r="CB419" t="str">
        <f>CONCATENATE($I$115,CB26,$I$116,CB26,$I$117,CB26,$I$118,CB26,$I$119,CB26,$I$120)</f>
        <v>if(isset($_REQUEST['app_ID'])){$app_ID = clean($_REQUEST['app_ID']);$conditions .= "app_ID = '" . $app_ID . "',";}else{ /* Do nothing...*/ }</v>
      </c>
      <c r="CE419" t="str">
        <f>CONCATENATE($I$115,CE26,$I$116,CE26,$I$117,CE26,$I$118,CE26,$I$119,CE26,$I$120)</f>
        <v>if(isset($_REQUEST['app_ID'])){$app_ID = clean($_REQUEST['app_ID']);$conditions .= "app_ID = '" . $app_ID . "',";}else{ /* Do nothing...*/ }</v>
      </c>
    </row>
    <row r="420" spans="1:83" x14ac:dyDescent="0.2">
      <c r="B420" t="str">
        <f>CONCATENATE($I$115,B27,$I$116,B27,$I$117,B27,$I$118,B27,$I$119,B27,$I$120)</f>
        <v>if(isset($_REQUEST[''])){$ = clean($_REQUEST['']);$conditions .= " = '" . $ . "',";}else{ /* Do nothing...*/ }</v>
      </c>
      <c r="E420" t="str">
        <f>CONCATENATE($I$115,E27,$I$116,E27,$I$117,E27,$I$118,E27,$I$119,E27,$I$120)</f>
        <v>if(isset($_REQUEST[''])){$ = clean($_REQUEST['']);$conditions .= " = '" . $ . "',";}else{ /* Do nothing...*/ }</v>
      </c>
      <c r="H420" t="str">
        <f>CONCATENATE($I$115,H27,$I$116,H27,$I$117,H27,$I$118,H27,$I$119,H27,$I$120)</f>
        <v>if(isset($_REQUEST[''])){$ = clean($_REQUEST['']);$conditions .= " = '" . $ . "',";}else{ /* Do nothing...*/ }</v>
      </c>
      <c r="K420" t="str">
        <f>CONCATENATE($I$115,K27,$I$116,K27,$I$117,K27,$I$118,K27,$I$119,K27,$I$120)</f>
        <v>if(isset($_REQUEST[''])){$ = clean($_REQUEST['']);$conditions .= " = '" . $ . "',";}else{ /* Do nothing...*/ }</v>
      </c>
      <c r="AI420" t="str">
        <f>CONCATENATE($I$115,AI27,$I$116,AI27,$I$117,AI27,$I$118,AI27,$I$119,AI27,$I$120)</f>
        <v>if(isset($_REQUEST[''])){$ = clean($_REQUEST['']);$conditions .= " = '" . $ . "',";}else{ /* Do nothing...*/ }</v>
      </c>
      <c r="AL420" t="str">
        <f>CONCATENATE($I$115,AL27,$I$116,AL27,$I$117,AL27,$I$118,AL27,$I$119,AL27,$I$120)</f>
        <v>if(isset($_REQUEST[''])){$ = clean($_REQUEST['']);$conditions .= " = '" . $ . "',";}else{ /* Do nothing...*/ }</v>
      </c>
      <c r="AO420" t="str">
        <f>CONCATENATE($I$115,AO27,$I$116,AO27,$I$117,AO27,$I$118,AO27,$I$119,AO27,$I$120)</f>
        <v>if(isset($_REQUEST[''])){$ = clean($_REQUEST['']);$conditions .= " = '" . $ . "',";}else{ /* Do nothing...*/ }</v>
      </c>
      <c r="AR420" t="str">
        <f>CONCATENATE($I$115,AR27,$I$116,AR27,$I$117,AR27,$I$118,AR27,$I$119,AR27,$I$120)</f>
        <v>if(isset($_REQUEST[''])){$ = clean($_REQUEST['']);$conditions .= " = '" . $ . "',";}else{ /* Do nothing...*/ }</v>
      </c>
      <c r="AU420" t="str">
        <f>CONCATENATE($I$115,AU27,$I$116,AU27,$I$117,AU27,$I$118,AU27,$I$119,AU27,$I$120)</f>
        <v>if(isset($_REQUEST[''])){$ = clean($_REQUEST['']);$conditions .= " = '" . $ . "',";}else{ /* Do nothing...*/ }</v>
      </c>
      <c r="AX420" t="str">
        <f>CONCATENATE($I$115,AX27,$I$116,AX27,$I$117,AX27,$I$118,AX27,$I$119,AX27,$I$120)</f>
        <v>if(isset($_REQUEST[''])){$ = clean($_REQUEST['']);$conditions .= " = '" . $ . "',";}else{ /* Do nothing...*/ }</v>
      </c>
      <c r="BA420" t="str">
        <f>CONCATENATE($I$115,BA27,$I$116,BA27,$I$117,BA27,$I$118,BA27,$I$119,BA27,$I$120)</f>
        <v>if(isset($_REQUEST[''])){$ = clean($_REQUEST['']);$conditions .= " = '" . $ . "',";}else{ /* Do nothing...*/ }</v>
      </c>
      <c r="BD420" t="str">
        <f>CONCATENATE($I$115,BD27,$I$116,BD27,$I$117,BD27,$I$118,BD27,$I$119,BD27,$I$120)</f>
        <v>if(isset($_REQUEST[''])){$ = clean($_REQUEST['']);$conditions .= " = '" . $ . "',";}else{ /* Do nothing...*/ }</v>
      </c>
      <c r="BG420" t="str">
        <f>CONCATENATE($I$115,BG27,$I$116,BG27,$I$117,BG27,$I$118,BG27,$I$119,BG27,$I$120)</f>
        <v>if(isset($_REQUEST[''])){$ = clean($_REQUEST['']);$conditions .= " = '" . $ . "',";}else{ /* Do nothing...*/ }</v>
      </c>
      <c r="BJ420" t="str">
        <f>CONCATENATE($I$115,BJ27,$I$116,BJ27,$I$117,BJ27,$I$118,BJ27,$I$119,BJ27,$I$120)</f>
        <v>if(isset($_REQUEST[''])){$ = clean($_REQUEST['']);$conditions .= " = '" . $ . "',";}else{ /* Do nothing...*/ }</v>
      </c>
      <c r="BM420" t="str">
        <f>CONCATENATE($I$115,BM27,$I$116,BM27,$I$117,BM27,$I$118,BM27,$I$119,BM27,$I$120)</f>
        <v>if(isset($_REQUEST[''])){$ = clean($_REQUEST['']);$conditions .= " = '" . $ . "',";}else{ /* Do nothing...*/ }</v>
      </c>
      <c r="BP420" t="str">
        <f>CONCATENATE($I$115,BP27,$I$116,BP27,$I$117,BP27,$I$118,BP27,$I$119,BP27,$I$120)</f>
        <v>if(isset($_REQUEST[''])){$ = clean($_REQUEST['']);$conditions .= " = '" . $ . "',";}else{ /* Do nothing...*/ }</v>
      </c>
      <c r="BS420" t="str">
        <f>CONCATENATE($I$115,BS27,$I$116,BS27,$I$117,BS27,$I$118,BS27,$I$119,BS27,$I$120)</f>
        <v>if(isset($_REQUEST[''])){$ = clean($_REQUEST['']);$conditions .= " = '" . $ . "',";}else{ /* Do nothing...*/ }</v>
      </c>
      <c r="BV420" t="str">
        <f>CONCATENATE($I$115,BV27,$I$116,BV27,$I$117,BV27,$I$118,BV27,$I$119,BV27,$I$120)</f>
        <v>if(isset($_REQUEST[''])){$ = clean($_REQUEST['']);$conditions .= " = '" . $ . "',";}else{ /* Do nothing...*/ }</v>
      </c>
      <c r="BY420" t="str">
        <f>CONCATENATE($I$115,BY27,$I$116,BY27,$I$117,BY27,$I$118,BY27,$I$119,BY27,$I$120)</f>
        <v>if(isset($_REQUEST[''])){$ = clean($_REQUEST['']);$conditions .= " = '" . $ . "',";}else{ /* Do nothing...*/ }</v>
      </c>
      <c r="CB420" t="str">
        <f>CONCATENATE($I$115,CB27,$I$116,CB27,$I$117,CB27,$I$118,CB27,$I$119,CB27,$I$120)</f>
        <v>if(isset($_REQUEST[''])){$ = clean($_REQUEST['']);$conditions .= " = '" . $ . "',";}else{ /* Do nothing...*/ }</v>
      </c>
      <c r="CE420" t="str">
        <f>CONCATENATE($I$115,CE27,$I$116,CE27,$I$117,CE27,$I$118,CE27,$I$119,CE27,$I$120)</f>
        <v>if(isset($_REQUEST[''])){$ = clean($_REQUEST['']);$conditions .= " = '" . $ . "',";}else{ /* Do nothing...*/ }</v>
      </c>
    </row>
    <row r="421" spans="1:83" x14ac:dyDescent="0.2">
      <c r="B421" t="str">
        <f>CONCATENATE($I$115,B28,$I$116,B28,$I$117,B28,$I$118,B28,$I$119,B28,$I$120)</f>
        <v>if(isset($_REQUEST['event_id'])){$event_id = clean($_REQUEST['event_id']);$conditions .= "event_id = '" . $event_id . "',";}else{ /* Do nothing...*/ }</v>
      </c>
      <c r="E421" t="str">
        <f>CONCATENATE($I$115,E28,$I$116,E28,$I$117,E28,$I$118,E28,$I$119,E28,$I$120)</f>
        <v>if(isset($_REQUEST['event_id'])){$event_id = clean($_REQUEST['event_id']);$conditions .= "event_id = '" . $event_id . "',";}else{ /* Do nothing...*/ }</v>
      </c>
      <c r="H421" t="str">
        <f>CONCATENATE($I$115,H28,$I$116,H28,$I$117,H28,$I$118,H28,$I$119,H28,$I$120)</f>
        <v>if(isset($_REQUEST['event_id'])){$event_id = clean($_REQUEST['event_id']);$conditions .= "event_id = '" . $event_id . "',";}else{ /* Do nothing...*/ }</v>
      </c>
      <c r="K421" t="str">
        <f>CONCATENATE($I$115,K28,$I$116,K28,$I$117,K28,$I$118,K28,$I$119,K28,$I$120)</f>
        <v>if(isset($_REQUEST['event_id'])){$event_id = clean($_REQUEST['event_id']);$conditions .= "event_id = '" . $event_id . "',";}else{ /* Do nothing...*/ }</v>
      </c>
      <c r="AI421" t="str">
        <f>CONCATENATE($I$115,AI28,$I$116,AI28,$I$117,AI28,$I$118,AI28,$I$119,AI28,$I$120)</f>
        <v>if(isset($_REQUEST['event_ID'])){$event_ID = clean($_REQUEST['event_ID']);$conditions .= "event_ID = '" . $event_ID . "',";}else{ /* Do nothing...*/ }</v>
      </c>
      <c r="AL421" t="str">
        <f>CONCATENATE($I$115,AL28,$I$116,AL28,$I$117,AL28,$I$118,AL28,$I$119,AL28,$I$120)</f>
        <v>if(isset($_REQUEST['event_ID'])){$event_ID = clean($_REQUEST['event_ID']);$conditions .= "event_ID = '" . $event_ID . "',";}else{ /* Do nothing...*/ }</v>
      </c>
      <c r="AO421" t="str">
        <f>CONCATENATE($I$115,AO28,$I$116,AO28,$I$117,AO28,$I$118,AO28,$I$119,AO28,$I$120)</f>
        <v>if(isset($_REQUEST['event_ID'])){$event_ID = clean($_REQUEST['event_ID']);$conditions .= "event_ID = '" . $event_ID . "',";}else{ /* Do nothing...*/ }</v>
      </c>
      <c r="AR421" t="str">
        <f>CONCATENATE($I$115,AR28,$I$116,AR28,$I$117,AR28,$I$118,AR28,$I$119,AR28,$I$120)</f>
        <v>if(isset($_REQUEST['event_ID'])){$event_ID = clean($_REQUEST['event_ID']);$conditions .= "event_ID = '" . $event_ID . "',";}else{ /* Do nothing...*/ }</v>
      </c>
      <c r="AU421" t="str">
        <f>CONCATENATE($I$115,AU28,$I$116,AU28,$I$117,AU28,$I$118,AU28,$I$119,AU28,$I$120)</f>
        <v>if(isset($_REQUEST['event_ID'])){$event_ID = clean($_REQUEST['event_ID']);$conditions .= "event_ID = '" . $event_ID . "',";}else{ /* Do nothing...*/ }</v>
      </c>
      <c r="AX421" t="str">
        <f>CONCATENATE($I$115,AX28,$I$116,AX28,$I$117,AX28,$I$118,AX28,$I$119,AX28,$I$120)</f>
        <v>if(isset($_REQUEST['event_ID'])){$event_ID = clean($_REQUEST['event_ID']);$conditions .= "event_ID = '" . $event_ID . "',";}else{ /* Do nothing...*/ }</v>
      </c>
      <c r="BA421" t="str">
        <f>CONCATENATE($I$115,BA28,$I$116,BA28,$I$117,BA28,$I$118,BA28,$I$119,BA28,$I$120)</f>
        <v>if(isset($_REQUEST['event_ID'])){$event_ID = clean($_REQUEST['event_ID']);$conditions .= "event_ID = '" . $event_ID . "',";}else{ /* Do nothing...*/ }</v>
      </c>
      <c r="BD421" t="str">
        <f>CONCATENATE($I$115,BD28,$I$116,BD28,$I$117,BD28,$I$118,BD28,$I$119,BD28,$I$120)</f>
        <v>if(isset($_REQUEST['event_ID'])){$event_ID = clean($_REQUEST['event_ID']);$conditions .= "event_ID = '" . $event_ID . "',";}else{ /* Do nothing...*/ }</v>
      </c>
      <c r="BG421" t="str">
        <f>CONCATENATE($I$115,BG28,$I$116,BG28,$I$117,BG28,$I$118,BG28,$I$119,BG28,$I$120)</f>
        <v>if(isset($_REQUEST['event_ID'])){$event_ID = clean($_REQUEST['event_ID']);$conditions .= "event_ID = '" . $event_ID . "',";}else{ /* Do nothing...*/ }</v>
      </c>
      <c r="BJ421" t="str">
        <f>CONCATENATE($I$115,BJ28,$I$116,BJ28,$I$117,BJ28,$I$118,BJ28,$I$119,BJ28,$I$120)</f>
        <v>if(isset($_REQUEST['event_ID'])){$event_ID = clean($_REQUEST['event_ID']);$conditions .= "event_ID = '" . $event_ID . "',";}else{ /* Do nothing...*/ }</v>
      </c>
      <c r="BM421" t="str">
        <f>CONCATENATE($I$115,BM28,$I$116,BM28,$I$117,BM28,$I$118,BM28,$I$119,BM28,$I$120)</f>
        <v>if(isset($_REQUEST['event_ID'])){$event_ID = clean($_REQUEST['event_ID']);$conditions .= "event_ID = '" . $event_ID . "',";}else{ /* Do nothing...*/ }</v>
      </c>
      <c r="BP421" t="str">
        <f>CONCATENATE($I$115,BP28,$I$116,BP28,$I$117,BP28,$I$118,BP28,$I$119,BP28,$I$120)</f>
        <v>if(isset($_REQUEST['event_ID'])){$event_ID = clean($_REQUEST['event_ID']);$conditions .= "event_ID = '" . $event_ID . "',";}else{ /* Do nothing...*/ }</v>
      </c>
      <c r="BS421" t="str">
        <f>CONCATENATE($I$115,BS28,$I$116,BS28,$I$117,BS28,$I$118,BS28,$I$119,BS28,$I$120)</f>
        <v>if(isset($_REQUEST['event_ID'])){$event_ID = clean($_REQUEST['event_ID']);$conditions .= "event_ID = '" . $event_ID . "',";}else{ /* Do nothing...*/ }</v>
      </c>
      <c r="BV421" t="str">
        <f>CONCATENATE($I$115,BV28,$I$116,BV28,$I$117,BV28,$I$118,BV28,$I$119,BV28,$I$120)</f>
        <v>if(isset($_REQUEST['event_ID'])){$event_ID = clean($_REQUEST['event_ID']);$conditions .= "event_ID = '" . $event_ID . "',";}else{ /* Do nothing...*/ }</v>
      </c>
      <c r="BY421" t="str">
        <f>CONCATENATE($I$115,BY28,$I$116,BY28,$I$117,BY28,$I$118,BY28,$I$119,BY28,$I$120)</f>
        <v>if(isset($_REQUEST['event_ID'])){$event_ID = clean($_REQUEST['event_ID']);$conditions .= "event_ID = '" . $event_ID . "',";}else{ /* Do nothing...*/ }</v>
      </c>
      <c r="CB421" t="str">
        <f>CONCATENATE($I$115,CB28,$I$116,CB28,$I$117,CB28,$I$118,CB28,$I$119,CB28,$I$120)</f>
        <v>if(isset($_REQUEST['event_ID'])){$event_ID = clean($_REQUEST['event_ID']);$conditions .= "event_ID = '" . $event_ID . "',";}else{ /* Do nothing...*/ }</v>
      </c>
      <c r="CE421" t="str">
        <f>CONCATENATE($I$115,CE28,$I$116,CE28,$I$117,CE28,$I$118,CE28,$I$119,CE28,$I$120)</f>
        <v>if(isset($_REQUEST['event_ID'])){$event_ID = clean($_REQUEST['event_ID']);$conditions .= "event_ID = '" . $event_ID . "',";}else{ /* Do nothing...*/ }</v>
      </c>
    </row>
    <row r="422" spans="1:83" x14ac:dyDescent="0.2">
      <c r="B422" t="str">
        <f>CONCATENATE($I$115,B29,$I$116,B29,$I$117,B29,$I$118,B29,$I$119,B29,$I$120)</f>
        <v>if(isset($_REQUEST['process_id'])){$process_id = clean($_REQUEST['process_id']);$conditions .= "process_id = '" . $process_id . "',";}else{ /* Do nothing...*/ }</v>
      </c>
      <c r="E422" t="str">
        <f>CONCATENATE($I$115,E29,$I$116,E29,$I$117,E29,$I$118,E29,$I$119,E29,$I$120)</f>
        <v>if(isset($_REQUEST['process_id'])){$process_id = clean($_REQUEST['process_id']);$conditions .= "process_id = '" . $process_id . "',";}else{ /* Do nothing...*/ }</v>
      </c>
      <c r="H422" t="str">
        <f>CONCATENATE($I$115,H29,$I$116,H29,$I$117,H29,$I$118,H29,$I$119,H29,$I$120)</f>
        <v>if(isset($_REQUEST['process_id'])){$process_id = clean($_REQUEST['process_id']);$conditions .= "process_id = '" . $process_id . "',";}else{ /* Do nothing...*/ }</v>
      </c>
      <c r="K422" t="str">
        <f>CONCATENATE($I$115,K29,$I$116,K29,$I$117,K29,$I$118,K29,$I$119,K29,$I$120)</f>
        <v>if(isset($_REQUEST['process_id'])){$process_id = clean($_REQUEST['process_id']);$conditions .= "process_id = '" . $process_id . "',";}else{ /* Do nothing...*/ }</v>
      </c>
      <c r="AI422" t="str">
        <f>CONCATENATE($I$115,AI29,$I$116,AI29,$I$117,AI29,$I$118,AI29,$I$119,AI29,$I$120)</f>
        <v>if(isset($_REQUEST['process_ID'])){$process_ID = clean($_REQUEST['process_ID']);$conditions .= "process_ID = '" . $process_ID . "',";}else{ /* Do nothing...*/ }</v>
      </c>
      <c r="AL422" t="str">
        <f>CONCATENATE($I$115,AL29,$I$116,AL29,$I$117,AL29,$I$118,AL29,$I$119,AL29,$I$120)</f>
        <v>if(isset($_REQUEST['process_ID'])){$process_ID = clean($_REQUEST['process_ID']);$conditions .= "process_ID = '" . $process_ID . "',";}else{ /* Do nothing...*/ }</v>
      </c>
      <c r="AO422" t="str">
        <f>CONCATENATE($I$115,AO29,$I$116,AO29,$I$117,AO29,$I$118,AO29,$I$119,AO29,$I$120)</f>
        <v>if(isset($_REQUEST['process_ID'])){$process_ID = clean($_REQUEST['process_ID']);$conditions .= "process_ID = '" . $process_ID . "',";}else{ /* Do nothing...*/ }</v>
      </c>
      <c r="AR422" t="str">
        <f>CONCATENATE($I$115,AR29,$I$116,AR29,$I$117,AR29,$I$118,AR29,$I$119,AR29,$I$120)</f>
        <v>if(isset($_REQUEST['process_ID'])){$process_ID = clean($_REQUEST['process_ID']);$conditions .= "process_ID = '" . $process_ID . "',";}else{ /* Do nothing...*/ }</v>
      </c>
      <c r="AU422" t="str">
        <f>CONCATENATE($I$115,AU29,$I$116,AU29,$I$117,AU29,$I$118,AU29,$I$119,AU29,$I$120)</f>
        <v>if(isset($_REQUEST['process_ID'])){$process_ID = clean($_REQUEST['process_ID']);$conditions .= "process_ID = '" . $process_ID . "',";}else{ /* Do nothing...*/ }</v>
      </c>
      <c r="AX422" t="str">
        <f>CONCATENATE($I$115,AX29,$I$116,AX29,$I$117,AX29,$I$118,AX29,$I$119,AX29,$I$120)</f>
        <v>if(isset($_REQUEST['process_ID'])){$process_ID = clean($_REQUEST['process_ID']);$conditions .= "process_ID = '" . $process_ID . "',";}else{ /* Do nothing...*/ }</v>
      </c>
      <c r="BA422" t="str">
        <f>CONCATENATE($I$115,BA29,$I$116,BA29,$I$117,BA29,$I$118,BA29,$I$119,BA29,$I$120)</f>
        <v>if(isset($_REQUEST['process_ID'])){$process_ID = clean($_REQUEST['process_ID']);$conditions .= "process_ID = '" . $process_ID . "',";}else{ /* Do nothing...*/ }</v>
      </c>
      <c r="BD422" t="str">
        <f>CONCATENATE($I$115,BD29,$I$116,BD29,$I$117,BD29,$I$118,BD29,$I$119,BD29,$I$120)</f>
        <v>if(isset($_REQUEST['process_ID'])){$process_ID = clean($_REQUEST['process_ID']);$conditions .= "process_ID = '" . $process_ID . "',";}else{ /* Do nothing...*/ }</v>
      </c>
      <c r="BG422" t="str">
        <f>CONCATENATE($I$115,BG29,$I$116,BG29,$I$117,BG29,$I$118,BG29,$I$119,BG29,$I$120)</f>
        <v>if(isset($_REQUEST['process_ID'])){$process_ID = clean($_REQUEST['process_ID']);$conditions .= "process_ID = '" . $process_ID . "',";}else{ /* Do nothing...*/ }</v>
      </c>
      <c r="BJ422" t="str">
        <f>CONCATENATE($I$115,BJ29,$I$116,BJ29,$I$117,BJ29,$I$118,BJ29,$I$119,BJ29,$I$120)</f>
        <v>if(isset($_REQUEST['process_ID'])){$process_ID = clean($_REQUEST['process_ID']);$conditions .= "process_ID = '" . $process_ID . "',";}else{ /* Do nothing...*/ }</v>
      </c>
      <c r="BM422" t="str">
        <f>CONCATENATE($I$115,BM29,$I$116,BM29,$I$117,BM29,$I$118,BM29,$I$119,BM29,$I$120)</f>
        <v>if(isset($_REQUEST['process_ID'])){$process_ID = clean($_REQUEST['process_ID']);$conditions .= "process_ID = '" . $process_ID . "',";}else{ /* Do nothing...*/ }</v>
      </c>
      <c r="BP422" t="str">
        <f>CONCATENATE($I$115,BP29,$I$116,BP29,$I$117,BP29,$I$118,BP29,$I$119,BP29,$I$120)</f>
        <v>if(isset($_REQUEST['process_ID'])){$process_ID = clean($_REQUEST['process_ID']);$conditions .= "process_ID = '" . $process_ID . "',";}else{ /* Do nothing...*/ }</v>
      </c>
      <c r="BS422" t="str">
        <f>CONCATENATE($I$115,BS29,$I$116,BS29,$I$117,BS29,$I$118,BS29,$I$119,BS29,$I$120)</f>
        <v>if(isset($_REQUEST['process_ID'])){$process_ID = clean($_REQUEST['process_ID']);$conditions .= "process_ID = '" . $process_ID . "',";}else{ /* Do nothing...*/ }</v>
      </c>
      <c r="BV422" t="str">
        <f>CONCATENATE($I$115,BV29,$I$116,BV29,$I$117,BV29,$I$118,BV29,$I$119,BV29,$I$120)</f>
        <v>if(isset($_REQUEST['process_ID'])){$process_ID = clean($_REQUEST['process_ID']);$conditions .= "process_ID = '" . $process_ID . "',";}else{ /* Do nothing...*/ }</v>
      </c>
      <c r="BY422" t="str">
        <f>CONCATENATE($I$115,BY29,$I$116,BY29,$I$117,BY29,$I$118,BY29,$I$119,BY29,$I$120)</f>
        <v>if(isset($_REQUEST['process_ID'])){$process_ID = clean($_REQUEST['process_ID']);$conditions .= "process_ID = '" . $process_ID . "',";}else{ /* Do nothing...*/ }</v>
      </c>
      <c r="CB422" t="str">
        <f>CONCATENATE($I$115,CB29,$I$116,CB29,$I$117,CB29,$I$118,CB29,$I$119,CB29,$I$120)</f>
        <v>if(isset($_REQUEST['process_ID'])){$process_ID = clean($_REQUEST['process_ID']);$conditions .= "process_ID = '" . $process_ID . "',";}else{ /* Do nothing...*/ }</v>
      </c>
      <c r="CE422" t="str">
        <f>CONCATENATE($I$115,CE29,$I$116,CE29,$I$117,CE29,$I$118,CE29,$I$119,CE29,$I$120)</f>
        <v>if(isset($_REQUEST['process_ID'])){$process_ID = clean($_REQUEST['process_ID']);$conditions .= "process_ID = '" . $process_ID . "',";}else{ /* Do nothing...*/ }</v>
      </c>
    </row>
    <row r="423" spans="1:83" x14ac:dyDescent="0.2">
      <c r="B423" t="str">
        <f>CONCATENATE($I$115,B30,$I$116,B30,$I$117,B30,$I$118,B30,$I$119,B30,$I$120)</f>
        <v>if(isset($_REQUEST['time_started'])){$time_started = clean($_REQUEST['time_started']);$conditions .= "time_started = '" . $time_started . "',";}else{ /* Do nothing...*/ }</v>
      </c>
      <c r="E423" t="str">
        <f>CONCATENATE($I$115,E30,$I$116,E30,$I$117,E30,$I$118,E30,$I$119,E30,$I$120)</f>
        <v>if(isset($_REQUEST['time_started'])){$time_started = clean($_REQUEST['time_started']);$conditions .= "time_started = '" . $time_started . "',";}else{ /* Do nothing...*/ }</v>
      </c>
      <c r="H423" t="str">
        <f>CONCATENATE($I$115,H30,$I$116,H30,$I$117,H30,$I$118,H30,$I$119,H30,$I$120)</f>
        <v>if(isset($_REQUEST['time_started'])){$time_started = clean($_REQUEST['time_started']);$conditions .= "time_started = '" . $time_started . "',";}else{ /* Do nothing...*/ }</v>
      </c>
      <c r="K423" t="str">
        <f>CONCATENATE($I$115,K30,$I$116,K30,$I$117,K30,$I$118,K30,$I$119,K30,$I$120)</f>
        <v>if(isset($_REQUEST['time_started'])){$time_started = clean($_REQUEST['time_started']);$conditions .= "time_started = '" . $time_started . "',";}else{ /* Do nothing...*/ }</v>
      </c>
      <c r="AI423" t="str">
        <f>CONCATENATE($I$115,AI30,$I$116,AI30,$I$117,AI30,$I$118,AI30,$I$119,AI30,$I$120)</f>
        <v>if(isset($_REQUEST['time_started'])){$time_started = clean($_REQUEST['time_started']);$conditions .= "time_started = '" . $time_started . "',";}else{ /* Do nothing...*/ }</v>
      </c>
      <c r="AL423" t="str">
        <f>CONCATENATE($I$115,AL30,$I$116,AL30,$I$117,AL30,$I$118,AL30,$I$119,AL30,$I$120)</f>
        <v>if(isset($_REQUEST['time_started'])){$time_started = clean($_REQUEST['time_started']);$conditions .= "time_started = '" . $time_started . "',";}else{ /* Do nothing...*/ }</v>
      </c>
      <c r="AO423" t="str">
        <f>CONCATENATE($I$115,AO30,$I$116,AO30,$I$117,AO30,$I$118,AO30,$I$119,AO30,$I$120)</f>
        <v>if(isset($_REQUEST['time_started'])){$time_started = clean($_REQUEST['time_started']);$conditions .= "time_started = '" . $time_started . "',";}else{ /* Do nothing...*/ }</v>
      </c>
      <c r="AR423" t="str">
        <f>CONCATENATE($I$115,AR30,$I$116,AR30,$I$117,AR30,$I$118,AR30,$I$119,AR30,$I$120)</f>
        <v>if(isset($_REQUEST['time_started'])){$time_started = clean($_REQUEST['time_started']);$conditions .= "time_started = '" . $time_started . "',";}else{ /* Do nothing...*/ }</v>
      </c>
      <c r="AU423" t="str">
        <f>CONCATENATE($I$115,AU30,$I$116,AU30,$I$117,AU30,$I$118,AU30,$I$119,AU30,$I$120)</f>
        <v>if(isset($_REQUEST['time_started'])){$time_started = clean($_REQUEST['time_started']);$conditions .= "time_started = '" . $time_started . "',";}else{ /* Do nothing...*/ }</v>
      </c>
      <c r="AX423" t="str">
        <f>CONCATENATE($I$115,AX30,$I$116,AX30,$I$117,AX30,$I$118,AX30,$I$119,AX30,$I$120)</f>
        <v>if(isset($_REQUEST['time_started'])){$time_started = clean($_REQUEST['time_started']);$conditions .= "time_started = '" . $time_started . "',";}else{ /* Do nothing...*/ }</v>
      </c>
      <c r="BA423" t="str">
        <f>CONCATENATE($I$115,BA30,$I$116,BA30,$I$117,BA30,$I$118,BA30,$I$119,BA30,$I$120)</f>
        <v>if(isset($_REQUEST['time_started'])){$time_started = clean($_REQUEST['time_started']);$conditions .= "time_started = '" . $time_started . "',";}else{ /* Do nothing...*/ }</v>
      </c>
      <c r="BD423" t="str">
        <f>CONCATENATE($I$115,BD30,$I$116,BD30,$I$117,BD30,$I$118,BD30,$I$119,BD30,$I$120)</f>
        <v>if(isset($_REQUEST['time_started'])){$time_started = clean($_REQUEST['time_started']);$conditions .= "time_started = '" . $time_started . "',";}else{ /* Do nothing...*/ }</v>
      </c>
      <c r="BG423" t="str">
        <f>CONCATENATE($I$115,BG30,$I$116,BG30,$I$117,BG30,$I$118,BG30,$I$119,BG30,$I$120)</f>
        <v>if(isset($_REQUEST['time_started'])){$time_started = clean($_REQUEST['time_started']);$conditions .= "time_started = '" . $time_started . "',";}else{ /* Do nothing...*/ }</v>
      </c>
      <c r="BJ423" t="str">
        <f>CONCATENATE($I$115,BJ30,$I$116,BJ30,$I$117,BJ30,$I$118,BJ30,$I$119,BJ30,$I$120)</f>
        <v>if(isset($_REQUEST['time_started'])){$time_started = clean($_REQUEST['time_started']);$conditions .= "time_started = '" . $time_started . "',";}else{ /* Do nothing...*/ }</v>
      </c>
      <c r="BM423" t="str">
        <f>CONCATENATE($I$115,BM30,$I$116,BM30,$I$117,BM30,$I$118,BM30,$I$119,BM30,$I$120)</f>
        <v>if(isset($_REQUEST['time_started'])){$time_started = clean($_REQUEST['time_started']);$conditions .= "time_started = '" . $time_started . "',";}else{ /* Do nothing...*/ }</v>
      </c>
      <c r="BP423" t="str">
        <f>CONCATENATE($I$115,BP30,$I$116,BP30,$I$117,BP30,$I$118,BP30,$I$119,BP30,$I$120)</f>
        <v>if(isset($_REQUEST['time_started'])){$time_started = clean($_REQUEST['time_started']);$conditions .= "time_started = '" . $time_started . "',";}else{ /* Do nothing...*/ }</v>
      </c>
      <c r="BS423" t="str">
        <f>CONCATENATE($I$115,BS30,$I$116,BS30,$I$117,BS30,$I$118,BS30,$I$119,BS30,$I$120)</f>
        <v>if(isset($_REQUEST['time_started'])){$time_started = clean($_REQUEST['time_started']);$conditions .= "time_started = '" . $time_started . "',";}else{ /* Do nothing...*/ }</v>
      </c>
      <c r="BV423" t="str">
        <f>CONCATENATE($I$115,BV30,$I$116,BV30,$I$117,BV30,$I$118,BV30,$I$119,BV30,$I$120)</f>
        <v>if(isset($_REQUEST['time_started'])){$time_started = clean($_REQUEST['time_started']);$conditions .= "time_started = '" . $time_started . "',";}else{ /* Do nothing...*/ }</v>
      </c>
      <c r="BY423" t="str">
        <f>CONCATENATE($I$115,BY30,$I$116,BY30,$I$117,BY30,$I$118,BY30,$I$119,BY30,$I$120)</f>
        <v>if(isset($_REQUEST['time_started'])){$time_started = clean($_REQUEST['time_started']);$conditions .= "time_started = '" . $time_started . "',";}else{ /* Do nothing...*/ }</v>
      </c>
      <c r="CB423" t="str">
        <f>CONCATENATE($I$115,CB30,$I$116,CB30,$I$117,CB30,$I$118,CB30,$I$119,CB30,$I$120)</f>
        <v>if(isset($_REQUEST['time_started'])){$time_started = clean($_REQUEST['time_started']);$conditions .= "time_started = '" . $time_started . "',";}else{ /* Do nothing...*/ }</v>
      </c>
      <c r="CE423" t="str">
        <f>CONCATENATE($I$115,CE30,$I$116,CE30,$I$117,CE30,$I$118,CE30,$I$119,CE30,$I$120)</f>
        <v>if(isset($_REQUEST['time_started'])){$time_started = clean($_REQUEST['time_started']);$conditions .= "time_started = '" . $time_started . "',";}else{ /* Do nothing...*/ }</v>
      </c>
    </row>
    <row r="424" spans="1:83" x14ac:dyDescent="0.2">
      <c r="B424" t="str">
        <f>CONCATENATE($I$115,B31,$I$116,B31,$I$117,B31,$I$118,B31,$I$119,B31,$I$120)</f>
        <v>if(isset($_REQUEST['time_updated'])){$time_updated = clean($_REQUEST['time_updated']);$conditions .= "time_updated = '" . $time_updated . "',";}else{ /* Do nothing...*/ }</v>
      </c>
      <c r="E424" t="str">
        <f>CONCATENATE($I$115,E31,$I$116,E31,$I$117,E31,$I$118,E31,$I$119,E31,$I$120)</f>
        <v>if(isset($_REQUEST['time_updated'])){$time_updated = clean($_REQUEST['time_updated']);$conditions .= "time_updated = '" . $time_updated . "',";}else{ /* Do nothing...*/ }</v>
      </c>
      <c r="H424" t="str">
        <f>CONCATENATE($I$115,H31,$I$116,H31,$I$117,H31,$I$118,H31,$I$119,H31,$I$120)</f>
        <v>if(isset($_REQUEST['time_updated'])){$time_updated = clean($_REQUEST['time_updated']);$conditions .= "time_updated = '" . $time_updated . "',";}else{ /* Do nothing...*/ }</v>
      </c>
      <c r="K424" t="str">
        <f>CONCATENATE($I$115,K31,$I$116,K31,$I$117,K31,$I$118,K31,$I$119,K31,$I$120)</f>
        <v>if(isset($_REQUEST['time_updated'])){$time_updated = clean($_REQUEST['time_updated']);$conditions .= "time_updated = '" . $time_updated . "',";}else{ /* Do nothing...*/ }</v>
      </c>
      <c r="AI424" t="str">
        <f>CONCATENATE($I$115,AI31,$I$116,AI31,$I$117,AI31,$I$118,AI31,$I$119,AI31,$I$120)</f>
        <v>if(isset($_REQUEST['time_updated'])){$time_updated = clean($_REQUEST['time_updated']);$conditions .= "time_updated = '" . $time_updated . "',";}else{ /* Do nothing...*/ }</v>
      </c>
      <c r="AL424" t="str">
        <f>CONCATENATE($I$115,AL31,$I$116,AL31,$I$117,AL31,$I$118,AL31,$I$119,AL31,$I$120)</f>
        <v>if(isset($_REQUEST['time_updated'])){$time_updated = clean($_REQUEST['time_updated']);$conditions .= "time_updated = '" . $time_updated . "',";}else{ /* Do nothing...*/ }</v>
      </c>
      <c r="AO424" t="str">
        <f>CONCATENATE($I$115,AO31,$I$116,AO31,$I$117,AO31,$I$118,AO31,$I$119,AO31,$I$120)</f>
        <v>if(isset($_REQUEST['time_updated'])){$time_updated = clean($_REQUEST['time_updated']);$conditions .= "time_updated = '" . $time_updated . "',";}else{ /* Do nothing...*/ }</v>
      </c>
      <c r="AR424" t="str">
        <f>CONCATENATE($I$115,AR31,$I$116,AR31,$I$117,AR31,$I$118,AR31,$I$119,AR31,$I$120)</f>
        <v>if(isset($_REQUEST['time_updated'])){$time_updated = clean($_REQUEST['time_updated']);$conditions .= "time_updated = '" . $time_updated . "',";}else{ /* Do nothing...*/ }</v>
      </c>
      <c r="AU424" t="str">
        <f>CONCATENATE($I$115,AU31,$I$116,AU31,$I$117,AU31,$I$118,AU31,$I$119,AU31,$I$120)</f>
        <v>if(isset($_REQUEST['time_updated'])){$time_updated = clean($_REQUEST['time_updated']);$conditions .= "time_updated = '" . $time_updated . "',";}else{ /* Do nothing...*/ }</v>
      </c>
      <c r="AX424" t="str">
        <f>CONCATENATE($I$115,AX31,$I$116,AX31,$I$117,AX31,$I$118,AX31,$I$119,AX31,$I$120)</f>
        <v>if(isset($_REQUEST['time_updated'])){$time_updated = clean($_REQUEST['time_updated']);$conditions .= "time_updated = '" . $time_updated . "',";}else{ /* Do nothing...*/ }</v>
      </c>
      <c r="BA424" t="str">
        <f>CONCATENATE($I$115,BA31,$I$116,BA31,$I$117,BA31,$I$118,BA31,$I$119,BA31,$I$120)</f>
        <v>if(isset($_REQUEST['time_updated'])){$time_updated = clean($_REQUEST['time_updated']);$conditions .= "time_updated = '" . $time_updated . "',";}else{ /* Do nothing...*/ }</v>
      </c>
      <c r="BD424" t="str">
        <f>CONCATENATE($I$115,BD31,$I$116,BD31,$I$117,BD31,$I$118,BD31,$I$119,BD31,$I$120)</f>
        <v>if(isset($_REQUEST['time_updated'])){$time_updated = clean($_REQUEST['time_updated']);$conditions .= "time_updated = '" . $time_updated . "',";}else{ /* Do nothing...*/ }</v>
      </c>
      <c r="BG424" t="str">
        <f>CONCATENATE($I$115,BG31,$I$116,BG31,$I$117,BG31,$I$118,BG31,$I$119,BG31,$I$120)</f>
        <v>if(isset($_REQUEST['time_updated'])){$time_updated = clean($_REQUEST['time_updated']);$conditions .= "time_updated = '" . $time_updated . "',";}else{ /* Do nothing...*/ }</v>
      </c>
      <c r="BJ424" t="str">
        <f>CONCATENATE($I$115,BJ31,$I$116,BJ31,$I$117,BJ31,$I$118,BJ31,$I$119,BJ31,$I$120)</f>
        <v>if(isset($_REQUEST['time_updated'])){$time_updated = clean($_REQUEST['time_updated']);$conditions .= "time_updated = '" . $time_updated . "',";}else{ /* Do nothing...*/ }</v>
      </c>
      <c r="BM424" t="str">
        <f>CONCATENATE($I$115,BM31,$I$116,BM31,$I$117,BM31,$I$118,BM31,$I$119,BM31,$I$120)</f>
        <v>if(isset($_REQUEST['time_updated'])){$time_updated = clean($_REQUEST['time_updated']);$conditions .= "time_updated = '" . $time_updated . "',";}else{ /* Do nothing...*/ }</v>
      </c>
      <c r="BP424" t="str">
        <f>CONCATENATE($I$115,BP31,$I$116,BP31,$I$117,BP31,$I$118,BP31,$I$119,BP31,$I$120)</f>
        <v>if(isset($_REQUEST['time_updated'])){$time_updated = clean($_REQUEST['time_updated']);$conditions .= "time_updated = '" . $time_updated . "',";}else{ /* Do nothing...*/ }</v>
      </c>
      <c r="BS424" t="str">
        <f>CONCATENATE($I$115,BS31,$I$116,BS31,$I$117,BS31,$I$118,BS31,$I$119,BS31,$I$120)</f>
        <v>if(isset($_REQUEST['time_updated'])){$time_updated = clean($_REQUEST['time_updated']);$conditions .= "time_updated = '" . $time_updated . "',";}else{ /* Do nothing...*/ }</v>
      </c>
      <c r="BV424" t="str">
        <f>CONCATENATE($I$115,BV31,$I$116,BV31,$I$117,BV31,$I$118,BV31,$I$119,BV31,$I$120)</f>
        <v>if(isset($_REQUEST['time_updated'])){$time_updated = clean($_REQUEST['time_updated']);$conditions .= "time_updated = '" . $time_updated . "',";}else{ /* Do nothing...*/ }</v>
      </c>
      <c r="BY424" t="str">
        <f>CONCATENATE($I$115,BY31,$I$116,BY31,$I$117,BY31,$I$118,BY31,$I$119,BY31,$I$120)</f>
        <v>if(isset($_REQUEST['time_updated'])){$time_updated = clean($_REQUEST['time_updated']);$conditions .= "time_updated = '" . $time_updated . "',";}else{ /* Do nothing...*/ }</v>
      </c>
      <c r="CB424" t="str">
        <f>CONCATENATE($I$115,CB31,$I$116,CB31,$I$117,CB31,$I$118,CB31,$I$119,CB31,$I$120)</f>
        <v>if(isset($_REQUEST['time_updated'])){$time_updated = clean($_REQUEST['time_updated']);$conditions .= "time_updated = '" . $time_updated . "',";}else{ /* Do nothing...*/ }</v>
      </c>
      <c r="CE424" t="str">
        <f>CONCATENATE($I$115,CE31,$I$116,CE31,$I$117,CE31,$I$118,CE31,$I$119,CE31,$I$120)</f>
        <v>if(isset($_REQUEST['time_updated'])){$time_updated = clean($_REQUEST['time_updated']);$conditions .= "time_updated = '" . $time_updated . "',";}else{ /* Do nothing...*/ }</v>
      </c>
    </row>
    <row r="425" spans="1:83" x14ac:dyDescent="0.2">
      <c r="B425" t="str">
        <f>CONCATENATE($I$115,B32,$I$116,B32,$I$117,B32,$I$118,B32,$I$119,B32,$I$120)</f>
        <v>if(isset($_REQUEST['time_finished'])){$time_finished = clean($_REQUEST['time_finished']);$conditions .= "time_finished = '" . $time_finished . "',";}else{ /* Do nothing...*/ }</v>
      </c>
      <c r="E425" t="str">
        <f>CONCATENATE($I$115,E32,$I$116,E32,$I$117,E32,$I$118,E32,$I$119,E32,$I$120)</f>
        <v>if(isset($_REQUEST['time_finished'])){$time_finished = clean($_REQUEST['time_finished']);$conditions .= "time_finished = '" . $time_finished . "',";}else{ /* Do nothing...*/ }</v>
      </c>
      <c r="H425" t="str">
        <f>CONCATENATE($I$115,H32,$I$116,H32,$I$117,H32,$I$118,H32,$I$119,H32,$I$120)</f>
        <v>if(isset($_REQUEST['time_finished'])){$time_finished = clean($_REQUEST['time_finished']);$conditions .= "time_finished = '" . $time_finished . "',";}else{ /* Do nothing...*/ }</v>
      </c>
      <c r="K425" t="str">
        <f>CONCATENATE($I$115,K32,$I$116,K32,$I$117,K32,$I$118,K32,$I$119,K32,$I$120)</f>
        <v>if(isset($_REQUEST['time_finished'])){$time_finished = clean($_REQUEST['time_finished']);$conditions .= "time_finished = '" . $time_finished . "',";}else{ /* Do nothing...*/ }</v>
      </c>
      <c r="AI425" t="str">
        <f>CONCATENATE($I$115,AI32,$I$116,AI32,$I$117,AI32,$I$118,AI32,$I$119,AI32,$I$120)</f>
        <v>if(isset($_REQUEST['time_finished'])){$time_finished = clean($_REQUEST['time_finished']);$conditions .= "time_finished = '" . $time_finished . "',";}else{ /* Do nothing...*/ }</v>
      </c>
      <c r="AL425" t="str">
        <f>CONCATENATE($I$115,AL32,$I$116,AL32,$I$117,AL32,$I$118,AL32,$I$119,AL32,$I$120)</f>
        <v>if(isset($_REQUEST['time_finished'])){$time_finished = clean($_REQUEST['time_finished']);$conditions .= "time_finished = '" . $time_finished . "',";}else{ /* Do nothing...*/ }</v>
      </c>
      <c r="AO425" t="str">
        <f>CONCATENATE($I$115,AO32,$I$116,AO32,$I$117,AO32,$I$118,AO32,$I$119,AO32,$I$120)</f>
        <v>if(isset($_REQUEST['time_finished'])){$time_finished = clean($_REQUEST['time_finished']);$conditions .= "time_finished = '" . $time_finished . "',";}else{ /* Do nothing...*/ }</v>
      </c>
      <c r="AR425" t="str">
        <f>CONCATENATE($I$115,AR32,$I$116,AR32,$I$117,AR32,$I$118,AR32,$I$119,AR32,$I$120)</f>
        <v>if(isset($_REQUEST['time_finished'])){$time_finished = clean($_REQUEST['time_finished']);$conditions .= "time_finished = '" . $time_finished . "',";}else{ /* Do nothing...*/ }</v>
      </c>
      <c r="AU425" t="str">
        <f>CONCATENATE($I$115,AU32,$I$116,AU32,$I$117,AU32,$I$118,AU32,$I$119,AU32,$I$120)</f>
        <v>if(isset($_REQUEST['time_finished'])){$time_finished = clean($_REQUEST['time_finished']);$conditions .= "time_finished = '" . $time_finished . "',";}else{ /* Do nothing...*/ }</v>
      </c>
      <c r="AX425" t="str">
        <f>CONCATENATE($I$115,AX32,$I$116,AX32,$I$117,AX32,$I$118,AX32,$I$119,AX32,$I$120)</f>
        <v>if(isset($_REQUEST['time_finished'])){$time_finished = clean($_REQUEST['time_finished']);$conditions .= "time_finished = '" . $time_finished . "',";}else{ /* Do nothing...*/ }</v>
      </c>
      <c r="BA425" t="str">
        <f>CONCATENATE($I$115,BA32,$I$116,BA32,$I$117,BA32,$I$118,BA32,$I$119,BA32,$I$120)</f>
        <v>if(isset($_REQUEST['time_finished'])){$time_finished = clean($_REQUEST['time_finished']);$conditions .= "time_finished = '" . $time_finished . "',";}else{ /* Do nothing...*/ }</v>
      </c>
      <c r="BD425" t="str">
        <f>CONCATENATE($I$115,BD32,$I$116,BD32,$I$117,BD32,$I$118,BD32,$I$119,BD32,$I$120)</f>
        <v>if(isset($_REQUEST['time_finished'])){$time_finished = clean($_REQUEST['time_finished']);$conditions .= "time_finished = '" . $time_finished . "',";}else{ /* Do nothing...*/ }</v>
      </c>
      <c r="BG425" t="str">
        <f>CONCATENATE($I$115,BG32,$I$116,BG32,$I$117,BG32,$I$118,BG32,$I$119,BG32,$I$120)</f>
        <v>if(isset($_REQUEST['time_finished'])){$time_finished = clean($_REQUEST['time_finished']);$conditions .= "time_finished = '" . $time_finished . "',";}else{ /* Do nothing...*/ }</v>
      </c>
      <c r="BJ425" t="str">
        <f>CONCATENATE($I$115,BJ32,$I$116,BJ32,$I$117,BJ32,$I$118,BJ32,$I$119,BJ32,$I$120)</f>
        <v>if(isset($_REQUEST['time_finished'])){$time_finished = clean($_REQUEST['time_finished']);$conditions .= "time_finished = '" . $time_finished . "',";}else{ /* Do nothing...*/ }</v>
      </c>
      <c r="BM425" t="str">
        <f>CONCATENATE($I$115,BM32,$I$116,BM32,$I$117,BM32,$I$118,BM32,$I$119,BM32,$I$120)</f>
        <v>if(isset($_REQUEST['time_finished'])){$time_finished = clean($_REQUEST['time_finished']);$conditions .= "time_finished = '" . $time_finished . "',";}else{ /* Do nothing...*/ }</v>
      </c>
      <c r="BP425" t="str">
        <f>CONCATENATE($I$115,BP32,$I$116,BP32,$I$117,BP32,$I$118,BP32,$I$119,BP32,$I$120)</f>
        <v>if(isset($_REQUEST['time_finished'])){$time_finished = clean($_REQUEST['time_finished']);$conditions .= "time_finished = '" . $time_finished . "',";}else{ /* Do nothing...*/ }</v>
      </c>
      <c r="BS425" t="str">
        <f>CONCATENATE($I$115,BS32,$I$116,BS32,$I$117,BS32,$I$118,BS32,$I$119,BS32,$I$120)</f>
        <v>if(isset($_REQUEST['time_finished'])){$time_finished = clean($_REQUEST['time_finished']);$conditions .= "time_finished = '" . $time_finished . "',";}else{ /* Do nothing...*/ }</v>
      </c>
      <c r="BV425" t="str">
        <f>CONCATENATE($I$115,BV32,$I$116,BV32,$I$117,BV32,$I$118,BV32,$I$119,BV32,$I$120)</f>
        <v>if(isset($_REQUEST['time_finished'])){$time_finished = clean($_REQUEST['time_finished']);$conditions .= "time_finished = '" . $time_finished . "',";}else{ /* Do nothing...*/ }</v>
      </c>
      <c r="BY425" t="str">
        <f>CONCATENATE($I$115,BY32,$I$116,BY32,$I$117,BY32,$I$118,BY32,$I$119,BY32,$I$120)</f>
        <v>if(isset($_REQUEST['time_finished'])){$time_finished = clean($_REQUEST['time_finished']);$conditions .= "time_finished = '" . $time_finished . "',";}else{ /* Do nothing...*/ }</v>
      </c>
      <c r="CB425" t="str">
        <f>CONCATENATE($I$115,CB32,$I$116,CB32,$I$117,CB32,$I$118,CB32,$I$119,CB32,$I$120)</f>
        <v>if(isset($_REQUEST['time_finished'])){$time_finished = clean($_REQUEST['time_finished']);$conditions .= "time_finished = '" . $time_finished . "',";}else{ /* Do nothing...*/ }</v>
      </c>
      <c r="CE425" t="str">
        <f>CONCATENATE($I$115,CE32,$I$116,CE32,$I$117,CE32,$I$118,CE32,$I$119,CE32,$I$120)</f>
        <v>if(isset($_REQUEST['time_finished'])){$time_finished = clean($_REQUEST['time_finished']);$conditions .= "time_finished = '" . $time_finished . "',";}else{ /* Do nothing...*/ }</v>
      </c>
    </row>
    <row r="426" spans="1:83" x14ac:dyDescent="0.2">
      <c r="B426" t="str">
        <f>CONCATENATE($I$115,B33,$I$116,B33,$I$117,B33,$I$118,B33,$I$119,B33,$I$120)</f>
        <v>if(isset($_REQUEST['active'])){$active = clean($_REQUEST['active']);$conditions .= "active = '" . $active . "',";}else{ /* Do nothing...*/ }</v>
      </c>
      <c r="E426" t="str">
        <f>CONCATENATE($I$115,E33,$I$116,E33,$I$117,E33,$I$118,E33,$I$119,E33,$I$120)</f>
        <v>if(isset($_REQUEST['active'])){$active = clean($_REQUEST['active']);$conditions .= "active = '" . $active . "',";}else{ /* Do nothing...*/ }</v>
      </c>
      <c r="H426" t="str">
        <f>CONCATENATE($I$115,H33,$I$116,H33,$I$117,H33,$I$118,H33,$I$119,H33,$I$120)</f>
        <v>if(isset($_REQUEST['active'])){$active = clean($_REQUEST['active']);$conditions .= "active = '" . $active . "',";}else{ /* Do nothing...*/ }</v>
      </c>
      <c r="K426" t="str">
        <f>CONCATENATE($I$115,K33,$I$116,K33,$I$117,K33,$I$118,K33,$I$119,K33,$I$120)</f>
        <v>if(isset($_REQUEST['active'])){$active = clean($_REQUEST['active']);$conditions .= "active = '" . $active . "',";}else{ /* Do nothing...*/ }</v>
      </c>
      <c r="AI426" t="str">
        <f>CONCATENATE($I$115,AI33,$I$116,AI33,$I$117,AI33,$I$118,AI33,$I$119,AI33,$I$120)</f>
        <v>if(isset($_REQUEST['active'])){$active = clean($_REQUEST['active']);$conditions .= "active = '" . $active . "',";}else{ /* Do nothing...*/ }</v>
      </c>
      <c r="AL426" t="str">
        <f>CONCATENATE($I$115,AL33,$I$116,AL33,$I$117,AL33,$I$118,AL33,$I$119,AL33,$I$120)</f>
        <v>if(isset($_REQUEST['active'])){$active = clean($_REQUEST['active']);$conditions .= "active = '" . $active . "',";}else{ /* Do nothing...*/ }</v>
      </c>
      <c r="AO426" t="str">
        <f>CONCATENATE($I$115,AO33,$I$116,AO33,$I$117,AO33,$I$118,AO33,$I$119,AO33,$I$120)</f>
        <v>if(isset($_REQUEST['active'])){$active = clean($_REQUEST['active']);$conditions .= "active = '" . $active . "',";}else{ /* Do nothing...*/ }</v>
      </c>
      <c r="AR426" t="str">
        <f>CONCATENATE($I$115,AR33,$I$116,AR33,$I$117,AR33,$I$118,AR33,$I$119,AR33,$I$120)</f>
        <v>if(isset($_REQUEST['active'])){$active = clean($_REQUEST['active']);$conditions .= "active = '" . $active . "',";}else{ /* Do nothing...*/ }</v>
      </c>
      <c r="AU426" t="str">
        <f>CONCATENATE($I$115,AU33,$I$116,AU33,$I$117,AU33,$I$118,AU33,$I$119,AU33,$I$120)</f>
        <v>if(isset($_REQUEST['active'])){$active = clean($_REQUEST['active']);$conditions .= "active = '" . $active . "',";}else{ /* Do nothing...*/ }</v>
      </c>
      <c r="AX426" t="str">
        <f>CONCATENATE($I$115,AX33,$I$116,AX33,$I$117,AX33,$I$118,AX33,$I$119,AX33,$I$120)</f>
        <v>if(isset($_REQUEST['active'])){$active = clean($_REQUEST['active']);$conditions .= "active = '" . $active . "',";}else{ /* Do nothing...*/ }</v>
      </c>
      <c r="BA426" t="str">
        <f>CONCATENATE($I$115,BA33,$I$116,BA33,$I$117,BA33,$I$118,BA33,$I$119,BA33,$I$120)</f>
        <v>if(isset($_REQUEST['active'])){$active = clean($_REQUEST['active']);$conditions .= "active = '" . $active . "',";}else{ /* Do nothing...*/ }</v>
      </c>
      <c r="BD426" t="str">
        <f>CONCATENATE($I$115,BD33,$I$116,BD33,$I$117,BD33,$I$118,BD33,$I$119,BD33,$I$120)</f>
        <v>if(isset($_REQUEST['active'])){$active = clean($_REQUEST['active']);$conditions .= "active = '" . $active . "',";}else{ /* Do nothing...*/ }</v>
      </c>
      <c r="BG426" t="str">
        <f>CONCATENATE($I$115,BG33,$I$116,BG33,$I$117,BG33,$I$118,BG33,$I$119,BG33,$I$120)</f>
        <v>if(isset($_REQUEST['active'])){$active = clean($_REQUEST['active']);$conditions .= "active = '" . $active . "',";}else{ /* Do nothing...*/ }</v>
      </c>
      <c r="BJ426" t="str">
        <f>CONCATENATE($I$115,BJ33,$I$116,BJ33,$I$117,BJ33,$I$118,BJ33,$I$119,BJ33,$I$120)</f>
        <v>if(isset($_REQUEST['active'])){$active = clean($_REQUEST['active']);$conditions .= "active = '" . $active . "',";}else{ /* Do nothing...*/ }</v>
      </c>
      <c r="BM426" t="str">
        <f>CONCATENATE($I$115,BM33,$I$116,BM33,$I$117,BM33,$I$118,BM33,$I$119,BM33,$I$120)</f>
        <v>if(isset($_REQUEST['active'])){$active = clean($_REQUEST['active']);$conditions .= "active = '" . $active . "',";}else{ /* Do nothing...*/ }</v>
      </c>
      <c r="BP426" t="str">
        <f>CONCATENATE($I$115,BP33,$I$116,BP33,$I$117,BP33,$I$118,BP33,$I$119,BP33,$I$120)</f>
        <v>if(isset($_REQUEST['active'])){$active = clean($_REQUEST['active']);$conditions .= "active = '" . $active . "',";}else{ /* Do nothing...*/ }</v>
      </c>
      <c r="BS426" t="str">
        <f>CONCATENATE($I$115,BS33,$I$116,BS33,$I$117,BS33,$I$118,BS33,$I$119,BS33,$I$120)</f>
        <v>if(isset($_REQUEST['active'])){$active = clean($_REQUEST['active']);$conditions .= "active = '" . $active . "',";}else{ /* Do nothing...*/ }</v>
      </c>
      <c r="BV426" t="str">
        <f>CONCATENATE($I$115,BV33,$I$116,BV33,$I$117,BV33,$I$118,BV33,$I$119,BV33,$I$120)</f>
        <v>if(isset($_REQUEST['active'])){$active = clean($_REQUEST['active']);$conditions .= "active = '" . $active . "',";}else{ /* Do nothing...*/ }</v>
      </c>
      <c r="BY426" t="str">
        <f>CONCATENATE($I$115,BY33,$I$116,BY33,$I$117,BY33,$I$118,BY33,$I$119,BY33,$I$120)</f>
        <v>if(isset($_REQUEST['active'])){$active = clean($_REQUEST['active']);$conditions .= "active = '" . $active . "',";}else{ /* Do nothing...*/ }</v>
      </c>
      <c r="CB426" t="str">
        <f>CONCATENATE($I$115,CB33,$I$116,CB33,$I$117,CB33,$I$118,CB33,$I$119,CB33,$I$120)</f>
        <v>if(isset($_REQUEST['active'])){$active = clean($_REQUEST['active']);$conditions .= "active = '" . $active . "',";}else{ /* Do nothing...*/ }</v>
      </c>
      <c r="CE426" t="str">
        <f>CONCATENATE($I$115,CE33,$I$116,CE33,$I$117,CE33,$I$118,CE33,$I$119,CE33,$I$120)</f>
        <v>if(isset($_REQUEST['active'])){$active = clean($_REQUEST['active']);$conditions .= "active = '" . $active . "',";}else{ /* Do nothing...*/ }</v>
      </c>
    </row>
    <row r="428" spans="1:83" s="67" customFormat="1" x14ac:dyDescent="0.2">
      <c r="A428" s="66" t="s">
        <v>157</v>
      </c>
    </row>
    <row r="430" spans="1:83" x14ac:dyDescent="0.2">
      <c r="B430" t="str">
        <f>CONCATENATE("//",B8,":")</f>
        <v>//type:</v>
      </c>
      <c r="E430" t="str">
        <f>CONCATENATE("//",E8,":")</f>
        <v>//action:</v>
      </c>
      <c r="H430" t="str">
        <f>CONCATENATE("//",H8,":")</f>
        <v>//type:</v>
      </c>
      <c r="K430" t="str">
        <f>CONCATENATE("//",K8,":")</f>
        <v>//name:</v>
      </c>
      <c r="N430" t="str">
        <f>CONCATENATE("//",N8,":")</f>
        <v>//key:</v>
      </c>
      <c r="Q430" t="str">
        <f>CONCATENATE("//",Q8,":")</f>
        <v>//name_first:</v>
      </c>
      <c r="T430" t="str">
        <f>CONCATENATE("//",T8,":")</f>
        <v>//alias:</v>
      </c>
      <c r="W430" t="str">
        <f>CONCATENATE("//",W8,":")</f>
        <v>//images:</v>
      </c>
      <c r="Z430" t="str">
        <f>CONCATENATE("//",Z8,":")</f>
        <v>//type:</v>
      </c>
      <c r="AC430" t="str">
        <f>CONCATENATE("//",AC8,":")</f>
        <v>//object:</v>
      </c>
      <c r="AF430" t="str">
        <f>CONCATENATE("//",AF8,":")</f>
        <v>//query:</v>
      </c>
      <c r="AI430" t="str">
        <f>CONCATENATE("//",AI8,":")</f>
        <v>//type:</v>
      </c>
      <c r="AL430" t="str">
        <f>CONCATENATE("//",AL8,":")</f>
        <v>//type:</v>
      </c>
      <c r="AO430" t="str">
        <f>CONCATENATE("//",AO8,":")</f>
        <v>//text:</v>
      </c>
      <c r="AR430" t="str">
        <f>CONCATENATE("//",AR8,":")</f>
        <v>//recipient:</v>
      </c>
      <c r="AU430" t="str">
        <f>CONCATENATE("//",AU8,":")</f>
        <v>//title:</v>
      </c>
      <c r="AX430" t="str">
        <f>CONCATENATE("//",AX8,":")</f>
        <v>//body:</v>
      </c>
      <c r="BA430" t="str">
        <f>CONCATENATE("//",BA8,":")</f>
        <v>//label:</v>
      </c>
      <c r="BD430" t="str">
        <f>CONCATENATE("//",BD8,":")</f>
        <v>//label:</v>
      </c>
      <c r="BG430" t="str">
        <f>CONCATENATE("//",BG8,":")</f>
        <v>//label:</v>
      </c>
      <c r="BJ430" t="str">
        <f>CONCATENATE("//",BJ8,":")</f>
        <v>//title:</v>
      </c>
      <c r="BM430" t="str">
        <f>CONCATENATE("//",BM8,":")</f>
        <v>//body:</v>
      </c>
      <c r="BP430" t="str">
        <f>CONCATENATE("//",BP8,":")</f>
        <v>//message:</v>
      </c>
      <c r="BS430" t="str">
        <f>CONCATENATE("//",BS8,":")</f>
        <v>//excerpts:</v>
      </c>
      <c r="BV430" t="str">
        <f>CONCATENATE("//",BV8,":")</f>
        <v>//type:</v>
      </c>
      <c r="BY430" t="str">
        <f>CONCATENATE("//",BY8,":")</f>
        <v>//drawings:</v>
      </c>
      <c r="CB430" t="str">
        <f>CONCATENATE("//",CB8,":")</f>
        <v>//lines:</v>
      </c>
      <c r="CE430" t="str">
        <f>CONCATENATE("//",CE8,":")</f>
        <v>//text:</v>
      </c>
    </row>
    <row r="431" spans="1:83" x14ac:dyDescent="0.2">
      <c r="B431" t="str">
        <f>CONCATENATE("//",B9,":")</f>
        <v>//:</v>
      </c>
      <c r="E431" t="str">
        <f>CONCATENATE("//",E9,":")</f>
        <v>//:</v>
      </c>
      <c r="H431" t="str">
        <f>CONCATENATE("//",H9,":")</f>
        <v>//token:</v>
      </c>
      <c r="K431" t="str">
        <f>CONCATENATE("//",K9,":")</f>
        <v>//website:</v>
      </c>
      <c r="N431" t="str">
        <f>CONCATENATE("//",N9,":")</f>
        <v>//secret:</v>
      </c>
      <c r="Q431" t="str">
        <f>CONCATENATE("//",Q9,":")</f>
        <v>//name_middle:</v>
      </c>
      <c r="T431" t="str">
        <f>CONCATENATE("//",T9,":")</f>
        <v>//authorize:</v>
      </c>
      <c r="W431" t="str">
        <f>CONCATENATE("//",W9,":")</f>
        <v>//bio:</v>
      </c>
      <c r="Z431" t="str">
        <f>CONCATENATE("//",Z9,":")</f>
        <v>//status:</v>
      </c>
      <c r="AC431" t="str">
        <f>CONCATENATE("//",AC9,":")</f>
        <v>//:</v>
      </c>
      <c r="AF431" t="str">
        <f>CONCATENATE("//",AF9,":")</f>
        <v>//conversion:</v>
      </c>
      <c r="AI431" t="str">
        <f>CONCATENATE("//",AI9,":")</f>
        <v>//status:</v>
      </c>
      <c r="AL431" t="str">
        <f>CONCATENATE("//",AL9,":")</f>
        <v>//parent:</v>
      </c>
      <c r="AO431" t="str">
        <f>CONCATENATE("//",AO9,":")</f>
        <v>//thread:</v>
      </c>
      <c r="AR431" t="str">
        <f>CONCATENATE("//",AR9,":")</f>
        <v>//sender:</v>
      </c>
      <c r="AU431" t="str">
        <f>CONCATENATE("//",AU9,":")</f>
        <v>//headline:</v>
      </c>
      <c r="AX431" t="str">
        <f>CONCATENATE("//",AX9,":")</f>
        <v>//images:</v>
      </c>
      <c r="BA431" t="str">
        <f>CONCATENATE("//",BA9,":")</f>
        <v>//object:</v>
      </c>
      <c r="BD431" t="str">
        <f>CONCATENATE("//",BD9,":")</f>
        <v>//:</v>
      </c>
      <c r="BG431" t="str">
        <f>CONCATENATE("//",BG9,":")</f>
        <v>//object:</v>
      </c>
      <c r="BJ431" t="str">
        <f>CONCATENATE("//",BJ9,":")</f>
        <v>//participants:</v>
      </c>
      <c r="BM431" t="str">
        <f>CONCATENATE("//",BM9,":")</f>
        <v>//images:</v>
      </c>
      <c r="BP431" t="str">
        <f>CONCATENATE("//",BP9,":")</f>
        <v>//type:</v>
      </c>
      <c r="BS431" t="str">
        <f>CONCATENATE("//",BS9,":")</f>
        <v>//attachments:</v>
      </c>
      <c r="BV431" t="str">
        <f>CONCATENATE("//",BV9,":")</f>
        <v>//source:</v>
      </c>
      <c r="BY431" t="str">
        <f>CONCATENATE("//",BY9,":")</f>
        <v>//images:</v>
      </c>
      <c r="CB431" t="str">
        <f>CONCATENATE("//",CB9,":")</f>
        <v>//:</v>
      </c>
      <c r="CE431" t="str">
        <f>CONCATENATE("//",CE9,":")</f>
        <v>//x:</v>
      </c>
    </row>
    <row r="432" spans="1:83" x14ac:dyDescent="0.2">
      <c r="B432" t="str">
        <f>CONCATENATE("//",B10,":")</f>
        <v>//:</v>
      </c>
      <c r="E432" t="str">
        <f>CONCATENATE("//",E10,":")</f>
        <v>//:</v>
      </c>
      <c r="H432" t="str">
        <f>CONCATENATE("//",H10,":")</f>
        <v>//object:</v>
      </c>
      <c r="K432" t="str">
        <f>CONCATENATE("//",K10,":")</f>
        <v>//industry:</v>
      </c>
      <c r="N432" t="str">
        <f>CONCATENATE("//",N10,":")</f>
        <v>//expires:</v>
      </c>
      <c r="Q432" t="str">
        <f>CONCATENATE("//",Q10,":")</f>
        <v>//name_last:</v>
      </c>
      <c r="T432" t="str">
        <f>CONCATENATE("//",T10,":")</f>
        <v>//lastlogin:</v>
      </c>
      <c r="W432" t="str">
        <f>CONCATENATE("//",W10,":")</f>
        <v>//headline:</v>
      </c>
      <c r="Z432" t="str">
        <f>CONCATENATE("//",Z10,":")</f>
        <v>//organization:</v>
      </c>
      <c r="AC432" t="str">
        <f>CONCATENATE("//",AC10,":")</f>
        <v>//:</v>
      </c>
      <c r="AF432" t="str">
        <f>CONCATENATE("//",AF10,":")</f>
        <v>//:</v>
      </c>
      <c r="AI432" t="str">
        <f>CONCATENATE("//",AI10,":")</f>
        <v>//primary:</v>
      </c>
      <c r="AL432" t="str">
        <f>CONCATENATE("//",AL10,":")</f>
        <v>//object:</v>
      </c>
      <c r="AO432" t="str">
        <f>CONCATENATE("//",AO10,":")</f>
        <v>//object:</v>
      </c>
      <c r="AR432" t="str">
        <f>CONCATENATE("//",AR10,":")</f>
        <v>//status:</v>
      </c>
      <c r="AU432" t="str">
        <f>CONCATENATE("//",AU10,":")</f>
        <v>//access:</v>
      </c>
      <c r="AX432" t="str">
        <f>CONCATENATE("//",AX10,":")</f>
        <v>//closed:</v>
      </c>
      <c r="BA432" t="str">
        <f>CONCATENATE("//",BA10,":")</f>
        <v>//:</v>
      </c>
      <c r="BD432" t="str">
        <f>CONCATENATE("//",BD10,":")</f>
        <v>//:</v>
      </c>
      <c r="BG432" t="str">
        <f>CONCATENATE("//",BG10,":")</f>
        <v>//:</v>
      </c>
      <c r="BJ432" t="str">
        <f>CONCATENATE("//",BJ10,":")</f>
        <v>//preview:</v>
      </c>
      <c r="BM432" t="str">
        <f>CONCATENATE("//",BM10,":")</f>
        <v>//deleted:</v>
      </c>
      <c r="BP432" t="str">
        <f>CONCATENATE("//",BP10,":")</f>
        <v>//opened:</v>
      </c>
      <c r="BS432" t="str">
        <f>CONCATENATE("//",BS10,":")</f>
        <v>//:</v>
      </c>
      <c r="BV432" t="str">
        <f>CONCATENATE("//",BV10,":")</f>
        <v>//length:</v>
      </c>
      <c r="BY432" t="str">
        <f>CONCATENATE("//",BY10,":")</f>
        <v>//recordings:</v>
      </c>
      <c r="CB432" t="str">
        <f>CONCATENATE("//",CB10,":")</f>
        <v>//:</v>
      </c>
      <c r="CE432" t="str">
        <f>CONCATENATE("//",CE10,":")</f>
        <v>//y:</v>
      </c>
    </row>
    <row r="433" spans="2:83" x14ac:dyDescent="0.2">
      <c r="B433" t="str">
        <f>CONCATENATE("//",B11,":")</f>
        <v>//:</v>
      </c>
      <c r="E433" t="str">
        <f>CONCATENATE("//",E11,":")</f>
        <v>//:</v>
      </c>
      <c r="H433" t="str">
        <f>CONCATENATE("//",H11,":")</f>
        <v>//:</v>
      </c>
      <c r="K433" t="str">
        <f>CONCATENATE("//",K11,":")</f>
        <v>//email:</v>
      </c>
      <c r="N433" t="str">
        <f>CONCATENATE("//",N11,":")</f>
        <v>//limit:</v>
      </c>
      <c r="Q433" t="str">
        <f>CONCATENATE("//",Q11,":")</f>
        <v>//email:</v>
      </c>
      <c r="T433" t="str">
        <f>CONCATENATE("//",T11,":")</f>
        <v>//status:</v>
      </c>
      <c r="W433" t="str">
        <f>CONCATENATE("//",W11,":")</f>
        <v>//access:</v>
      </c>
      <c r="Z433" t="str">
        <f>CONCATENATE("//",Z11,":")</f>
        <v>//:</v>
      </c>
      <c r="AC433" t="str">
        <f>CONCATENATE("//",AC11,":")</f>
        <v>//:</v>
      </c>
      <c r="AF433" t="str">
        <f>CONCATENATE("//",AF11,":")</f>
        <v>//:</v>
      </c>
      <c r="AI433" t="str">
        <f>CONCATENATE("//",AI11,":")</f>
        <v>//object:</v>
      </c>
      <c r="AL433" t="str">
        <f>CONCATENATE("//",AL11,":")</f>
        <v>//:</v>
      </c>
      <c r="AO433" t="str">
        <f>CONCATENATE("//",AO11,":")</f>
        <v>//:</v>
      </c>
      <c r="AR433" t="str">
        <f>CONCATENATE("//",AR11,":")</f>
        <v>//:</v>
      </c>
      <c r="AU433" t="str">
        <f>CONCATENATE("//",AU11,":")</f>
        <v>//participants:</v>
      </c>
      <c r="AX433" t="str">
        <f>CONCATENATE("//",AX11,":")</f>
        <v>//deleted:</v>
      </c>
      <c r="BA433" t="str">
        <f>CONCATENATE("//",BA11,":")</f>
        <v>//:</v>
      </c>
      <c r="BD433" t="str">
        <f>CONCATENATE("//",BD11,":")</f>
        <v>//:</v>
      </c>
      <c r="BG433" t="str">
        <f>CONCATENATE("//",BG11,":")</f>
        <v>//:</v>
      </c>
      <c r="BJ433" t="str">
        <f>CONCATENATE("//",BJ11,":")</f>
        <v>//:</v>
      </c>
      <c r="BM433" t="str">
        <f>CONCATENATE("//",BM11,":")</f>
        <v>//:</v>
      </c>
      <c r="BP433" t="str">
        <f>CONCATENATE("//",BP11,":")</f>
        <v>//viewed:</v>
      </c>
      <c r="BS433" t="str">
        <f>CONCATENATE("//",BS11,":")</f>
        <v>//:</v>
      </c>
      <c r="BV433" t="str">
        <f>CONCATENATE("//",BV11,":")</f>
        <v>//cues:</v>
      </c>
      <c r="BY433" t="str">
        <f>CONCATENATE("//",BY11,":")</f>
        <v>//:</v>
      </c>
      <c r="CB433" t="str">
        <f>CONCATENATE("//",CB11,":")</f>
        <v>//:</v>
      </c>
      <c r="CE433" t="str">
        <f>CONCATENATE("//",CE11,":")</f>
        <v>//z:</v>
      </c>
    </row>
    <row r="434" spans="2:83" x14ac:dyDescent="0.2">
      <c r="B434" t="str">
        <f>CONCATENATE("//",B12,":")</f>
        <v>//:</v>
      </c>
      <c r="E434" t="str">
        <f>CONCATENATE("//",E12,":")</f>
        <v>//:</v>
      </c>
      <c r="H434" t="str">
        <f>CONCATENATE("//",H12,":")</f>
        <v>//:</v>
      </c>
      <c r="K434" t="str">
        <f>CONCATENATE("//",K12,":")</f>
        <v>//description:</v>
      </c>
      <c r="N434" t="str">
        <f>CONCATENATE("//",N12,":")</f>
        <v>//balance:</v>
      </c>
      <c r="Q434" t="str">
        <f>CONCATENATE("//",Q12,":")</f>
        <v>//phone_primary:</v>
      </c>
      <c r="T434" t="str">
        <f>CONCATENATE("//",T12,":")</f>
        <v>//validation:</v>
      </c>
      <c r="W434" t="str">
        <f>CONCATENATE("//",W12,":")</f>
        <v>//status:</v>
      </c>
      <c r="Z434" t="str">
        <f>CONCATENATE("//",Z12,":")</f>
        <v>//:</v>
      </c>
      <c r="AC434" t="str">
        <f>CONCATENATE("//",AC12,":")</f>
        <v>//:</v>
      </c>
      <c r="AF434" t="str">
        <f>CONCATENATE("//",AF12,":")</f>
        <v>//:</v>
      </c>
      <c r="AI434" t="str">
        <f>CONCATENATE("//",AI12,":")</f>
        <v>//caption:</v>
      </c>
      <c r="AL434" t="str">
        <f>CONCATENATE("//",AL12,":")</f>
        <v>//:</v>
      </c>
      <c r="AO434" t="str">
        <f>CONCATENATE("//",AO12,":")</f>
        <v>//:</v>
      </c>
      <c r="AR434" t="str">
        <f>CONCATENATE("//",AR12,":")</f>
        <v>//:</v>
      </c>
      <c r="AU434" t="str">
        <f>CONCATENATE("//",AU12,":")</f>
        <v>//images:</v>
      </c>
      <c r="AX434" t="str">
        <f>CONCATENATE("//",AX12,":")</f>
        <v>//access:</v>
      </c>
      <c r="BA434" t="str">
        <f>CONCATENATE("//",BA12,":")</f>
        <v>//:</v>
      </c>
      <c r="BD434" t="str">
        <f>CONCATENATE("//",BD12,":")</f>
        <v>//:</v>
      </c>
      <c r="BG434" t="str">
        <f>CONCATENATE("//",BG12,":")</f>
        <v>//:</v>
      </c>
      <c r="BJ434" t="str">
        <f>CONCATENATE("//",BJ12,":")</f>
        <v>//:</v>
      </c>
      <c r="BM434" t="str">
        <f>CONCATENATE("//",BM12,":")</f>
        <v>//:</v>
      </c>
      <c r="BP434" t="str">
        <f>CONCATENATE("//",BP12,":")</f>
        <v>//recipient:</v>
      </c>
      <c r="BS434" t="str">
        <f>CONCATENATE("//",BS12,":")</f>
        <v>//:</v>
      </c>
      <c r="BV434" t="str">
        <f>CONCATENATE("//",BV12,":")</f>
        <v>//start_time:</v>
      </c>
      <c r="BY434" t="str">
        <f>CONCATENATE("//",BY12,":")</f>
        <v>//:</v>
      </c>
      <c r="CB434" t="str">
        <f>CONCATENATE("//",CB12,":")</f>
        <v>//:</v>
      </c>
      <c r="CE434" t="str">
        <f>CONCATENATE("//",CE12,":")</f>
        <v>//width:</v>
      </c>
    </row>
    <row r="435" spans="2:83" x14ac:dyDescent="0.2">
      <c r="B435" t="str">
        <f>CONCATENATE("//",B13,":")</f>
        <v>//:</v>
      </c>
      <c r="E435" t="str">
        <f>CONCATENATE("//",E13,":")</f>
        <v>//:</v>
      </c>
      <c r="H435" t="str">
        <f>CONCATENATE("//",H13,":")</f>
        <v>//:</v>
      </c>
      <c r="K435" t="str">
        <f>CONCATENATE("//",K13,":")</f>
        <v>//type:</v>
      </c>
      <c r="N435" t="str">
        <f>CONCATENATE("//",N13,":")</f>
        <v>//status:</v>
      </c>
      <c r="Q435" t="str">
        <f>CONCATENATE("//",Q13,":")</f>
        <v>//phone_secondary:</v>
      </c>
      <c r="T435" t="str">
        <f>CONCATENATE("//",T13,":")</f>
        <v>//welcome:</v>
      </c>
      <c r="W435" t="str">
        <f>CONCATENATE("//",W13,":")</f>
        <v>//:</v>
      </c>
      <c r="Z435" t="str">
        <f>CONCATENATE("//",Z13,":")</f>
        <v>//:</v>
      </c>
      <c r="AC435" t="str">
        <f>CONCATENATE("//",AC13,":")</f>
        <v>//:</v>
      </c>
      <c r="AF435" t="str">
        <f>CONCATENATE("//",AF13,":")</f>
        <v>//:</v>
      </c>
      <c r="AI435" t="str">
        <f>CONCATENATE("//",AI13,":")</f>
        <v>//filename:</v>
      </c>
      <c r="AL435" t="str">
        <f>CONCATENATE("//",AL13,":")</f>
        <v>//:</v>
      </c>
      <c r="AO435" t="str">
        <f>CONCATENATE("//",AO13,":")</f>
        <v>//:</v>
      </c>
      <c r="AR435" t="str">
        <f>CONCATENATE("//",AR13,":")</f>
        <v>//:</v>
      </c>
      <c r="AU435" t="str">
        <f>CONCATENATE("//",AU13,":")</f>
        <v>//author:</v>
      </c>
      <c r="AX435" t="str">
        <f>CONCATENATE("//",AX13,":")</f>
        <v>//host:</v>
      </c>
      <c r="BA435" t="str">
        <f>CONCATENATE("//",BA13,":")</f>
        <v>//:</v>
      </c>
      <c r="BD435" t="str">
        <f>CONCATENATE("//",BD13,":")</f>
        <v>//:</v>
      </c>
      <c r="BG435" t="str">
        <f>CONCATENATE("//",BG13,":")</f>
        <v>//:</v>
      </c>
      <c r="BJ435" t="str">
        <f>CONCATENATE("//",BJ13,":")</f>
        <v>//:</v>
      </c>
      <c r="BM435" t="str">
        <f>CONCATENATE("//",BM13,":")</f>
        <v>//:</v>
      </c>
      <c r="BP435" t="str">
        <f>CONCATENATE("//",BP13,":")</f>
        <v>//sender:</v>
      </c>
      <c r="BS435" t="str">
        <f>CONCATENATE("//",BS13,":")</f>
        <v>//:</v>
      </c>
      <c r="BV435" t="str">
        <f>CONCATENATE("//",BV13,":")</f>
        <v>//end_time:</v>
      </c>
      <c r="BY435" t="str">
        <f>CONCATENATE("//",BY13,":")</f>
        <v>//:</v>
      </c>
      <c r="CB435" t="str">
        <f>CONCATENATE("//",CB13,":")</f>
        <v>//:</v>
      </c>
      <c r="CE435" t="str">
        <f>CONCATENATE("//",CE13,":")</f>
        <v>//height:</v>
      </c>
    </row>
    <row r="436" spans="2:83" x14ac:dyDescent="0.2">
      <c r="B436" t="str">
        <f>CONCATENATE("//",B14,":")</f>
        <v>//:</v>
      </c>
      <c r="E436" t="str">
        <f>CONCATENATE("//",E14,":")</f>
        <v>//:</v>
      </c>
      <c r="H436" t="str">
        <f>CONCATENATE("//",H14,":")</f>
        <v>//:</v>
      </c>
      <c r="K436" t="str">
        <f>CONCATENATE("//",K14,":")</f>
        <v>//:</v>
      </c>
      <c r="N436" t="str">
        <f>CONCATENATE("//",N14,":")</f>
        <v>//:</v>
      </c>
      <c r="Q436" t="str">
        <f>CONCATENATE("//",Q14,":")</f>
        <v>//entitlements:</v>
      </c>
      <c r="T436" t="str">
        <f>CONCATENATE("//",T14,":")</f>
        <v>//:</v>
      </c>
      <c r="W436" t="str">
        <f>CONCATENATE("//",W14,":")</f>
        <v>//:</v>
      </c>
      <c r="Z436" t="str">
        <f>CONCATENATE("//",Z14,":")</f>
        <v>//:</v>
      </c>
      <c r="AC436" t="str">
        <f>CONCATENATE("//",AC14,":")</f>
        <v>//:</v>
      </c>
      <c r="AF436" t="str">
        <f>CONCATENATE("//",AF14,":")</f>
        <v>//:</v>
      </c>
      <c r="AI436" t="str">
        <f>CONCATENATE("//",AI14,":")</f>
        <v>//metadata:</v>
      </c>
      <c r="AL436" t="str">
        <f>CONCATENATE("//",AL14,":")</f>
        <v>//:</v>
      </c>
      <c r="AO436" t="str">
        <f>CONCATENATE("//",AO14,":")</f>
        <v>//:</v>
      </c>
      <c r="AR436" t="str">
        <f>CONCATENATE("//",AR14,":")</f>
        <v>//:</v>
      </c>
      <c r="AU436" t="str">
        <f>CONCATENATE("//",AU14,":")</f>
        <v>//:</v>
      </c>
      <c r="AX436" t="str">
        <f>CONCATENATE("//",AX14,":")</f>
        <v>//:</v>
      </c>
      <c r="BA436" t="str">
        <f>CONCATENATE("//",BA14,":")</f>
        <v>//:</v>
      </c>
      <c r="BD436" t="str">
        <f>CONCATENATE("//",BD14,":")</f>
        <v>//:</v>
      </c>
      <c r="BG436" t="str">
        <f>CONCATENATE("//",BG14,":")</f>
        <v>//:</v>
      </c>
      <c r="BJ436" t="str">
        <f>CONCATENATE("//",BJ14,":")</f>
        <v>//:</v>
      </c>
      <c r="BM436" t="str">
        <f>CONCATENATE("//",BM14,":")</f>
        <v>//:</v>
      </c>
      <c r="BP436" t="str">
        <f>CONCATENATE("//",BP14,":")</f>
        <v>//subject:</v>
      </c>
      <c r="BS436" t="str">
        <f>CONCATENATE("//",BS14,":")</f>
        <v>//:</v>
      </c>
      <c r="BV436" t="str">
        <f>CONCATENATE("//",BV14,":")</f>
        <v>//:</v>
      </c>
      <c r="BY436" t="str">
        <f>CONCATENATE("//",BY14,":")</f>
        <v>//:</v>
      </c>
      <c r="CB436" t="str">
        <f>CONCATENATE("//",CB14,":")</f>
        <v>//:</v>
      </c>
      <c r="CE436" t="str">
        <f>CONCATENATE("//",CE14,":")</f>
        <v>//:</v>
      </c>
    </row>
    <row r="437" spans="2:83" x14ac:dyDescent="0.2">
      <c r="B437" t="str">
        <f>CONCATENATE("//",B15,":")</f>
        <v>//:</v>
      </c>
      <c r="E437" t="str">
        <f>CONCATENATE("//",E15,":")</f>
        <v>//:</v>
      </c>
      <c r="H437" t="str">
        <f>CONCATENATE("//",H15,":")</f>
        <v>//:</v>
      </c>
      <c r="K437" t="str">
        <f>CONCATENATE("//",K15,":")</f>
        <v>//:</v>
      </c>
      <c r="N437" t="str">
        <f>CONCATENATE("//",N15,":")</f>
        <v>//:</v>
      </c>
      <c r="Q437" t="str">
        <f>CONCATENATE("//",Q15,":")</f>
        <v>//:</v>
      </c>
      <c r="T437" t="str">
        <f>CONCATENATE("//",T15,":")</f>
        <v>//:</v>
      </c>
      <c r="W437" t="str">
        <f>CONCATENATE("//",W15,":")</f>
        <v>//:</v>
      </c>
      <c r="Z437" t="str">
        <f>CONCATENATE("//",Z15,":")</f>
        <v>//:</v>
      </c>
      <c r="AC437" t="str">
        <f>CONCATENATE("//",AC15,":")</f>
        <v>//:</v>
      </c>
      <c r="AF437" t="str">
        <f>CONCATENATE("//",AF15,":")</f>
        <v>//:</v>
      </c>
      <c r="AI437" t="str">
        <f>CONCATENATE("//",AI15,":")</f>
        <v>//:</v>
      </c>
      <c r="AL437" t="str">
        <f>CONCATENATE("//",AL15,":")</f>
        <v>//:</v>
      </c>
      <c r="AO437" t="str">
        <f>CONCATENATE("//",AO15,":")</f>
        <v>//:</v>
      </c>
      <c r="AR437" t="str">
        <f>CONCATENATE("//",AR15,":")</f>
        <v>//:</v>
      </c>
      <c r="AU437" t="str">
        <f>CONCATENATE("//",AU15,":")</f>
        <v>//:</v>
      </c>
      <c r="AX437" t="str">
        <f>CONCATENATE("//",AX15,":")</f>
        <v>//:</v>
      </c>
      <c r="BA437" t="str">
        <f>CONCATENATE("//",BA15,":")</f>
        <v>//:</v>
      </c>
      <c r="BD437" t="str">
        <f>CONCATENATE("//",BD15,":")</f>
        <v>//:</v>
      </c>
      <c r="BG437" t="str">
        <f>CONCATENATE("//",BG15,":")</f>
        <v>//:</v>
      </c>
      <c r="BJ437" t="str">
        <f>CONCATENATE("//",BJ15,":")</f>
        <v>//:</v>
      </c>
      <c r="BM437" t="str">
        <f>CONCATENATE("//",BM15,":")</f>
        <v>//:</v>
      </c>
      <c r="BP437" t="str">
        <f>CONCATENATE("//",BP15,":")</f>
        <v>//object:</v>
      </c>
      <c r="BS437" t="str">
        <f>CONCATENATE("//",BS15,":")</f>
        <v>//:</v>
      </c>
      <c r="BV437" t="str">
        <f>CONCATENATE("//",BV15,":")</f>
        <v>//:</v>
      </c>
      <c r="BY437" t="str">
        <f>CONCATENATE("//",BY15,":")</f>
        <v>//:</v>
      </c>
      <c r="CB437" t="str">
        <f>CONCATENATE("//",CB15,":")</f>
        <v>//:</v>
      </c>
      <c r="CE437" t="str">
        <f>CONCATENATE("//",CE15,":")</f>
        <v>//:</v>
      </c>
    </row>
    <row r="438" spans="2:83" x14ac:dyDescent="0.2">
      <c r="B438" t="str">
        <f>CONCATENATE("//",B16,":")</f>
        <v>//:</v>
      </c>
      <c r="E438" t="str">
        <f>CONCATENATE("//",E16,":")</f>
        <v>//:</v>
      </c>
      <c r="H438" t="str">
        <f>CONCATENATE("//",H16,":")</f>
        <v>//:</v>
      </c>
      <c r="K438" t="str">
        <f>CONCATENATE("//",K16,":")</f>
        <v>//:</v>
      </c>
      <c r="N438" t="str">
        <f>CONCATENATE("//",N16,":")</f>
        <v>//:</v>
      </c>
      <c r="Q438" t="str">
        <f>CONCATENATE("//",Q16,":")</f>
        <v>//:</v>
      </c>
      <c r="T438" t="str">
        <f>CONCATENATE("//",T16,":")</f>
        <v>//:</v>
      </c>
      <c r="W438" t="str">
        <f>CONCATENATE("//",W16,":")</f>
        <v>//:</v>
      </c>
      <c r="Z438" t="str">
        <f>CONCATENATE("//",Z16,":")</f>
        <v>//:</v>
      </c>
      <c r="AC438" t="str">
        <f>CONCATENATE("//",AC16,":")</f>
        <v>//:</v>
      </c>
      <c r="AF438" t="str">
        <f>CONCATENATE("//",AF16,":")</f>
        <v>//:</v>
      </c>
      <c r="AI438" t="str">
        <f>CONCATENATE("//",AI16,":")</f>
        <v>//:</v>
      </c>
      <c r="AL438" t="str">
        <f>CONCATENATE("//",AL16,":")</f>
        <v>//:</v>
      </c>
      <c r="AO438" t="str">
        <f>CONCATENATE("//",AO16,":")</f>
        <v>//:</v>
      </c>
      <c r="AR438" t="str">
        <f>CONCATENATE("//",AR16,":")</f>
        <v>//:</v>
      </c>
      <c r="AU438" t="str">
        <f>CONCATENATE("//",AU16,":")</f>
        <v>//:</v>
      </c>
      <c r="AX438" t="str">
        <f>CONCATENATE("//",AX16,":")</f>
        <v>//:</v>
      </c>
      <c r="BA438" t="str">
        <f>CONCATENATE("//",BA16,":")</f>
        <v>//:</v>
      </c>
      <c r="BD438" t="str">
        <f>CONCATENATE("//",BD16,":")</f>
        <v>//:</v>
      </c>
      <c r="BG438" t="str">
        <f>CONCATENATE("//",BG16,":")</f>
        <v>//:</v>
      </c>
      <c r="BJ438" t="str">
        <f>CONCATENATE("//",BJ16,":")</f>
        <v>//:</v>
      </c>
      <c r="BM438" t="str">
        <f>CONCATENATE("//",BM16,":")</f>
        <v>//:</v>
      </c>
      <c r="BP438" t="str">
        <f>CONCATENATE("//",BP16,":")</f>
        <v>//:</v>
      </c>
      <c r="BS438" t="str">
        <f>CONCATENATE("//",BS16,":")</f>
        <v>//:</v>
      </c>
      <c r="BV438" t="str">
        <f>CONCATENATE("//",BV16,":")</f>
        <v>//:</v>
      </c>
      <c r="BY438" t="str">
        <f>CONCATENATE("//",BY16,":")</f>
        <v>//:</v>
      </c>
      <c r="CB438" t="str">
        <f>CONCATENATE("//",CB16,":")</f>
        <v>//:</v>
      </c>
      <c r="CE438" t="str">
        <f>CONCATENATE("//",CE16,":")</f>
        <v>//:</v>
      </c>
    </row>
    <row r="439" spans="2:83" x14ac:dyDescent="0.2">
      <c r="B439" t="str">
        <f>CONCATENATE("//",B17,":")</f>
        <v>//:</v>
      </c>
      <c r="E439" t="str">
        <f>CONCATENATE("//",E17,":")</f>
        <v>//:</v>
      </c>
      <c r="H439" t="str">
        <f>CONCATENATE("//",H17,":")</f>
        <v>//:</v>
      </c>
      <c r="K439" t="str">
        <f>CONCATENATE("//",K17,":")</f>
        <v>//:</v>
      </c>
      <c r="N439" t="str">
        <f>CONCATENATE("//",N17,":")</f>
        <v>//:</v>
      </c>
      <c r="Q439" t="str">
        <f>CONCATENATE("//",Q17,":")</f>
        <v>//:</v>
      </c>
      <c r="T439" t="str">
        <f>CONCATENATE("//",T17,":")</f>
        <v>//:</v>
      </c>
      <c r="W439" t="str">
        <f>CONCATENATE("//",W17,":")</f>
        <v>//:</v>
      </c>
      <c r="Z439" t="str">
        <f>CONCATENATE("//",Z17,":")</f>
        <v>//:</v>
      </c>
      <c r="AC439" t="str">
        <f>CONCATENATE("//",AC17,":")</f>
        <v>//:</v>
      </c>
      <c r="AF439" t="str">
        <f>CONCATENATE("//",AF17,":")</f>
        <v>//:</v>
      </c>
      <c r="AI439" t="str">
        <f>CONCATENATE("//",AI17,":")</f>
        <v>//:</v>
      </c>
      <c r="AL439" t="str">
        <f>CONCATENATE("//",AL17,":")</f>
        <v>//:</v>
      </c>
      <c r="AO439" t="str">
        <f>CONCATENATE("//",AO17,":")</f>
        <v>//:</v>
      </c>
      <c r="AR439" t="str">
        <f>CONCATENATE("//",AR17,":")</f>
        <v>//:</v>
      </c>
      <c r="AU439" t="str">
        <f>CONCATENATE("//",AU17,":")</f>
        <v>//:</v>
      </c>
      <c r="AX439" t="str">
        <f>CONCATENATE("//",AX17,":")</f>
        <v>//:</v>
      </c>
      <c r="BA439" t="str">
        <f>CONCATENATE("//",BA17,":")</f>
        <v>//:</v>
      </c>
      <c r="BD439" t="str">
        <f>CONCATENATE("//",BD17,":")</f>
        <v>//:</v>
      </c>
      <c r="BG439" t="str">
        <f>CONCATENATE("//",BG17,":")</f>
        <v>//:</v>
      </c>
      <c r="BJ439" t="str">
        <f>CONCATENATE("//",BJ17,":")</f>
        <v>//:</v>
      </c>
      <c r="BM439" t="str">
        <f>CONCATENATE("//",BM17,":")</f>
        <v>//:</v>
      </c>
      <c r="BP439" t="str">
        <f>CONCATENATE("//",BP17,":")</f>
        <v>//:</v>
      </c>
      <c r="BS439" t="str">
        <f>CONCATENATE("//",BS17,":")</f>
        <v>//:</v>
      </c>
      <c r="BV439" t="str">
        <f>CONCATENATE("//",BV17,":")</f>
        <v>//:</v>
      </c>
      <c r="BY439" t="str">
        <f>CONCATENATE("//",BY17,":")</f>
        <v>//:</v>
      </c>
      <c r="CB439" t="str">
        <f>CONCATENATE("//",CB17,":")</f>
        <v>//:</v>
      </c>
      <c r="CE439" t="str">
        <f>CONCATENATE("//",CE17,":")</f>
        <v>//excerpt_ID:</v>
      </c>
    </row>
    <row r="440" spans="2:83" x14ac:dyDescent="0.2">
      <c r="B440" t="str">
        <f>CONCATENATE("//",B18,":")</f>
        <v>//:</v>
      </c>
      <c r="E440" t="str">
        <f>CONCATENATE("//",E18,":")</f>
        <v>//:</v>
      </c>
      <c r="H440" t="str">
        <f>CONCATENATE("//",H18,":")</f>
        <v>//:</v>
      </c>
      <c r="K440" t="str">
        <f>CONCATENATE("//",K18,":")</f>
        <v>//:</v>
      </c>
      <c r="N440" t="str">
        <f>CONCATENATE("//",N18,":")</f>
        <v>//:</v>
      </c>
      <c r="Q440" t="str">
        <f>CONCATENATE("//",Q18,":")</f>
        <v>//:</v>
      </c>
      <c r="T440" t="str">
        <f>CONCATENATE("//",T18,":")</f>
        <v>//:</v>
      </c>
      <c r="W440" t="str">
        <f>CONCATENATE("//",W18,":")</f>
        <v>//:</v>
      </c>
      <c r="Z440" t="str">
        <f>CONCATENATE("//",Z18,":")</f>
        <v>//:</v>
      </c>
      <c r="AC440" t="str">
        <f>CONCATENATE("//",AC18,":")</f>
        <v>//:</v>
      </c>
      <c r="AF440" t="str">
        <f>CONCATENATE("//",AF18,":")</f>
        <v>//:</v>
      </c>
      <c r="AI440" t="str">
        <f>CONCATENATE("//",AI18,":")</f>
        <v>//:</v>
      </c>
      <c r="AL440" t="str">
        <f>CONCATENATE("//",AL18,":")</f>
        <v>//:</v>
      </c>
      <c r="AO440" t="str">
        <f>CONCATENATE("//",AO18,":")</f>
        <v>//:</v>
      </c>
      <c r="AR440" t="str">
        <f>CONCATENATE("//",AR18,":")</f>
        <v>//:</v>
      </c>
      <c r="AU440" t="str">
        <f>CONCATENATE("//",AU18,":")</f>
        <v>//:</v>
      </c>
      <c r="AX440" t="str">
        <f>CONCATENATE("//",AX18,":")</f>
        <v>//:</v>
      </c>
      <c r="BA440" t="str">
        <f>CONCATENATE("//",BA18,":")</f>
        <v>//:</v>
      </c>
      <c r="BD440" t="str">
        <f>CONCATENATE("//",BD18,":")</f>
        <v>//:</v>
      </c>
      <c r="BG440" t="str">
        <f>CONCATENATE("//",BG18,":")</f>
        <v>//:</v>
      </c>
      <c r="BJ440" t="str">
        <f>CONCATENATE("//",BJ18,":")</f>
        <v>//:</v>
      </c>
      <c r="BM440" t="str">
        <f>CONCATENATE("//",BM18,":")</f>
        <v>//:</v>
      </c>
      <c r="BP440" t="str">
        <f>CONCATENATE("//",BP18,":")</f>
        <v>//:</v>
      </c>
      <c r="BS440" t="str">
        <f>CONCATENATE("//",BS18,":")</f>
        <v>//:</v>
      </c>
      <c r="BV440" t="e">
        <f>CONCATENATE("//",#REF!,":")</f>
        <v>#REF!</v>
      </c>
      <c r="BY440" t="e">
        <f>CONCATENATE("//",#REF!,":")</f>
        <v>#REF!</v>
      </c>
      <c r="CB440" t="e">
        <f>CONCATENATE("//",#REF!,":")</f>
        <v>#REF!</v>
      </c>
      <c r="CE440" t="e">
        <f>CONCATENATE("//",#REF!,":")</f>
        <v>#REF!</v>
      </c>
    </row>
    <row r="441" spans="2:83" x14ac:dyDescent="0.2">
      <c r="B441" t="str">
        <f>CONCATENATE("//",B19,":")</f>
        <v>//:</v>
      </c>
      <c r="E441" t="str">
        <f>CONCATENATE("//",E19,":")</f>
        <v>//:</v>
      </c>
      <c r="H441" t="str">
        <f>CONCATENATE("//",H19,":")</f>
        <v>//:</v>
      </c>
      <c r="K441" t="str">
        <f>CONCATENATE("//",K19,":")</f>
        <v>//:</v>
      </c>
      <c r="N441" t="str">
        <f>CONCATENATE("//",N19,":")</f>
        <v>//:</v>
      </c>
      <c r="Q441" t="str">
        <f>CONCATENATE("//",Q19,":")</f>
        <v>//:</v>
      </c>
      <c r="T441" t="str">
        <f>CONCATENATE("//",T19,":")</f>
        <v>//:</v>
      </c>
      <c r="W441" t="str">
        <f>CONCATENATE("//",W19,":")</f>
        <v>//:</v>
      </c>
      <c r="Z441" t="str">
        <f>CONCATENATE("//",Z19,":")</f>
        <v>//:</v>
      </c>
      <c r="AC441" t="str">
        <f>CONCATENATE("//",AC19,":")</f>
        <v>//:</v>
      </c>
      <c r="AF441" t="str">
        <f>CONCATENATE("//",AF19,":")</f>
        <v>//:</v>
      </c>
      <c r="AI441" t="str">
        <f>CONCATENATE("//",AI19,":")</f>
        <v>//:</v>
      </c>
      <c r="AL441" t="str">
        <f>CONCATENATE("//",AL19,":")</f>
        <v>//:</v>
      </c>
      <c r="AO441" t="str">
        <f>CONCATENATE("//",AO19,":")</f>
        <v>//:</v>
      </c>
      <c r="AR441" t="str">
        <f>CONCATENATE("//",AR19,":")</f>
        <v>//:</v>
      </c>
      <c r="AU441" t="str">
        <f>CONCATENATE("//",AU19,":")</f>
        <v>//:</v>
      </c>
      <c r="AX441" t="str">
        <f>CONCATENATE("//",AX19,":")</f>
        <v>//:</v>
      </c>
      <c r="BA441" t="str">
        <f>CONCATENATE("//",BA19,":")</f>
        <v>//:</v>
      </c>
      <c r="BD441" t="str">
        <f>CONCATENATE("//",BD19,":")</f>
        <v>//:</v>
      </c>
      <c r="BG441" t="str">
        <f>CONCATENATE("//",BG19,":")</f>
        <v>//:</v>
      </c>
      <c r="BJ441" t="str">
        <f>CONCATENATE("//",BJ19,":")</f>
        <v>//:</v>
      </c>
      <c r="BM441" t="str">
        <f>CONCATENATE("//",BM19,":")</f>
        <v>//:</v>
      </c>
      <c r="BP441" t="str">
        <f>CONCATENATE("//",BP19,":")</f>
        <v>//:</v>
      </c>
      <c r="BS441" t="str">
        <f>CONCATENATE("//",BS19,":")</f>
        <v>//:</v>
      </c>
      <c r="BV441" t="e">
        <f>CONCATENATE("//",#REF!,":")</f>
        <v>#REF!</v>
      </c>
      <c r="BY441" t="str">
        <f>CONCATENATE("//",BY19,":")</f>
        <v>//:</v>
      </c>
      <c r="CB441" t="str">
        <f>CONCATENATE("//",CB19,":")</f>
        <v>//:</v>
      </c>
      <c r="CE441" t="str">
        <f>CONCATENATE("//",CE19,":")</f>
        <v>//:</v>
      </c>
    </row>
    <row r="442" spans="2:83" x14ac:dyDescent="0.2">
      <c r="B442" t="str">
        <f>CONCATENATE("//",B20,":")</f>
        <v>//:</v>
      </c>
      <c r="E442" t="str">
        <f>CONCATENATE("//",E20,":")</f>
        <v>//:</v>
      </c>
      <c r="H442" t="str">
        <f>CONCATENATE("//",H20,":")</f>
        <v>//:</v>
      </c>
      <c r="K442" t="str">
        <f>CONCATENATE("//",K20,":")</f>
        <v>//:</v>
      </c>
      <c r="N442" t="str">
        <f>CONCATENATE("//",N20,":")</f>
        <v>//:</v>
      </c>
      <c r="Q442" t="str">
        <f>CONCATENATE("//",Q20,":")</f>
        <v>//:</v>
      </c>
      <c r="T442" t="str">
        <f>CONCATENATE("//",T20,":")</f>
        <v>//:</v>
      </c>
      <c r="W442" t="str">
        <f>CONCATENATE("//",W20,":")</f>
        <v>//:</v>
      </c>
      <c r="Z442" t="str">
        <f>CONCATENATE("//",Z20,":")</f>
        <v>//:</v>
      </c>
      <c r="AC442" t="str">
        <f>CONCATENATE("//",AC20,":")</f>
        <v>//:</v>
      </c>
      <c r="AF442" t="str">
        <f>CONCATENATE("//",AF20,":")</f>
        <v>//:</v>
      </c>
      <c r="AI442" t="str">
        <f>CONCATENATE("//",AI20,":")</f>
        <v>//:</v>
      </c>
      <c r="AL442" t="str">
        <f>CONCATENATE("//",AL20,":")</f>
        <v>//:</v>
      </c>
      <c r="AO442" t="str">
        <f>CONCATENATE("//",AO20,":")</f>
        <v>//:</v>
      </c>
      <c r="AR442" t="str">
        <f>CONCATENATE("//",AR20,":")</f>
        <v>//:</v>
      </c>
      <c r="AU442" t="str">
        <f>CONCATENATE("//",AU20,":")</f>
        <v>//:</v>
      </c>
      <c r="AX442" t="str">
        <f>CONCATENATE("//",AX20,":")</f>
        <v>//:</v>
      </c>
      <c r="BA442" t="str">
        <f>CONCATENATE("//",BA20,":")</f>
        <v>//:</v>
      </c>
      <c r="BD442" t="e">
        <f>CONCATENATE("//",#REF!,":")</f>
        <v>#REF!</v>
      </c>
      <c r="BG442" t="str">
        <f>CONCATENATE("//",BG20,":")</f>
        <v>//:</v>
      </c>
      <c r="BJ442" t="str">
        <f>CONCATENATE("//",BJ20,":")</f>
        <v>//:</v>
      </c>
      <c r="BM442" t="str">
        <f>CONCATENATE("//",BM20,":")</f>
        <v>//:</v>
      </c>
      <c r="BP442" t="str">
        <f>CONCATENATE("//",BP20,":")</f>
        <v>//:</v>
      </c>
      <c r="BS442" t="str">
        <f>CONCATENATE("//",BS20,":")</f>
        <v>//:</v>
      </c>
      <c r="BV442" t="e">
        <f>CONCATENATE("//",#REF!,":")</f>
        <v>#REF!</v>
      </c>
      <c r="BY442" t="e">
        <f>CONCATENATE("//",#REF!,":")</f>
        <v>#REF!</v>
      </c>
      <c r="CB442" t="e">
        <f>CONCATENATE("//",#REF!,":")</f>
        <v>#REF!</v>
      </c>
      <c r="CE442" t="e">
        <f>CONCATENATE("//",#REF!,":")</f>
        <v>#REF!</v>
      </c>
    </row>
    <row r="443" spans="2:83" x14ac:dyDescent="0.2">
      <c r="B443" t="str">
        <f>CONCATENATE("//",B21,":")</f>
        <v>//:</v>
      </c>
      <c r="E443" t="str">
        <f>CONCATENATE("//",E21,":")</f>
        <v>//:</v>
      </c>
      <c r="H443" t="str">
        <f>CONCATENATE("//",H21,":")</f>
        <v>//:</v>
      </c>
      <c r="K443" t="str">
        <f>CONCATENATE("//",K21,":")</f>
        <v>//:</v>
      </c>
      <c r="N443" t="str">
        <f>CONCATENATE("//",N21,":")</f>
        <v>//:</v>
      </c>
      <c r="Q443" t="str">
        <f>CONCATENATE("//",Q21,":")</f>
        <v>//:</v>
      </c>
      <c r="T443" t="str">
        <f>CONCATENATE("//",T21,":")</f>
        <v>//:</v>
      </c>
      <c r="W443" t="str">
        <f>CONCATENATE("//",W21,":")</f>
        <v>//:</v>
      </c>
      <c r="Z443" t="str">
        <f>CONCATENATE("//",Z21,":")</f>
        <v>//:</v>
      </c>
      <c r="AC443" t="str">
        <f>CONCATENATE("//",AC21,":")</f>
        <v>//:</v>
      </c>
      <c r="AF443" t="str">
        <f>CONCATENATE("//",AF21,":")</f>
        <v>//:</v>
      </c>
      <c r="AI443" t="str">
        <f>CONCATENATE("//",AI21,":")</f>
        <v>//:</v>
      </c>
      <c r="AL443" t="str">
        <f>CONCATENATE("//",AL21,":")</f>
        <v>//:</v>
      </c>
      <c r="AO443" t="str">
        <f>CONCATENATE("//",AO21,":")</f>
        <v>//:</v>
      </c>
      <c r="AR443" t="str">
        <f>CONCATENATE("//",AR21,":")</f>
        <v>//:</v>
      </c>
      <c r="AU443" t="str">
        <f>CONCATENATE("//",AU21,":")</f>
        <v>//:</v>
      </c>
      <c r="AX443" t="str">
        <f>CONCATENATE("//",AX21,":")</f>
        <v>//:</v>
      </c>
      <c r="BA443" t="str">
        <f>CONCATENATE("//",BA21,":")</f>
        <v>//:</v>
      </c>
      <c r="BD443" t="str">
        <f>CONCATENATE("//",BD21,":")</f>
        <v>//:</v>
      </c>
      <c r="BG443" t="str">
        <f>CONCATENATE("//",BG21,":")</f>
        <v>//:</v>
      </c>
      <c r="BJ443" t="str">
        <f>CONCATENATE("//",BJ21,":")</f>
        <v>//:</v>
      </c>
      <c r="BM443" t="str">
        <f>CONCATENATE("//",BM21,":")</f>
        <v>//:</v>
      </c>
      <c r="BP443" t="str">
        <f>CONCATENATE("//",BP21,":")</f>
        <v>//:</v>
      </c>
      <c r="BS443" t="str">
        <f>CONCATENATE("//",BS21,":")</f>
        <v>//:</v>
      </c>
      <c r="BV443" t="str">
        <f>CONCATENATE("//",BV21,":")</f>
        <v>//:</v>
      </c>
      <c r="BY443" t="e">
        <f>CONCATENATE("//",#REF!,":")</f>
        <v>#REF!</v>
      </c>
      <c r="CB443" t="e">
        <f>CONCATENATE("//",#REF!,":")</f>
        <v>#REF!</v>
      </c>
      <c r="CE443" t="e">
        <f>CONCATENATE("//",#REF!,":")</f>
        <v>#REF!</v>
      </c>
    </row>
    <row r="444" spans="2:83" x14ac:dyDescent="0.2">
      <c r="B444" t="str">
        <f>CONCATENATE("//",B22,":")</f>
        <v>//:</v>
      </c>
      <c r="E444" t="str">
        <f>CONCATENATE("//",E22,":")</f>
        <v>//:</v>
      </c>
      <c r="H444" t="str">
        <f>CONCATENATE("//",H22,":")</f>
        <v>//:</v>
      </c>
      <c r="K444" t="str">
        <f>CONCATENATE("//",K22,":")</f>
        <v>//partner_id:</v>
      </c>
      <c r="N444" t="str">
        <f>CONCATENATE("//",N22,":")</f>
        <v>//:</v>
      </c>
      <c r="Q444" t="str">
        <f>CONCATENATE("//",Q22,":")</f>
        <v>//:</v>
      </c>
      <c r="T444" t="str">
        <f>CONCATENATE("//",T22,":")</f>
        <v>//:</v>
      </c>
      <c r="W444" t="str">
        <f>CONCATENATE("//",W22,":")</f>
        <v>//:</v>
      </c>
      <c r="Z444" t="str">
        <f>CONCATENATE("//",Z22,":")</f>
        <v>//:</v>
      </c>
      <c r="AC444" t="str">
        <f>CONCATENATE("//",AC22,":")</f>
        <v>//:</v>
      </c>
      <c r="AF444" t="str">
        <f>CONCATENATE("//",AF22,":")</f>
        <v>//:</v>
      </c>
      <c r="AI444" t="str">
        <f>CONCATENATE("//",AI22,":")</f>
        <v>//:</v>
      </c>
      <c r="AL444" t="str">
        <f>CONCATENATE("//",AL22,":")</f>
        <v>//:</v>
      </c>
      <c r="AO444" t="str">
        <f>CONCATENATE("//",AO22,":")</f>
        <v>//:</v>
      </c>
      <c r="AR444" t="str">
        <f>CONCATENATE("//",AR22,":")</f>
        <v>//:</v>
      </c>
      <c r="AU444" t="str">
        <f>CONCATENATE("//",AU22,":")</f>
        <v>//:</v>
      </c>
      <c r="AX444" t="str">
        <f>CONCATENATE("//",AX22,":")</f>
        <v>//:</v>
      </c>
      <c r="BA444" t="str">
        <f>CONCATENATE("//",BA22,":")</f>
        <v>//:</v>
      </c>
      <c r="BD444" t="str">
        <f>CONCATENATE("//",BD22,":")</f>
        <v>//:</v>
      </c>
      <c r="BG444" t="str">
        <f>CONCATENATE("//",BG22,":")</f>
        <v>//:</v>
      </c>
      <c r="BJ444" t="str">
        <f>CONCATENATE("//",BJ22,":")</f>
        <v>//:</v>
      </c>
      <c r="BM444" t="e">
        <f>CONCATENATE("//",#REF!,":")</f>
        <v>#REF!</v>
      </c>
      <c r="BP444" t="str">
        <f>CONCATENATE("//",BP22,":")</f>
        <v>//:</v>
      </c>
      <c r="BS444" t="str">
        <f>CONCATENATE("//",BS22,":")</f>
        <v>//:</v>
      </c>
      <c r="BV444" t="str">
        <f>CONCATENATE("//",BV22,":")</f>
        <v>//:</v>
      </c>
      <c r="BY444" t="str">
        <f>CONCATENATE("//",BY22,":")</f>
        <v>//:</v>
      </c>
      <c r="CB444" t="str">
        <f>CONCATENATE("//",CB22,":")</f>
        <v>//:</v>
      </c>
      <c r="CE444" t="e">
        <f>CONCATENATE("//",#REF!,":")</f>
        <v>#REF!</v>
      </c>
    </row>
    <row r="445" spans="2:83" x14ac:dyDescent="0.2">
      <c r="B445" t="str">
        <f>CONCATENATE("//",B23,":")</f>
        <v>//:</v>
      </c>
      <c r="E445" t="e">
        <f>CONCATENATE("//",#REF!,":")</f>
        <v>#REF!</v>
      </c>
      <c r="H445" t="str">
        <f>CONCATENATE("//",H23,":")</f>
        <v>//:</v>
      </c>
      <c r="K445" t="str">
        <f>CONCATENATE("//",K23,":")</f>
        <v>//:</v>
      </c>
      <c r="N445" t="str">
        <f>CONCATENATE("//",N23,":")</f>
        <v>//:</v>
      </c>
      <c r="Q445" t="str">
        <f>CONCATENATE("//",Q23,":")</f>
        <v>//:</v>
      </c>
      <c r="T445" t="str">
        <f>CONCATENATE("//",T23,":")</f>
        <v>//:</v>
      </c>
      <c r="W445" t="str">
        <f>CONCATENATE("//",W23,":")</f>
        <v>//:</v>
      </c>
      <c r="Z445" t="str">
        <f>CONCATENATE("//",Z23,":")</f>
        <v>//:</v>
      </c>
      <c r="AC445" t="str">
        <f>CONCATENATE("//",AC23,":")</f>
        <v>//profile_id:</v>
      </c>
      <c r="AF445" t="e">
        <f>CONCATENATE("//",#REF!,":")</f>
        <v>#REF!</v>
      </c>
      <c r="AI445" t="e">
        <f>CONCATENATE("//",#REF!,":")</f>
        <v>#REF!</v>
      </c>
      <c r="AL445" t="e">
        <f>CONCATENATE("//",#REF!,":")</f>
        <v>#REF!</v>
      </c>
      <c r="AO445" t="e">
        <f>CONCATENATE("//",#REF!,":")</f>
        <v>#REF!</v>
      </c>
      <c r="AR445" t="str">
        <f>CONCATENATE("//",AR23,":")</f>
        <v>//profile_ID:</v>
      </c>
      <c r="AU445" t="e">
        <f>CONCATENATE("//",#REF!,":")</f>
        <v>#REF!</v>
      </c>
      <c r="AX445" t="e">
        <f>CONCATENATE("//",#REF!,":")</f>
        <v>#REF!</v>
      </c>
      <c r="BA445" t="e">
        <f>CONCATENATE("//",#REF!,":")</f>
        <v>#REF!</v>
      </c>
      <c r="BD445" t="str">
        <f>CONCATENATE("//",BD23,":")</f>
        <v>//:</v>
      </c>
      <c r="BG445" t="e">
        <f>CONCATENATE("//",#REF!,":")</f>
        <v>#REF!</v>
      </c>
      <c r="BJ445" t="e">
        <f>CONCATENATE("//",#REF!,":")</f>
        <v>#REF!</v>
      </c>
      <c r="BM445" t="str">
        <f>CONCATENATE("//",BM22,":")</f>
        <v>//thread_ID:</v>
      </c>
      <c r="BP445" t="e">
        <f>CONCATENATE("//",#REF!,":")</f>
        <v>#REF!</v>
      </c>
      <c r="BS445" t="str">
        <f>CONCATENATE("//",BS23,":")</f>
        <v>//:</v>
      </c>
      <c r="BV445" t="str">
        <f>CONCATENATE("//",BV18,":")</f>
        <v>//stage_ID:</v>
      </c>
      <c r="BY445" t="str">
        <f>CONCATENATE("//",BY23,":")</f>
        <v>//:</v>
      </c>
      <c r="CB445" t="str">
        <f>CONCATENATE("//",CB23,":")</f>
        <v>//:</v>
      </c>
      <c r="CE445" t="str">
        <f>CONCATENATE("//",CE18,":")</f>
        <v>//stage_ID:</v>
      </c>
    </row>
    <row r="446" spans="2:83" x14ac:dyDescent="0.2">
      <c r="B446" t="str">
        <f>CONCATENATE("//",B24,":")</f>
        <v>//:</v>
      </c>
      <c r="E446" t="str">
        <f>CONCATENATE("//",E23,":")</f>
        <v>//profile_id:</v>
      </c>
      <c r="H446" t="str">
        <f>CONCATENATE("//",H24,":")</f>
        <v>//:</v>
      </c>
      <c r="K446" t="str">
        <f>CONCATENATE("//",K24,":")</f>
        <v>//:</v>
      </c>
      <c r="N446" t="str">
        <f>CONCATENATE("//",N24,":")</f>
        <v>//:</v>
      </c>
      <c r="Q446" t="str">
        <f>CONCATENATE("//",Q24,":")</f>
        <v>//:</v>
      </c>
      <c r="T446" t="str">
        <f>CONCATENATE("//",T24,":")</f>
        <v>//:</v>
      </c>
      <c r="W446" t="str">
        <f>CONCATENATE("//",W24,":")</f>
        <v>//user_id:</v>
      </c>
      <c r="Z446" t="str">
        <f>CONCATENATE("//",Z24,":")</f>
        <v>//user_id:</v>
      </c>
      <c r="AC446" t="str">
        <f>CONCATENATE("//",AC24,":")</f>
        <v>//:</v>
      </c>
      <c r="AF446" t="str">
        <f>CONCATENATE("//",AF23,":")</f>
        <v>//profile_id:</v>
      </c>
      <c r="AI446" t="str">
        <f>CONCATENATE("//",AI23,":")</f>
        <v>//profile_ID:</v>
      </c>
      <c r="AL446" t="str">
        <f>CONCATENATE("//",AL23,":")</f>
        <v>//profile_ID:</v>
      </c>
      <c r="AO446" t="str">
        <f>CONCATENATE("//",AO23,":")</f>
        <v>//profile_ID:</v>
      </c>
      <c r="AR446" t="str">
        <f>CONCATENATE("//",AR24,":")</f>
        <v>//:</v>
      </c>
      <c r="AU446" t="str">
        <f>CONCATENATE("//",AU23,":")</f>
        <v>//profile_ID:</v>
      </c>
      <c r="AX446" t="str">
        <f>CONCATENATE("//",AX23,":")</f>
        <v>//profile_ID:</v>
      </c>
      <c r="BA446" t="str">
        <f>CONCATENATE("//",BA23,":")</f>
        <v>//profile_ID:</v>
      </c>
      <c r="BD446" t="str">
        <f>CONCATENATE("//",BD24,":")</f>
        <v>//:</v>
      </c>
      <c r="BG446" t="str">
        <f>CONCATENATE("//",BG23,":")</f>
        <v>//profile_ID:</v>
      </c>
      <c r="BJ446" t="str">
        <f>CONCATENATE("//",BJ23,":")</f>
        <v>//profile_ID:</v>
      </c>
      <c r="BM446" t="str">
        <f>CONCATENATE("//",BM23,":")</f>
        <v>//profile_ID:</v>
      </c>
      <c r="BP446" t="str">
        <f>CONCATENATE("//",BP23,":")</f>
        <v>//profile_ID:</v>
      </c>
      <c r="BS446" t="str">
        <f>CONCATENATE("//",BS24,":")</f>
        <v>//:</v>
      </c>
      <c r="BV446" t="str">
        <f>CONCATENATE("//",BV19,":")</f>
        <v>//attachment_ID:</v>
      </c>
      <c r="BY446" t="str">
        <f>CONCATENATE("//",BY20,":")</f>
        <v>//post_ID:</v>
      </c>
      <c r="CB446" t="str">
        <f>CONCATENATE("//",CB20,":")</f>
        <v>//post_ID:</v>
      </c>
      <c r="CE446" t="str">
        <f>CONCATENATE("//",CE20,":")</f>
        <v>//post_ID:</v>
      </c>
    </row>
    <row r="447" spans="2:83" x14ac:dyDescent="0.2">
      <c r="B447" t="str">
        <f>CONCATENATE("//",B25,":")</f>
        <v>//:</v>
      </c>
      <c r="E447" t="str">
        <f>CONCATENATE("//",E25,":")</f>
        <v>//:</v>
      </c>
      <c r="H447" t="str">
        <f>CONCATENATE("//",H25,":")</f>
        <v>//:</v>
      </c>
      <c r="K447" t="str">
        <f>CONCATENATE("//",K25,":")</f>
        <v>//:</v>
      </c>
      <c r="N447" t="str">
        <f>CONCATENATE("//",N25,":")</f>
        <v>//:</v>
      </c>
      <c r="Q447" t="str">
        <f>CONCATENATE("//",Q25,":")</f>
        <v>//:</v>
      </c>
      <c r="T447" t="str">
        <f>CONCATENATE("//",T25,":")</f>
        <v>//person_id:</v>
      </c>
      <c r="W447" t="str">
        <f>CONCATENATE("//",W25,":")</f>
        <v>//:</v>
      </c>
      <c r="Z447" t="str">
        <f>CONCATENATE("//",Z25,":")</f>
        <v>//:</v>
      </c>
      <c r="AC447" t="str">
        <f>CONCATENATE("//",AC25,":")</f>
        <v>//:</v>
      </c>
      <c r="AF447" t="str">
        <f>CONCATENATE("//",AF25,":")</f>
        <v>//:</v>
      </c>
      <c r="AI447" t="str">
        <f>CONCATENATE("//",AI25,":")</f>
        <v>//:</v>
      </c>
      <c r="AL447" t="str">
        <f>CONCATENATE("//",AL25,":")</f>
        <v>//:</v>
      </c>
      <c r="AO447" t="str">
        <f>CONCATENATE("//",AO25,":")</f>
        <v>//:</v>
      </c>
      <c r="AR447" t="str">
        <f>CONCATENATE("//",AR25,":")</f>
        <v>//:</v>
      </c>
      <c r="AU447" t="str">
        <f>CONCATENATE("//",AU25,":")</f>
        <v>//:</v>
      </c>
      <c r="AX447" t="str">
        <f>CONCATENATE("//",AX25,":")</f>
        <v>//:</v>
      </c>
      <c r="BA447" t="str">
        <f>CONCATENATE("//",BA25,":")</f>
        <v>//:</v>
      </c>
      <c r="BD447" t="str">
        <f>CONCATENATE("//",BD20,":")</f>
        <v>//post_ID:</v>
      </c>
      <c r="BG447" t="str">
        <f>CONCATENATE("//",BG25,":")</f>
        <v>//:</v>
      </c>
      <c r="BJ447" t="str">
        <f>CONCATENATE("//",BJ25,":")</f>
        <v>//:</v>
      </c>
      <c r="BM447" t="str">
        <f>CONCATENATE("//",BM25,":")</f>
        <v>//:</v>
      </c>
      <c r="BP447" t="str">
        <f>CONCATENATE("//",BP25,":")</f>
        <v>//:</v>
      </c>
      <c r="BS447" t="str">
        <f>CONCATENATE("//",BS25,":")</f>
        <v>//:</v>
      </c>
      <c r="BV447" t="str">
        <f>CONCATENATE("//",BV20,":")</f>
        <v>//post_ID:</v>
      </c>
      <c r="BY447" t="str">
        <f>CONCATENATE("//",BY18,":")</f>
        <v>//stage_ID:</v>
      </c>
      <c r="CB447" t="str">
        <f>CONCATENATE("//",CB18,":")</f>
        <v>//stage_ID:</v>
      </c>
      <c r="CE447" t="str">
        <f>CONCATENATE("//",CE25,":")</f>
        <v>//:</v>
      </c>
    </row>
    <row r="448" spans="2:83" x14ac:dyDescent="0.2">
      <c r="B448" t="str">
        <f>CONCATENATE("//",B26,":")</f>
        <v>//app_id:</v>
      </c>
      <c r="E448" t="str">
        <f>CONCATENATE("//",E26,":")</f>
        <v>//app_id:</v>
      </c>
      <c r="H448" t="str">
        <f>CONCATENATE("//",H26,":")</f>
        <v>//app_id:</v>
      </c>
      <c r="K448" t="str">
        <f>CONCATENATE("//",K26,":")</f>
        <v>//app_id:</v>
      </c>
      <c r="N448" t="str">
        <f>CONCATENATE("//",N26,":")</f>
        <v>//app_id:</v>
      </c>
      <c r="Q448" t="str">
        <f>CONCATENATE("//",Q26,":")</f>
        <v>//app_id:</v>
      </c>
      <c r="T448" t="str">
        <f>CONCATENATE("//",T26,":")</f>
        <v>//app_id:</v>
      </c>
      <c r="W448" t="str">
        <f>CONCATENATE("//",W26,":")</f>
        <v>//app_id:</v>
      </c>
      <c r="Z448" t="str">
        <f>CONCATENATE("//",Z26,":")</f>
        <v>//app_id:</v>
      </c>
      <c r="AC448" t="str">
        <f>CONCATENATE("//",AC26,":")</f>
        <v>//app_id:</v>
      </c>
      <c r="AF448" t="str">
        <f>CONCATENATE("//",AF26,":")</f>
        <v>//app_id:</v>
      </c>
      <c r="AI448" t="str">
        <f>CONCATENATE("//",AI26,":")</f>
        <v>//app_ID:</v>
      </c>
      <c r="AL448" t="str">
        <f>CONCATENATE("//",AL26,":")</f>
        <v>//app_ID:</v>
      </c>
      <c r="AO448" t="str">
        <f>CONCATENATE("//",AO26,":")</f>
        <v>//app_ID:</v>
      </c>
      <c r="AR448" t="str">
        <f>CONCATENATE("//",AR26,":")</f>
        <v>//app_ID:</v>
      </c>
      <c r="AU448" t="str">
        <f>CONCATENATE("//",AU26,":")</f>
        <v>//app_ID:</v>
      </c>
      <c r="AX448" t="str">
        <f>CONCATENATE("//",AX26,":")</f>
        <v>//app_ID:</v>
      </c>
      <c r="BA448" t="str">
        <f>CONCATENATE("//",BA26,":")</f>
        <v>//app_ID:</v>
      </c>
      <c r="BD448" t="str">
        <f>CONCATENATE("//",BD26,":")</f>
        <v>//app_ID:</v>
      </c>
      <c r="BG448" t="str">
        <f>CONCATENATE("//",BG26,":")</f>
        <v>//app_ID:</v>
      </c>
      <c r="BJ448" t="str">
        <f>CONCATENATE("//",BJ26,":")</f>
        <v>//app_ID:</v>
      </c>
      <c r="BM448" t="str">
        <f>CONCATENATE("//",BM26,":")</f>
        <v>//app_ID:</v>
      </c>
      <c r="BP448" t="str">
        <f>CONCATENATE("//",BP26,":")</f>
        <v>//app_ID:</v>
      </c>
      <c r="BS448" t="str">
        <f>CONCATENATE("//",BS26,":")</f>
        <v>//app_ID:</v>
      </c>
      <c r="BV448" t="str">
        <f>CONCATENATE("//",BV26,":")</f>
        <v>//app_ID:</v>
      </c>
      <c r="BY448" t="str">
        <f>CONCATENATE("//",BY26,":")</f>
        <v>//app_ID:</v>
      </c>
      <c r="CB448" t="str">
        <f>CONCATENATE("//",CB26,":")</f>
        <v>//app_ID:</v>
      </c>
      <c r="CE448" t="str">
        <f>CONCATENATE("//",CE26,":")</f>
        <v>//app_ID:</v>
      </c>
    </row>
    <row r="449" spans="1:97" x14ac:dyDescent="0.2">
      <c r="B449" t="str">
        <f>CONCATENATE("//",B27,":")</f>
        <v>//:</v>
      </c>
      <c r="E449" t="str">
        <f>CONCATENATE("//",E27,":")</f>
        <v>//:</v>
      </c>
      <c r="H449" t="str">
        <f>CONCATENATE("//",H27,":")</f>
        <v>//:</v>
      </c>
      <c r="K449" t="str">
        <f>CONCATENATE("//",K27,":")</f>
        <v>//:</v>
      </c>
      <c r="N449" t="str">
        <f>CONCATENATE("//",N27,":")</f>
        <v>//:</v>
      </c>
      <c r="Q449" t="str">
        <f>CONCATENATE("//",Q27,":")</f>
        <v>//:</v>
      </c>
      <c r="T449" t="str">
        <f>CONCATENATE("//",T27,":")</f>
        <v>//:</v>
      </c>
      <c r="W449" t="str">
        <f>CONCATENATE("//",W27,":")</f>
        <v>//:</v>
      </c>
      <c r="Z449" t="str">
        <f>CONCATENATE("//",Z27,":")</f>
        <v>//:</v>
      </c>
      <c r="AC449" t="str">
        <f>CONCATENATE("//",AC27,":")</f>
        <v>//:</v>
      </c>
      <c r="AF449" t="str">
        <f>CONCATENATE("//",AF27,":")</f>
        <v>//:</v>
      </c>
      <c r="AI449" t="str">
        <f>CONCATENATE("//",AI27,":")</f>
        <v>//:</v>
      </c>
      <c r="AL449" t="str">
        <f>CONCATENATE("//",AL27,":")</f>
        <v>//:</v>
      </c>
      <c r="AO449" t="str">
        <f>CONCATENATE("//",AO27,":")</f>
        <v>//:</v>
      </c>
      <c r="AR449" t="str">
        <f>CONCATENATE("//",AR27,":")</f>
        <v>//:</v>
      </c>
      <c r="AU449" t="str">
        <f>CONCATENATE("//",AU27,":")</f>
        <v>//:</v>
      </c>
      <c r="AX449" t="str">
        <f>CONCATENATE("//",AX27,":")</f>
        <v>//:</v>
      </c>
      <c r="BA449" t="str">
        <f>CONCATENATE("//",BA27,":")</f>
        <v>//:</v>
      </c>
      <c r="BD449" t="str">
        <f>CONCATENATE("//",BD27,":")</f>
        <v>//:</v>
      </c>
      <c r="BG449" t="str">
        <f>CONCATENATE("//",BG27,":")</f>
        <v>//:</v>
      </c>
      <c r="BJ449" t="str">
        <f>CONCATENATE("//",BJ27,":")</f>
        <v>//:</v>
      </c>
      <c r="BM449" t="str">
        <f>CONCATENATE("//",BM27,":")</f>
        <v>//:</v>
      </c>
      <c r="BP449" t="str">
        <f>CONCATENATE("//",BP27,":")</f>
        <v>//:</v>
      </c>
      <c r="BS449" t="str">
        <f>CONCATENATE("//",BS27,":")</f>
        <v>//:</v>
      </c>
      <c r="BV449" t="str">
        <f>CONCATENATE("//",BV27,":")</f>
        <v>//:</v>
      </c>
      <c r="BY449" t="str">
        <f>CONCATENATE("//",BY27,":")</f>
        <v>//:</v>
      </c>
      <c r="CB449" t="str">
        <f>CONCATENATE("//",CB27,":")</f>
        <v>//:</v>
      </c>
      <c r="CE449" t="str">
        <f>CONCATENATE("//",CE27,":")</f>
        <v>//:</v>
      </c>
    </row>
    <row r="450" spans="1:97" x14ac:dyDescent="0.2">
      <c r="B450" t="str">
        <f>CONCATENATE("//",B28,":")</f>
        <v>//event_id:</v>
      </c>
      <c r="E450" t="str">
        <f>CONCATENATE("//",E28,":")</f>
        <v>//event_id:</v>
      </c>
      <c r="H450" t="str">
        <f>CONCATENATE("//",H28,":")</f>
        <v>//event_id:</v>
      </c>
      <c r="K450" t="str">
        <f>CONCATENATE("//",K28,":")</f>
        <v>//event_id:</v>
      </c>
      <c r="N450" t="str">
        <f>CONCATENATE("//",N28,":")</f>
        <v>//event_id:</v>
      </c>
      <c r="Q450" t="str">
        <f>CONCATENATE("//",Q28,":")</f>
        <v>//event_id:</v>
      </c>
      <c r="T450" t="str">
        <f>CONCATENATE("//",T28,":")</f>
        <v>//event_id:</v>
      </c>
      <c r="W450" t="str">
        <f>CONCATENATE("//",W28,":")</f>
        <v>//event_id:</v>
      </c>
      <c r="Z450" t="str">
        <f>CONCATENATE("//",Z28,":")</f>
        <v>//event_id:</v>
      </c>
      <c r="AC450" t="str">
        <f>CONCATENATE("//",AC28,":")</f>
        <v>//event_id:</v>
      </c>
      <c r="AF450" t="str">
        <f>CONCATENATE("//",AF28,":")</f>
        <v>//event_id:</v>
      </c>
      <c r="AI450" t="str">
        <f>CONCATENATE("//",AI28,":")</f>
        <v>//event_ID:</v>
      </c>
      <c r="AL450" t="str">
        <f>CONCATENATE("//",AL28,":")</f>
        <v>//event_ID:</v>
      </c>
      <c r="AO450" t="str">
        <f>CONCATENATE("//",AO28,":")</f>
        <v>//event_ID:</v>
      </c>
      <c r="AR450" t="str">
        <f>CONCATENATE("//",AR28,":")</f>
        <v>//event_ID:</v>
      </c>
      <c r="AU450" t="str">
        <f>CONCATENATE("//",AU28,":")</f>
        <v>//event_ID:</v>
      </c>
      <c r="AX450" t="str">
        <f>CONCATENATE("//",AX28,":")</f>
        <v>//event_ID:</v>
      </c>
      <c r="BA450" t="str">
        <f>CONCATENATE("//",BA28,":")</f>
        <v>//event_ID:</v>
      </c>
      <c r="BD450" t="str">
        <f>CONCATENATE("//",BD28,":")</f>
        <v>//event_ID:</v>
      </c>
      <c r="BG450" t="str">
        <f>CONCATENATE("//",BG28,":")</f>
        <v>//event_ID:</v>
      </c>
      <c r="BJ450" t="str">
        <f>CONCATENATE("//",BJ28,":")</f>
        <v>//event_ID:</v>
      </c>
      <c r="BM450" t="str">
        <f>CONCATENATE("//",BM28,":")</f>
        <v>//event_ID:</v>
      </c>
      <c r="BP450" t="str">
        <f>CONCATENATE("//",BP28,":")</f>
        <v>//event_ID:</v>
      </c>
      <c r="BS450" t="str">
        <f>CONCATENATE("//",BS28,":")</f>
        <v>//event_ID:</v>
      </c>
      <c r="BV450" t="str">
        <f>CONCATENATE("//",BV28,":")</f>
        <v>//event_ID:</v>
      </c>
      <c r="BY450" t="str">
        <f>CONCATENATE("//",BY28,":")</f>
        <v>//event_ID:</v>
      </c>
      <c r="CB450" t="str">
        <f>CONCATENATE("//",CB28,":")</f>
        <v>//event_ID:</v>
      </c>
      <c r="CE450" t="str">
        <f>CONCATENATE("//",CE28,":")</f>
        <v>//event_ID:</v>
      </c>
    </row>
    <row r="451" spans="1:97" x14ac:dyDescent="0.2">
      <c r="B451" t="str">
        <f>CONCATENATE("//",B29,":")</f>
        <v>//process_id:</v>
      </c>
      <c r="E451" t="str">
        <f>CONCATENATE("//",E29,":")</f>
        <v>//process_id:</v>
      </c>
      <c r="H451" t="str">
        <f>CONCATENATE("//",H29,":")</f>
        <v>//process_id:</v>
      </c>
      <c r="K451" t="str">
        <f>CONCATENATE("//",K29,":")</f>
        <v>//process_id:</v>
      </c>
      <c r="N451" t="str">
        <f>CONCATENATE("//",N29,":")</f>
        <v>//process_id:</v>
      </c>
      <c r="Q451" t="str">
        <f>CONCATENATE("//",Q29,":")</f>
        <v>//process_id:</v>
      </c>
      <c r="T451" t="str">
        <f>CONCATENATE("//",T29,":")</f>
        <v>//process_id:</v>
      </c>
      <c r="W451" t="str">
        <f>CONCATENATE("//",W29,":")</f>
        <v>//process_id:</v>
      </c>
      <c r="Z451" t="str">
        <f>CONCATENATE("//",Z29,":")</f>
        <v>//process_id:</v>
      </c>
      <c r="AC451" t="str">
        <f>CONCATENATE("//",AC29,":")</f>
        <v>//process_id:</v>
      </c>
      <c r="AF451" t="str">
        <f>CONCATENATE("//",AF29,":")</f>
        <v>//process_id:</v>
      </c>
      <c r="AI451" t="str">
        <f>CONCATENATE("//",AI29,":")</f>
        <v>//process_ID:</v>
      </c>
      <c r="AL451" t="str">
        <f>CONCATENATE("//",AL29,":")</f>
        <v>//process_ID:</v>
      </c>
      <c r="AO451" t="str">
        <f>CONCATENATE("//",AO29,":")</f>
        <v>//process_ID:</v>
      </c>
      <c r="AR451" t="str">
        <f>CONCATENATE("//",AR29,":")</f>
        <v>//process_ID:</v>
      </c>
      <c r="AU451" t="str">
        <f>CONCATENATE("//",AU29,":")</f>
        <v>//process_ID:</v>
      </c>
      <c r="AX451" t="str">
        <f>CONCATENATE("//",AX29,":")</f>
        <v>//process_ID:</v>
      </c>
      <c r="BA451" t="str">
        <f>CONCATENATE("//",BA29,":")</f>
        <v>//process_ID:</v>
      </c>
      <c r="BD451" t="str">
        <f>CONCATENATE("//",BD29,":")</f>
        <v>//process_ID:</v>
      </c>
      <c r="BG451" t="str">
        <f>CONCATENATE("//",BG29,":")</f>
        <v>//process_ID:</v>
      </c>
      <c r="BJ451" t="str">
        <f>CONCATENATE("//",BJ29,":")</f>
        <v>//process_ID:</v>
      </c>
      <c r="BM451" t="str">
        <f>CONCATENATE("//",BM29,":")</f>
        <v>//process_ID:</v>
      </c>
      <c r="BP451" t="str">
        <f>CONCATENATE("//",BP29,":")</f>
        <v>//process_ID:</v>
      </c>
      <c r="BS451" t="str">
        <f>CONCATENATE("//",BS29,":")</f>
        <v>//process_ID:</v>
      </c>
      <c r="BV451" t="str">
        <f>CONCATENATE("//",BV29,":")</f>
        <v>//process_ID:</v>
      </c>
      <c r="BY451" t="str">
        <f>CONCATENATE("//",BY29,":")</f>
        <v>//process_ID:</v>
      </c>
      <c r="CB451" t="str">
        <f>CONCATENATE("//",CB29,":")</f>
        <v>//process_ID:</v>
      </c>
      <c r="CE451" t="str">
        <f>CONCATENATE("//",CE29,":")</f>
        <v>//process_ID:</v>
      </c>
    </row>
    <row r="452" spans="1:97" x14ac:dyDescent="0.2">
      <c r="B452" t="str">
        <f>CONCATENATE("//",B30,":")</f>
        <v>//time_started:</v>
      </c>
      <c r="E452" t="str">
        <f>CONCATENATE("//",E30,":")</f>
        <v>//time_started:</v>
      </c>
      <c r="H452" t="str">
        <f>CONCATENATE("//",H30,":")</f>
        <v>//time_started:</v>
      </c>
      <c r="K452" t="str">
        <f>CONCATENATE("//",K30,":")</f>
        <v>//time_started:</v>
      </c>
      <c r="N452" t="str">
        <f>CONCATENATE("//",N30,":")</f>
        <v>//time_started:</v>
      </c>
      <c r="Q452" t="str">
        <f>CONCATENATE("//",Q30,":")</f>
        <v>//time_started:</v>
      </c>
      <c r="T452" t="str">
        <f>CONCATENATE("//",T30,":")</f>
        <v>//time_started:</v>
      </c>
      <c r="W452" t="str">
        <f>CONCATENATE("//",W30,":")</f>
        <v>//time_started:</v>
      </c>
      <c r="Z452" t="str">
        <f>CONCATENATE("//",Z30,":")</f>
        <v>//time_started:</v>
      </c>
      <c r="AC452" t="str">
        <f>CONCATENATE("//",AC30,":")</f>
        <v>//time_started:</v>
      </c>
      <c r="AF452" t="str">
        <f>CONCATENATE("//",AF30,":")</f>
        <v>//time_started:</v>
      </c>
      <c r="AI452" t="str">
        <f>CONCATENATE("//",AI30,":")</f>
        <v>//time_started:</v>
      </c>
      <c r="AL452" t="str">
        <f>CONCATENATE("//",AL30,":")</f>
        <v>//time_started:</v>
      </c>
      <c r="AO452" t="str">
        <f>CONCATENATE("//",AO30,":")</f>
        <v>//time_started:</v>
      </c>
      <c r="AR452" t="str">
        <f>CONCATENATE("//",AR30,":")</f>
        <v>//time_started:</v>
      </c>
      <c r="AU452" t="str">
        <f>CONCATENATE("//",AU30,":")</f>
        <v>//time_started:</v>
      </c>
      <c r="AX452" t="str">
        <f>CONCATENATE("//",AX30,":")</f>
        <v>//time_started:</v>
      </c>
      <c r="BA452" t="str">
        <f>CONCATENATE("//",BA30,":")</f>
        <v>//time_started:</v>
      </c>
      <c r="BD452" t="str">
        <f>CONCATENATE("//",BD30,":")</f>
        <v>//time_started:</v>
      </c>
      <c r="BG452" t="str">
        <f>CONCATENATE("//",BG30,":")</f>
        <v>//time_started:</v>
      </c>
      <c r="BJ452" t="str">
        <f>CONCATENATE("//",BJ30,":")</f>
        <v>//time_started:</v>
      </c>
      <c r="BM452" t="str">
        <f>CONCATENATE("//",BM30,":")</f>
        <v>//time_started:</v>
      </c>
      <c r="BP452" t="str">
        <f>CONCATENATE("//",BP30,":")</f>
        <v>//time_started:</v>
      </c>
      <c r="BS452" t="str">
        <f>CONCATENATE("//",BS30,":")</f>
        <v>//time_started:</v>
      </c>
      <c r="BV452" t="str">
        <f>CONCATENATE("//",BV30,":")</f>
        <v>//time_started:</v>
      </c>
      <c r="BY452" t="str">
        <f>CONCATENATE("//",BY30,":")</f>
        <v>//time_started:</v>
      </c>
      <c r="CB452" t="str">
        <f>CONCATENATE("//",CB30,":")</f>
        <v>//time_started:</v>
      </c>
      <c r="CE452" t="str">
        <f>CONCATENATE("//",CE30,":")</f>
        <v>//time_started:</v>
      </c>
    </row>
    <row r="453" spans="1:97" x14ac:dyDescent="0.2">
      <c r="B453" t="str">
        <f>CONCATENATE("//",B31,":")</f>
        <v>//time_updated:</v>
      </c>
      <c r="E453" t="str">
        <f>CONCATENATE("//",E31,":")</f>
        <v>//time_updated:</v>
      </c>
      <c r="H453" t="str">
        <f>CONCATENATE("//",H31,":")</f>
        <v>//time_updated:</v>
      </c>
      <c r="K453" t="str">
        <f>CONCATENATE("//",K31,":")</f>
        <v>//time_updated:</v>
      </c>
      <c r="N453" t="str">
        <f>CONCATENATE("//",N31,":")</f>
        <v>//time_updated:</v>
      </c>
      <c r="Q453" t="str">
        <f>CONCATENATE("//",Q31,":")</f>
        <v>//time_updated:</v>
      </c>
      <c r="T453" t="str">
        <f>CONCATENATE("//",T31,":")</f>
        <v>//time_updated:</v>
      </c>
      <c r="W453" t="str">
        <f>CONCATENATE("//",W31,":")</f>
        <v>//time_updated:</v>
      </c>
      <c r="Z453" t="str">
        <f>CONCATENATE("//",Z31,":")</f>
        <v>//time_updated:</v>
      </c>
      <c r="AC453" t="str">
        <f>CONCATENATE("//",AC31,":")</f>
        <v>//time_updated:</v>
      </c>
      <c r="AF453" t="str">
        <f>CONCATENATE("//",AF31,":")</f>
        <v>//time_updated:</v>
      </c>
      <c r="AI453" t="str">
        <f>CONCATENATE("//",AI31,":")</f>
        <v>//time_updated:</v>
      </c>
      <c r="AL453" t="str">
        <f>CONCATENATE("//",AL31,":")</f>
        <v>//time_updated:</v>
      </c>
      <c r="AO453" t="str">
        <f>CONCATENATE("//",AO31,":")</f>
        <v>//time_updated:</v>
      </c>
      <c r="AR453" t="str">
        <f>CONCATENATE("//",AR31,":")</f>
        <v>//time_updated:</v>
      </c>
      <c r="AU453" t="str">
        <f>CONCATENATE("//",AU31,":")</f>
        <v>//time_updated:</v>
      </c>
      <c r="AX453" t="str">
        <f>CONCATENATE("//",AX31,":")</f>
        <v>//time_updated:</v>
      </c>
      <c r="BA453" t="str">
        <f>CONCATENATE("//",BA31,":")</f>
        <v>//time_updated:</v>
      </c>
      <c r="BD453" t="str">
        <f>CONCATENATE("//",BD31,":")</f>
        <v>//time_updated:</v>
      </c>
      <c r="BG453" t="str">
        <f>CONCATENATE("//",BG31,":")</f>
        <v>//time_updated:</v>
      </c>
      <c r="BJ453" t="str">
        <f>CONCATENATE("//",BJ31,":")</f>
        <v>//time_updated:</v>
      </c>
      <c r="BM453" t="str">
        <f>CONCATENATE("//",BM31,":")</f>
        <v>//time_updated:</v>
      </c>
      <c r="BP453" t="str">
        <f>CONCATENATE("//",BP31,":")</f>
        <v>//time_updated:</v>
      </c>
      <c r="BS453" t="str">
        <f>CONCATENATE("//",BS31,":")</f>
        <v>//time_updated:</v>
      </c>
      <c r="BV453" t="str">
        <f>CONCATENATE("//",BV31,":")</f>
        <v>//time_updated:</v>
      </c>
      <c r="BY453" t="str">
        <f>CONCATENATE("//",BY31,":")</f>
        <v>//time_updated:</v>
      </c>
      <c r="CB453" t="str">
        <f>CONCATENATE("//",CB31,":")</f>
        <v>//time_updated:</v>
      </c>
      <c r="CE453" t="str">
        <f>CONCATENATE("//",CE31,":")</f>
        <v>//time_updated:</v>
      </c>
    </row>
    <row r="454" spans="1:97" x14ac:dyDescent="0.2">
      <c r="B454" t="str">
        <f>CONCATENATE("//",B32,":")</f>
        <v>//time_finished:</v>
      </c>
      <c r="E454" t="str">
        <f>CONCATENATE("//",E32,":")</f>
        <v>//time_finished:</v>
      </c>
      <c r="H454" t="str">
        <f>CONCATENATE("//",H32,":")</f>
        <v>//time_finished:</v>
      </c>
      <c r="K454" t="str">
        <f>CONCATENATE("//",K32,":")</f>
        <v>//time_finished:</v>
      </c>
      <c r="N454" t="str">
        <f>CONCATENATE("//",N32,":")</f>
        <v>//time_finished:</v>
      </c>
      <c r="Q454" t="str">
        <f>CONCATENATE("//",Q32,":")</f>
        <v>//time_finished:</v>
      </c>
      <c r="T454" t="str">
        <f>CONCATENATE("//",T32,":")</f>
        <v>//time_finished:</v>
      </c>
      <c r="W454" t="str">
        <f>CONCATENATE("//",W32,":")</f>
        <v>//time_finished:</v>
      </c>
      <c r="Z454" t="str">
        <f>CONCATENATE("//",Z32,":")</f>
        <v>//time_finished:</v>
      </c>
      <c r="AC454" t="str">
        <f>CONCATENATE("//",AC32,":")</f>
        <v>//time_finished:</v>
      </c>
      <c r="AF454" t="str">
        <f>CONCATENATE("//",AF32,":")</f>
        <v>//time_finished:</v>
      </c>
      <c r="AI454" t="str">
        <f>CONCATENATE("//",AI32,":")</f>
        <v>//time_finished:</v>
      </c>
      <c r="AL454" t="str">
        <f>CONCATENATE("//",AL32,":")</f>
        <v>//time_finished:</v>
      </c>
      <c r="AO454" t="str">
        <f>CONCATENATE("//",AO32,":")</f>
        <v>//time_finished:</v>
      </c>
      <c r="AR454" t="str">
        <f>CONCATENATE("//",AR32,":")</f>
        <v>//time_finished:</v>
      </c>
      <c r="AU454" t="str">
        <f>CONCATENATE("//",AU32,":")</f>
        <v>//time_finished:</v>
      </c>
      <c r="AX454" t="str">
        <f>CONCATENATE("//",AX32,":")</f>
        <v>//time_finished:</v>
      </c>
      <c r="BA454" t="str">
        <f>CONCATENATE("//",BA32,":")</f>
        <v>//time_finished:</v>
      </c>
      <c r="BD454" t="str">
        <f>CONCATENATE("//",BD32,":")</f>
        <v>//time_finished:</v>
      </c>
      <c r="BG454" t="str">
        <f>CONCATENATE("//",BG32,":")</f>
        <v>//time_finished:</v>
      </c>
      <c r="BJ454" t="str">
        <f>CONCATENATE("//",BJ32,":")</f>
        <v>//time_finished:</v>
      </c>
      <c r="BM454" t="str">
        <f>CONCATENATE("//",BM32,":")</f>
        <v>//time_finished:</v>
      </c>
      <c r="BP454" t="str">
        <f>CONCATENATE("//",BP32,":")</f>
        <v>//time_finished:</v>
      </c>
      <c r="BS454" t="str">
        <f>CONCATENATE("//",BS32,":")</f>
        <v>//time_finished:</v>
      </c>
      <c r="BV454" t="str">
        <f>CONCATENATE("//",BV32,":")</f>
        <v>//time_finished:</v>
      </c>
      <c r="BY454" t="str">
        <f>CONCATENATE("//",BY32,":")</f>
        <v>//time_finished:</v>
      </c>
      <c r="CB454" t="str">
        <f>CONCATENATE("//",CB32,":")</f>
        <v>//time_finished:</v>
      </c>
      <c r="CE454" t="str">
        <f>CONCATENATE("//",CE32,":")</f>
        <v>//time_finished:</v>
      </c>
    </row>
    <row r="455" spans="1:97" x14ac:dyDescent="0.2">
      <c r="B455" t="str">
        <f>CONCATENATE("//",B33,":")</f>
        <v>//active:</v>
      </c>
      <c r="E455" t="str">
        <f>CONCATENATE("//",E33,":")</f>
        <v>//active:</v>
      </c>
      <c r="H455" t="str">
        <f>CONCATENATE("//",H33,":")</f>
        <v>//active:</v>
      </c>
      <c r="K455" t="str">
        <f>CONCATENATE("//",K33,":")</f>
        <v>//active:</v>
      </c>
      <c r="N455" t="str">
        <f>CONCATENATE("//",N33,":")</f>
        <v>//active:</v>
      </c>
      <c r="Q455" t="str">
        <f>CONCATENATE("//",Q33,":")</f>
        <v>//active:</v>
      </c>
      <c r="T455" t="str">
        <f>CONCATENATE("//",T33,":")</f>
        <v>//active:</v>
      </c>
      <c r="W455" t="str">
        <f>CONCATENATE("//",W33,":")</f>
        <v>//active:</v>
      </c>
      <c r="Z455" t="str">
        <f>CONCATENATE("//",Z33,":")</f>
        <v>//active:</v>
      </c>
      <c r="AC455" t="str">
        <f>CONCATENATE("//",AC33,":")</f>
        <v>//active:</v>
      </c>
      <c r="AF455" t="str">
        <f>CONCATENATE("//",AF33,":")</f>
        <v>//active:</v>
      </c>
      <c r="AI455" t="str">
        <f>CONCATENATE("//",AI33,":")</f>
        <v>//active:</v>
      </c>
      <c r="AL455" t="str">
        <f>CONCATENATE("//",AL33,":")</f>
        <v>//active:</v>
      </c>
      <c r="AO455" t="str">
        <f>CONCATENATE("//",AO33,":")</f>
        <v>//active:</v>
      </c>
      <c r="AR455" t="str">
        <f>CONCATENATE("//",AR33,":")</f>
        <v>//active:</v>
      </c>
      <c r="AU455" t="str">
        <f>CONCATENATE("//",AU33,":")</f>
        <v>//active:</v>
      </c>
      <c r="AX455" t="str">
        <f>CONCATENATE("//",AX33,":")</f>
        <v>//active:</v>
      </c>
      <c r="BA455" t="str">
        <f>CONCATENATE("//",BA33,":")</f>
        <v>//active:</v>
      </c>
      <c r="BD455" t="str">
        <f>CONCATENATE("//",BD33,":")</f>
        <v>//active:</v>
      </c>
      <c r="BG455" t="str">
        <f>CONCATENATE("//",BG33,":")</f>
        <v>//active:</v>
      </c>
      <c r="BJ455" t="str">
        <f>CONCATENATE("//",BJ33,":")</f>
        <v>//active:</v>
      </c>
      <c r="BM455" t="str">
        <f>CONCATENATE("//",BM33,":")</f>
        <v>//active:</v>
      </c>
      <c r="BP455" t="str">
        <f>CONCATENATE("//",BP33,":")</f>
        <v>//active:</v>
      </c>
      <c r="BS455" t="str">
        <f>CONCATENATE("//",BS33,":")</f>
        <v>//active:</v>
      </c>
      <c r="BV455" t="str">
        <f>CONCATENATE("//",BV33,":")</f>
        <v>//active:</v>
      </c>
      <c r="BY455" t="str">
        <f>CONCATENATE("//",BY33,":")</f>
        <v>//active:</v>
      </c>
      <c r="CB455" t="str">
        <f>CONCATENATE("//",CB33,":")</f>
        <v>//active:</v>
      </c>
      <c r="CE455" t="str">
        <f>CONCATENATE("//",CE33,":")</f>
        <v>//active:</v>
      </c>
    </row>
    <row r="457" spans="1:97" s="67" customFormat="1" x14ac:dyDescent="0.2">
      <c r="A457" s="71"/>
      <c r="M457" s="72" t="s">
        <v>186</v>
      </c>
    </row>
    <row r="458" spans="1:97" s="67" customFormat="1" x14ac:dyDescent="0.2">
      <c r="A458" s="71"/>
      <c r="M458" s="72" t="s">
        <v>187</v>
      </c>
    </row>
    <row r="459" spans="1:97" x14ac:dyDescent="0.2">
      <c r="B459" s="61" t="s">
        <v>178</v>
      </c>
      <c r="C459" s="61" t="s">
        <v>177</v>
      </c>
      <c r="D459" t="s">
        <v>45</v>
      </c>
      <c r="E459" s="61" t="s">
        <v>178</v>
      </c>
      <c r="F459" s="61" t="s">
        <v>177</v>
      </c>
      <c r="G459" t="s">
        <v>45</v>
      </c>
      <c r="H459" s="61" t="s">
        <v>178</v>
      </c>
      <c r="I459" s="61" t="s">
        <v>177</v>
      </c>
      <c r="J459" t="s">
        <v>45</v>
      </c>
      <c r="K459" s="61" t="s">
        <v>178</v>
      </c>
      <c r="L459" s="61" t="s">
        <v>177</v>
      </c>
      <c r="M459" t="s">
        <v>45</v>
      </c>
      <c r="N459" s="61" t="s">
        <v>178</v>
      </c>
      <c r="O459" s="61" t="s">
        <v>177</v>
      </c>
      <c r="P459" t="s">
        <v>45</v>
      </c>
      <c r="Q459" s="61" t="s">
        <v>178</v>
      </c>
      <c r="R459" s="61" t="s">
        <v>177</v>
      </c>
      <c r="S459" t="s">
        <v>45</v>
      </c>
      <c r="T459" s="61" t="s">
        <v>178</v>
      </c>
      <c r="U459" s="61" t="s">
        <v>177</v>
      </c>
      <c r="V459" t="s">
        <v>45</v>
      </c>
      <c r="W459" s="61" t="s">
        <v>178</v>
      </c>
      <c r="X459" s="61" t="s">
        <v>177</v>
      </c>
      <c r="Y459" t="s">
        <v>45</v>
      </c>
      <c r="Z459" s="61" t="s">
        <v>178</v>
      </c>
      <c r="AA459" s="61" t="s">
        <v>177</v>
      </c>
      <c r="AB459" t="s">
        <v>45</v>
      </c>
      <c r="AC459" s="61" t="s">
        <v>178</v>
      </c>
      <c r="AD459" s="61" t="s">
        <v>177</v>
      </c>
      <c r="AE459" t="s">
        <v>45</v>
      </c>
      <c r="AF459" s="61" t="s">
        <v>178</v>
      </c>
      <c r="AG459" s="61" t="s">
        <v>177</v>
      </c>
      <c r="AH459" t="s">
        <v>45</v>
      </c>
      <c r="AI459" s="61" t="s">
        <v>178</v>
      </c>
      <c r="AJ459" s="61" t="s">
        <v>177</v>
      </c>
      <c r="AK459" t="s">
        <v>45</v>
      </c>
      <c r="AL459" s="61" t="s">
        <v>178</v>
      </c>
      <c r="AM459" s="61" t="s">
        <v>177</v>
      </c>
      <c r="AN459" t="s">
        <v>45</v>
      </c>
      <c r="AO459" s="61" t="s">
        <v>178</v>
      </c>
      <c r="AP459" s="61" t="s">
        <v>177</v>
      </c>
      <c r="AQ459" t="s">
        <v>45</v>
      </c>
      <c r="AR459" s="61" t="s">
        <v>178</v>
      </c>
      <c r="AS459" s="61" t="s">
        <v>177</v>
      </c>
      <c r="AT459" t="s">
        <v>45</v>
      </c>
      <c r="AU459" s="61" t="s">
        <v>178</v>
      </c>
      <c r="AV459" s="61" t="s">
        <v>177</v>
      </c>
      <c r="AW459" t="s">
        <v>45</v>
      </c>
      <c r="AX459" s="61" t="s">
        <v>178</v>
      </c>
      <c r="AY459" s="61" t="s">
        <v>177</v>
      </c>
      <c r="AZ459" t="s">
        <v>45</v>
      </c>
      <c r="BA459" s="61" t="s">
        <v>178</v>
      </c>
      <c r="BB459" s="61" t="s">
        <v>177</v>
      </c>
      <c r="BC459" t="s">
        <v>45</v>
      </c>
      <c r="BD459" s="61" t="s">
        <v>178</v>
      </c>
      <c r="BE459" s="61" t="s">
        <v>177</v>
      </c>
      <c r="BF459" t="s">
        <v>45</v>
      </c>
      <c r="BG459" s="61" t="s">
        <v>178</v>
      </c>
      <c r="BH459" s="61" t="s">
        <v>177</v>
      </c>
      <c r="BI459" t="s">
        <v>45</v>
      </c>
      <c r="BJ459" s="61" t="s">
        <v>178</v>
      </c>
      <c r="BK459" s="61" t="s">
        <v>177</v>
      </c>
      <c r="BL459" t="s">
        <v>45</v>
      </c>
      <c r="BM459" s="61" t="s">
        <v>178</v>
      </c>
      <c r="BN459" s="61" t="s">
        <v>177</v>
      </c>
      <c r="BO459" t="s">
        <v>45</v>
      </c>
      <c r="BP459" s="61" t="s">
        <v>178</v>
      </c>
      <c r="BQ459" s="61" t="s">
        <v>177</v>
      </c>
      <c r="BR459" t="s">
        <v>45</v>
      </c>
      <c r="BS459" s="61" t="s">
        <v>178</v>
      </c>
      <c r="BT459" s="61" t="s">
        <v>177</v>
      </c>
      <c r="BU459" t="s">
        <v>45</v>
      </c>
      <c r="BV459" s="61" t="s">
        <v>178</v>
      </c>
      <c r="BW459" s="61" t="s">
        <v>177</v>
      </c>
      <c r="BX459" t="s">
        <v>45</v>
      </c>
      <c r="BY459" s="61" t="s">
        <v>178</v>
      </c>
      <c r="BZ459" s="61" t="s">
        <v>177</v>
      </c>
      <c r="CA459" t="s">
        <v>45</v>
      </c>
      <c r="CB459" s="61" t="s">
        <v>178</v>
      </c>
      <c r="CC459" s="61" t="s">
        <v>177</v>
      </c>
      <c r="CD459" t="s">
        <v>45</v>
      </c>
      <c r="CE459" s="61" t="s">
        <v>178</v>
      </c>
      <c r="CF459" s="61" t="s">
        <v>177</v>
      </c>
      <c r="CG459" t="s">
        <v>45</v>
      </c>
      <c r="CH459" s="61"/>
      <c r="CI459" s="61"/>
      <c r="CK459" s="61"/>
      <c r="CL459" s="61"/>
    </row>
    <row r="460" spans="1:97" x14ac:dyDescent="0.2">
      <c r="B460" s="61" t="s">
        <v>160</v>
      </c>
      <c r="C460" s="61" t="s">
        <v>176</v>
      </c>
      <c r="D460" s="61" t="s">
        <v>158</v>
      </c>
      <c r="E460" s="61" t="s">
        <v>160</v>
      </c>
      <c r="F460" s="61" t="s">
        <v>176</v>
      </c>
      <c r="G460" s="61" t="s">
        <v>158</v>
      </c>
      <c r="H460" s="61" t="s">
        <v>160</v>
      </c>
      <c r="I460" s="61" t="s">
        <v>176</v>
      </c>
      <c r="J460" s="61" t="s">
        <v>158</v>
      </c>
      <c r="K460" s="61" t="s">
        <v>160</v>
      </c>
      <c r="L460" s="61" t="s">
        <v>176</v>
      </c>
      <c r="M460" s="61" t="s">
        <v>158</v>
      </c>
      <c r="N460" s="61" t="s">
        <v>160</v>
      </c>
      <c r="O460" s="61" t="s">
        <v>176</v>
      </c>
      <c r="P460" s="61" t="s">
        <v>158</v>
      </c>
      <c r="Q460" s="61" t="s">
        <v>160</v>
      </c>
      <c r="R460" s="61" t="s">
        <v>176</v>
      </c>
      <c r="S460" s="61" t="s">
        <v>158</v>
      </c>
      <c r="T460" s="61" t="s">
        <v>160</v>
      </c>
      <c r="U460" s="61" t="s">
        <v>176</v>
      </c>
      <c r="V460" s="61" t="s">
        <v>158</v>
      </c>
      <c r="W460" s="61" t="s">
        <v>160</v>
      </c>
      <c r="X460" s="61" t="s">
        <v>176</v>
      </c>
      <c r="Y460" s="61" t="s">
        <v>158</v>
      </c>
      <c r="Z460" s="61" t="s">
        <v>160</v>
      </c>
      <c r="AA460" s="61" t="s">
        <v>176</v>
      </c>
      <c r="AB460" s="61" t="s">
        <v>158</v>
      </c>
      <c r="AC460" s="61" t="s">
        <v>160</v>
      </c>
      <c r="AD460" s="61" t="s">
        <v>176</v>
      </c>
      <c r="AE460" s="61" t="s">
        <v>158</v>
      </c>
      <c r="AF460" s="61" t="s">
        <v>160</v>
      </c>
      <c r="AG460" s="61" t="s">
        <v>176</v>
      </c>
      <c r="AH460" s="61" t="s">
        <v>158</v>
      </c>
      <c r="AI460" s="61" t="s">
        <v>160</v>
      </c>
      <c r="AJ460" s="61" t="s">
        <v>176</v>
      </c>
      <c r="AK460" s="61" t="s">
        <v>158</v>
      </c>
      <c r="AL460" s="61" t="s">
        <v>160</v>
      </c>
      <c r="AM460" s="61" t="s">
        <v>176</v>
      </c>
      <c r="AN460" s="61" t="s">
        <v>158</v>
      </c>
      <c r="AO460" s="61" t="s">
        <v>160</v>
      </c>
      <c r="AP460" s="61" t="s">
        <v>176</v>
      </c>
      <c r="AQ460" s="61" t="s">
        <v>158</v>
      </c>
      <c r="AR460" s="61" t="s">
        <v>160</v>
      </c>
      <c r="AS460" s="61" t="s">
        <v>176</v>
      </c>
      <c r="AT460" s="61" t="s">
        <v>158</v>
      </c>
      <c r="AU460" s="61" t="s">
        <v>160</v>
      </c>
      <c r="AV460" s="61" t="s">
        <v>176</v>
      </c>
      <c r="AW460" s="61" t="s">
        <v>158</v>
      </c>
      <c r="AX460" s="61" t="s">
        <v>160</v>
      </c>
      <c r="AY460" s="61" t="s">
        <v>176</v>
      </c>
      <c r="AZ460" s="61" t="s">
        <v>158</v>
      </c>
      <c r="BA460" s="61" t="s">
        <v>160</v>
      </c>
      <c r="BB460" s="61" t="s">
        <v>176</v>
      </c>
      <c r="BC460" s="61" t="s">
        <v>158</v>
      </c>
      <c r="BD460" s="61" t="s">
        <v>160</v>
      </c>
      <c r="BE460" s="61" t="s">
        <v>176</v>
      </c>
      <c r="BF460" s="61" t="s">
        <v>158</v>
      </c>
      <c r="BG460" s="61" t="s">
        <v>160</v>
      </c>
      <c r="BH460" s="61" t="s">
        <v>176</v>
      </c>
      <c r="BI460" s="61" t="s">
        <v>158</v>
      </c>
      <c r="BJ460" s="61" t="s">
        <v>160</v>
      </c>
      <c r="BK460" s="61" t="s">
        <v>176</v>
      </c>
      <c r="BL460" s="61" t="s">
        <v>158</v>
      </c>
      <c r="BM460" s="61" t="s">
        <v>160</v>
      </c>
      <c r="BN460" s="61" t="s">
        <v>176</v>
      </c>
      <c r="BO460" s="61" t="s">
        <v>158</v>
      </c>
      <c r="BP460" s="61" t="s">
        <v>160</v>
      </c>
      <c r="BQ460" s="61" t="s">
        <v>176</v>
      </c>
      <c r="BR460" s="61" t="s">
        <v>158</v>
      </c>
      <c r="BS460" s="61" t="s">
        <v>160</v>
      </c>
      <c r="BT460" s="61" t="s">
        <v>176</v>
      </c>
      <c r="BU460" s="61" t="s">
        <v>158</v>
      </c>
      <c r="BV460" s="61" t="s">
        <v>160</v>
      </c>
      <c r="BW460" s="61" t="s">
        <v>176</v>
      </c>
      <c r="BX460" s="61" t="s">
        <v>158</v>
      </c>
      <c r="BY460" s="61" t="s">
        <v>160</v>
      </c>
      <c r="BZ460" s="61" t="s">
        <v>176</v>
      </c>
      <c r="CA460" s="61" t="s">
        <v>158</v>
      </c>
      <c r="CB460" s="61" t="s">
        <v>160</v>
      </c>
      <c r="CC460" s="61" t="s">
        <v>176</v>
      </c>
      <c r="CD460" s="61" t="s">
        <v>158</v>
      </c>
      <c r="CE460" s="61" t="s">
        <v>160</v>
      </c>
      <c r="CF460" s="61" t="s">
        <v>176</v>
      </c>
      <c r="CG460" s="61" t="s">
        <v>158</v>
      </c>
      <c r="CH460" s="61"/>
      <c r="CI460" s="61"/>
      <c r="CJ460" s="61"/>
      <c r="CK460" s="61"/>
      <c r="CL460" s="61"/>
      <c r="CM460" s="61"/>
      <c r="CN460" s="61"/>
      <c r="CO460" s="61"/>
      <c r="CP460" s="61"/>
      <c r="CQ460" s="61"/>
      <c r="CR460" s="61"/>
      <c r="CS460" s="61"/>
    </row>
    <row r="461" spans="1:97" x14ac:dyDescent="0.2">
      <c r="B461" t="str">
        <f>"/"&amp;C34</f>
        <v>/uniques</v>
      </c>
      <c r="D461" s="61" t="str">
        <f>CONCATENATE($Z$460&amp;"/"&amp;C$34&amp;$Z$460,",",B460,"item",B460,C460,"[")</f>
        <v>"/uniques","item":[</v>
      </c>
      <c r="E461" t="str">
        <f>"/"&amp;F34</f>
        <v>/processes</v>
      </c>
      <c r="G461" s="61" t="str">
        <f>CONCATENATE($Z$460&amp;"/"&amp;F$34&amp;$Z$460,",",E460,"item",E460,F460,"[")</f>
        <v>"/processes","item":[</v>
      </c>
      <c r="H461" t="str">
        <f>"/"&amp;I34</f>
        <v>/events</v>
      </c>
      <c r="J461" s="61" t="str">
        <f>CONCATENATE($Z$460&amp;"/"&amp;I$34&amp;$Z$460,",",H460,"item",H460,I460,"[")</f>
        <v>"/events","item":[</v>
      </c>
      <c r="K461" t="str">
        <f>"/"&amp;L34</f>
        <v>/apps</v>
      </c>
      <c r="M461" s="61" t="str">
        <f>CONCATENATE($Z$460&amp;"/"&amp;L$34&amp;$Z$460,",",K460,"item",K460,L460,"[")</f>
        <v>"/apps","item":[</v>
      </c>
      <c r="N461" t="str">
        <f>"/"&amp;O34</f>
        <v>/tokens</v>
      </c>
      <c r="P461" s="61" t="str">
        <f>CONCATENATE($Z$460&amp;"/"&amp;O$34&amp;$Z$460,",",N460,"item",N460,O460,"[")</f>
        <v>"/tokens","item":[</v>
      </c>
      <c r="Q461" t="str">
        <f>"/"&amp;R34</f>
        <v>/persons</v>
      </c>
      <c r="S461" s="61" t="str">
        <f>CONCATENATE($Z$460&amp;"/"&amp;R$34&amp;$Z$460,",",Q460,"item",Q460,R460,"[")</f>
        <v>"/persons","item":[</v>
      </c>
      <c r="T461" t="str">
        <f>"/"&amp;U34</f>
        <v>/users</v>
      </c>
      <c r="V461" s="61" t="str">
        <f>CONCATENATE($Z$460&amp;"/"&amp;U$34&amp;$Z$460,",",T460,"item",T460,U460,"[")</f>
        <v>"/users","item":[</v>
      </c>
      <c r="W461" t="str">
        <f>"/"&amp;X34</f>
        <v>/profiles</v>
      </c>
      <c r="Y461" s="61" t="str">
        <f>CONCATENATE($Z$460&amp;"/"&amp;X$34&amp;$Z$460,",",W460,"item",W460,X460,"[")</f>
        <v>"/profiles","item":[</v>
      </c>
      <c r="Z461" t="str">
        <f>"/"&amp;AA34</f>
        <v>/partners</v>
      </c>
      <c r="AB461" s="61" t="str">
        <f>CONCATENATE($Z$460&amp;"/"&amp;AA$34&amp;$Z$460,",",Z460,"item",Z460,AA460,"[")</f>
        <v>"/partners","item":[</v>
      </c>
      <c r="AC461" t="str">
        <f>"/"&amp;AD34</f>
        <v>/views</v>
      </c>
      <c r="AE461" s="61" t="str">
        <f>CONCATENATE($Z$460&amp;"/"&amp;AD$34&amp;$Z$460,",",AC460,"item",AC460,AD460,"[")</f>
        <v>"/views","item":[</v>
      </c>
      <c r="AF461" t="str">
        <f>"/"&amp;AG34</f>
        <v>/searches</v>
      </c>
      <c r="AH461" s="61" t="str">
        <f>CONCATENATE($Z$460&amp;"/"&amp;AG$34&amp;$Z$460,",",AF460,"item",AF460,AG460,"[")</f>
        <v>"/searches","item":[</v>
      </c>
      <c r="AI461" t="str">
        <f>"/"&amp;AJ34</f>
        <v>/assets</v>
      </c>
      <c r="AK461" s="61" t="str">
        <f>CONCATENATE($Z$460&amp;"/"&amp;AJ$34&amp;$Z$460,",",AI460,"item",AI460,AJ460,"[")</f>
        <v>"/assets","item":[</v>
      </c>
      <c r="AL461" t="str">
        <f>"/"&amp;AM34</f>
        <v>/acknowledgements</v>
      </c>
      <c r="AN461" s="61" t="str">
        <f>CONCATENATE($Z$460&amp;"/"&amp;AM$34&amp;$Z$460,",",AL460,"item",AL460,AM460,"[")</f>
        <v>"/acknowledgements","item":[</v>
      </c>
      <c r="AO461" t="str">
        <f>"/"&amp;AP34</f>
        <v>/comments</v>
      </c>
      <c r="AQ461" s="61" t="str">
        <f>CONCATENATE($Z$460&amp;"/"&amp;AP$34&amp;$Z$460,",",AO460,"item",AO460,AP460,"[")</f>
        <v>"/comments","item":[</v>
      </c>
      <c r="AR461" t="str">
        <f>"/"&amp;AS34</f>
        <v>/followships</v>
      </c>
      <c r="AT461" s="61" t="str">
        <f>CONCATENATE($Z$460&amp;"/"&amp;AS$34&amp;$Z$460,",",AR460,"item",AR460,AS460,"[")</f>
        <v>"/followships","item":[</v>
      </c>
      <c r="AU461" t="str">
        <f>"/"&amp;AV34</f>
        <v>/groups</v>
      </c>
      <c r="AW461" s="61" t="str">
        <f>CONCATENATE($Z$460&amp;"/"&amp;AV$34&amp;$Z$460,",",AU460,"item",AU460,AV460,"[")</f>
        <v>"/groups","item":[</v>
      </c>
      <c r="AX461" t="str">
        <f>"/"&amp;AY34</f>
        <v>/posts</v>
      </c>
      <c r="AZ461" s="61" t="str">
        <f>CONCATENATE($Z$460&amp;"/"&amp;AY$34&amp;$Z$460,",",AX460,"item",AX460,AY460,"[")</f>
        <v>"/posts","item":[</v>
      </c>
      <c r="BA461" t="str">
        <f>"/"&amp;BB34</f>
        <v>/tags</v>
      </c>
      <c r="BC461" s="61" t="str">
        <f>CONCATENATE($Z$460&amp;"/"&amp;BB$34&amp;$Z$460,",",BA460,"item",BA460,BB460,"[")</f>
        <v>"/tags","item":[</v>
      </c>
      <c r="BD461" t="str">
        <f>"/"&amp;BE34</f>
        <v>/topics</v>
      </c>
      <c r="BF461" s="61" t="str">
        <f>CONCATENATE($Z$460&amp;"/"&amp;BE$34&amp;$Z$460,",",BD460,"item",BD460,BE460,"[")</f>
        <v>"/topics","item":[</v>
      </c>
      <c r="BG461" t="str">
        <f>"/"&amp;BH34</f>
        <v>/trends</v>
      </c>
      <c r="BI461" s="61" t="str">
        <f>CONCATENATE($Z$460&amp;"/"&amp;BH$34&amp;$Z$460,",",BG460,"item",BG460,BH460,"[")</f>
        <v>"/trends","item":[</v>
      </c>
      <c r="BJ461" t="str">
        <f>"/"&amp;BK34</f>
        <v>/threads</v>
      </c>
      <c r="BL461" s="61" t="str">
        <f>CONCATENATE($Z$460&amp;"/"&amp;BK$34&amp;$Z$460,",",BJ460,"item",BJ460,BK460,"[")</f>
        <v>"/threads","item":[</v>
      </c>
      <c r="BM461" t="str">
        <f>"/"&amp;BN34</f>
        <v>/messages</v>
      </c>
      <c r="BO461" s="61" t="str">
        <f>CONCATENATE($Z$460&amp;"/"&amp;BN$34&amp;$Z$460,",",BM460,"item",BM460,BN460,"[")</f>
        <v>"/messages","item":[</v>
      </c>
      <c r="BP461" t="str">
        <f>"/"&amp;BQ34</f>
        <v>/notifications</v>
      </c>
      <c r="BR461" s="61" t="str">
        <f>CONCATENATE($Z$460&amp;"/"&amp;BQ$34&amp;$Z$460,",",BP460,"item",BP460,BQ460,"[")</f>
        <v>"/notifications","item":[</v>
      </c>
      <c r="BS461" t="str">
        <f>"/"&amp;BT34</f>
        <v>/stages</v>
      </c>
      <c r="BU461" s="61" t="str">
        <f>CONCATENATE($Z$460&amp;"/"&amp;BT$34&amp;$Z$460,",",BS460,"item",BS460,BT460,"[")</f>
        <v>"/stages","item":[</v>
      </c>
      <c r="BV461" t="str">
        <f>"/"&amp;BW34</f>
        <v>/recordings</v>
      </c>
      <c r="BX461" s="61" t="str">
        <f>CONCATENATE($Z$460&amp;"/"&amp;BW$34&amp;$Z$460,",",BV460,"item",BV460,BW460,"[")</f>
        <v>"/recordings","item":[</v>
      </c>
      <c r="BY461" t="str">
        <f>"/"&amp;BZ34</f>
        <v>/attachments</v>
      </c>
      <c r="CA461" s="61" t="str">
        <f>CONCATENATE($Z$460&amp;"/"&amp;BZ$34&amp;$Z$460,",",BY460,"item",BY460,BZ460,"[")</f>
        <v>"/attachments","item":[</v>
      </c>
      <c r="CB461" t="str">
        <f>"/"&amp;CC34</f>
        <v>/excerpts</v>
      </c>
      <c r="CD461" s="61" t="str">
        <f>CONCATENATE($Z$460&amp;"/"&amp;CC$34&amp;$Z$460,",",CB460,"item",CB460,CC460,"[")</f>
        <v>"/excerpts","item":[</v>
      </c>
      <c r="CE461" t="str">
        <f>"/"&amp;CF34</f>
        <v>/ideas</v>
      </c>
      <c r="CG461" s="61" t="str">
        <f>CONCATENATE($Z$460&amp;"/"&amp;CF$34&amp;$Z$460,",",CE460,"item",CE460,CF460,"[")</f>
        <v>"/ideas","item":[</v>
      </c>
      <c r="CJ461" s="61"/>
      <c r="CM461" s="61"/>
    </row>
    <row r="462" spans="1:97" x14ac:dyDescent="0.2">
      <c r="D462" s="61" t="s">
        <v>158</v>
      </c>
      <c r="G462" s="61" t="s">
        <v>158</v>
      </c>
      <c r="J462" s="61" t="s">
        <v>158</v>
      </c>
      <c r="M462" s="61" t="s">
        <v>158</v>
      </c>
      <c r="P462" s="61" t="s">
        <v>158</v>
      </c>
      <c r="S462" s="61" t="s">
        <v>158</v>
      </c>
      <c r="V462" s="61" t="s">
        <v>158</v>
      </c>
      <c r="Y462" s="61" t="s">
        <v>158</v>
      </c>
      <c r="AB462" s="61" t="s">
        <v>158</v>
      </c>
      <c r="AE462" s="61" t="s">
        <v>158</v>
      </c>
      <c r="AH462" s="61" t="s">
        <v>158</v>
      </c>
      <c r="AK462" s="61" t="s">
        <v>158</v>
      </c>
      <c r="AN462" s="61" t="s">
        <v>158</v>
      </c>
      <c r="AQ462" s="61" t="s">
        <v>158</v>
      </c>
      <c r="AT462" s="61" t="s">
        <v>158</v>
      </c>
      <c r="AW462" s="61" t="s">
        <v>158</v>
      </c>
      <c r="AZ462" s="61" t="s">
        <v>158</v>
      </c>
      <c r="BC462" s="61" t="s">
        <v>158</v>
      </c>
      <c r="BF462" s="61" t="s">
        <v>158</v>
      </c>
      <c r="BI462" s="61" t="s">
        <v>158</v>
      </c>
      <c r="BL462" s="61" t="s">
        <v>158</v>
      </c>
      <c r="BO462" s="61" t="s">
        <v>158</v>
      </c>
      <c r="BR462" s="61" t="s">
        <v>158</v>
      </c>
      <c r="BU462" s="61" t="s">
        <v>158</v>
      </c>
      <c r="BX462" s="61" t="s">
        <v>158</v>
      </c>
      <c r="CA462" s="61" t="s">
        <v>158</v>
      </c>
      <c r="CD462" s="61" t="s">
        <v>158</v>
      </c>
      <c r="CG462" s="61" t="s">
        <v>158</v>
      </c>
      <c r="CJ462" s="61"/>
      <c r="CM462" s="61"/>
    </row>
    <row r="463" spans="1:97" x14ac:dyDescent="0.2">
      <c r="B463" t="str">
        <f>C34</f>
        <v>uniques</v>
      </c>
      <c r="D463" s="61" t="str">
        <f>$Z$460&amp;"/"&amp;C$34&amp;$Z$460</f>
        <v>"/uniques"</v>
      </c>
      <c r="E463" t="str">
        <f>F34</f>
        <v>processes</v>
      </c>
      <c r="G463" s="61" t="str">
        <f>$Z$460&amp;"/"&amp;F$34&amp;$Z$460</f>
        <v>"/processes"</v>
      </c>
      <c r="H463" t="str">
        <f>I34</f>
        <v>events</v>
      </c>
      <c r="J463" s="61" t="str">
        <f>$Z$460&amp;"/"&amp;I$34&amp;$Z$460</f>
        <v>"/events"</v>
      </c>
      <c r="K463" t="str">
        <f>L34</f>
        <v>apps</v>
      </c>
      <c r="M463" s="61" t="str">
        <f>$Z$460&amp;"/"&amp;L$34&amp;$Z$460</f>
        <v>"/apps"</v>
      </c>
      <c r="N463" t="str">
        <f>O34</f>
        <v>tokens</v>
      </c>
      <c r="P463" s="61" t="str">
        <f>$Z$460&amp;"/"&amp;O$34&amp;$Z$460</f>
        <v>"/tokens"</v>
      </c>
      <c r="Q463" t="str">
        <f>R34</f>
        <v>persons</v>
      </c>
      <c r="S463" s="61" t="str">
        <f>$Z$460&amp;"/"&amp;R$34&amp;$Z$460</f>
        <v>"/persons"</v>
      </c>
      <c r="T463" t="str">
        <f>U34</f>
        <v>users</v>
      </c>
      <c r="V463" s="61" t="str">
        <f>$Z$460&amp;"/"&amp;U$34&amp;$Z$460</f>
        <v>"/users"</v>
      </c>
      <c r="W463" t="str">
        <f>X34</f>
        <v>profiles</v>
      </c>
      <c r="Y463" s="61" t="str">
        <f>$Z$460&amp;"/"&amp;X$34&amp;$Z$460</f>
        <v>"/profiles"</v>
      </c>
      <c r="Z463" t="str">
        <f>AA34</f>
        <v>partners</v>
      </c>
      <c r="AB463" s="61" t="str">
        <f>$Z$460&amp;"/"&amp;AA$34&amp;$Z$460</f>
        <v>"/partners"</v>
      </c>
      <c r="AC463" t="str">
        <f>AD34</f>
        <v>views</v>
      </c>
      <c r="AE463" s="61" t="str">
        <f>$Z$460&amp;"/"&amp;AD$34&amp;$Z$460</f>
        <v>"/views"</v>
      </c>
      <c r="AF463" t="str">
        <f>AG34</f>
        <v>searches</v>
      </c>
      <c r="AH463" s="61" t="str">
        <f>$Z$460&amp;"/"&amp;AG$34&amp;$Z$460</f>
        <v>"/searches"</v>
      </c>
      <c r="AI463" t="str">
        <f>AJ34</f>
        <v>assets</v>
      </c>
      <c r="AK463" s="61" t="str">
        <f>$Z$460&amp;"/"&amp;AJ$34&amp;$Z$460</f>
        <v>"/assets"</v>
      </c>
      <c r="AL463" t="str">
        <f>AM34</f>
        <v>acknowledgements</v>
      </c>
      <c r="AN463" s="61" t="str">
        <f>$Z$460&amp;"/"&amp;AM$34&amp;$Z$460</f>
        <v>"/acknowledgements"</v>
      </c>
      <c r="AO463" t="str">
        <f>AP34</f>
        <v>comments</v>
      </c>
      <c r="AQ463" s="61" t="str">
        <f>$Z$460&amp;"/"&amp;AP$34&amp;$Z$460</f>
        <v>"/comments"</v>
      </c>
      <c r="AR463" t="str">
        <f>AS34</f>
        <v>followships</v>
      </c>
      <c r="AT463" s="61" t="str">
        <f>$Z$460&amp;"/"&amp;AS$34&amp;$Z$460</f>
        <v>"/followships"</v>
      </c>
      <c r="AU463" t="str">
        <f>AV34</f>
        <v>groups</v>
      </c>
      <c r="AW463" s="61" t="str">
        <f>$Z$460&amp;"/"&amp;AV$34&amp;$Z$460</f>
        <v>"/groups"</v>
      </c>
      <c r="AX463" t="str">
        <f>AY34</f>
        <v>posts</v>
      </c>
      <c r="AZ463" s="61" t="str">
        <f>$Z$460&amp;"/"&amp;AY$34&amp;$Z$460</f>
        <v>"/posts"</v>
      </c>
      <c r="BA463" t="str">
        <f>BB34</f>
        <v>tags</v>
      </c>
      <c r="BC463" s="61" t="str">
        <f>$Z$460&amp;"/"&amp;BB$34&amp;$Z$460</f>
        <v>"/tags"</v>
      </c>
      <c r="BD463" t="str">
        <f>BE34</f>
        <v>topics</v>
      </c>
      <c r="BF463" s="61" t="str">
        <f>$Z$460&amp;"/"&amp;BE$34&amp;$Z$460</f>
        <v>"/topics"</v>
      </c>
      <c r="BG463" t="str">
        <f>BH34</f>
        <v>trends</v>
      </c>
      <c r="BI463" s="61" t="str">
        <f>$Z$460&amp;"/"&amp;BH$34&amp;$Z$460</f>
        <v>"/trends"</v>
      </c>
      <c r="BJ463" t="str">
        <f>BK34</f>
        <v>threads</v>
      </c>
      <c r="BL463" s="61" t="str">
        <f>$Z$460&amp;"/"&amp;BK$34&amp;$Z$460</f>
        <v>"/threads"</v>
      </c>
      <c r="BM463" t="str">
        <f>BN34</f>
        <v>messages</v>
      </c>
      <c r="BO463" s="61" t="str">
        <f>$Z$460&amp;"/"&amp;BN$34&amp;$Z$460</f>
        <v>"/messages"</v>
      </c>
      <c r="BP463" t="str">
        <f>BQ34</f>
        <v>notifications</v>
      </c>
      <c r="BR463" s="61" t="str">
        <f>$Z$460&amp;"/"&amp;BQ$34&amp;$Z$460</f>
        <v>"/notifications"</v>
      </c>
      <c r="BS463" t="str">
        <f>BT34</f>
        <v>stages</v>
      </c>
      <c r="BU463" s="61" t="str">
        <f>$Z$460&amp;"/"&amp;BT$34&amp;$Z$460</f>
        <v>"/stages"</v>
      </c>
      <c r="BV463" t="str">
        <f>BW34</f>
        <v>recordings</v>
      </c>
      <c r="BX463" s="61" t="str">
        <f>$Z$460&amp;"/"&amp;BW$34&amp;$Z$460</f>
        <v>"/recordings"</v>
      </c>
      <c r="BY463" t="str">
        <f>BZ34</f>
        <v>attachments</v>
      </c>
      <c r="CA463" s="61" t="str">
        <f>$Z$460&amp;"/"&amp;BZ$34&amp;$Z$460</f>
        <v>"/attachments"</v>
      </c>
      <c r="CB463" t="str">
        <f>CC34</f>
        <v>excerpts</v>
      </c>
      <c r="CD463" s="61" t="str">
        <f>$Z$460&amp;"/"&amp;CC$34&amp;$Z$460</f>
        <v>"/excerpts"</v>
      </c>
      <c r="CE463" t="str">
        <f>CF34</f>
        <v>ideas</v>
      </c>
      <c r="CG463" s="61" t="str">
        <f>$Z$460&amp;"/"&amp;CF$34&amp;$Z$460</f>
        <v>"/ideas"</v>
      </c>
      <c r="CJ463" s="61"/>
      <c r="CM463" s="61"/>
    </row>
    <row r="464" spans="1:97" x14ac:dyDescent="0.2">
      <c r="D464" s="61" t="s">
        <v>161</v>
      </c>
      <c r="G464" s="61" t="s">
        <v>161</v>
      </c>
      <c r="J464" s="61" t="s">
        <v>161</v>
      </c>
      <c r="M464" s="61" t="s">
        <v>161</v>
      </c>
      <c r="P464" s="61" t="s">
        <v>161</v>
      </c>
      <c r="S464" s="61" t="s">
        <v>161</v>
      </c>
      <c r="V464" s="61" t="s">
        <v>161</v>
      </c>
      <c r="Y464" s="61" t="s">
        <v>161</v>
      </c>
      <c r="AB464" s="61" t="s">
        <v>161</v>
      </c>
      <c r="AE464" s="61" t="s">
        <v>161</v>
      </c>
      <c r="AH464" s="61" t="s">
        <v>161</v>
      </c>
      <c r="AK464" s="61" t="s">
        <v>161</v>
      </c>
      <c r="AN464" s="61" t="s">
        <v>161</v>
      </c>
      <c r="AQ464" s="61" t="s">
        <v>161</v>
      </c>
      <c r="AT464" s="61" t="s">
        <v>161</v>
      </c>
      <c r="AW464" s="61" t="s">
        <v>161</v>
      </c>
      <c r="AZ464" s="61" t="s">
        <v>161</v>
      </c>
      <c r="BC464" s="61" t="s">
        <v>161</v>
      </c>
      <c r="BF464" s="61" t="s">
        <v>161</v>
      </c>
      <c r="BI464" s="61" t="s">
        <v>161</v>
      </c>
      <c r="BL464" s="61" t="s">
        <v>161</v>
      </c>
      <c r="BO464" s="61" t="s">
        <v>161</v>
      </c>
      <c r="BR464" s="61" t="s">
        <v>161</v>
      </c>
      <c r="BU464" s="61" t="s">
        <v>161</v>
      </c>
      <c r="BX464" s="61" t="s">
        <v>161</v>
      </c>
      <c r="CA464" s="61" t="s">
        <v>161</v>
      </c>
      <c r="CD464" s="61" t="s">
        <v>161</v>
      </c>
      <c r="CG464" s="61" t="s">
        <v>161</v>
      </c>
      <c r="CJ464" s="61"/>
      <c r="CM464" s="61"/>
    </row>
    <row r="465" spans="2:91" x14ac:dyDescent="0.2">
      <c r="B465" s="62" t="s">
        <v>162</v>
      </c>
      <c r="D465" s="61" t="str">
        <f>$Z$460&amp;B465&amp;$Z$460</f>
        <v>"http://localhost/www.venny.io/apps/app-venny-api/cartridge/controllers/api/api.php?token=keys_qABC40UKdvWZN0DVt&amp;domain=apps"</v>
      </c>
      <c r="E465" s="62" t="s">
        <v>162</v>
      </c>
      <c r="G465" s="61" t="str">
        <f>$Z$460&amp;E465&amp;$Z$460</f>
        <v>"http://localhost/www.venny.io/apps/app-venny-api/cartridge/controllers/api/api.php?token=keys_qABC40UKdvWZN0DVt&amp;domain=apps"</v>
      </c>
      <c r="H465" s="62" t="s">
        <v>162</v>
      </c>
      <c r="J465" s="61" t="str">
        <f>$Z$460&amp;H465&amp;$Z$460</f>
        <v>"http://localhost/www.venny.io/apps/app-venny-api/cartridge/controllers/api/api.php?token=keys_qABC40UKdvWZN0DVt&amp;domain=apps"</v>
      </c>
      <c r="K465" s="62" t="s">
        <v>162</v>
      </c>
      <c r="M465" s="61" t="str">
        <f>$Z$460&amp;K465&amp;$Z$460</f>
        <v>"http://localhost/www.venny.io/apps/app-venny-api/cartridge/controllers/api/api.php?token=keys_qABC40UKdvWZN0DVt&amp;domain=apps"</v>
      </c>
      <c r="N465" s="62" t="s">
        <v>162</v>
      </c>
      <c r="P465" s="61" t="str">
        <f>$Z$460&amp;N465&amp;$Z$460</f>
        <v>"http://localhost/www.venny.io/apps/app-venny-api/cartridge/controllers/api/api.php?token=keys_qABC40UKdvWZN0DVt&amp;domain=apps"</v>
      </c>
      <c r="Q465" s="62" t="s">
        <v>162</v>
      </c>
      <c r="S465" s="61" t="str">
        <f>$Z$460&amp;Q465&amp;$Z$460</f>
        <v>"http://localhost/www.venny.io/apps/app-venny-api/cartridge/controllers/api/api.php?token=keys_qABC40UKdvWZN0DVt&amp;domain=apps"</v>
      </c>
      <c r="T465" s="62" t="s">
        <v>162</v>
      </c>
      <c r="V465" s="61" t="str">
        <f>$Z$460&amp;T465&amp;$Z$460</f>
        <v>"http://localhost/www.venny.io/apps/app-venny-api/cartridge/controllers/api/api.php?token=keys_qABC40UKdvWZN0DVt&amp;domain=apps"</v>
      </c>
      <c r="W465" s="62" t="s">
        <v>162</v>
      </c>
      <c r="Y465" s="61" t="str">
        <f>$Z$460&amp;W465&amp;$Z$460</f>
        <v>"http://localhost/www.venny.io/apps/app-venny-api/cartridge/controllers/api/api.php?token=keys_qABC40UKdvWZN0DVt&amp;domain=apps"</v>
      </c>
      <c r="Z465" s="62" t="s">
        <v>162</v>
      </c>
      <c r="AB465" s="61" t="str">
        <f>$Z$460&amp;Z465&amp;$Z$460</f>
        <v>"http://localhost/www.venny.io/apps/app-venny-api/cartridge/controllers/api/api.php?token=keys_qABC40UKdvWZN0DVt&amp;domain=apps"</v>
      </c>
      <c r="AC465" s="62" t="s">
        <v>162</v>
      </c>
      <c r="AE465" s="61" t="str">
        <f>$Z$460&amp;AC465&amp;$Z$460</f>
        <v>"http://localhost/www.venny.io/apps/app-venny-api/cartridge/controllers/api/api.php?token=keys_qABC40UKdvWZN0DVt&amp;domain=apps"</v>
      </c>
      <c r="AF465" s="62" t="s">
        <v>162</v>
      </c>
      <c r="AH465" s="61" t="str">
        <f>$Z$460&amp;AF465&amp;$Z$460</f>
        <v>"http://localhost/www.venny.io/apps/app-venny-api/cartridge/controllers/api/api.php?token=keys_qABC40UKdvWZN0DVt&amp;domain=apps"</v>
      </c>
      <c r="AI465" s="62" t="s">
        <v>162</v>
      </c>
      <c r="AK465" s="61" t="str">
        <f>$Z$460&amp;AI465&amp;$Z$460</f>
        <v>"http://localhost/www.venny.io/apps/app-venny-api/cartridge/controllers/api/api.php?token=keys_qABC40UKdvWZN0DVt&amp;domain=apps"</v>
      </c>
      <c r="AL465" s="62" t="s">
        <v>162</v>
      </c>
      <c r="AN465" s="61" t="str">
        <f>$Z$460&amp;AL465&amp;$Z$460</f>
        <v>"http://localhost/www.venny.io/apps/app-venny-api/cartridge/controllers/api/api.php?token=keys_qABC40UKdvWZN0DVt&amp;domain=apps"</v>
      </c>
      <c r="AO465" s="62" t="s">
        <v>162</v>
      </c>
      <c r="AQ465" s="61" t="str">
        <f>$Z$460&amp;AO465&amp;$Z$460</f>
        <v>"http://localhost/www.venny.io/apps/app-venny-api/cartridge/controllers/api/api.php?token=keys_qABC40UKdvWZN0DVt&amp;domain=apps"</v>
      </c>
      <c r="AR465" s="62" t="s">
        <v>162</v>
      </c>
      <c r="AT465" s="61" t="str">
        <f>$Z$460&amp;AR465&amp;$Z$460</f>
        <v>"http://localhost/www.venny.io/apps/app-venny-api/cartridge/controllers/api/api.php?token=keys_qABC40UKdvWZN0DVt&amp;domain=apps"</v>
      </c>
      <c r="AU465" s="62" t="s">
        <v>162</v>
      </c>
      <c r="AW465" s="61" t="str">
        <f>$Z$460&amp;AU465&amp;$Z$460</f>
        <v>"http://localhost/www.venny.io/apps/app-venny-api/cartridge/controllers/api/api.php?token=keys_qABC40UKdvWZN0DVt&amp;domain=apps"</v>
      </c>
      <c r="AX465" s="62" t="s">
        <v>162</v>
      </c>
      <c r="AZ465" s="61" t="str">
        <f>$Z$460&amp;AX465&amp;$Z$460</f>
        <v>"http://localhost/www.venny.io/apps/app-venny-api/cartridge/controllers/api/api.php?token=keys_qABC40UKdvWZN0DVt&amp;domain=apps"</v>
      </c>
      <c r="BA465" s="62" t="s">
        <v>162</v>
      </c>
      <c r="BC465" s="61" t="str">
        <f>$Z$460&amp;BA465&amp;$Z$460</f>
        <v>"http://localhost/www.venny.io/apps/app-venny-api/cartridge/controllers/api/api.php?token=keys_qABC40UKdvWZN0DVt&amp;domain=apps"</v>
      </c>
      <c r="BD465" s="62" t="s">
        <v>162</v>
      </c>
      <c r="BF465" s="61" t="str">
        <f>$Z$460&amp;BD465&amp;$Z$460</f>
        <v>"http://localhost/www.venny.io/apps/app-venny-api/cartridge/controllers/api/api.php?token=keys_qABC40UKdvWZN0DVt&amp;domain=apps"</v>
      </c>
      <c r="BG465" s="62" t="s">
        <v>162</v>
      </c>
      <c r="BI465" s="61" t="str">
        <f>$Z$460&amp;BG465&amp;$Z$460</f>
        <v>"http://localhost/www.venny.io/apps/app-venny-api/cartridge/controllers/api/api.php?token=keys_qABC40UKdvWZN0DVt&amp;domain=apps"</v>
      </c>
      <c r="BJ465" s="62" t="s">
        <v>162</v>
      </c>
      <c r="BL465" s="61" t="str">
        <f>$Z$460&amp;BJ465&amp;$Z$460</f>
        <v>"http://localhost/www.venny.io/apps/app-venny-api/cartridge/controllers/api/api.php?token=keys_qABC40UKdvWZN0DVt&amp;domain=apps"</v>
      </c>
      <c r="BM465" s="62" t="s">
        <v>162</v>
      </c>
      <c r="BO465" s="61" t="str">
        <f>$Z$460&amp;BM465&amp;$Z$460</f>
        <v>"http://localhost/www.venny.io/apps/app-venny-api/cartridge/controllers/api/api.php?token=keys_qABC40UKdvWZN0DVt&amp;domain=apps"</v>
      </c>
      <c r="BP465" s="62" t="s">
        <v>162</v>
      </c>
      <c r="BR465" s="61" t="str">
        <f>$Z$460&amp;BP465&amp;$Z$460</f>
        <v>"http://localhost/www.venny.io/apps/app-venny-api/cartridge/controllers/api/api.php?token=keys_qABC40UKdvWZN0DVt&amp;domain=apps"</v>
      </c>
      <c r="BS465" s="62" t="s">
        <v>162</v>
      </c>
      <c r="BU465" s="61" t="str">
        <f>$Z$460&amp;BS465&amp;$Z$460</f>
        <v>"http://localhost/www.venny.io/apps/app-venny-api/cartridge/controllers/api/api.php?token=keys_qABC40UKdvWZN0DVt&amp;domain=apps"</v>
      </c>
      <c r="BV465" s="62" t="s">
        <v>162</v>
      </c>
      <c r="BX465" s="61" t="str">
        <f>$Z$460&amp;BV465&amp;$Z$460</f>
        <v>"http://localhost/www.venny.io/apps/app-venny-api/cartridge/controllers/api/api.php?token=keys_qABC40UKdvWZN0DVt&amp;domain=apps"</v>
      </c>
      <c r="BY465" s="62" t="s">
        <v>162</v>
      </c>
      <c r="CA465" s="61" t="str">
        <f>$Z$460&amp;BY465&amp;$Z$460</f>
        <v>"http://localhost/www.venny.io/apps/app-venny-api/cartridge/controllers/api/api.php?token=keys_qABC40UKdvWZN0DVt&amp;domain=apps"</v>
      </c>
      <c r="CB465" s="62" t="s">
        <v>162</v>
      </c>
      <c r="CD465" s="61" t="str">
        <f>$Z$460&amp;CB465&amp;$Z$460</f>
        <v>"http://localhost/www.venny.io/apps/app-venny-api/cartridge/controllers/api/api.php?token=keys_qABC40UKdvWZN0DVt&amp;domain=apps"</v>
      </c>
      <c r="CE465" s="62" t="s">
        <v>162</v>
      </c>
      <c r="CG465" s="61" t="str">
        <f>$Z$460&amp;CE465&amp;$Z$460</f>
        <v>"http://localhost/www.venny.io/apps/app-venny-api/cartridge/controllers/api/api.php?token=keys_qABC40UKdvWZN0DVt&amp;domain=apps"</v>
      </c>
      <c r="CH465" s="62"/>
      <c r="CJ465" s="61"/>
      <c r="CK465" s="62"/>
      <c r="CM465" s="61"/>
    </row>
    <row r="466" spans="2:91" x14ac:dyDescent="0.2">
      <c r="D466" s="61" t="s">
        <v>163</v>
      </c>
      <c r="G466" s="61" t="s">
        <v>163</v>
      </c>
      <c r="J466" s="61" t="s">
        <v>163</v>
      </c>
      <c r="M466" s="61" t="s">
        <v>163</v>
      </c>
      <c r="P466" s="61" t="s">
        <v>163</v>
      </c>
      <c r="S466" s="61" t="s">
        <v>163</v>
      </c>
      <c r="V466" s="61" t="s">
        <v>163</v>
      </c>
      <c r="Y466" s="61" t="s">
        <v>163</v>
      </c>
      <c r="AB466" s="61" t="s">
        <v>163</v>
      </c>
      <c r="AE466" s="61" t="s">
        <v>163</v>
      </c>
      <c r="AH466" s="61" t="s">
        <v>163</v>
      </c>
      <c r="AK466" s="61" t="s">
        <v>163</v>
      </c>
      <c r="AN466" s="61" t="s">
        <v>163</v>
      </c>
      <c r="AQ466" s="61" t="s">
        <v>163</v>
      </c>
      <c r="AT466" s="61" t="s">
        <v>163</v>
      </c>
      <c r="AW466" s="61" t="s">
        <v>163</v>
      </c>
      <c r="AZ466" s="61" t="s">
        <v>163</v>
      </c>
      <c r="BC466" s="61" t="s">
        <v>163</v>
      </c>
      <c r="BF466" s="61" t="s">
        <v>163</v>
      </c>
      <c r="BI466" s="61" t="s">
        <v>163</v>
      </c>
      <c r="BL466" s="61" t="s">
        <v>163</v>
      </c>
      <c r="BO466" s="61" t="s">
        <v>163</v>
      </c>
      <c r="BR466" s="61" t="s">
        <v>163</v>
      </c>
      <c r="BU466" s="61" t="s">
        <v>163</v>
      </c>
      <c r="BX466" s="61" t="s">
        <v>163</v>
      </c>
      <c r="CA466" s="61" t="s">
        <v>163</v>
      </c>
      <c r="CD466" s="61" t="s">
        <v>163</v>
      </c>
      <c r="CG466" s="61" t="s">
        <v>163</v>
      </c>
      <c r="CJ466" s="61"/>
      <c r="CM466" s="61"/>
    </row>
    <row r="467" spans="2:91" x14ac:dyDescent="0.2">
      <c r="B467" t="s">
        <v>164</v>
      </c>
      <c r="D467" s="61" t="str">
        <f>$Z$460&amp;B467&amp;$Z$460</f>
        <v>"localhost"</v>
      </c>
      <c r="E467" t="s">
        <v>164</v>
      </c>
      <c r="G467" s="61" t="str">
        <f>$Z$460&amp;E467&amp;$Z$460</f>
        <v>"localhost"</v>
      </c>
      <c r="H467" t="s">
        <v>164</v>
      </c>
      <c r="J467" s="61" t="str">
        <f>$Z$460&amp;H467&amp;$Z$460</f>
        <v>"localhost"</v>
      </c>
      <c r="K467" t="s">
        <v>164</v>
      </c>
      <c r="M467" s="61" t="str">
        <f>$Z$460&amp;K467&amp;$Z$460</f>
        <v>"localhost"</v>
      </c>
      <c r="N467" t="s">
        <v>164</v>
      </c>
      <c r="P467" s="61" t="str">
        <f>$Z$460&amp;N467&amp;$Z$460</f>
        <v>"localhost"</v>
      </c>
      <c r="Q467" t="s">
        <v>164</v>
      </c>
      <c r="S467" s="61" t="str">
        <f>$Z$460&amp;Q467&amp;$Z$460</f>
        <v>"localhost"</v>
      </c>
      <c r="T467" t="s">
        <v>164</v>
      </c>
      <c r="V467" s="61" t="str">
        <f>$Z$460&amp;T467&amp;$Z$460</f>
        <v>"localhost"</v>
      </c>
      <c r="W467" t="s">
        <v>164</v>
      </c>
      <c r="Y467" s="61" t="str">
        <f>$Z$460&amp;W467&amp;$Z$460</f>
        <v>"localhost"</v>
      </c>
      <c r="Z467" t="s">
        <v>164</v>
      </c>
      <c r="AB467" s="61" t="str">
        <f>$Z$460&amp;Z467&amp;$Z$460</f>
        <v>"localhost"</v>
      </c>
      <c r="AC467" t="s">
        <v>164</v>
      </c>
      <c r="AE467" s="61" t="str">
        <f>$Z$460&amp;AC467&amp;$Z$460</f>
        <v>"localhost"</v>
      </c>
      <c r="AF467" t="s">
        <v>164</v>
      </c>
      <c r="AH467" s="61" t="str">
        <f>$Z$460&amp;AF467&amp;$Z$460</f>
        <v>"localhost"</v>
      </c>
      <c r="AI467" t="s">
        <v>164</v>
      </c>
      <c r="AK467" s="61" t="str">
        <f>$Z$460&amp;AI467&amp;$Z$460</f>
        <v>"localhost"</v>
      </c>
      <c r="AL467" t="s">
        <v>164</v>
      </c>
      <c r="AN467" s="61" t="str">
        <f>$Z$460&amp;AL467&amp;$Z$460</f>
        <v>"localhost"</v>
      </c>
      <c r="AO467" t="s">
        <v>164</v>
      </c>
      <c r="AQ467" s="61" t="str">
        <f>$Z$460&amp;AO467&amp;$Z$460</f>
        <v>"localhost"</v>
      </c>
      <c r="AR467" t="s">
        <v>164</v>
      </c>
      <c r="AT467" s="61" t="str">
        <f>$Z$460&amp;AR467&amp;$Z$460</f>
        <v>"localhost"</v>
      </c>
      <c r="AU467" t="s">
        <v>164</v>
      </c>
      <c r="AW467" s="61" t="str">
        <f>$Z$460&amp;AU467&amp;$Z$460</f>
        <v>"localhost"</v>
      </c>
      <c r="AX467" t="s">
        <v>164</v>
      </c>
      <c r="AZ467" s="61" t="str">
        <f>$Z$460&amp;AX467&amp;$Z$460</f>
        <v>"localhost"</v>
      </c>
      <c r="BA467" t="s">
        <v>164</v>
      </c>
      <c r="BC467" s="61" t="str">
        <f>$Z$460&amp;BA467&amp;$Z$460</f>
        <v>"localhost"</v>
      </c>
      <c r="BD467" t="s">
        <v>164</v>
      </c>
      <c r="BF467" s="61" t="str">
        <f>$Z$460&amp;BD467&amp;$Z$460</f>
        <v>"localhost"</v>
      </c>
      <c r="BG467" t="s">
        <v>164</v>
      </c>
      <c r="BI467" s="61" t="str">
        <f>$Z$460&amp;BG467&amp;$Z$460</f>
        <v>"localhost"</v>
      </c>
      <c r="BJ467" t="s">
        <v>164</v>
      </c>
      <c r="BL467" s="61" t="str">
        <f>$Z$460&amp;BJ467&amp;$Z$460</f>
        <v>"localhost"</v>
      </c>
      <c r="BM467" t="s">
        <v>164</v>
      </c>
      <c r="BO467" s="61" t="str">
        <f>$Z$460&amp;BM467&amp;$Z$460</f>
        <v>"localhost"</v>
      </c>
      <c r="BP467" t="s">
        <v>164</v>
      </c>
      <c r="BR467" s="61" t="str">
        <f>$Z$460&amp;BP467&amp;$Z$460</f>
        <v>"localhost"</v>
      </c>
      <c r="BS467" t="s">
        <v>164</v>
      </c>
      <c r="BU467" s="61" t="str">
        <f>$Z$460&amp;BS467&amp;$Z$460</f>
        <v>"localhost"</v>
      </c>
      <c r="BV467" t="s">
        <v>164</v>
      </c>
      <c r="BX467" s="61" t="str">
        <f>$Z$460&amp;BV467&amp;$Z$460</f>
        <v>"localhost"</v>
      </c>
      <c r="BY467" t="s">
        <v>164</v>
      </c>
      <c r="CA467" s="61" t="str">
        <f>$Z$460&amp;BY467&amp;$Z$460</f>
        <v>"localhost"</v>
      </c>
      <c r="CB467" t="s">
        <v>164</v>
      </c>
      <c r="CD467" s="61" t="str">
        <f>$Z$460&amp;CB467&amp;$Z$460</f>
        <v>"localhost"</v>
      </c>
      <c r="CE467" t="s">
        <v>164</v>
      </c>
      <c r="CG467" s="61" t="str">
        <f>$Z$460&amp;CE467&amp;$Z$460</f>
        <v>"localhost"</v>
      </c>
      <c r="CJ467" s="61"/>
      <c r="CM467" s="61"/>
    </row>
    <row r="468" spans="2:91" x14ac:dyDescent="0.2">
      <c r="D468" s="61" t="s">
        <v>165</v>
      </c>
      <c r="G468" s="61" t="s">
        <v>165</v>
      </c>
      <c r="J468" s="61" t="s">
        <v>165</v>
      </c>
      <c r="M468" s="61" t="s">
        <v>165</v>
      </c>
      <c r="P468" s="61" t="s">
        <v>165</v>
      </c>
      <c r="S468" s="61" t="s">
        <v>165</v>
      </c>
      <c r="V468" s="61" t="s">
        <v>165</v>
      </c>
      <c r="Y468" s="61" t="s">
        <v>165</v>
      </c>
      <c r="AB468" s="61" t="s">
        <v>165</v>
      </c>
      <c r="AE468" s="61" t="s">
        <v>165</v>
      </c>
      <c r="AH468" s="61" t="s">
        <v>165</v>
      </c>
      <c r="AK468" s="61" t="s">
        <v>165</v>
      </c>
      <c r="AN468" s="61" t="s">
        <v>165</v>
      </c>
      <c r="AQ468" s="61" t="s">
        <v>165</v>
      </c>
      <c r="AT468" s="61" t="s">
        <v>165</v>
      </c>
      <c r="AW468" s="61" t="s">
        <v>165</v>
      </c>
      <c r="AZ468" s="61" t="s">
        <v>165</v>
      </c>
      <c r="BC468" s="61" t="s">
        <v>165</v>
      </c>
      <c r="BF468" s="61" t="s">
        <v>165</v>
      </c>
      <c r="BI468" s="61" t="s">
        <v>165</v>
      </c>
      <c r="BL468" s="61" t="s">
        <v>165</v>
      </c>
      <c r="BO468" s="61" t="s">
        <v>165</v>
      </c>
      <c r="BR468" s="61" t="s">
        <v>165</v>
      </c>
      <c r="BU468" s="61" t="s">
        <v>165</v>
      </c>
      <c r="BX468" s="61" t="s">
        <v>165</v>
      </c>
      <c r="CA468" s="61" t="s">
        <v>165</v>
      </c>
      <c r="CD468" s="61" t="s">
        <v>165</v>
      </c>
      <c r="CG468" s="61" t="s">
        <v>165</v>
      </c>
      <c r="CJ468" s="61"/>
      <c r="CM468" s="61"/>
    </row>
    <row r="469" spans="2:91" x14ac:dyDescent="0.2">
      <c r="B469" t="s">
        <v>166</v>
      </c>
      <c r="D469" s="61" t="str">
        <f t="shared" ref="D469:D474" si="397">$Z$460&amp;B469&amp;$Z$460&amp;","</f>
        <v>"www.venny.io",</v>
      </c>
      <c r="E469" t="s">
        <v>166</v>
      </c>
      <c r="G469" s="61" t="str">
        <f t="shared" ref="G469:G474" si="398">$Z$460&amp;E469&amp;$Z$460&amp;","</f>
        <v>"www.venny.io",</v>
      </c>
      <c r="H469" t="s">
        <v>166</v>
      </c>
      <c r="J469" s="61" t="str">
        <f t="shared" ref="J469:J474" si="399">$Z$460&amp;H469&amp;$Z$460&amp;","</f>
        <v>"www.venny.io",</v>
      </c>
      <c r="K469" t="s">
        <v>166</v>
      </c>
      <c r="M469" s="61" t="str">
        <f t="shared" ref="M469:M474" si="400">$Z$460&amp;K469&amp;$Z$460&amp;","</f>
        <v>"www.venny.io",</v>
      </c>
      <c r="N469" t="s">
        <v>166</v>
      </c>
      <c r="P469" s="61" t="str">
        <f t="shared" ref="P469:P474" si="401">$Z$460&amp;N469&amp;$Z$460&amp;","</f>
        <v>"www.venny.io",</v>
      </c>
      <c r="Q469" t="s">
        <v>166</v>
      </c>
      <c r="S469" s="61" t="str">
        <f t="shared" ref="S469:S474" si="402">$Z$460&amp;Q469&amp;$Z$460&amp;","</f>
        <v>"www.venny.io",</v>
      </c>
      <c r="T469" t="s">
        <v>166</v>
      </c>
      <c r="V469" s="61" t="str">
        <f t="shared" ref="V469:V474" si="403">$Z$460&amp;T469&amp;$Z$460&amp;","</f>
        <v>"www.venny.io",</v>
      </c>
      <c r="W469" t="s">
        <v>166</v>
      </c>
      <c r="Y469" s="61" t="str">
        <f t="shared" ref="Y469:Y474" si="404">$Z$460&amp;W469&amp;$Z$460&amp;","</f>
        <v>"www.venny.io",</v>
      </c>
      <c r="Z469" t="s">
        <v>166</v>
      </c>
      <c r="AB469" s="61" t="str">
        <f t="shared" ref="AB469:AB474" si="405">$Z$460&amp;Z469&amp;$Z$460&amp;","</f>
        <v>"www.venny.io",</v>
      </c>
      <c r="AC469" t="s">
        <v>166</v>
      </c>
      <c r="AE469" s="61" t="str">
        <f t="shared" ref="AE469:AE474" si="406">$Z$460&amp;AC469&amp;$Z$460&amp;","</f>
        <v>"www.venny.io",</v>
      </c>
      <c r="AF469" t="s">
        <v>166</v>
      </c>
      <c r="AH469" s="61" t="str">
        <f t="shared" ref="AH469:AH474" si="407">$Z$460&amp;AF469&amp;$Z$460&amp;","</f>
        <v>"www.venny.io",</v>
      </c>
      <c r="AI469" t="s">
        <v>166</v>
      </c>
      <c r="AK469" s="61" t="str">
        <f t="shared" ref="AK469:AK474" si="408">$Z$460&amp;AI469&amp;$Z$460&amp;","</f>
        <v>"www.venny.io",</v>
      </c>
      <c r="AL469" t="s">
        <v>166</v>
      </c>
      <c r="AN469" s="61" t="str">
        <f t="shared" ref="AN469:AN474" si="409">$Z$460&amp;AL469&amp;$Z$460&amp;","</f>
        <v>"www.venny.io",</v>
      </c>
      <c r="AO469" t="s">
        <v>166</v>
      </c>
      <c r="AQ469" s="61" t="str">
        <f t="shared" ref="AQ469:AQ474" si="410">$Z$460&amp;AO469&amp;$Z$460&amp;","</f>
        <v>"www.venny.io",</v>
      </c>
      <c r="AR469" t="s">
        <v>166</v>
      </c>
      <c r="AT469" s="61" t="str">
        <f t="shared" ref="AT469:AT474" si="411">$Z$460&amp;AR469&amp;$Z$460&amp;","</f>
        <v>"www.venny.io",</v>
      </c>
      <c r="AU469" t="s">
        <v>166</v>
      </c>
      <c r="AW469" s="61" t="str">
        <f t="shared" ref="AW469:AW474" si="412">$Z$460&amp;AU469&amp;$Z$460&amp;","</f>
        <v>"www.venny.io",</v>
      </c>
      <c r="AX469" t="s">
        <v>166</v>
      </c>
      <c r="AZ469" s="61" t="str">
        <f t="shared" ref="AZ469:AZ474" si="413">$Z$460&amp;AX469&amp;$Z$460&amp;","</f>
        <v>"www.venny.io",</v>
      </c>
      <c r="BA469" t="s">
        <v>166</v>
      </c>
      <c r="BC469" s="61" t="str">
        <f t="shared" ref="BC469:BC474" si="414">$Z$460&amp;BA469&amp;$Z$460&amp;","</f>
        <v>"www.venny.io",</v>
      </c>
      <c r="BD469" t="s">
        <v>166</v>
      </c>
      <c r="BF469" s="61" t="str">
        <f t="shared" ref="BF469:BF474" si="415">$Z$460&amp;BD469&amp;$Z$460&amp;","</f>
        <v>"www.venny.io",</v>
      </c>
      <c r="BG469" t="s">
        <v>166</v>
      </c>
      <c r="BI469" s="61" t="str">
        <f t="shared" ref="BI469:BI474" si="416">$Z$460&amp;BG469&amp;$Z$460&amp;","</f>
        <v>"www.venny.io",</v>
      </c>
      <c r="BJ469" t="s">
        <v>166</v>
      </c>
      <c r="BL469" s="61" t="str">
        <f t="shared" ref="BL469:BL474" si="417">$Z$460&amp;BJ469&amp;$Z$460&amp;","</f>
        <v>"www.venny.io",</v>
      </c>
      <c r="BM469" t="s">
        <v>166</v>
      </c>
      <c r="BO469" s="61" t="str">
        <f t="shared" ref="BO469:BO474" si="418">$Z$460&amp;BM469&amp;$Z$460&amp;","</f>
        <v>"www.venny.io",</v>
      </c>
      <c r="BP469" t="s">
        <v>166</v>
      </c>
      <c r="BR469" s="61" t="str">
        <f t="shared" ref="BR469:BR474" si="419">$Z$460&amp;BP469&amp;$Z$460&amp;","</f>
        <v>"www.venny.io",</v>
      </c>
      <c r="BS469" t="s">
        <v>166</v>
      </c>
      <c r="BU469" s="61" t="str">
        <f t="shared" ref="BU469:BU474" si="420">$Z$460&amp;BS469&amp;$Z$460&amp;","</f>
        <v>"www.venny.io",</v>
      </c>
      <c r="BV469" t="s">
        <v>166</v>
      </c>
      <c r="BX469" s="61" t="str">
        <f t="shared" ref="BX469:BX474" si="421">$Z$460&amp;BV469&amp;$Z$460&amp;","</f>
        <v>"www.venny.io",</v>
      </c>
      <c r="BY469" t="s">
        <v>166</v>
      </c>
      <c r="CA469" s="61" t="str">
        <f t="shared" ref="CA469:CA474" si="422">$Z$460&amp;BY469&amp;$Z$460&amp;","</f>
        <v>"www.venny.io",</v>
      </c>
      <c r="CB469" t="s">
        <v>166</v>
      </c>
      <c r="CD469" s="61" t="str">
        <f t="shared" ref="CD469:CD474" si="423">$Z$460&amp;CB469&amp;$Z$460&amp;","</f>
        <v>"www.venny.io",</v>
      </c>
      <c r="CE469" t="s">
        <v>166</v>
      </c>
      <c r="CG469" s="61" t="str">
        <f t="shared" ref="CG469:CG474" si="424">$Z$460&amp;CE469&amp;$Z$460&amp;","</f>
        <v>"www.venny.io",</v>
      </c>
      <c r="CJ469" s="61"/>
      <c r="CM469" s="61"/>
    </row>
    <row r="470" spans="2:91" x14ac:dyDescent="0.2">
      <c r="B470" t="s">
        <v>8</v>
      </c>
      <c r="D470" s="61" t="str">
        <f t="shared" si="397"/>
        <v>"apps",</v>
      </c>
      <c r="E470" t="s">
        <v>8</v>
      </c>
      <c r="G470" s="61" t="str">
        <f t="shared" si="398"/>
        <v>"apps",</v>
      </c>
      <c r="H470" t="s">
        <v>8</v>
      </c>
      <c r="J470" s="61" t="str">
        <f t="shared" si="399"/>
        <v>"apps",</v>
      </c>
      <c r="K470" t="s">
        <v>8</v>
      </c>
      <c r="M470" s="61" t="str">
        <f t="shared" si="400"/>
        <v>"apps",</v>
      </c>
      <c r="N470" t="s">
        <v>8</v>
      </c>
      <c r="P470" s="61" t="str">
        <f t="shared" si="401"/>
        <v>"apps",</v>
      </c>
      <c r="Q470" t="s">
        <v>8</v>
      </c>
      <c r="S470" s="61" t="str">
        <f t="shared" si="402"/>
        <v>"apps",</v>
      </c>
      <c r="T470" t="s">
        <v>8</v>
      </c>
      <c r="V470" s="61" t="str">
        <f t="shared" si="403"/>
        <v>"apps",</v>
      </c>
      <c r="W470" t="s">
        <v>8</v>
      </c>
      <c r="Y470" s="61" t="str">
        <f t="shared" si="404"/>
        <v>"apps",</v>
      </c>
      <c r="Z470" t="s">
        <v>8</v>
      </c>
      <c r="AB470" s="61" t="str">
        <f t="shared" si="405"/>
        <v>"apps",</v>
      </c>
      <c r="AC470" t="s">
        <v>8</v>
      </c>
      <c r="AE470" s="61" t="str">
        <f t="shared" si="406"/>
        <v>"apps",</v>
      </c>
      <c r="AF470" t="s">
        <v>8</v>
      </c>
      <c r="AH470" s="61" t="str">
        <f t="shared" si="407"/>
        <v>"apps",</v>
      </c>
      <c r="AI470" t="s">
        <v>8</v>
      </c>
      <c r="AK470" s="61" t="str">
        <f t="shared" si="408"/>
        <v>"apps",</v>
      </c>
      <c r="AL470" t="s">
        <v>8</v>
      </c>
      <c r="AN470" s="61" t="str">
        <f t="shared" si="409"/>
        <v>"apps",</v>
      </c>
      <c r="AO470" t="s">
        <v>8</v>
      </c>
      <c r="AQ470" s="61" t="str">
        <f t="shared" si="410"/>
        <v>"apps",</v>
      </c>
      <c r="AR470" t="s">
        <v>8</v>
      </c>
      <c r="AT470" s="61" t="str">
        <f t="shared" si="411"/>
        <v>"apps",</v>
      </c>
      <c r="AU470" t="s">
        <v>8</v>
      </c>
      <c r="AW470" s="61" t="str">
        <f t="shared" si="412"/>
        <v>"apps",</v>
      </c>
      <c r="AX470" t="s">
        <v>8</v>
      </c>
      <c r="AZ470" s="61" t="str">
        <f t="shared" si="413"/>
        <v>"apps",</v>
      </c>
      <c r="BA470" t="s">
        <v>8</v>
      </c>
      <c r="BC470" s="61" t="str">
        <f t="shared" si="414"/>
        <v>"apps",</v>
      </c>
      <c r="BD470" t="s">
        <v>8</v>
      </c>
      <c r="BF470" s="61" t="str">
        <f t="shared" si="415"/>
        <v>"apps",</v>
      </c>
      <c r="BG470" t="s">
        <v>8</v>
      </c>
      <c r="BI470" s="61" t="str">
        <f t="shared" si="416"/>
        <v>"apps",</v>
      </c>
      <c r="BJ470" t="s">
        <v>8</v>
      </c>
      <c r="BL470" s="61" t="str">
        <f t="shared" si="417"/>
        <v>"apps",</v>
      </c>
      <c r="BM470" t="s">
        <v>8</v>
      </c>
      <c r="BO470" s="61" t="str">
        <f t="shared" si="418"/>
        <v>"apps",</v>
      </c>
      <c r="BP470" t="s">
        <v>8</v>
      </c>
      <c r="BR470" s="61" t="str">
        <f t="shared" si="419"/>
        <v>"apps",</v>
      </c>
      <c r="BS470" t="s">
        <v>8</v>
      </c>
      <c r="BU470" s="61" t="str">
        <f t="shared" si="420"/>
        <v>"apps",</v>
      </c>
      <c r="BV470" t="s">
        <v>8</v>
      </c>
      <c r="BX470" s="61" t="str">
        <f t="shared" si="421"/>
        <v>"apps",</v>
      </c>
      <c r="BY470" t="s">
        <v>8</v>
      </c>
      <c r="CA470" s="61" t="str">
        <f t="shared" si="422"/>
        <v>"apps",</v>
      </c>
      <c r="CB470" t="s">
        <v>8</v>
      </c>
      <c r="CD470" s="61" t="str">
        <f t="shared" si="423"/>
        <v>"apps",</v>
      </c>
      <c r="CE470" t="s">
        <v>8</v>
      </c>
      <c r="CG470" s="61" t="str">
        <f t="shared" si="424"/>
        <v>"apps",</v>
      </c>
      <c r="CJ470" s="61"/>
      <c r="CM470" s="61"/>
    </row>
    <row r="471" spans="2:91" x14ac:dyDescent="0.2">
      <c r="B471" t="s">
        <v>167</v>
      </c>
      <c r="D471" s="61" t="str">
        <f t="shared" si="397"/>
        <v>"app-venny-api",</v>
      </c>
      <c r="E471" t="s">
        <v>167</v>
      </c>
      <c r="G471" s="61" t="str">
        <f t="shared" si="398"/>
        <v>"app-venny-api",</v>
      </c>
      <c r="H471" t="s">
        <v>167</v>
      </c>
      <c r="J471" s="61" t="str">
        <f t="shared" si="399"/>
        <v>"app-venny-api",</v>
      </c>
      <c r="K471" t="s">
        <v>167</v>
      </c>
      <c r="M471" s="61" t="str">
        <f t="shared" si="400"/>
        <v>"app-venny-api",</v>
      </c>
      <c r="N471" t="s">
        <v>167</v>
      </c>
      <c r="P471" s="61" t="str">
        <f t="shared" si="401"/>
        <v>"app-venny-api",</v>
      </c>
      <c r="Q471" t="s">
        <v>167</v>
      </c>
      <c r="S471" s="61" t="str">
        <f t="shared" si="402"/>
        <v>"app-venny-api",</v>
      </c>
      <c r="T471" t="s">
        <v>167</v>
      </c>
      <c r="V471" s="61" t="str">
        <f t="shared" si="403"/>
        <v>"app-venny-api",</v>
      </c>
      <c r="W471" t="s">
        <v>167</v>
      </c>
      <c r="Y471" s="61" t="str">
        <f t="shared" si="404"/>
        <v>"app-venny-api",</v>
      </c>
      <c r="Z471" t="s">
        <v>167</v>
      </c>
      <c r="AB471" s="61" t="str">
        <f t="shared" si="405"/>
        <v>"app-venny-api",</v>
      </c>
      <c r="AC471" t="s">
        <v>167</v>
      </c>
      <c r="AE471" s="61" t="str">
        <f t="shared" si="406"/>
        <v>"app-venny-api",</v>
      </c>
      <c r="AF471" t="s">
        <v>167</v>
      </c>
      <c r="AH471" s="61" t="str">
        <f t="shared" si="407"/>
        <v>"app-venny-api",</v>
      </c>
      <c r="AI471" t="s">
        <v>167</v>
      </c>
      <c r="AK471" s="61" t="str">
        <f t="shared" si="408"/>
        <v>"app-venny-api",</v>
      </c>
      <c r="AL471" t="s">
        <v>167</v>
      </c>
      <c r="AN471" s="61" t="str">
        <f t="shared" si="409"/>
        <v>"app-venny-api",</v>
      </c>
      <c r="AO471" t="s">
        <v>167</v>
      </c>
      <c r="AQ471" s="61" t="str">
        <f t="shared" si="410"/>
        <v>"app-venny-api",</v>
      </c>
      <c r="AR471" t="s">
        <v>167</v>
      </c>
      <c r="AT471" s="61" t="str">
        <f t="shared" si="411"/>
        <v>"app-venny-api",</v>
      </c>
      <c r="AU471" t="s">
        <v>167</v>
      </c>
      <c r="AW471" s="61" t="str">
        <f t="shared" si="412"/>
        <v>"app-venny-api",</v>
      </c>
      <c r="AX471" t="s">
        <v>167</v>
      </c>
      <c r="AZ471" s="61" t="str">
        <f t="shared" si="413"/>
        <v>"app-venny-api",</v>
      </c>
      <c r="BA471" t="s">
        <v>167</v>
      </c>
      <c r="BC471" s="61" t="str">
        <f t="shared" si="414"/>
        <v>"app-venny-api",</v>
      </c>
      <c r="BD471" t="s">
        <v>167</v>
      </c>
      <c r="BF471" s="61" t="str">
        <f t="shared" si="415"/>
        <v>"app-venny-api",</v>
      </c>
      <c r="BG471" t="s">
        <v>167</v>
      </c>
      <c r="BI471" s="61" t="str">
        <f t="shared" si="416"/>
        <v>"app-venny-api",</v>
      </c>
      <c r="BJ471" t="s">
        <v>167</v>
      </c>
      <c r="BL471" s="61" t="str">
        <f t="shared" si="417"/>
        <v>"app-venny-api",</v>
      </c>
      <c r="BM471" t="s">
        <v>167</v>
      </c>
      <c r="BO471" s="61" t="str">
        <f t="shared" si="418"/>
        <v>"app-venny-api",</v>
      </c>
      <c r="BP471" t="s">
        <v>167</v>
      </c>
      <c r="BR471" s="61" t="str">
        <f t="shared" si="419"/>
        <v>"app-venny-api",</v>
      </c>
      <c r="BS471" t="s">
        <v>167</v>
      </c>
      <c r="BU471" s="61" t="str">
        <f t="shared" si="420"/>
        <v>"app-venny-api",</v>
      </c>
      <c r="BV471" t="s">
        <v>167</v>
      </c>
      <c r="BX471" s="61" t="str">
        <f t="shared" si="421"/>
        <v>"app-venny-api",</v>
      </c>
      <c r="BY471" t="s">
        <v>167</v>
      </c>
      <c r="CA471" s="61" t="str">
        <f t="shared" si="422"/>
        <v>"app-venny-api",</v>
      </c>
      <c r="CB471" t="s">
        <v>167</v>
      </c>
      <c r="CD471" s="61" t="str">
        <f t="shared" si="423"/>
        <v>"app-venny-api",</v>
      </c>
      <c r="CE471" t="s">
        <v>167</v>
      </c>
      <c r="CG471" s="61" t="str">
        <f t="shared" si="424"/>
        <v>"app-venny-api",</v>
      </c>
      <c r="CJ471" s="61"/>
      <c r="CM471" s="61"/>
    </row>
    <row r="472" spans="2:91" x14ac:dyDescent="0.2">
      <c r="B472" t="s">
        <v>168</v>
      </c>
      <c r="D472" s="61" t="str">
        <f t="shared" si="397"/>
        <v>"cartridge",</v>
      </c>
      <c r="E472" t="s">
        <v>168</v>
      </c>
      <c r="G472" s="61" t="str">
        <f t="shared" si="398"/>
        <v>"cartridge",</v>
      </c>
      <c r="H472" t="s">
        <v>168</v>
      </c>
      <c r="J472" s="61" t="str">
        <f t="shared" si="399"/>
        <v>"cartridge",</v>
      </c>
      <c r="K472" t="s">
        <v>168</v>
      </c>
      <c r="M472" s="61" t="str">
        <f t="shared" si="400"/>
        <v>"cartridge",</v>
      </c>
      <c r="N472" t="s">
        <v>168</v>
      </c>
      <c r="P472" s="61" t="str">
        <f t="shared" si="401"/>
        <v>"cartridge",</v>
      </c>
      <c r="Q472" t="s">
        <v>168</v>
      </c>
      <c r="S472" s="61" t="str">
        <f t="shared" si="402"/>
        <v>"cartridge",</v>
      </c>
      <c r="T472" t="s">
        <v>168</v>
      </c>
      <c r="V472" s="61" t="str">
        <f t="shared" si="403"/>
        <v>"cartridge",</v>
      </c>
      <c r="W472" t="s">
        <v>168</v>
      </c>
      <c r="Y472" s="61" t="str">
        <f t="shared" si="404"/>
        <v>"cartridge",</v>
      </c>
      <c r="Z472" t="s">
        <v>168</v>
      </c>
      <c r="AB472" s="61" t="str">
        <f t="shared" si="405"/>
        <v>"cartridge",</v>
      </c>
      <c r="AC472" t="s">
        <v>168</v>
      </c>
      <c r="AE472" s="61" t="str">
        <f t="shared" si="406"/>
        <v>"cartridge",</v>
      </c>
      <c r="AF472" t="s">
        <v>168</v>
      </c>
      <c r="AH472" s="61" t="str">
        <f t="shared" si="407"/>
        <v>"cartridge",</v>
      </c>
      <c r="AI472" t="s">
        <v>168</v>
      </c>
      <c r="AK472" s="61" t="str">
        <f t="shared" si="408"/>
        <v>"cartridge",</v>
      </c>
      <c r="AL472" t="s">
        <v>168</v>
      </c>
      <c r="AN472" s="61" t="str">
        <f t="shared" si="409"/>
        <v>"cartridge",</v>
      </c>
      <c r="AO472" t="s">
        <v>168</v>
      </c>
      <c r="AQ472" s="61" t="str">
        <f t="shared" si="410"/>
        <v>"cartridge",</v>
      </c>
      <c r="AR472" t="s">
        <v>168</v>
      </c>
      <c r="AT472" s="61" t="str">
        <f t="shared" si="411"/>
        <v>"cartridge",</v>
      </c>
      <c r="AU472" t="s">
        <v>168</v>
      </c>
      <c r="AW472" s="61" t="str">
        <f t="shared" si="412"/>
        <v>"cartridge",</v>
      </c>
      <c r="AX472" t="s">
        <v>168</v>
      </c>
      <c r="AZ472" s="61" t="str">
        <f t="shared" si="413"/>
        <v>"cartridge",</v>
      </c>
      <c r="BA472" t="s">
        <v>168</v>
      </c>
      <c r="BC472" s="61" t="str">
        <f t="shared" si="414"/>
        <v>"cartridge",</v>
      </c>
      <c r="BD472" t="s">
        <v>168</v>
      </c>
      <c r="BF472" s="61" t="str">
        <f t="shared" si="415"/>
        <v>"cartridge",</v>
      </c>
      <c r="BG472" t="s">
        <v>168</v>
      </c>
      <c r="BI472" s="61" t="str">
        <f t="shared" si="416"/>
        <v>"cartridge",</v>
      </c>
      <c r="BJ472" t="s">
        <v>168</v>
      </c>
      <c r="BL472" s="61" t="str">
        <f t="shared" si="417"/>
        <v>"cartridge",</v>
      </c>
      <c r="BM472" t="s">
        <v>168</v>
      </c>
      <c r="BO472" s="61" t="str">
        <f t="shared" si="418"/>
        <v>"cartridge",</v>
      </c>
      <c r="BP472" t="s">
        <v>168</v>
      </c>
      <c r="BR472" s="61" t="str">
        <f t="shared" si="419"/>
        <v>"cartridge",</v>
      </c>
      <c r="BS472" t="s">
        <v>168</v>
      </c>
      <c r="BU472" s="61" t="str">
        <f t="shared" si="420"/>
        <v>"cartridge",</v>
      </c>
      <c r="BV472" t="s">
        <v>168</v>
      </c>
      <c r="BX472" s="61" t="str">
        <f t="shared" si="421"/>
        <v>"cartridge",</v>
      </c>
      <c r="BY472" t="s">
        <v>168</v>
      </c>
      <c r="CA472" s="61" t="str">
        <f t="shared" si="422"/>
        <v>"cartridge",</v>
      </c>
      <c r="CB472" t="s">
        <v>168</v>
      </c>
      <c r="CD472" s="61" t="str">
        <f t="shared" si="423"/>
        <v>"cartridge",</v>
      </c>
      <c r="CE472" t="s">
        <v>168</v>
      </c>
      <c r="CG472" s="61" t="str">
        <f t="shared" si="424"/>
        <v>"cartridge",</v>
      </c>
      <c r="CJ472" s="61"/>
      <c r="CM472" s="61"/>
    </row>
    <row r="473" spans="2:91" x14ac:dyDescent="0.2">
      <c r="B473" t="s">
        <v>169</v>
      </c>
      <c r="D473" s="61" t="str">
        <f t="shared" si="397"/>
        <v>"controllers",</v>
      </c>
      <c r="E473" t="s">
        <v>169</v>
      </c>
      <c r="G473" s="61" t="str">
        <f t="shared" si="398"/>
        <v>"controllers",</v>
      </c>
      <c r="H473" t="s">
        <v>169</v>
      </c>
      <c r="J473" s="61" t="str">
        <f t="shared" si="399"/>
        <v>"controllers",</v>
      </c>
      <c r="K473" t="s">
        <v>169</v>
      </c>
      <c r="M473" s="61" t="str">
        <f t="shared" si="400"/>
        <v>"controllers",</v>
      </c>
      <c r="N473" t="s">
        <v>169</v>
      </c>
      <c r="P473" s="61" t="str">
        <f t="shared" si="401"/>
        <v>"controllers",</v>
      </c>
      <c r="Q473" t="s">
        <v>169</v>
      </c>
      <c r="S473" s="61" t="str">
        <f t="shared" si="402"/>
        <v>"controllers",</v>
      </c>
      <c r="T473" t="s">
        <v>169</v>
      </c>
      <c r="V473" s="61" t="str">
        <f t="shared" si="403"/>
        <v>"controllers",</v>
      </c>
      <c r="W473" t="s">
        <v>169</v>
      </c>
      <c r="Y473" s="61" t="str">
        <f t="shared" si="404"/>
        <v>"controllers",</v>
      </c>
      <c r="Z473" t="s">
        <v>169</v>
      </c>
      <c r="AB473" s="61" t="str">
        <f t="shared" si="405"/>
        <v>"controllers",</v>
      </c>
      <c r="AC473" t="s">
        <v>169</v>
      </c>
      <c r="AE473" s="61" t="str">
        <f t="shared" si="406"/>
        <v>"controllers",</v>
      </c>
      <c r="AF473" t="s">
        <v>169</v>
      </c>
      <c r="AH473" s="61" t="str">
        <f t="shared" si="407"/>
        <v>"controllers",</v>
      </c>
      <c r="AI473" t="s">
        <v>169</v>
      </c>
      <c r="AK473" s="61" t="str">
        <f t="shared" si="408"/>
        <v>"controllers",</v>
      </c>
      <c r="AL473" t="s">
        <v>169</v>
      </c>
      <c r="AN473" s="61" t="str">
        <f t="shared" si="409"/>
        <v>"controllers",</v>
      </c>
      <c r="AO473" t="s">
        <v>169</v>
      </c>
      <c r="AQ473" s="61" t="str">
        <f t="shared" si="410"/>
        <v>"controllers",</v>
      </c>
      <c r="AR473" t="s">
        <v>169</v>
      </c>
      <c r="AT473" s="61" t="str">
        <f t="shared" si="411"/>
        <v>"controllers",</v>
      </c>
      <c r="AU473" t="s">
        <v>169</v>
      </c>
      <c r="AW473" s="61" t="str">
        <f t="shared" si="412"/>
        <v>"controllers",</v>
      </c>
      <c r="AX473" t="s">
        <v>169</v>
      </c>
      <c r="AZ473" s="61" t="str">
        <f t="shared" si="413"/>
        <v>"controllers",</v>
      </c>
      <c r="BA473" t="s">
        <v>169</v>
      </c>
      <c r="BC473" s="61" t="str">
        <f t="shared" si="414"/>
        <v>"controllers",</v>
      </c>
      <c r="BD473" t="s">
        <v>169</v>
      </c>
      <c r="BF473" s="61" t="str">
        <f t="shared" si="415"/>
        <v>"controllers",</v>
      </c>
      <c r="BG473" t="s">
        <v>169</v>
      </c>
      <c r="BI473" s="61" t="str">
        <f t="shared" si="416"/>
        <v>"controllers",</v>
      </c>
      <c r="BJ473" t="s">
        <v>169</v>
      </c>
      <c r="BL473" s="61" t="str">
        <f t="shared" si="417"/>
        <v>"controllers",</v>
      </c>
      <c r="BM473" t="s">
        <v>169</v>
      </c>
      <c r="BO473" s="61" t="str">
        <f t="shared" si="418"/>
        <v>"controllers",</v>
      </c>
      <c r="BP473" t="s">
        <v>169</v>
      </c>
      <c r="BR473" s="61" t="str">
        <f t="shared" si="419"/>
        <v>"controllers",</v>
      </c>
      <c r="BS473" t="s">
        <v>169</v>
      </c>
      <c r="BU473" s="61" t="str">
        <f t="shared" si="420"/>
        <v>"controllers",</v>
      </c>
      <c r="BV473" t="s">
        <v>169</v>
      </c>
      <c r="BX473" s="61" t="str">
        <f t="shared" si="421"/>
        <v>"controllers",</v>
      </c>
      <c r="BY473" t="s">
        <v>169</v>
      </c>
      <c r="CA473" s="61" t="str">
        <f t="shared" si="422"/>
        <v>"controllers",</v>
      </c>
      <c r="CB473" t="s">
        <v>169</v>
      </c>
      <c r="CD473" s="61" t="str">
        <f t="shared" si="423"/>
        <v>"controllers",</v>
      </c>
      <c r="CE473" t="s">
        <v>169</v>
      </c>
      <c r="CG473" s="61" t="str">
        <f t="shared" si="424"/>
        <v>"controllers",</v>
      </c>
      <c r="CJ473" s="61"/>
      <c r="CM473" s="61"/>
    </row>
    <row r="474" spans="2:91" x14ac:dyDescent="0.2">
      <c r="B474" t="s">
        <v>170</v>
      </c>
      <c r="D474" s="61" t="str">
        <f t="shared" si="397"/>
        <v>"api",</v>
      </c>
      <c r="E474" t="s">
        <v>170</v>
      </c>
      <c r="G474" s="61" t="str">
        <f t="shared" si="398"/>
        <v>"api",</v>
      </c>
      <c r="H474" t="s">
        <v>170</v>
      </c>
      <c r="J474" s="61" t="str">
        <f t="shared" si="399"/>
        <v>"api",</v>
      </c>
      <c r="K474" t="s">
        <v>170</v>
      </c>
      <c r="M474" s="61" t="str">
        <f t="shared" si="400"/>
        <v>"api",</v>
      </c>
      <c r="N474" t="s">
        <v>170</v>
      </c>
      <c r="P474" s="61" t="str">
        <f t="shared" si="401"/>
        <v>"api",</v>
      </c>
      <c r="Q474" t="s">
        <v>170</v>
      </c>
      <c r="S474" s="61" t="str">
        <f t="shared" si="402"/>
        <v>"api",</v>
      </c>
      <c r="T474" t="s">
        <v>170</v>
      </c>
      <c r="V474" s="61" t="str">
        <f t="shared" si="403"/>
        <v>"api",</v>
      </c>
      <c r="W474" t="s">
        <v>170</v>
      </c>
      <c r="Y474" s="61" t="str">
        <f t="shared" si="404"/>
        <v>"api",</v>
      </c>
      <c r="Z474" t="s">
        <v>170</v>
      </c>
      <c r="AB474" s="61" t="str">
        <f t="shared" si="405"/>
        <v>"api",</v>
      </c>
      <c r="AC474" t="s">
        <v>170</v>
      </c>
      <c r="AE474" s="61" t="str">
        <f t="shared" si="406"/>
        <v>"api",</v>
      </c>
      <c r="AF474" t="s">
        <v>170</v>
      </c>
      <c r="AH474" s="61" t="str">
        <f t="shared" si="407"/>
        <v>"api",</v>
      </c>
      <c r="AI474" t="s">
        <v>170</v>
      </c>
      <c r="AK474" s="61" t="str">
        <f t="shared" si="408"/>
        <v>"api",</v>
      </c>
      <c r="AL474" t="s">
        <v>170</v>
      </c>
      <c r="AN474" s="61" t="str">
        <f t="shared" si="409"/>
        <v>"api",</v>
      </c>
      <c r="AO474" t="s">
        <v>170</v>
      </c>
      <c r="AQ474" s="61" t="str">
        <f t="shared" si="410"/>
        <v>"api",</v>
      </c>
      <c r="AR474" t="s">
        <v>170</v>
      </c>
      <c r="AT474" s="61" t="str">
        <f t="shared" si="411"/>
        <v>"api",</v>
      </c>
      <c r="AU474" t="s">
        <v>170</v>
      </c>
      <c r="AW474" s="61" t="str">
        <f t="shared" si="412"/>
        <v>"api",</v>
      </c>
      <c r="AX474" t="s">
        <v>170</v>
      </c>
      <c r="AZ474" s="61" t="str">
        <f t="shared" si="413"/>
        <v>"api",</v>
      </c>
      <c r="BA474" t="s">
        <v>170</v>
      </c>
      <c r="BC474" s="61" t="str">
        <f t="shared" si="414"/>
        <v>"api",</v>
      </c>
      <c r="BD474" t="s">
        <v>170</v>
      </c>
      <c r="BF474" s="61" t="str">
        <f t="shared" si="415"/>
        <v>"api",</v>
      </c>
      <c r="BG474" t="s">
        <v>170</v>
      </c>
      <c r="BI474" s="61" t="str">
        <f t="shared" si="416"/>
        <v>"api",</v>
      </c>
      <c r="BJ474" t="s">
        <v>170</v>
      </c>
      <c r="BL474" s="61" t="str">
        <f t="shared" si="417"/>
        <v>"api",</v>
      </c>
      <c r="BM474" t="s">
        <v>170</v>
      </c>
      <c r="BO474" s="61" t="str">
        <f t="shared" si="418"/>
        <v>"api",</v>
      </c>
      <c r="BP474" t="s">
        <v>170</v>
      </c>
      <c r="BR474" s="61" t="str">
        <f t="shared" si="419"/>
        <v>"api",</v>
      </c>
      <c r="BS474" t="s">
        <v>170</v>
      </c>
      <c r="BU474" s="61" t="str">
        <f t="shared" si="420"/>
        <v>"api",</v>
      </c>
      <c r="BV474" t="s">
        <v>170</v>
      </c>
      <c r="BX474" s="61" t="str">
        <f t="shared" si="421"/>
        <v>"api",</v>
      </c>
      <c r="BY474" t="s">
        <v>170</v>
      </c>
      <c r="CA474" s="61" t="str">
        <f t="shared" si="422"/>
        <v>"api",</v>
      </c>
      <c r="CB474" t="s">
        <v>170</v>
      </c>
      <c r="CD474" s="61" t="str">
        <f t="shared" si="423"/>
        <v>"api",</v>
      </c>
      <c r="CE474" t="s">
        <v>170</v>
      </c>
      <c r="CG474" s="61" t="str">
        <f t="shared" si="424"/>
        <v>"api",</v>
      </c>
      <c r="CJ474" s="61"/>
      <c r="CM474" s="61"/>
    </row>
    <row r="475" spans="2:91" x14ac:dyDescent="0.2">
      <c r="B475" t="s">
        <v>171</v>
      </c>
      <c r="D475" s="61" t="str">
        <f>$Z$460&amp;B475&amp;$Z$460</f>
        <v>"api.php"</v>
      </c>
      <c r="E475" t="s">
        <v>171</v>
      </c>
      <c r="G475" s="61" t="str">
        <f>$Z$460&amp;E475&amp;$Z$460</f>
        <v>"api.php"</v>
      </c>
      <c r="H475" t="s">
        <v>171</v>
      </c>
      <c r="J475" s="61" t="str">
        <f>$Z$460&amp;H475&amp;$Z$460</f>
        <v>"api.php"</v>
      </c>
      <c r="K475" t="s">
        <v>171</v>
      </c>
      <c r="M475" s="61" t="str">
        <f>$Z$460&amp;K475&amp;$Z$460</f>
        <v>"api.php"</v>
      </c>
      <c r="N475" t="s">
        <v>171</v>
      </c>
      <c r="P475" s="61" t="str">
        <f>$Z$460&amp;N475&amp;$Z$460</f>
        <v>"api.php"</v>
      </c>
      <c r="Q475" t="s">
        <v>171</v>
      </c>
      <c r="S475" s="61" t="str">
        <f>$Z$460&amp;Q475&amp;$Z$460</f>
        <v>"api.php"</v>
      </c>
      <c r="T475" t="s">
        <v>171</v>
      </c>
      <c r="V475" s="61" t="str">
        <f>$Z$460&amp;T475&amp;$Z$460</f>
        <v>"api.php"</v>
      </c>
      <c r="W475" t="s">
        <v>171</v>
      </c>
      <c r="Y475" s="61" t="str">
        <f>$Z$460&amp;W475&amp;$Z$460</f>
        <v>"api.php"</v>
      </c>
      <c r="Z475" t="s">
        <v>171</v>
      </c>
      <c r="AB475" s="61" t="str">
        <f>$Z$460&amp;Z475&amp;$Z$460</f>
        <v>"api.php"</v>
      </c>
      <c r="AC475" t="s">
        <v>171</v>
      </c>
      <c r="AE475" s="61" t="str">
        <f>$Z$460&amp;AC475&amp;$Z$460</f>
        <v>"api.php"</v>
      </c>
      <c r="AF475" t="s">
        <v>171</v>
      </c>
      <c r="AH475" s="61" t="str">
        <f>$Z$460&amp;AF475&amp;$Z$460</f>
        <v>"api.php"</v>
      </c>
      <c r="AI475" t="s">
        <v>171</v>
      </c>
      <c r="AK475" s="61" t="str">
        <f>$Z$460&amp;AI475&amp;$Z$460</f>
        <v>"api.php"</v>
      </c>
      <c r="AL475" t="s">
        <v>171</v>
      </c>
      <c r="AN475" s="61" t="str">
        <f>$Z$460&amp;AL475&amp;$Z$460</f>
        <v>"api.php"</v>
      </c>
      <c r="AO475" t="s">
        <v>171</v>
      </c>
      <c r="AQ475" s="61" t="str">
        <f>$Z$460&amp;AO475&amp;$Z$460</f>
        <v>"api.php"</v>
      </c>
      <c r="AR475" t="s">
        <v>171</v>
      </c>
      <c r="AT475" s="61" t="str">
        <f>$Z$460&amp;AR475&amp;$Z$460</f>
        <v>"api.php"</v>
      </c>
      <c r="AU475" t="s">
        <v>171</v>
      </c>
      <c r="AW475" s="61" t="str">
        <f>$Z$460&amp;AU475&amp;$Z$460</f>
        <v>"api.php"</v>
      </c>
      <c r="AX475" t="s">
        <v>171</v>
      </c>
      <c r="AZ475" s="61" t="str">
        <f>$Z$460&amp;AX475&amp;$Z$460</f>
        <v>"api.php"</v>
      </c>
      <c r="BA475" t="s">
        <v>171</v>
      </c>
      <c r="BC475" s="61" t="str">
        <f>$Z$460&amp;BA475&amp;$Z$460</f>
        <v>"api.php"</v>
      </c>
      <c r="BD475" t="s">
        <v>171</v>
      </c>
      <c r="BF475" s="61" t="str">
        <f>$Z$460&amp;BD475&amp;$Z$460</f>
        <v>"api.php"</v>
      </c>
      <c r="BG475" t="s">
        <v>171</v>
      </c>
      <c r="BI475" s="61" t="str">
        <f>$Z$460&amp;BG475&amp;$Z$460</f>
        <v>"api.php"</v>
      </c>
      <c r="BJ475" t="s">
        <v>171</v>
      </c>
      <c r="BL475" s="61" t="str">
        <f>$Z$460&amp;BJ475&amp;$Z$460</f>
        <v>"api.php"</v>
      </c>
      <c r="BM475" t="s">
        <v>171</v>
      </c>
      <c r="BO475" s="61" t="str">
        <f>$Z$460&amp;BM475&amp;$Z$460</f>
        <v>"api.php"</v>
      </c>
      <c r="BP475" t="s">
        <v>171</v>
      </c>
      <c r="BR475" s="61" t="str">
        <f>$Z$460&amp;BP475&amp;$Z$460</f>
        <v>"api.php"</v>
      </c>
      <c r="BS475" t="s">
        <v>171</v>
      </c>
      <c r="BU475" s="61" t="str">
        <f>$Z$460&amp;BS475&amp;$Z$460</f>
        <v>"api.php"</v>
      </c>
      <c r="BV475" t="s">
        <v>171</v>
      </c>
      <c r="BX475" s="61" t="str">
        <f>$Z$460&amp;BV475&amp;$Z$460</f>
        <v>"api.php"</v>
      </c>
      <c r="BY475" t="s">
        <v>171</v>
      </c>
      <c r="CA475" s="61" t="str">
        <f>$Z$460&amp;BY475&amp;$Z$460</f>
        <v>"api.php"</v>
      </c>
      <c r="CB475" t="s">
        <v>171</v>
      </c>
      <c r="CD475" s="61" t="str">
        <f>$Z$460&amp;CB475&amp;$Z$460</f>
        <v>"api.php"</v>
      </c>
      <c r="CE475" t="s">
        <v>171</v>
      </c>
      <c r="CG475" s="61" t="str">
        <f>$Z$460&amp;CE475&amp;$Z$460</f>
        <v>"api.php"</v>
      </c>
      <c r="CJ475" s="61"/>
      <c r="CM475" s="61"/>
    </row>
    <row r="476" spans="2:91" x14ac:dyDescent="0.2">
      <c r="D476" s="61" t="s">
        <v>172</v>
      </c>
      <c r="G476" s="61" t="s">
        <v>172</v>
      </c>
      <c r="J476" s="61" t="s">
        <v>172</v>
      </c>
      <c r="M476" s="61" t="s">
        <v>172</v>
      </c>
      <c r="P476" s="61" t="s">
        <v>172</v>
      </c>
      <c r="S476" s="61" t="s">
        <v>172</v>
      </c>
      <c r="V476" s="61" t="s">
        <v>172</v>
      </c>
      <c r="Y476" s="61" t="s">
        <v>172</v>
      </c>
      <c r="AB476" s="61" t="s">
        <v>172</v>
      </c>
      <c r="AE476" s="61" t="s">
        <v>172</v>
      </c>
      <c r="AH476" s="61" t="s">
        <v>172</v>
      </c>
      <c r="AK476" s="61" t="s">
        <v>172</v>
      </c>
      <c r="AN476" s="61" t="s">
        <v>172</v>
      </c>
      <c r="AQ476" s="61" t="s">
        <v>172</v>
      </c>
      <c r="AT476" s="61" t="s">
        <v>172</v>
      </c>
      <c r="AW476" s="61" t="s">
        <v>172</v>
      </c>
      <c r="AZ476" s="61" t="s">
        <v>172</v>
      </c>
      <c r="BC476" s="61" t="s">
        <v>172</v>
      </c>
      <c r="BF476" s="61" t="s">
        <v>172</v>
      </c>
      <c r="BI476" s="61" t="s">
        <v>172</v>
      </c>
      <c r="BL476" s="61" t="s">
        <v>172</v>
      </c>
      <c r="BO476" s="61" t="s">
        <v>172</v>
      </c>
      <c r="BR476" s="61" t="s">
        <v>172</v>
      </c>
      <c r="BU476" s="61" t="s">
        <v>172</v>
      </c>
      <c r="BX476" s="61" t="s">
        <v>172</v>
      </c>
      <c r="CA476" s="61" t="s">
        <v>172</v>
      </c>
      <c r="CD476" s="61" t="s">
        <v>172</v>
      </c>
      <c r="CG476" s="61" t="s">
        <v>172</v>
      </c>
      <c r="CJ476" s="61"/>
      <c r="CM476" s="61"/>
    </row>
    <row r="477" spans="2:91" x14ac:dyDescent="0.2">
      <c r="B477" s="64" t="s">
        <v>35</v>
      </c>
      <c r="C477" s="64" t="s">
        <v>174</v>
      </c>
      <c r="D477" s="64"/>
      <c r="E477" s="64" t="s">
        <v>35</v>
      </c>
      <c r="F477" s="64" t="s">
        <v>174</v>
      </c>
      <c r="G477" s="64"/>
      <c r="H477" s="64" t="s">
        <v>35</v>
      </c>
      <c r="I477" s="64" t="s">
        <v>174</v>
      </c>
      <c r="J477" s="64"/>
      <c r="K477" s="64" t="s">
        <v>35</v>
      </c>
      <c r="L477" s="64" t="s">
        <v>174</v>
      </c>
      <c r="M477" s="64"/>
      <c r="N477" s="64" t="s">
        <v>35</v>
      </c>
      <c r="O477" s="64" t="s">
        <v>174</v>
      </c>
      <c r="P477" s="64"/>
      <c r="Q477" s="64" t="s">
        <v>35</v>
      </c>
      <c r="R477" s="64" t="s">
        <v>174</v>
      </c>
      <c r="S477" s="64"/>
      <c r="T477" s="64" t="s">
        <v>35</v>
      </c>
      <c r="U477" s="64" t="s">
        <v>174</v>
      </c>
      <c r="V477" s="64"/>
      <c r="W477" s="64" t="s">
        <v>35</v>
      </c>
      <c r="X477" s="64" t="s">
        <v>174</v>
      </c>
      <c r="Y477" s="64"/>
      <c r="Z477" s="64" t="s">
        <v>35</v>
      </c>
      <c r="AA477" s="64" t="s">
        <v>174</v>
      </c>
      <c r="AB477" s="64"/>
      <c r="AC477" s="64" t="s">
        <v>35</v>
      </c>
      <c r="AD477" s="64" t="s">
        <v>174</v>
      </c>
      <c r="AE477" s="64"/>
      <c r="AF477" s="64" t="s">
        <v>35</v>
      </c>
      <c r="AG477" s="64" t="s">
        <v>174</v>
      </c>
      <c r="AH477" s="64"/>
      <c r="AI477" s="64" t="s">
        <v>35</v>
      </c>
      <c r="AJ477" s="64" t="s">
        <v>174</v>
      </c>
      <c r="AK477" s="64"/>
      <c r="AL477" s="64" t="s">
        <v>35</v>
      </c>
      <c r="AM477" s="64" t="s">
        <v>174</v>
      </c>
      <c r="AN477" s="64"/>
      <c r="AO477" s="64" t="s">
        <v>35</v>
      </c>
      <c r="AP477" s="64" t="s">
        <v>174</v>
      </c>
      <c r="AQ477" s="64"/>
      <c r="AR477" s="64" t="s">
        <v>35</v>
      </c>
      <c r="AS477" s="64" t="s">
        <v>174</v>
      </c>
      <c r="AT477" s="64"/>
      <c r="AU477" s="64" t="s">
        <v>35</v>
      </c>
      <c r="AV477" s="64" t="s">
        <v>174</v>
      </c>
      <c r="AW477" s="64"/>
      <c r="AX477" s="64" t="s">
        <v>35</v>
      </c>
      <c r="AY477" s="64" t="s">
        <v>174</v>
      </c>
      <c r="AZ477" s="64"/>
      <c r="BA477" s="64" t="s">
        <v>35</v>
      </c>
      <c r="BB477" s="64" t="s">
        <v>174</v>
      </c>
      <c r="BC477" s="64"/>
      <c r="BD477" s="64" t="s">
        <v>35</v>
      </c>
      <c r="BE477" s="64" t="s">
        <v>174</v>
      </c>
      <c r="BF477" s="64"/>
      <c r="BG477" s="64" t="s">
        <v>35</v>
      </c>
      <c r="BH477" s="64" t="s">
        <v>174</v>
      </c>
      <c r="BI477" s="64"/>
      <c r="BJ477" s="64" t="s">
        <v>35</v>
      </c>
      <c r="BK477" s="64" t="s">
        <v>174</v>
      </c>
      <c r="BL477" s="64"/>
      <c r="BM477" s="64" t="s">
        <v>35</v>
      </c>
      <c r="BN477" s="64" t="s">
        <v>174</v>
      </c>
      <c r="BO477" s="64"/>
      <c r="BP477" s="64" t="s">
        <v>35</v>
      </c>
      <c r="BQ477" s="64" t="s">
        <v>174</v>
      </c>
      <c r="BR477" s="64"/>
      <c r="BS477" s="64" t="s">
        <v>35</v>
      </c>
      <c r="BT477" s="64" t="s">
        <v>174</v>
      </c>
      <c r="BU477" s="64"/>
      <c r="BV477" s="64" t="s">
        <v>35</v>
      </c>
      <c r="BW477" s="64" t="s">
        <v>174</v>
      </c>
      <c r="BX477" s="64"/>
      <c r="BY477" s="64" t="s">
        <v>35</v>
      </c>
      <c r="BZ477" s="64" t="s">
        <v>174</v>
      </c>
      <c r="CA477" s="64"/>
      <c r="CB477" s="64" t="s">
        <v>35</v>
      </c>
      <c r="CC477" s="64" t="s">
        <v>174</v>
      </c>
      <c r="CD477" s="64"/>
      <c r="CE477" s="64" t="s">
        <v>35</v>
      </c>
      <c r="CF477" s="64" t="s">
        <v>174</v>
      </c>
      <c r="CG477" s="64"/>
      <c r="CH477" s="64"/>
      <c r="CI477" s="64"/>
      <c r="CJ477" s="64"/>
      <c r="CK477" s="64"/>
      <c r="CL477" s="64"/>
      <c r="CM477" s="64"/>
    </row>
    <row r="478" spans="2:91" x14ac:dyDescent="0.2">
      <c r="B478" s="64" t="s">
        <v>47</v>
      </c>
      <c r="C478" s="64" t="str">
        <f>$A$1</f>
        <v>keys_qABC40UKdvWZN0DVt</v>
      </c>
      <c r="D478" s="64" t="str">
        <f>CONCATENATE($Z$460,$Z$477,$Z$460,$AA$460,$Z$460,B478,$Z$460,$AA$459,$Z$460,$AA$477,$Z$460,$AA$460,$Z$460,C478,$Z$460,$AA$459,$Z$460,$AB$459,$Z$460,$AA$460,$Z$460,"Token used to authenticate all API calls",$Z$460,$Z$459)</f>
        <v>"key":"token","value":"keys_qABC40UKdvWZN0DVt","description":"Token used to authenticate all API calls"},{</v>
      </c>
      <c r="E478" s="64" t="s">
        <v>47</v>
      </c>
      <c r="F478" s="64" t="str">
        <f>$A$1</f>
        <v>keys_qABC40UKdvWZN0DVt</v>
      </c>
      <c r="G478" s="64" t="str">
        <f>CONCATENATE($Z$460,$Z$477,$Z$460,$AA$460,$Z$460,E478,$Z$460,$AA$459,$Z$460,$AA$477,$Z$460,$AA$460,$Z$460,F478,$Z$460,$AA$459,$Z$460,$AB$459,$Z$460,$AA$460,$Z$460,"Token used to authenticate all API calls",$Z$460,$Z$459)</f>
        <v>"key":"token","value":"keys_qABC40UKdvWZN0DVt","description":"Token used to authenticate all API calls"},{</v>
      </c>
      <c r="H478" s="64" t="s">
        <v>47</v>
      </c>
      <c r="I478" s="64" t="str">
        <f>$A$1</f>
        <v>keys_qABC40UKdvWZN0DVt</v>
      </c>
      <c r="J478" s="64" t="str">
        <f>CONCATENATE($Z$460,$Z$477,$Z$460,$AA$460,$Z$460,H478,$Z$460,$AA$459,$Z$460,$AA$477,$Z$460,$AA$460,$Z$460,I478,$Z$460,$AA$459,$Z$460,$AB$459,$Z$460,$AA$460,$Z$460,"Token used to authenticate all API calls",$Z$460,$Z$459)</f>
        <v>"key":"token","value":"keys_qABC40UKdvWZN0DVt","description":"Token used to authenticate all API calls"},{</v>
      </c>
      <c r="K478" s="64" t="s">
        <v>47</v>
      </c>
      <c r="L478" s="64" t="str">
        <f>$A$1</f>
        <v>keys_qABC40UKdvWZN0DVt</v>
      </c>
      <c r="M478" s="64" t="str">
        <f>CONCATENATE($Z$460,$Z$477,$Z$460,$AA$460,$Z$460,K478,$Z$460,$AA$459,$Z$460,$AA$477,$Z$460,$AA$460,$Z$460,L478,$Z$460,$AA$459,$Z$460,$AB$459,$Z$460,$AA$460,$Z$460,"Token used to authenticate all API calls",$Z$460,$Z$459)</f>
        <v>"key":"token","value":"keys_qABC40UKdvWZN0DVt","description":"Token used to authenticate all API calls"},{</v>
      </c>
      <c r="N478" s="64" t="s">
        <v>47</v>
      </c>
      <c r="O478" s="64" t="str">
        <f>$A$1</f>
        <v>keys_qABC40UKdvWZN0DVt</v>
      </c>
      <c r="P478" s="64" t="str">
        <f>CONCATENATE($Z$460,$Z$477,$Z$460,$AA$460,$Z$460,N478,$Z$460,$AA$459,$Z$460,$AA$477,$Z$460,$AA$460,$Z$460,O478,$Z$460,$AA$459,$Z$460,$AB$459,$Z$460,$AA$460,$Z$460,"Token used to authenticate all API calls",$Z$460,$Z$459)</f>
        <v>"key":"token","value":"keys_qABC40UKdvWZN0DVt","description":"Token used to authenticate all API calls"},{</v>
      </c>
      <c r="Q478" s="64" t="s">
        <v>47</v>
      </c>
      <c r="R478" s="64" t="str">
        <f>$A$1</f>
        <v>keys_qABC40UKdvWZN0DVt</v>
      </c>
      <c r="S478" s="64" t="str">
        <f>CONCATENATE($Z$460,$Z$477,$Z$460,$AA$460,$Z$460,Q478,$Z$460,$AA$459,$Z$460,$AA$477,$Z$460,$AA$460,$Z$460,R478,$Z$460,$AA$459,$Z$460,$AB$459,$Z$460,$AA$460,$Z$460,"Token used to authenticate all API calls",$Z$460,$Z$459)</f>
        <v>"key":"token","value":"keys_qABC40UKdvWZN0DVt","description":"Token used to authenticate all API calls"},{</v>
      </c>
      <c r="T478" s="64" t="s">
        <v>47</v>
      </c>
      <c r="U478" s="64" t="str">
        <f>$A$1</f>
        <v>keys_qABC40UKdvWZN0DVt</v>
      </c>
      <c r="V478" s="64" t="str">
        <f>CONCATENATE($Z$460,$Z$477,$Z$460,$AA$460,$Z$460,T478,$Z$460,$AA$459,$Z$460,$AA$477,$Z$460,$AA$460,$Z$460,U478,$Z$460,$AA$459,$Z$460,$AB$459,$Z$460,$AA$460,$Z$460,"Token used to authenticate all API calls",$Z$460,$Z$459)</f>
        <v>"key":"token","value":"keys_qABC40UKdvWZN0DVt","description":"Token used to authenticate all API calls"},{</v>
      </c>
      <c r="W478" s="64" t="s">
        <v>47</v>
      </c>
      <c r="X478" s="64" t="str">
        <f>$A$1</f>
        <v>keys_qABC40UKdvWZN0DVt</v>
      </c>
      <c r="Y478" s="64" t="str">
        <f>CONCATENATE($Z$460,$Z$477,$Z$460,$AA$460,$Z$460,W478,$Z$460,$AA$459,$Z$460,$AA$477,$Z$460,$AA$460,$Z$460,X478,$Z$460,$AA$459,$Z$460,$AB$459,$Z$460,$AA$460,$Z$460,"Token used to authenticate all API calls",$Z$460,$Z$459)</f>
        <v>"key":"token","value":"keys_qABC40UKdvWZN0DVt","description":"Token used to authenticate all API calls"},{</v>
      </c>
      <c r="Z478" s="64" t="s">
        <v>47</v>
      </c>
      <c r="AA478" s="64" t="str">
        <f>$A$1</f>
        <v>keys_qABC40UKdvWZN0DVt</v>
      </c>
      <c r="AB478" s="64" t="str">
        <f>CONCATENATE($Z$460,$Z$477,$Z$460,$AA$460,$Z$460,Z478,$Z$460,$AA$459,$Z$460,$AA$477,$Z$460,$AA$460,$Z$460,AA478,$Z$460,$AA$459,$Z$460,$AB$459,$Z$460,$AA$460,$Z$460,"Token used to authenticate all API calls",$Z$460,$Z$459)</f>
        <v>"key":"token","value":"keys_qABC40UKdvWZN0DVt","description":"Token used to authenticate all API calls"},{</v>
      </c>
      <c r="AC478" s="64" t="s">
        <v>47</v>
      </c>
      <c r="AD478" s="64" t="str">
        <f>$A$1</f>
        <v>keys_qABC40UKdvWZN0DVt</v>
      </c>
      <c r="AE478" s="64" t="str">
        <f>CONCATENATE($Z$460,$Z$477,$Z$460,$AA$460,$Z$460,AC478,$Z$460,$AA$459,$Z$460,$AA$477,$Z$460,$AA$460,$Z$460,AD478,$Z$460,$AA$459,$Z$460,$AB$459,$Z$460,$AA$460,$Z$460,"Token used to authenticate all API calls",$Z$460,$Z$459)</f>
        <v>"key":"token","value":"keys_qABC40UKdvWZN0DVt","description":"Token used to authenticate all API calls"},{</v>
      </c>
      <c r="AF478" s="64" t="s">
        <v>47</v>
      </c>
      <c r="AG478" s="64" t="str">
        <f>$A$1</f>
        <v>keys_qABC40UKdvWZN0DVt</v>
      </c>
      <c r="AH478" s="64" t="str">
        <f>CONCATENATE($Z$460,$Z$477,$Z$460,$AA$460,$Z$460,AF478,$Z$460,$AA$459,$Z$460,$AA$477,$Z$460,$AA$460,$Z$460,AG478,$Z$460,$AA$459,$Z$460,$AB$459,$Z$460,$AA$460,$Z$460,"Token used to authenticate all API calls",$Z$460,$Z$459)</f>
        <v>"key":"token","value":"keys_qABC40UKdvWZN0DVt","description":"Token used to authenticate all API calls"},{</v>
      </c>
      <c r="AI478" s="64" t="s">
        <v>47</v>
      </c>
      <c r="AJ478" s="64" t="str">
        <f>$A$1</f>
        <v>keys_qABC40UKdvWZN0DVt</v>
      </c>
      <c r="AK478" s="64" t="str">
        <f>CONCATENATE($Z$460,$Z$477,$Z$460,$AA$460,$Z$460,AI478,$Z$460,$AA$459,$Z$460,$AA$477,$Z$460,$AA$460,$Z$460,AJ478,$Z$460,$AA$459,$Z$460,$AB$459,$Z$460,$AA$460,$Z$460,"Token used to authenticate all API calls",$Z$460,$Z$459)</f>
        <v>"key":"token","value":"keys_qABC40UKdvWZN0DVt","description":"Token used to authenticate all API calls"},{</v>
      </c>
      <c r="AL478" s="64" t="s">
        <v>47</v>
      </c>
      <c r="AM478" s="64" t="str">
        <f>$A$1</f>
        <v>keys_qABC40UKdvWZN0DVt</v>
      </c>
      <c r="AN478" s="64" t="str">
        <f>CONCATENATE($Z$460,$Z$477,$Z$460,$AA$460,$Z$460,AL478,$Z$460,$AA$459,$Z$460,$AA$477,$Z$460,$AA$460,$Z$460,AM478,$Z$460,$AA$459,$Z$460,$AB$459,$Z$460,$AA$460,$Z$460,"Token used to authenticate all API calls",$Z$460,$Z$459)</f>
        <v>"key":"token","value":"keys_qABC40UKdvWZN0DVt","description":"Token used to authenticate all API calls"},{</v>
      </c>
      <c r="AO478" s="64" t="s">
        <v>47</v>
      </c>
      <c r="AP478" s="64" t="str">
        <f>$A$1</f>
        <v>keys_qABC40UKdvWZN0DVt</v>
      </c>
      <c r="AQ478" s="64" t="str">
        <f>CONCATENATE($Z$460,$Z$477,$Z$460,$AA$460,$Z$460,AO478,$Z$460,$AA$459,$Z$460,$AA$477,$Z$460,$AA$460,$Z$460,AP478,$Z$460,$AA$459,$Z$460,$AB$459,$Z$460,$AA$460,$Z$460,"Token used to authenticate all API calls",$Z$460,$Z$459)</f>
        <v>"key":"token","value":"keys_qABC40UKdvWZN0DVt","description":"Token used to authenticate all API calls"},{</v>
      </c>
      <c r="AR478" s="64" t="s">
        <v>47</v>
      </c>
      <c r="AS478" s="64" t="str">
        <f>$A$1</f>
        <v>keys_qABC40UKdvWZN0DVt</v>
      </c>
      <c r="AT478" s="64" t="str">
        <f>CONCATENATE($Z$460,$Z$477,$Z$460,$AA$460,$Z$460,AR478,$Z$460,$AA$459,$Z$460,$AA$477,$Z$460,$AA$460,$Z$460,AS478,$Z$460,$AA$459,$Z$460,$AB$459,$Z$460,$AA$460,$Z$460,"Token used to authenticate all API calls",$Z$460,$Z$459)</f>
        <v>"key":"token","value":"keys_qABC40UKdvWZN0DVt","description":"Token used to authenticate all API calls"},{</v>
      </c>
      <c r="AU478" s="64" t="s">
        <v>47</v>
      </c>
      <c r="AV478" s="64" t="str">
        <f>$A$1</f>
        <v>keys_qABC40UKdvWZN0DVt</v>
      </c>
      <c r="AW478" s="64" t="str">
        <f>CONCATENATE($Z$460,$Z$477,$Z$460,$AA$460,$Z$460,AU478,$Z$460,$AA$459,$Z$460,$AA$477,$Z$460,$AA$460,$Z$460,AV478,$Z$460,$AA$459,$Z$460,$AB$459,$Z$460,$AA$460,$Z$460,"Token used to authenticate all API calls",$Z$460,$Z$459)</f>
        <v>"key":"token","value":"keys_qABC40UKdvWZN0DVt","description":"Token used to authenticate all API calls"},{</v>
      </c>
      <c r="AX478" s="64" t="s">
        <v>47</v>
      </c>
      <c r="AY478" s="64" t="str">
        <f>$A$1</f>
        <v>keys_qABC40UKdvWZN0DVt</v>
      </c>
      <c r="AZ478" s="64" t="str">
        <f>CONCATENATE($Z$460,$Z$477,$Z$460,$AA$460,$Z$460,AX478,$Z$460,$AA$459,$Z$460,$AA$477,$Z$460,$AA$460,$Z$460,AY478,$Z$460,$AA$459,$Z$460,$AB$459,$Z$460,$AA$460,$Z$460,"Token used to authenticate all API calls",$Z$460,$Z$459)</f>
        <v>"key":"token","value":"keys_qABC40UKdvWZN0DVt","description":"Token used to authenticate all API calls"},{</v>
      </c>
      <c r="BA478" s="64" t="s">
        <v>47</v>
      </c>
      <c r="BB478" s="64" t="str">
        <f>$A$1</f>
        <v>keys_qABC40UKdvWZN0DVt</v>
      </c>
      <c r="BC478" s="64" t="str">
        <f>CONCATENATE($Z$460,$Z$477,$Z$460,$AA$460,$Z$460,BA478,$Z$460,$AA$459,$Z$460,$AA$477,$Z$460,$AA$460,$Z$460,BB478,$Z$460,$AA$459,$Z$460,$AB$459,$Z$460,$AA$460,$Z$460,"Token used to authenticate all API calls",$Z$460,$Z$459)</f>
        <v>"key":"token","value":"keys_qABC40UKdvWZN0DVt","description":"Token used to authenticate all API calls"},{</v>
      </c>
      <c r="BD478" s="64" t="s">
        <v>47</v>
      </c>
      <c r="BE478" s="64" t="str">
        <f>$A$1</f>
        <v>keys_qABC40UKdvWZN0DVt</v>
      </c>
      <c r="BF478" s="64" t="str">
        <f>CONCATENATE($Z$460,$Z$477,$Z$460,$AA$460,$Z$460,BD478,$Z$460,$AA$459,$Z$460,$AA$477,$Z$460,$AA$460,$Z$460,BE478,$Z$460,$AA$459,$Z$460,$AB$459,$Z$460,$AA$460,$Z$460,"Token used to authenticate all API calls",$Z$460,$Z$459)</f>
        <v>"key":"token","value":"keys_qABC40UKdvWZN0DVt","description":"Token used to authenticate all API calls"},{</v>
      </c>
      <c r="BG478" s="64" t="s">
        <v>47</v>
      </c>
      <c r="BH478" s="64" t="str">
        <f>$A$1</f>
        <v>keys_qABC40UKdvWZN0DVt</v>
      </c>
      <c r="BI478" s="64" t="str">
        <f>CONCATENATE($Z$460,$Z$477,$Z$460,$AA$460,$Z$460,BG478,$Z$460,$AA$459,$Z$460,$AA$477,$Z$460,$AA$460,$Z$460,BH478,$Z$460,$AA$459,$Z$460,$AB$459,$Z$460,$AA$460,$Z$460,"Token used to authenticate all API calls",$Z$460,$Z$459)</f>
        <v>"key":"token","value":"keys_qABC40UKdvWZN0DVt","description":"Token used to authenticate all API calls"},{</v>
      </c>
      <c r="BJ478" s="64" t="s">
        <v>47</v>
      </c>
      <c r="BK478" s="64" t="str">
        <f>$A$1</f>
        <v>keys_qABC40UKdvWZN0DVt</v>
      </c>
      <c r="BL478" s="64" t="str">
        <f>CONCATENATE($Z$460,$Z$477,$Z$460,$AA$460,$Z$460,BJ478,$Z$460,$AA$459,$Z$460,$AA$477,$Z$460,$AA$460,$Z$460,BK478,$Z$460,$AA$459,$Z$460,$AB$459,$Z$460,$AA$460,$Z$460,"Token used to authenticate all API calls",$Z$460,$Z$459)</f>
        <v>"key":"token","value":"keys_qABC40UKdvWZN0DVt","description":"Token used to authenticate all API calls"},{</v>
      </c>
      <c r="BM478" s="64" t="s">
        <v>47</v>
      </c>
      <c r="BN478" s="64" t="str">
        <f>$A$1</f>
        <v>keys_qABC40UKdvWZN0DVt</v>
      </c>
      <c r="BO478" s="64" t="str">
        <f>CONCATENATE($Z$460,$Z$477,$Z$460,$AA$460,$Z$460,BM478,$Z$460,$AA$459,$Z$460,$AA$477,$Z$460,$AA$460,$Z$460,BN478,$Z$460,$AA$459,$Z$460,$AB$459,$Z$460,$AA$460,$Z$460,"Token used to authenticate all API calls",$Z$460,$Z$459)</f>
        <v>"key":"token","value":"keys_qABC40UKdvWZN0DVt","description":"Token used to authenticate all API calls"},{</v>
      </c>
      <c r="BP478" s="64" t="s">
        <v>47</v>
      </c>
      <c r="BQ478" s="64" t="str">
        <f>$A$1</f>
        <v>keys_qABC40UKdvWZN0DVt</v>
      </c>
      <c r="BR478" s="64" t="str">
        <f>CONCATENATE($Z$460,$Z$477,$Z$460,$AA$460,$Z$460,BP478,$Z$460,$AA$459,$Z$460,$AA$477,$Z$460,$AA$460,$Z$460,BQ478,$Z$460,$AA$459,$Z$460,$AB$459,$Z$460,$AA$460,$Z$460,"Token used to authenticate all API calls",$Z$460,$Z$459)</f>
        <v>"key":"token","value":"keys_qABC40UKdvWZN0DVt","description":"Token used to authenticate all API calls"},{</v>
      </c>
      <c r="BS478" s="64" t="s">
        <v>47</v>
      </c>
      <c r="BT478" s="64" t="str">
        <f>$A$1</f>
        <v>keys_qABC40UKdvWZN0DVt</v>
      </c>
      <c r="BU478" s="64" t="str">
        <f>CONCATENATE($Z$460,$Z$477,$Z$460,$AA$460,$Z$460,BS478,$Z$460,$AA$459,$Z$460,$AA$477,$Z$460,$AA$460,$Z$460,BT478,$Z$460,$AA$459,$Z$460,$AB$459,$Z$460,$AA$460,$Z$460,"Token used to authenticate all API calls",$Z$460,$Z$459)</f>
        <v>"key":"token","value":"keys_qABC40UKdvWZN0DVt","description":"Token used to authenticate all API calls"},{</v>
      </c>
      <c r="BV478" s="64" t="s">
        <v>47</v>
      </c>
      <c r="BW478" s="64" t="str">
        <f>$A$1</f>
        <v>keys_qABC40UKdvWZN0DVt</v>
      </c>
      <c r="BX478" s="64" t="str">
        <f>CONCATENATE($Z$460,$Z$477,$Z$460,$AA$460,$Z$460,BV478,$Z$460,$AA$459,$Z$460,$AA$477,$Z$460,$AA$460,$Z$460,BW478,$Z$460,$AA$459,$Z$460,$AB$459,$Z$460,$AA$460,$Z$460,"Token used to authenticate all API calls",$Z$460,$Z$459)</f>
        <v>"key":"token","value":"keys_qABC40UKdvWZN0DVt","description":"Token used to authenticate all API calls"},{</v>
      </c>
      <c r="BY478" s="64" t="s">
        <v>47</v>
      </c>
      <c r="BZ478" s="64" t="str">
        <f>$A$1</f>
        <v>keys_qABC40UKdvWZN0DVt</v>
      </c>
      <c r="CA478" s="64" t="str">
        <f>CONCATENATE($Z$460,$Z$477,$Z$460,$AA$460,$Z$460,BY478,$Z$460,$AA$459,$Z$460,$AA$477,$Z$460,$AA$460,$Z$460,BZ478,$Z$460,$AA$459,$Z$460,$AB$459,$Z$460,$AA$460,$Z$460,"Token used to authenticate all API calls",$Z$460,$Z$459)</f>
        <v>"key":"token","value":"keys_qABC40UKdvWZN0DVt","description":"Token used to authenticate all API calls"},{</v>
      </c>
      <c r="CB478" s="64" t="s">
        <v>47</v>
      </c>
      <c r="CC478" s="64" t="str">
        <f>$A$1</f>
        <v>keys_qABC40UKdvWZN0DVt</v>
      </c>
      <c r="CD478" s="64" t="str">
        <f>CONCATENATE($Z$460,$Z$477,$Z$460,$AA$460,$Z$460,CB478,$Z$460,$AA$459,$Z$460,$AA$477,$Z$460,$AA$460,$Z$460,CC478,$Z$460,$AA$459,$Z$460,$AB$459,$Z$460,$AA$460,$Z$460,"Token used to authenticate all API calls",$Z$460,$Z$459)</f>
        <v>"key":"token","value":"keys_qABC40UKdvWZN0DVt","description":"Token used to authenticate all API calls"},{</v>
      </c>
      <c r="CE478" s="64" t="s">
        <v>47</v>
      </c>
      <c r="CF478" s="64" t="str">
        <f>$A$1</f>
        <v>keys_qABC40UKdvWZN0DVt</v>
      </c>
      <c r="CG478" s="64" t="str">
        <f>CONCATENATE($Z$460,$Z$477,$Z$460,$AA$460,$Z$460,CE478,$Z$460,$AA$459,$Z$460,$AA$477,$Z$460,$AA$460,$Z$460,CF478,$Z$460,$AA$459,$Z$460,$AB$459,$Z$460,$AA$460,$Z$460,"Token used to authenticate all API calls",$Z$460,$Z$459)</f>
        <v>"key":"token","value":"keys_qABC40UKdvWZN0DVt","description":"Token used to authenticate all API calls"},{</v>
      </c>
      <c r="CH478" s="64"/>
      <c r="CI478" s="64"/>
      <c r="CJ478" s="64"/>
      <c r="CK478" s="64"/>
      <c r="CL478" s="64"/>
      <c r="CM478" s="64"/>
    </row>
    <row r="479" spans="2:91" x14ac:dyDescent="0.2">
      <c r="B479" s="64" t="s">
        <v>175</v>
      </c>
      <c r="C479" s="64" t="str">
        <f>B3</f>
        <v>uniques</v>
      </c>
      <c r="D479" s="64" t="str">
        <f>CONCATENATE($Z$460,$Z$477,$Z$460,$AA$460,$Z$460,B479,$Z$460,$AA$459,$Z$460,$AA$477,$Z$460,$AA$460,$Z$460,C479,$Z$460,$AA$459,$Z$460,$AB$459,$Z$460,$AA$460,$Z$460,"Token used to authenticate all API calls",$Z$460,$Z$459)</f>
        <v>"key":"domain","value":"uniques","description":"Token used to authenticate all API calls"},{</v>
      </c>
      <c r="E479" s="64" t="s">
        <v>175</v>
      </c>
      <c r="F479" s="64" t="str">
        <f>E3</f>
        <v>processes</v>
      </c>
      <c r="G479" s="64" t="str">
        <f>CONCATENATE($Z$460,$Z$477,$Z$460,$AA$460,$Z$460,E479,$Z$460,$AA$459,$Z$460,$AA$477,$Z$460,$AA$460,$Z$460,F479,$Z$460,$AA$459,$Z$460,$AB$459,$Z$460,$AA$460,$Z$460,"Token used to authenticate all API calls",$Z$460,$Z$459)</f>
        <v>"key":"domain","value":"processes","description":"Token used to authenticate all API calls"},{</v>
      </c>
      <c r="H479" s="64" t="s">
        <v>175</v>
      </c>
      <c r="I479" s="64" t="str">
        <f>H3</f>
        <v>events</v>
      </c>
      <c r="J479" s="64" t="str">
        <f>CONCATENATE($Z$460,$Z$477,$Z$460,$AA$460,$Z$460,H479,$Z$460,$AA$459,$Z$460,$AA$477,$Z$460,$AA$460,$Z$460,I479,$Z$460,$AA$459,$Z$460,$AB$459,$Z$460,$AA$460,$Z$460,"Token used to authenticate all API calls",$Z$460,$Z$459)</f>
        <v>"key":"domain","value":"events","description":"Token used to authenticate all API calls"},{</v>
      </c>
      <c r="K479" s="64" t="s">
        <v>175</v>
      </c>
      <c r="L479" s="64" t="str">
        <f>K3</f>
        <v>apps</v>
      </c>
      <c r="M479" s="64" t="str">
        <f>CONCATENATE($Z$460,$Z$477,$Z$460,$AA$460,$Z$460,K479,$Z$460,$AA$459,$Z$460,$AA$477,$Z$460,$AA$460,$Z$460,L479,$Z$460,$AA$459,$Z$460,$AB$459,$Z$460,$AA$460,$Z$460,"Token used to authenticate all API calls",$Z$460,$Z$459)</f>
        <v>"key":"domain","value":"apps","description":"Token used to authenticate all API calls"},{</v>
      </c>
      <c r="N479" s="64" t="s">
        <v>175</v>
      </c>
      <c r="O479" s="64" t="str">
        <f>N3</f>
        <v>tokens</v>
      </c>
      <c r="P479" s="64" t="str">
        <f>CONCATENATE($Z$460,$Z$477,$Z$460,$AA$460,$Z$460,N479,$Z$460,$AA$459,$Z$460,$AA$477,$Z$460,$AA$460,$Z$460,O479,$Z$460,$AA$459,$Z$460,$AB$459,$Z$460,$AA$460,$Z$460,"Token used to authenticate all API calls",$Z$460,$Z$459)</f>
        <v>"key":"domain","value":"tokens","description":"Token used to authenticate all API calls"},{</v>
      </c>
      <c r="Q479" s="64" t="s">
        <v>175</v>
      </c>
      <c r="R479" s="64" t="str">
        <f>Q3</f>
        <v>persons</v>
      </c>
      <c r="S479" s="64" t="str">
        <f>CONCATENATE($Z$460,$Z$477,$Z$460,$AA$460,$Z$460,Q479,$Z$460,$AA$459,$Z$460,$AA$477,$Z$460,$AA$460,$Z$460,R479,$Z$460,$AA$459,$Z$460,$AB$459,$Z$460,$AA$460,$Z$460,"Token used to authenticate all API calls",$Z$460,$Z$459)</f>
        <v>"key":"domain","value":"persons","description":"Token used to authenticate all API calls"},{</v>
      </c>
      <c r="T479" s="64" t="s">
        <v>175</v>
      </c>
      <c r="U479" s="64" t="str">
        <f>T3</f>
        <v>users</v>
      </c>
      <c r="V479" s="64" t="str">
        <f>CONCATENATE($Z$460,$Z$477,$Z$460,$AA$460,$Z$460,T479,$Z$460,$AA$459,$Z$460,$AA$477,$Z$460,$AA$460,$Z$460,U479,$Z$460,$AA$459,$Z$460,$AB$459,$Z$460,$AA$460,$Z$460,"Token used to authenticate all API calls",$Z$460,$Z$459)</f>
        <v>"key":"domain","value":"users","description":"Token used to authenticate all API calls"},{</v>
      </c>
      <c r="W479" s="64" t="s">
        <v>175</v>
      </c>
      <c r="X479" s="64" t="str">
        <f>W3</f>
        <v>profiles</v>
      </c>
      <c r="Y479" s="64" t="str">
        <f>CONCATENATE($Z$460,$Z$477,$Z$460,$AA$460,$Z$460,W479,$Z$460,$AA$459,$Z$460,$AA$477,$Z$460,$AA$460,$Z$460,X479,$Z$460,$AA$459,$Z$460,$AB$459,$Z$460,$AA$460,$Z$460,"Token used to authenticate all API calls",$Z$460,$Z$459)</f>
        <v>"key":"domain","value":"profiles","description":"Token used to authenticate all API calls"},{</v>
      </c>
      <c r="Z479" s="64" t="s">
        <v>175</v>
      </c>
      <c r="AA479" s="64" t="str">
        <f>Z3</f>
        <v>partners</v>
      </c>
      <c r="AB479" s="64" t="str">
        <f>CONCATENATE($Z$460,$Z$477,$Z$460,$AA$460,$Z$460,Z479,$Z$460,$AA$459,$Z$460,$AA$477,$Z$460,$AA$460,$Z$460,AA479,$Z$460,$AA$459,$Z$460,$AB$459,$Z$460,$AA$460,$Z$460,"Token used to authenticate all API calls",$Z$460,$Z$459)</f>
        <v>"key":"domain","value":"partners","description":"Token used to authenticate all API calls"},{</v>
      </c>
      <c r="AC479" s="64" t="s">
        <v>175</v>
      </c>
      <c r="AD479" s="64" t="str">
        <f>AC3</f>
        <v>views</v>
      </c>
      <c r="AE479" s="64" t="str">
        <f>CONCATENATE($Z$460,$Z$477,$Z$460,$AA$460,$Z$460,AC479,$Z$460,$AA$459,$Z$460,$AA$477,$Z$460,$AA$460,$Z$460,AD479,$Z$460,$AA$459,$Z$460,$AB$459,$Z$460,$AA$460,$Z$460,"Token used to authenticate all API calls",$Z$460,$Z$459)</f>
        <v>"key":"domain","value":"views","description":"Token used to authenticate all API calls"},{</v>
      </c>
      <c r="AF479" s="64" t="s">
        <v>175</v>
      </c>
      <c r="AG479" s="64" t="str">
        <f>AF3</f>
        <v>searches</v>
      </c>
      <c r="AH479" s="64" t="str">
        <f>CONCATENATE($Z$460,$Z$477,$Z$460,$AA$460,$Z$460,AF479,$Z$460,$AA$459,$Z$460,$AA$477,$Z$460,$AA$460,$Z$460,AG479,$Z$460,$AA$459,$Z$460,$AB$459,$Z$460,$AA$460,$Z$460,"Token used to authenticate all API calls",$Z$460,$Z$459)</f>
        <v>"key":"domain","value":"searches","description":"Token used to authenticate all API calls"},{</v>
      </c>
      <c r="AI479" s="64" t="s">
        <v>175</v>
      </c>
      <c r="AJ479" s="64" t="str">
        <f>AI3</f>
        <v>assets</v>
      </c>
      <c r="AK479" s="64" t="str">
        <f>CONCATENATE($Z$460,$Z$477,$Z$460,$AA$460,$Z$460,AI479,$Z$460,$AA$459,$Z$460,$AA$477,$Z$460,$AA$460,$Z$460,AJ479,$Z$460,$AA$459,$Z$460,$AB$459,$Z$460,$AA$460,$Z$460,"Token used to authenticate all API calls",$Z$460,$Z$459)</f>
        <v>"key":"domain","value":"assets","description":"Token used to authenticate all API calls"},{</v>
      </c>
      <c r="AL479" s="64" t="s">
        <v>175</v>
      </c>
      <c r="AM479" s="64" t="str">
        <f>AL3</f>
        <v>acknowledgements</v>
      </c>
      <c r="AN479" s="64" t="str">
        <f>CONCATENATE($Z$460,$Z$477,$Z$460,$AA$460,$Z$460,AL479,$Z$460,$AA$459,$Z$460,$AA$477,$Z$460,$AA$460,$Z$460,AM479,$Z$460,$AA$459,$Z$460,$AB$459,$Z$460,$AA$460,$Z$460,"Token used to authenticate all API calls",$Z$460,$Z$459)</f>
        <v>"key":"domain","value":"acknowledgements","description":"Token used to authenticate all API calls"},{</v>
      </c>
      <c r="AO479" s="64" t="s">
        <v>175</v>
      </c>
      <c r="AP479" s="64" t="str">
        <f>AO3</f>
        <v>comments</v>
      </c>
      <c r="AQ479" s="64" t="str">
        <f>CONCATENATE($Z$460,$Z$477,$Z$460,$AA$460,$Z$460,AO479,$Z$460,$AA$459,$Z$460,$AA$477,$Z$460,$AA$460,$Z$460,AP479,$Z$460,$AA$459,$Z$460,$AB$459,$Z$460,$AA$460,$Z$460,"Token used to authenticate all API calls",$Z$460,$Z$459)</f>
        <v>"key":"domain","value":"comments","description":"Token used to authenticate all API calls"},{</v>
      </c>
      <c r="AR479" s="64" t="s">
        <v>175</v>
      </c>
      <c r="AS479" s="64" t="str">
        <f>AR3</f>
        <v>followships</v>
      </c>
      <c r="AT479" s="64" t="str">
        <f>CONCATENATE($Z$460,$Z$477,$Z$460,$AA$460,$Z$460,AR479,$Z$460,$AA$459,$Z$460,$AA$477,$Z$460,$AA$460,$Z$460,AS479,$Z$460,$AA$459,$Z$460,$AB$459,$Z$460,$AA$460,$Z$460,"Token used to authenticate all API calls",$Z$460,$Z$459)</f>
        <v>"key":"domain","value":"followships","description":"Token used to authenticate all API calls"},{</v>
      </c>
      <c r="AU479" s="64" t="s">
        <v>175</v>
      </c>
      <c r="AV479" s="64" t="str">
        <f>AU3</f>
        <v>groups</v>
      </c>
      <c r="AW479" s="64" t="str">
        <f>CONCATENATE($Z$460,$Z$477,$Z$460,$AA$460,$Z$460,AU479,$Z$460,$AA$459,$Z$460,$AA$477,$Z$460,$AA$460,$Z$460,AV479,$Z$460,$AA$459,$Z$460,$AB$459,$Z$460,$AA$460,$Z$460,"Token used to authenticate all API calls",$Z$460,$Z$459)</f>
        <v>"key":"domain","value":"groups","description":"Token used to authenticate all API calls"},{</v>
      </c>
      <c r="AX479" s="64" t="s">
        <v>175</v>
      </c>
      <c r="AY479" s="64" t="str">
        <f>AX3</f>
        <v>posts</v>
      </c>
      <c r="AZ479" s="64" t="str">
        <f>CONCATENATE($Z$460,$Z$477,$Z$460,$AA$460,$Z$460,AX479,$Z$460,$AA$459,$Z$460,$AA$477,$Z$460,$AA$460,$Z$460,AY479,$Z$460,$AA$459,$Z$460,$AB$459,$Z$460,$AA$460,$Z$460,"Token used to authenticate all API calls",$Z$460,$Z$459)</f>
        <v>"key":"domain","value":"posts","description":"Token used to authenticate all API calls"},{</v>
      </c>
      <c r="BA479" s="64" t="s">
        <v>175</v>
      </c>
      <c r="BB479" s="64" t="str">
        <f>BA3</f>
        <v>tags</v>
      </c>
      <c r="BC479" s="64" t="str">
        <f>CONCATENATE($Z$460,$Z$477,$Z$460,$AA$460,$Z$460,BA479,$Z$460,$AA$459,$Z$460,$AA$477,$Z$460,$AA$460,$Z$460,BB479,$Z$460,$AA$459,$Z$460,$AB$459,$Z$460,$AA$460,$Z$460,"Token used to authenticate all API calls",$Z$460,$Z$459)</f>
        <v>"key":"domain","value":"tags","description":"Token used to authenticate all API calls"},{</v>
      </c>
      <c r="BD479" s="64" t="s">
        <v>175</v>
      </c>
      <c r="BE479" s="64" t="str">
        <f>BD3</f>
        <v>topics</v>
      </c>
      <c r="BF479" s="64" t="str">
        <f>CONCATENATE($Z$460,$Z$477,$Z$460,$AA$460,$Z$460,BD479,$Z$460,$AA$459,$Z$460,$AA$477,$Z$460,$AA$460,$Z$460,BE479,$Z$460,$AA$459,$Z$460,$AB$459,$Z$460,$AA$460,$Z$460,"Token used to authenticate all API calls",$Z$460,$Z$459)</f>
        <v>"key":"domain","value":"topics","description":"Token used to authenticate all API calls"},{</v>
      </c>
      <c r="BG479" s="64" t="s">
        <v>175</v>
      </c>
      <c r="BH479" s="64" t="str">
        <f>BG3</f>
        <v>trends</v>
      </c>
      <c r="BI479" s="64" t="str">
        <f>CONCATENATE($Z$460,$Z$477,$Z$460,$AA$460,$Z$460,BG479,$Z$460,$AA$459,$Z$460,$AA$477,$Z$460,$AA$460,$Z$460,BH479,$Z$460,$AA$459,$Z$460,$AB$459,$Z$460,$AA$460,$Z$460,"Token used to authenticate all API calls",$Z$460,$Z$459)</f>
        <v>"key":"domain","value":"trends","description":"Token used to authenticate all API calls"},{</v>
      </c>
      <c r="BJ479" s="64" t="s">
        <v>175</v>
      </c>
      <c r="BK479" s="64" t="str">
        <f>BJ3</f>
        <v>threads</v>
      </c>
      <c r="BL479" s="64" t="str">
        <f>CONCATENATE($Z$460,$Z$477,$Z$460,$AA$460,$Z$460,BJ479,$Z$460,$AA$459,$Z$460,$AA$477,$Z$460,$AA$460,$Z$460,BK479,$Z$460,$AA$459,$Z$460,$AB$459,$Z$460,$AA$460,$Z$460,"Token used to authenticate all API calls",$Z$460,$Z$459)</f>
        <v>"key":"domain","value":"threads","description":"Token used to authenticate all API calls"},{</v>
      </c>
      <c r="BM479" s="64" t="s">
        <v>175</v>
      </c>
      <c r="BN479" s="64" t="str">
        <f>BM3</f>
        <v>messages</v>
      </c>
      <c r="BO479" s="64" t="str">
        <f>CONCATENATE($Z$460,$Z$477,$Z$460,$AA$460,$Z$460,BM479,$Z$460,$AA$459,$Z$460,$AA$477,$Z$460,$AA$460,$Z$460,BN479,$Z$460,$AA$459,$Z$460,$AB$459,$Z$460,$AA$460,$Z$460,"Token used to authenticate all API calls",$Z$460,$Z$459)</f>
        <v>"key":"domain","value":"messages","description":"Token used to authenticate all API calls"},{</v>
      </c>
      <c r="BP479" s="64" t="s">
        <v>175</v>
      </c>
      <c r="BQ479" s="64" t="str">
        <f>BP3</f>
        <v>notifications</v>
      </c>
      <c r="BR479" s="64" t="str">
        <f>CONCATENATE($Z$460,$Z$477,$Z$460,$AA$460,$Z$460,BP479,$Z$460,$AA$459,$Z$460,$AA$477,$Z$460,$AA$460,$Z$460,BQ479,$Z$460,$AA$459,$Z$460,$AB$459,$Z$460,$AA$460,$Z$460,"Token used to authenticate all API calls",$Z$460,$Z$459)</f>
        <v>"key":"domain","value":"notifications","description":"Token used to authenticate all API calls"},{</v>
      </c>
      <c r="BS479" s="64" t="s">
        <v>175</v>
      </c>
      <c r="BT479" s="64" t="str">
        <f>BS3</f>
        <v>stages</v>
      </c>
      <c r="BU479" s="64" t="str">
        <f>CONCATENATE($Z$460,$Z$477,$Z$460,$AA$460,$Z$460,BS479,$Z$460,$AA$459,$Z$460,$AA$477,$Z$460,$AA$460,$Z$460,BT479,$Z$460,$AA$459,$Z$460,$AB$459,$Z$460,$AA$460,$Z$460,"Token used to authenticate all API calls",$Z$460,$Z$459)</f>
        <v>"key":"domain","value":"stages","description":"Token used to authenticate all API calls"},{</v>
      </c>
      <c r="BV479" s="64" t="s">
        <v>175</v>
      </c>
      <c r="BW479" s="64" t="str">
        <f>BV3</f>
        <v>recordings</v>
      </c>
      <c r="BX479" s="64" t="str">
        <f>CONCATENATE($Z$460,$Z$477,$Z$460,$AA$460,$Z$460,BV479,$Z$460,$AA$459,$Z$460,$AA$477,$Z$460,$AA$460,$Z$460,BW479,$Z$460,$AA$459,$Z$460,$AB$459,$Z$460,$AA$460,$Z$460,"Token used to authenticate all API calls",$Z$460,$Z$459)</f>
        <v>"key":"domain","value":"recordings","description":"Token used to authenticate all API calls"},{</v>
      </c>
      <c r="BY479" s="64" t="s">
        <v>175</v>
      </c>
      <c r="BZ479" s="64" t="str">
        <f>BY3</f>
        <v>attachments</v>
      </c>
      <c r="CA479" s="64" t="str">
        <f>CONCATENATE($Z$460,$Z$477,$Z$460,$AA$460,$Z$460,BY479,$Z$460,$AA$459,$Z$460,$AA$477,$Z$460,$AA$460,$Z$460,BZ479,$Z$460,$AA$459,$Z$460,$AB$459,$Z$460,$AA$460,$Z$460,"Token used to authenticate all API calls",$Z$460,$Z$459)</f>
        <v>"key":"domain","value":"attachments","description":"Token used to authenticate all API calls"},{</v>
      </c>
      <c r="CB479" s="64" t="s">
        <v>175</v>
      </c>
      <c r="CC479" s="64" t="str">
        <f>CB3</f>
        <v>excerpts</v>
      </c>
      <c r="CD479" s="64" t="str">
        <f>CONCATENATE($Z$460,$Z$477,$Z$460,$AA$460,$Z$460,CB479,$Z$460,$AA$459,$Z$460,$AA$477,$Z$460,$AA$460,$Z$460,CC479,$Z$460,$AA$459,$Z$460,$AB$459,$Z$460,$AA$460,$Z$460,"Token used to authenticate all API calls",$Z$460,$Z$459)</f>
        <v>"key":"domain","value":"excerpts","description":"Token used to authenticate all API calls"},{</v>
      </c>
      <c r="CE479" s="64" t="s">
        <v>175</v>
      </c>
      <c r="CF479" s="64" t="str">
        <f>CE3</f>
        <v>ideas</v>
      </c>
      <c r="CG479" s="64" t="str">
        <f>CONCATENATE($Z$460,$Z$477,$Z$460,$AA$460,$Z$460,CE479,$Z$460,$AA$459,$Z$460,$AA$477,$Z$460,$AA$460,$Z$460,CF479,$Z$460,$AA$459,$Z$460,$AB$459,$Z$460,$AA$460,$Z$460,"Token used to authenticate all API calls",$Z$460,$Z$459)</f>
        <v>"key":"domain","value":"ideas","description":"Token used to authenticate all API calls"},{</v>
      </c>
      <c r="CH479" s="64"/>
      <c r="CI479" s="64"/>
      <c r="CJ479" s="64"/>
      <c r="CK479" s="64"/>
      <c r="CL479" s="64"/>
      <c r="CM479" s="64"/>
    </row>
    <row r="480" spans="2:91" x14ac:dyDescent="0.2">
      <c r="B480" s="28" t="str">
        <f>LOWER(B$6)</f>
        <v>id</v>
      </c>
      <c r="C480" s="28" t="str">
        <f>C$6</f>
        <v>Unique identifier in app</v>
      </c>
      <c r="D480" s="28" t="str">
        <f t="shared" ref="D480:D502" si="425">IF(B480=0,"",CONCATENATE($Z$460,$Z$477,$Z$460,$AA$460,$Z$460,B480,$Z$460,$AA$459,$Z$460,$AA$477,$Z$460,$AA$460,$Z$460,"",$Z$460,$AA$459,$Z$460,$AB$459,$Z$460,$AA$460,$Z$460,C480,$Z$460,$Z$459))</f>
        <v>"key":"id","value":"","description":"Unique identifier in app"},{</v>
      </c>
      <c r="E480" s="28" t="str">
        <f>LOWER(E$6)</f>
        <v>id</v>
      </c>
      <c r="F480" s="28" t="str">
        <f>F$6</f>
        <v>Process identifier in app</v>
      </c>
      <c r="G480" s="28" t="str">
        <f t="shared" ref="G480:G502" si="426">IF(E480=0,"",CONCATENATE($Z$460,$Z$477,$Z$460,$AA$460,$Z$460,E480,$Z$460,$AA$459,$Z$460,$AA$477,$Z$460,$AA$460,$Z$460,"",$Z$460,$AA$459,$Z$460,$AB$459,$Z$460,$AA$460,$Z$460,F480,$Z$460,$Z$459))</f>
        <v>"key":"id","value":"","description":"Process identifier in app"},{</v>
      </c>
      <c r="H480" s="28" t="str">
        <f>LOWER(H$6)</f>
        <v>id</v>
      </c>
      <c r="I480" s="28" t="str">
        <f>I$6</f>
        <v>Event identifier in app</v>
      </c>
      <c r="J480" s="28" t="str">
        <f t="shared" ref="J480:J502" si="427">IF(H480=0,"",CONCATENATE($Z$460,$Z$477,$Z$460,$AA$460,$Z$460,H480,$Z$460,$AA$459,$Z$460,$AA$477,$Z$460,$AA$460,$Z$460,"",$Z$460,$AA$459,$Z$460,$AB$459,$Z$460,$AA$460,$Z$460,I480,$Z$460,$Z$459))</f>
        <v>"key":"id","value":"","description":"Event identifier in app"},{</v>
      </c>
      <c r="K480" s="28" t="str">
        <f>LOWER(K$6)</f>
        <v>id</v>
      </c>
      <c r="L480" s="28" t="str">
        <f>L$6</f>
        <v>App identifier in app (8 charcters)</v>
      </c>
      <c r="M480" s="28" t="str">
        <f t="shared" ref="M480:M502" si="428">IF(K480=0,"",CONCATENATE($Z$460,$Z$477,$Z$460,$AA$460,$Z$460,K480,$Z$460,$AA$459,$Z$460,$AA$477,$Z$460,$AA$460,$Z$460,"",$Z$460,$AA$459,$Z$460,$AB$459,$Z$460,$AA$460,$Z$460,L480,$Z$460,$Z$459))</f>
        <v>"key":"id","value":"","description":"App identifier in app (8 charcters)"},{</v>
      </c>
      <c r="N480" s="28" t="str">
        <f>LOWER(N$6)</f>
        <v>id</v>
      </c>
      <c r="O480" s="28" t="str">
        <f>O$6</f>
        <v>Token identifier in app (8 charcters)</v>
      </c>
      <c r="P480" s="28" t="str">
        <f t="shared" ref="P480:P502" si="429">IF(N480=0,"",CONCATENATE($Z$460,$Z$477,$Z$460,$AA$460,$Z$460,N480,$Z$460,$AA$459,$Z$460,$AA$477,$Z$460,$AA$460,$Z$460,"",$Z$460,$AA$459,$Z$460,$AB$459,$Z$460,$AA$460,$Z$460,O480,$Z$460,$Z$459))</f>
        <v>"key":"id","value":"","description":"Token identifier in app (8 charcters)"},{</v>
      </c>
      <c r="Q480" s="28" t="str">
        <f>LOWER(Q$6)</f>
        <v>id</v>
      </c>
      <c r="R480" s="28" t="str">
        <f>R$6</f>
        <v>Person identifier in app</v>
      </c>
      <c r="S480" s="28" t="str">
        <f t="shared" ref="S480:S502" si="430">IF(Q480=0,"",CONCATENATE($Z$460,$Z$477,$Z$460,$AA$460,$Z$460,Q480,$Z$460,$AA$459,$Z$460,$AA$477,$Z$460,$AA$460,$Z$460,"",$Z$460,$AA$459,$Z$460,$AB$459,$Z$460,$AA$460,$Z$460,R480,$Z$460,$Z$459))</f>
        <v>"key":"id","value":"","description":"Person identifier in app"},{</v>
      </c>
      <c r="T480" s="28" t="str">
        <f>LOWER(T$6)</f>
        <v>id</v>
      </c>
      <c r="U480" s="28" t="str">
        <f>U$6</f>
        <v>User identifier in app</v>
      </c>
      <c r="V480" s="28" t="str">
        <f t="shared" ref="V480:V502" si="431">IF(T480=0,"",CONCATENATE($Z$460,$Z$477,$Z$460,$AA$460,$Z$460,T480,$Z$460,$AA$459,$Z$460,$AA$477,$Z$460,$AA$460,$Z$460,"",$Z$460,$AA$459,$Z$460,$AB$459,$Z$460,$AA$460,$Z$460,U480,$Z$460,$Z$459))</f>
        <v>"key":"id","value":"","description":"User identifier in app"},{</v>
      </c>
      <c r="W480" s="28" t="str">
        <f>LOWER(W$6)</f>
        <v>id</v>
      </c>
      <c r="X480" s="28" t="str">
        <f>X$6</f>
        <v>Profile identifier in app</v>
      </c>
      <c r="Y480" s="28" t="str">
        <f t="shared" ref="Y480:Y502" si="432">IF(W480=0,"",CONCATENATE($Z$460,$Z$477,$Z$460,$AA$460,$Z$460,W480,$Z$460,$AA$459,$Z$460,$AA$477,$Z$460,$AA$460,$Z$460,"",$Z$460,$AA$459,$Z$460,$AB$459,$Z$460,$AA$460,$Z$460,X480,$Z$460,$Z$459))</f>
        <v>"key":"id","value":"","description":"Profile identifier in app"},{</v>
      </c>
      <c r="Z480" s="28" t="str">
        <f>LOWER(Z$6)</f>
        <v>id</v>
      </c>
      <c r="AA480" s="28" t="str">
        <f>AA$6</f>
        <v>Partner identifier in app</v>
      </c>
      <c r="AB480" s="28" t="str">
        <f t="shared" ref="AB480:AB502" si="433">IF(Z480=0,"",CONCATENATE($Z$460,$Z$477,$Z$460,$AA$460,$Z$460,Z480,$Z$460,$AA$459,$Z$460,$AA$477,$Z$460,$AA$460,$Z$460,"",$Z$460,$AA$459,$Z$460,$AB$459,$Z$460,$AA$460,$Z$460,AA480,$Z$460,$Z$459))</f>
        <v>"key":"id","value":"","description":"Partner identifier in app"},{</v>
      </c>
      <c r="AC480" s="28" t="str">
        <f>LOWER(AC$6)</f>
        <v>id</v>
      </c>
      <c r="AD480" s="28" t="str">
        <f>AD$6</f>
        <v>View identifier in app</v>
      </c>
      <c r="AE480" s="28" t="str">
        <f t="shared" ref="AE480:AE502" si="434">IF(AC480=0,"",CONCATENATE($Z$460,$Z$477,$Z$460,$AA$460,$Z$460,AC480,$Z$460,$AA$459,$Z$460,$AA$477,$Z$460,$AA$460,$Z$460,"",$Z$460,$AA$459,$Z$460,$AB$459,$Z$460,$AA$460,$Z$460,AD480,$Z$460,$Z$459))</f>
        <v>"key":"id","value":"","description":"View identifier in app"},{</v>
      </c>
      <c r="AF480" s="28" t="str">
        <f>LOWER(AF$6)</f>
        <v>id</v>
      </c>
      <c r="AG480" s="28" t="str">
        <f>AG$6</f>
        <v>Search identifier in app</v>
      </c>
      <c r="AH480" s="28" t="str">
        <f t="shared" ref="AH480:AH502" si="435">IF(AF480=0,"",CONCATENATE($Z$460,$Z$477,$Z$460,$AA$460,$Z$460,AF480,$Z$460,$AA$459,$Z$460,$AA$477,$Z$460,$AA$460,$Z$460,"",$Z$460,$AA$459,$Z$460,$AB$459,$Z$460,$AA$460,$Z$460,AG480,$Z$460,$Z$459))</f>
        <v>"key":"id","value":"","description":"Search identifier in app"},{</v>
      </c>
      <c r="AI480" s="28" t="str">
        <f>LOWER(AI$6)</f>
        <v>id</v>
      </c>
      <c r="AJ480" s="28" t="str">
        <f>AJ$6</f>
        <v>Asset identifier in app</v>
      </c>
      <c r="AK480" s="28" t="str">
        <f t="shared" ref="AK480:AK502" si="436">IF(AI480=0,"",CONCATENATE($Z$460,$Z$477,$Z$460,$AA$460,$Z$460,AI480,$Z$460,$AA$459,$Z$460,$AA$477,$Z$460,$AA$460,$Z$460,"",$Z$460,$AA$459,$Z$460,$AB$459,$Z$460,$AA$460,$Z$460,AJ480,$Z$460,$Z$459))</f>
        <v>"key":"id","value":"","description":"Asset identifier in app"},{</v>
      </c>
      <c r="AL480" s="28" t="str">
        <f>LOWER(AL$6)</f>
        <v>id</v>
      </c>
      <c r="AM480" s="28" t="str">
        <f>AM$6</f>
        <v>Acknowledgement identifier in app</v>
      </c>
      <c r="AN480" s="28" t="str">
        <f t="shared" ref="AN480:AN502" si="437">IF(AL480=0,"",CONCATENATE($Z$460,$Z$477,$Z$460,$AA$460,$Z$460,AL480,$Z$460,$AA$459,$Z$460,$AA$477,$Z$460,$AA$460,$Z$460,"",$Z$460,$AA$459,$Z$460,$AB$459,$Z$460,$AA$460,$Z$460,AM480,$Z$460,$Z$459))</f>
        <v>"key":"id","value":"","description":"Acknowledgement identifier in app"},{</v>
      </c>
      <c r="AO480" s="28" t="str">
        <f>LOWER(AO$6)</f>
        <v>id</v>
      </c>
      <c r="AP480" s="28" t="str">
        <f>AP$6</f>
        <v>Comment identifier in app</v>
      </c>
      <c r="AQ480" s="28" t="str">
        <f t="shared" ref="AQ480:AQ502" si="438">IF(AO480=0,"",CONCATENATE($Z$460,$Z$477,$Z$460,$AA$460,$Z$460,AO480,$Z$460,$AA$459,$Z$460,$AA$477,$Z$460,$AA$460,$Z$460,"",$Z$460,$AA$459,$Z$460,$AB$459,$Z$460,$AA$460,$Z$460,AP480,$Z$460,$Z$459))</f>
        <v>"key":"id","value":"","description":"Comment identifier in app"},{</v>
      </c>
      <c r="AR480" s="28" t="str">
        <f>LOWER(AR$6)</f>
        <v>id</v>
      </c>
      <c r="AS480" s="28" t="str">
        <f>AS$6</f>
        <v>Followship identifier in app</v>
      </c>
      <c r="AT480" s="28" t="str">
        <f t="shared" ref="AT480:AT502" si="439">IF(AR480=0,"",CONCATENATE($Z$460,$Z$477,$Z$460,$AA$460,$Z$460,AR480,$Z$460,$AA$459,$Z$460,$AA$477,$Z$460,$AA$460,$Z$460,"",$Z$460,$AA$459,$Z$460,$AB$459,$Z$460,$AA$460,$Z$460,AS480,$Z$460,$Z$459))</f>
        <v>"key":"id","value":"","description":"Followship identifier in app"},{</v>
      </c>
      <c r="AU480" s="28" t="str">
        <f>LOWER(AU$6)</f>
        <v>id</v>
      </c>
      <c r="AV480" s="28" t="str">
        <f>AV$6</f>
        <v>Group identifier in app</v>
      </c>
      <c r="AW480" s="28" t="str">
        <f t="shared" ref="AW480:AW502" si="440">IF(AU480=0,"",CONCATENATE($Z$460,$Z$477,$Z$460,$AA$460,$Z$460,AU480,$Z$460,$AA$459,$Z$460,$AA$477,$Z$460,$AA$460,$Z$460,"",$Z$460,$AA$459,$Z$460,$AB$459,$Z$460,$AA$460,$Z$460,AV480,$Z$460,$Z$459))</f>
        <v>"key":"id","value":"","description":"Group identifier in app"},{</v>
      </c>
      <c r="AX480" s="28" t="str">
        <f>LOWER(AX$6)</f>
        <v>id</v>
      </c>
      <c r="AY480" s="28" t="str">
        <f>AY$6</f>
        <v>Post identifier in app</v>
      </c>
      <c r="AZ480" s="28" t="str">
        <f t="shared" ref="AZ480:AZ502" si="441">IF(AX480=0,"",CONCATENATE($Z$460,$Z$477,$Z$460,$AA$460,$Z$460,AX480,$Z$460,$AA$459,$Z$460,$AA$477,$Z$460,$AA$460,$Z$460,"",$Z$460,$AA$459,$Z$460,$AB$459,$Z$460,$AA$460,$Z$460,AY480,$Z$460,$Z$459))</f>
        <v>"key":"id","value":"","description":"Post identifier in app"},{</v>
      </c>
      <c r="BA480" s="28" t="str">
        <f>LOWER(BA$6)</f>
        <v>id</v>
      </c>
      <c r="BB480" s="28" t="str">
        <f>BB$6</f>
        <v>Tag identifier in app</v>
      </c>
      <c r="BC480" s="28" t="str">
        <f t="shared" ref="BC480:BC502" si="442">IF(BA480=0,"",CONCATENATE($Z$460,$Z$477,$Z$460,$AA$460,$Z$460,BA480,$Z$460,$AA$459,$Z$460,$AA$477,$Z$460,$AA$460,$Z$460,"",$Z$460,$AA$459,$Z$460,$AB$459,$Z$460,$AA$460,$Z$460,BB480,$Z$460,$Z$459))</f>
        <v>"key":"id","value":"","description":"Tag identifier in app"},{</v>
      </c>
      <c r="BD480" s="28" t="str">
        <f>LOWER(BD$6)</f>
        <v>id</v>
      </c>
      <c r="BE480" s="28" t="str">
        <f>BE$6</f>
        <v>Topic identifier in app</v>
      </c>
      <c r="BF480" s="28" t="str">
        <f t="shared" ref="BF480:BF502" si="443">IF(BD480=0,"",CONCATENATE($Z$460,$Z$477,$Z$460,$AA$460,$Z$460,BD480,$Z$460,$AA$459,$Z$460,$AA$477,$Z$460,$AA$460,$Z$460,"",$Z$460,$AA$459,$Z$460,$AB$459,$Z$460,$AA$460,$Z$460,BE480,$Z$460,$Z$459))</f>
        <v>"key":"id","value":"","description":"Topic identifier in app"},{</v>
      </c>
      <c r="BG480" s="28" t="str">
        <f>LOWER(BG$6)</f>
        <v>id</v>
      </c>
      <c r="BH480" s="28" t="str">
        <f>BH$6</f>
        <v>Trend identifier in app</v>
      </c>
      <c r="BI480" s="28" t="str">
        <f t="shared" ref="BI480:BI502" si="444">IF(BG480=0,"",CONCATENATE($Z$460,$Z$477,$Z$460,$AA$460,$Z$460,BG480,$Z$460,$AA$459,$Z$460,$AA$477,$Z$460,$AA$460,$Z$460,"",$Z$460,$AA$459,$Z$460,$AB$459,$Z$460,$AA$460,$Z$460,BH480,$Z$460,$Z$459))</f>
        <v>"key":"id","value":"","description":"Trend identifier in app"},{</v>
      </c>
      <c r="BJ480" s="28" t="str">
        <f>LOWER(BJ$6)</f>
        <v>id</v>
      </c>
      <c r="BK480" s="28" t="str">
        <f>BK$6</f>
        <v>Thread identifier in app</v>
      </c>
      <c r="BL480" s="28" t="str">
        <f t="shared" ref="BL480:BL502" si="445">IF(BJ480=0,"",CONCATENATE($Z$460,$Z$477,$Z$460,$AA$460,$Z$460,BJ480,$Z$460,$AA$459,$Z$460,$AA$477,$Z$460,$AA$460,$Z$460,"",$Z$460,$AA$459,$Z$460,$AB$459,$Z$460,$AA$460,$Z$460,BK480,$Z$460,$Z$459))</f>
        <v>"key":"id","value":"","description":"Thread identifier in app"},{</v>
      </c>
      <c r="BM480" s="28" t="str">
        <f>LOWER(BM$6)</f>
        <v>id</v>
      </c>
      <c r="BN480" s="28" t="str">
        <f>BN$6</f>
        <v>Message identifier in app</v>
      </c>
      <c r="BO480" s="28" t="str">
        <f t="shared" ref="BO480:BO502" si="446">IF(BM480=0,"",CONCATENATE($Z$460,$Z$477,$Z$460,$AA$460,$Z$460,BM480,$Z$460,$AA$459,$Z$460,$AA$477,$Z$460,$AA$460,$Z$460,"",$Z$460,$AA$459,$Z$460,$AB$459,$Z$460,$AA$460,$Z$460,BN480,$Z$460,$Z$459))</f>
        <v>"key":"id","value":"","description":"Message identifier in app"},{</v>
      </c>
      <c r="BP480" s="28" t="str">
        <f>LOWER(BP$6)</f>
        <v>id</v>
      </c>
      <c r="BQ480" s="28" t="str">
        <f>BQ$6</f>
        <v>Notification identifier in app</v>
      </c>
      <c r="BR480" s="28" t="str">
        <f t="shared" ref="BR480:BR502" si="447">IF(BP480=0,"",CONCATENATE($Z$460,$Z$477,$Z$460,$AA$460,$Z$460,BP480,$Z$460,$AA$459,$Z$460,$AA$477,$Z$460,$AA$460,$Z$460,"",$Z$460,$AA$459,$Z$460,$AB$459,$Z$460,$AA$460,$Z$460,BQ480,$Z$460,$Z$459))</f>
        <v>"key":"id","value":"","description":"Notification identifier in app"},{</v>
      </c>
      <c r="BS480" s="28" t="str">
        <f>LOWER(BS$6)</f>
        <v>id</v>
      </c>
      <c r="BT480" s="28" t="str">
        <f>BT$6</f>
        <v>Stage identifier in app</v>
      </c>
      <c r="BU480" s="28" t="str">
        <f t="shared" ref="BU480:BU502" si="448">IF(BS480=0,"",CONCATENATE($Z$460,$Z$477,$Z$460,$AA$460,$Z$460,BS480,$Z$460,$AA$459,$Z$460,$AA$477,$Z$460,$AA$460,$Z$460,"",$Z$460,$AA$459,$Z$460,$AB$459,$Z$460,$AA$460,$Z$460,BT480,$Z$460,$Z$459))</f>
        <v>"key":"id","value":"","description":"Stage identifier in app"},{</v>
      </c>
      <c r="BV480" s="28" t="str">
        <f>LOWER(BV$6)</f>
        <v>id</v>
      </c>
      <c r="BW480" s="28" t="str">
        <f>BW$6</f>
        <v>Recording identifier in app</v>
      </c>
      <c r="BX480" s="28" t="str">
        <f t="shared" ref="BX480:BX502" si="449">IF(BV480=0,"",CONCATENATE($Z$460,$Z$477,$Z$460,$AA$460,$Z$460,BV480,$Z$460,$AA$459,$Z$460,$AA$477,$Z$460,$AA$460,$Z$460,"",$Z$460,$AA$459,$Z$460,$AB$459,$Z$460,$AA$460,$Z$460,BW480,$Z$460,$Z$459))</f>
        <v>"key":"id","value":"","description":"Recording identifier in app"},{</v>
      </c>
      <c r="BY480" s="28" t="str">
        <f>LOWER(BY$6)</f>
        <v>id</v>
      </c>
      <c r="BZ480" s="28" t="str">
        <f>BZ$6</f>
        <v>Attachment identifier in app</v>
      </c>
      <c r="CA480" s="28" t="str">
        <f t="shared" ref="CA480:CA502" si="450">IF(BY480=0,"",CONCATENATE($Z$460,$Z$477,$Z$460,$AA$460,$Z$460,BY480,$Z$460,$AA$459,$Z$460,$AA$477,$Z$460,$AA$460,$Z$460,"",$Z$460,$AA$459,$Z$460,$AB$459,$Z$460,$AA$460,$Z$460,BZ480,$Z$460,$Z$459))</f>
        <v>"key":"id","value":"","description":"Attachment identifier in app"},{</v>
      </c>
      <c r="CB480" s="28" t="str">
        <f>LOWER(CB$6)</f>
        <v>id</v>
      </c>
      <c r="CC480" s="28" t="str">
        <f>CC$6</f>
        <v>Excerpt identifier in app</v>
      </c>
      <c r="CD480" s="28" t="str">
        <f t="shared" ref="CD480:CD502" si="451">IF(CB480=0,"",CONCATENATE($Z$460,$Z$477,$Z$460,$AA$460,$Z$460,CB480,$Z$460,$AA$459,$Z$460,$AA$477,$Z$460,$AA$460,$Z$460,"",$Z$460,$AA$459,$Z$460,$AB$459,$Z$460,$AA$460,$Z$460,CC480,$Z$460,$Z$459))</f>
        <v>"key":"id","value":"","description":"Excerpt identifier in app"},{</v>
      </c>
      <c r="CE480" s="28" t="str">
        <f>LOWER(CE$6)</f>
        <v>id</v>
      </c>
      <c r="CF480" s="28" t="str">
        <f>CF$6</f>
        <v>Idea identifier in app</v>
      </c>
      <c r="CG480" s="28" t="str">
        <f t="shared" ref="CG480:CG502" si="452">IF(CE480=0,"",CONCATENATE($Z$460,$Z$477,$Z$460,$AA$460,$Z$460,CE480,$Z$460,$AA$459,$Z$460,$AA$477,$Z$460,$AA$460,$Z$460,"",$Z$460,$AA$459,$Z$460,$AB$459,$Z$460,$AA$460,$Z$460,CF480,$Z$460,$Z$459))</f>
        <v>"key":"id","value":"","description":"Idea identifier in app"},{</v>
      </c>
      <c r="CH480" s="28"/>
      <c r="CI480" s="28"/>
      <c r="CJ480" s="28"/>
      <c r="CK480" s="28"/>
      <c r="CL480" s="28"/>
      <c r="CM480" s="28"/>
    </row>
    <row r="481" spans="2:91" x14ac:dyDescent="0.2">
      <c r="B481" s="28" t="str">
        <f>B$8</f>
        <v>type</v>
      </c>
      <c r="C481" s="28" t="str">
        <f>C$8</f>
        <v>Unique object is the item being liked (location_ID, product_ID, image_ID, etc.)</v>
      </c>
      <c r="D481" s="28" t="str">
        <f t="shared" si="425"/>
        <v>"key":"type","value":"","description":"Unique object is the item being liked (location_ID, product_ID, image_ID, etc.)"},{</v>
      </c>
      <c r="E481" s="28" t="str">
        <f>E$8</f>
        <v>action</v>
      </c>
      <c r="F481" s="28" t="str">
        <f>F$8</f>
        <v>Process action refers to the function being initiated</v>
      </c>
      <c r="G481" s="28" t="str">
        <f t="shared" si="426"/>
        <v>"key":"action","value":"","description":"Process action refers to the function being initiated"},{</v>
      </c>
      <c r="H481" s="28" t="str">
        <f>H$8</f>
        <v>type</v>
      </c>
      <c r="I481" s="28" t="str">
        <f>I$8</f>
        <v>Event function used in the call</v>
      </c>
      <c r="J481" s="28" t="str">
        <f t="shared" si="427"/>
        <v>"key":"type","value":"","description":"Event function used in the call"},{</v>
      </c>
      <c r="K481" s="28" t="str">
        <f>K$8</f>
        <v>name</v>
      </c>
      <c r="L481" s="28" t="str">
        <f>L$8</f>
        <v>App name of app.</v>
      </c>
      <c r="M481" s="28" t="str">
        <f t="shared" si="428"/>
        <v>"key":"name","value":"","description":"App name of app."},{</v>
      </c>
      <c r="N481" s="28" t="str">
        <f>N$8</f>
        <v>key</v>
      </c>
      <c r="O481" s="28" t="str">
        <f>O$8</f>
        <v>Token key to be used in the header of all API calls. (30 characters)</v>
      </c>
      <c r="P481" s="28" t="str">
        <f t="shared" si="429"/>
        <v>"key":"key","value":"","description":"Token key to be used in the header of all API calls. (30 characters)"},{</v>
      </c>
      <c r="Q481" s="28" t="str">
        <f>Q$8</f>
        <v>name_first</v>
      </c>
      <c r="R481" s="28" t="str">
        <f>R$8</f>
        <v>Person first name</v>
      </c>
      <c r="S481" s="28" t="str">
        <f t="shared" si="430"/>
        <v>"key":"name_first","value":"","description":"Person first name"},{</v>
      </c>
      <c r="T481" s="28" t="str">
        <f>T$8</f>
        <v>alias</v>
      </c>
      <c r="U481" s="28" t="str">
        <f>U$8</f>
        <v>User alias or username</v>
      </c>
      <c r="V481" s="28" t="str">
        <f t="shared" si="431"/>
        <v>"key":"alias","value":"","description":"User alias or username"},{</v>
      </c>
      <c r="W481" s="28" t="str">
        <f>W$8</f>
        <v>images</v>
      </c>
      <c r="X481" s="28" t="str">
        <f>X$8</f>
        <v>Profile images represent all images associated with the profile. JSON</v>
      </c>
      <c r="Y481" s="28" t="str">
        <f t="shared" si="432"/>
        <v>"key":"images","value":"","description":"Profile images represent all images associated with the profile. JSON"},{</v>
      </c>
      <c r="Z481" s="28" t="str">
        <f>Z$8</f>
        <v>type</v>
      </c>
      <c r="AA481" s="28" t="str">
        <f>AA$8</f>
        <v>Partner tier of partnership</v>
      </c>
      <c r="AB481" s="28" t="str">
        <f t="shared" si="433"/>
        <v>"key":"type","value":"","description":"Partner tier of partnership"},{</v>
      </c>
      <c r="AC481" s="28" t="str">
        <f>AC$8</f>
        <v>object</v>
      </c>
      <c r="AD481" s="28" t="str">
        <f>AD$8</f>
        <v>View identifier in app</v>
      </c>
      <c r="AE481" s="28" t="str">
        <f t="shared" si="434"/>
        <v>"key":"object","value":"","description":"View identifier in app"},{</v>
      </c>
      <c r="AF481" s="28" t="str">
        <f>AF$8</f>
        <v>query</v>
      </c>
      <c r="AG481" s="28" t="str">
        <f>AG$8</f>
        <v>Search query string</v>
      </c>
      <c r="AH481" s="28" t="str">
        <f t="shared" si="435"/>
        <v>"key":"query","value":"","description":"Search query string"},{</v>
      </c>
      <c r="AI481" s="28" t="str">
        <f>AI$8</f>
        <v>type</v>
      </c>
      <c r="AJ481" s="28" t="str">
        <f>AJ$8</f>
        <v>Asset type to be used as the directory</v>
      </c>
      <c r="AK481" s="28" t="str">
        <f t="shared" si="436"/>
        <v>"key":"type","value":"","description":"Asset type to be used as the directory"},{</v>
      </c>
      <c r="AL481" s="28" t="str">
        <f>AL$8</f>
        <v>type</v>
      </c>
      <c r="AM481" s="28" t="str">
        <f>AM$8</f>
        <v>Acknowledgement type to represent some form of acknowledgment or approval</v>
      </c>
      <c r="AN481" s="28" t="str">
        <f t="shared" si="437"/>
        <v>"key":"type","value":"","description":"Acknowledgement type to represent some form of acknowledgment or approval"},{</v>
      </c>
      <c r="AO481" s="28" t="str">
        <f>AO$8</f>
        <v>text</v>
      </c>
      <c r="AP481" s="28" t="str">
        <f>AP$8</f>
        <v>Comment text</v>
      </c>
      <c r="AQ481" s="28" t="str">
        <f t="shared" si="438"/>
        <v>"key":"text","value":"","description":"Comment text"},{</v>
      </c>
      <c r="AR481" s="28" t="str">
        <f>AR$8</f>
        <v>recipient</v>
      </c>
      <c r="AS481" s="28" t="str">
        <f>AS$8</f>
        <v>Followship recipient (group or profile) receiving the follow request</v>
      </c>
      <c r="AT481" s="28" t="str">
        <f t="shared" si="439"/>
        <v>"key":"recipient","value":"","description":"Followship recipient (group or profile) receiving the follow request"},{</v>
      </c>
      <c r="AU481" s="28" t="str">
        <f>AU$8</f>
        <v>title</v>
      </c>
      <c r="AV481" s="28" t="str">
        <f>AV$8</f>
        <v>Group title to be used as group label</v>
      </c>
      <c r="AW481" s="28" t="str">
        <f t="shared" si="440"/>
        <v>"key":"title","value":"","description":"Group title to be used as group label"},{</v>
      </c>
      <c r="AX481" s="28" t="str">
        <f>AX$8</f>
        <v>body</v>
      </c>
      <c r="AY481" s="28" t="str">
        <f>AY$8</f>
        <v>Post body</v>
      </c>
      <c r="AZ481" s="28" t="str">
        <f t="shared" si="441"/>
        <v>"key":"body","value":"","description":"Post body"},{</v>
      </c>
      <c r="BA481" s="28" t="str">
        <f>BA$8</f>
        <v>label</v>
      </c>
      <c r="BB481" s="28" t="str">
        <f>BB$8</f>
        <v>Tag label</v>
      </c>
      <c r="BC481" s="28" t="str">
        <f t="shared" si="442"/>
        <v>"key":"label","value":"","description":"Tag label"},{</v>
      </c>
      <c r="BD481" s="28" t="str">
        <f>BD$8</f>
        <v>label</v>
      </c>
      <c r="BE481" s="28" t="str">
        <f>BE$8</f>
        <v>Topic label</v>
      </c>
      <c r="BF481" s="28" t="str">
        <f t="shared" si="443"/>
        <v>"key":"label","value":"","description":"Topic label"},{</v>
      </c>
      <c r="BG481" s="28" t="str">
        <f>BG$8</f>
        <v>label</v>
      </c>
      <c r="BH481" s="28" t="str">
        <f>BH$8</f>
        <v>Trend label</v>
      </c>
      <c r="BI481" s="28" t="str">
        <f t="shared" si="444"/>
        <v>"key":"label","value":"","description":"Trend label"},{</v>
      </c>
      <c r="BJ481" s="28" t="str">
        <f>BJ$8</f>
        <v>title</v>
      </c>
      <c r="BK481" s="28" t="str">
        <f>BK$8</f>
        <v>Thread title used as a nickname for the message thread</v>
      </c>
      <c r="BL481" s="28" t="str">
        <f t="shared" si="445"/>
        <v>"key":"title","value":"","description":"Thread title used as a nickname for the message thread"},{</v>
      </c>
      <c r="BM481" s="28" t="str">
        <f>BM$8</f>
        <v>body</v>
      </c>
      <c r="BN481" s="28" t="str">
        <f>BN$8</f>
        <v>Message list</v>
      </c>
      <c r="BO481" s="28" t="str">
        <f t="shared" si="446"/>
        <v>"key":"body","value":"","description":"Message list"},{</v>
      </c>
      <c r="BP481" s="28" t="str">
        <f>BP$8</f>
        <v>message</v>
      </c>
      <c r="BQ481" s="28" t="str">
        <f>BQ$8</f>
        <v>Notification message is the exact text to be sent to the user as the notification.</v>
      </c>
      <c r="BR481" s="28" t="str">
        <f t="shared" si="447"/>
        <v>"key":"message","value":"","description":"Notification message is the exact text to be sent to the user as the notification."},{</v>
      </c>
      <c r="BS481" s="28" t="str">
        <f>BS$8</f>
        <v>excerpts</v>
      </c>
      <c r="BT481" s="28" t="str">
        <f>BT$8</f>
        <v>Stage excerpts contain text and coordinates where this text can be found on a stage (JSON).</v>
      </c>
      <c r="BU481" s="28" t="str">
        <f t="shared" si="448"/>
        <v>"key":"excerpts","value":"","description":"Stage excerpts contain text and coordinates where this text can be found on a stage (JSON)."},{</v>
      </c>
      <c r="BV481" s="28" t="str">
        <f>BV$8</f>
        <v>type</v>
      </c>
      <c r="BW481" s="28" t="str">
        <f>BW$8</f>
        <v>Recording type is either a audio file or video file.</v>
      </c>
      <c r="BX481" s="28" t="str">
        <f t="shared" si="449"/>
        <v>"key":"type","value":"","description":"Recording type is either a audio file or video file."},{</v>
      </c>
      <c r="BY481" s="28" t="str">
        <f>BY$8</f>
        <v>drawings</v>
      </c>
      <c r="BZ481" s="28" t="str">
        <f>BZ$8</f>
        <v>Attachment assets holds all image asset references (JSON).</v>
      </c>
      <c r="CA481" s="28" t="str">
        <f t="shared" si="450"/>
        <v>"key":"drawings","value":"","description":"Attachment assets holds all image asset references (JSON)."},{</v>
      </c>
      <c r="CB481" s="28" t="str">
        <f>CB$8</f>
        <v>lines</v>
      </c>
      <c r="CC481" s="28" t="str">
        <f>CC$8</f>
        <v>Excerpt lines represent an individual line of text (JSON).</v>
      </c>
      <c r="CD481" s="28" t="str">
        <f t="shared" si="451"/>
        <v>"key":"lines","value":"","description":"Excerpt lines represent an individual line of text (JSON)."},{</v>
      </c>
      <c r="CE481" s="28" t="str">
        <f>CE$8</f>
        <v>text</v>
      </c>
      <c r="CF481" s="28" t="str">
        <f>CF$8</f>
        <v>Idea assets holds all image asset references (JSON).</v>
      </c>
      <c r="CG481" s="28" t="str">
        <f t="shared" si="452"/>
        <v>"key":"text","value":"","description":"Idea assets holds all image asset references (JSON)."},{</v>
      </c>
      <c r="CH481" s="28"/>
      <c r="CI481" s="28"/>
      <c r="CJ481" s="28"/>
      <c r="CK481" s="28"/>
      <c r="CL481" s="28"/>
      <c r="CM481" s="28"/>
    </row>
    <row r="482" spans="2:91" x14ac:dyDescent="0.2">
      <c r="B482" s="28">
        <f>B$9</f>
        <v>0</v>
      </c>
      <c r="C482" s="28">
        <f>C$9</f>
        <v>0</v>
      </c>
      <c r="D482" s="28" t="str">
        <f t="shared" si="425"/>
        <v/>
      </c>
      <c r="E482" s="28">
        <f>E$9</f>
        <v>0</v>
      </c>
      <c r="F482" s="28">
        <f>F$9</f>
        <v>0</v>
      </c>
      <c r="G482" s="28" t="str">
        <f t="shared" si="426"/>
        <v/>
      </c>
      <c r="H482" s="28" t="str">
        <f>H$9</f>
        <v>token</v>
      </c>
      <c r="I482" s="28" t="str">
        <f>I$9</f>
        <v>Event token used to make the call</v>
      </c>
      <c r="J482" s="28" t="str">
        <f t="shared" si="427"/>
        <v>"key":"token","value":"","description":"Event token used to make the call"},{</v>
      </c>
      <c r="K482" s="28" t="str">
        <f>K$9</f>
        <v>website</v>
      </c>
      <c r="L482" s="28" t="str">
        <f>L$9</f>
        <v>App details can be found at this website or URL. (255 characters)</v>
      </c>
      <c r="M482" s="28" t="str">
        <f t="shared" si="428"/>
        <v>"key":"website","value":"","description":"App details can be found at this website or URL. (255 characters)"},{</v>
      </c>
      <c r="N482" s="28" t="str">
        <f>N$9</f>
        <v>secret</v>
      </c>
      <c r="O482" s="28" t="str">
        <f>O$9</f>
        <v>Token secret is the equivalent of a system generated password for API usage. This secret paired with the token_ID will produce a token_key to be used for all API calls. (20 characters)</v>
      </c>
      <c r="P482" s="28" t="str">
        <f t="shared" si="429"/>
        <v>"key":"secret","value":"","description":"Token secret is the equivalent of a system generated password for API usage. This secret paired with the token_ID will produce a token_key to be used for all API calls. (20 characters)"},{</v>
      </c>
      <c r="Q482" s="28" t="str">
        <f>Q$9</f>
        <v>name_middle</v>
      </c>
      <c r="R482" s="28" t="str">
        <f>R$9</f>
        <v>Person middle name</v>
      </c>
      <c r="S482" s="28" t="str">
        <f t="shared" si="430"/>
        <v>"key":"name_middle","value":"","description":"Person middle name"},{</v>
      </c>
      <c r="T482" s="28" t="str">
        <f>T$9</f>
        <v>authorize</v>
      </c>
      <c r="U482" s="28" t="str">
        <f>U$9</f>
        <v>User identifier in app</v>
      </c>
      <c r="V482" s="28" t="str">
        <f t="shared" si="431"/>
        <v>"key":"authorize","value":"","description":"User identifier in app"},{</v>
      </c>
      <c r="W482" s="28" t="str">
        <f>W$9</f>
        <v>bio</v>
      </c>
      <c r="X482" s="28" t="str">
        <f>X$9</f>
        <v>Profile quick tweet about you</v>
      </c>
      <c r="Y482" s="28" t="str">
        <f t="shared" si="432"/>
        <v>"key":"bio","value":"","description":"Profile quick tweet about you"},{</v>
      </c>
      <c r="Z482" s="28" t="str">
        <f>Z$9</f>
        <v>status</v>
      </c>
      <c r="AA482" s="28" t="str">
        <f>AA$9</f>
        <v>Partner status as approved (0) and unapproved (1)</v>
      </c>
      <c r="AB482" s="28" t="str">
        <f t="shared" si="433"/>
        <v>"key":"status","value":"","description":"Partner status as approved (0) and unapproved (1)"},{</v>
      </c>
      <c r="AC482" s="28">
        <f>AC$9</f>
        <v>0</v>
      </c>
      <c r="AD482" s="28">
        <f>AD$9</f>
        <v>0</v>
      </c>
      <c r="AE482" s="28" t="str">
        <f t="shared" si="434"/>
        <v/>
      </c>
      <c r="AF482" s="28" t="str">
        <f>AF$9</f>
        <v>conversion</v>
      </c>
      <c r="AG482" s="28" t="str">
        <f>AG$9</f>
        <v>Search conversion keeps a list of clicked objects from the search (JSON)</v>
      </c>
      <c r="AH482" s="28" t="str">
        <f t="shared" si="435"/>
        <v>"key":"conversion","value":"","description":"Search conversion keeps a list of clicked objects from the search (JSON)"},{</v>
      </c>
      <c r="AI482" s="28" t="str">
        <f>AI$9</f>
        <v>status</v>
      </c>
      <c r="AJ482" s="28" t="str">
        <f>AJ$9</f>
        <v>Asset status as active or inactive for public use</v>
      </c>
      <c r="AK482" s="28" t="str">
        <f t="shared" si="436"/>
        <v>"key":"status","value":"","description":"Asset status as active or inactive for public use"},{</v>
      </c>
      <c r="AL482" s="28" t="str">
        <f>AL$9</f>
        <v>parent</v>
      </c>
      <c r="AM482" s="28" t="str">
        <f>AM$9</f>
        <v>Acknowledgement parent targeted for this reaction</v>
      </c>
      <c r="AN482" s="28" t="str">
        <f t="shared" si="437"/>
        <v>"key":"parent","value":"","description":"Acknowledgement parent targeted for this reaction"},{</v>
      </c>
      <c r="AO482" s="28" t="str">
        <f>AO$9</f>
        <v>thread</v>
      </c>
      <c r="AP482" s="28" t="str">
        <f>AP$9</f>
        <v>Comment thread or parent comment this item is attached to</v>
      </c>
      <c r="AQ482" s="28" t="str">
        <f t="shared" si="438"/>
        <v>"key":"thread","value":"","description":"Comment thread or parent comment this item is attached to"},{</v>
      </c>
      <c r="AR482" s="28" t="str">
        <f>AR$9</f>
        <v>sender</v>
      </c>
      <c r="AS482" s="28" t="str">
        <f>AS$9</f>
        <v>Followship initiator sending the follow request</v>
      </c>
      <c r="AT482" s="28" t="str">
        <f t="shared" si="439"/>
        <v>"key":"sender","value":"","description":"Followship initiator sending the follow request"},{</v>
      </c>
      <c r="AU482" s="28" t="str">
        <f>AU$9</f>
        <v>headline</v>
      </c>
      <c r="AV482" s="28" t="str">
        <f>AV$9</f>
        <v>Group headline demonstrates this groups goals.</v>
      </c>
      <c r="AW482" s="28" t="str">
        <f t="shared" si="440"/>
        <v>"key":"headline","value":"","description":"Group headline demonstrates this groups goals."},{</v>
      </c>
      <c r="AX482" s="28" t="str">
        <f>AX$9</f>
        <v>images</v>
      </c>
      <c r="AY482" s="28" t="str">
        <f>AY$9</f>
        <v>Post images represent all images associated (JSON)</v>
      </c>
      <c r="AZ482" s="28" t="str">
        <f t="shared" si="441"/>
        <v>"key":"images","value":"","description":"Post images represent all images associated (JSON)"},{</v>
      </c>
      <c r="BA482" s="28" t="str">
        <f>BA$9</f>
        <v>object</v>
      </c>
      <c r="BB482" s="28" t="str">
        <f>BB$9</f>
        <v>Tag object</v>
      </c>
      <c r="BC482" s="28" t="str">
        <f t="shared" si="442"/>
        <v>"key":"object","value":"","description":"Tag object"},{</v>
      </c>
      <c r="BD482" s="28">
        <f>BD$9</f>
        <v>0</v>
      </c>
      <c r="BE482" s="28">
        <f>BE$9</f>
        <v>0</v>
      </c>
      <c r="BF482" s="28" t="str">
        <f t="shared" si="443"/>
        <v/>
      </c>
      <c r="BG482" s="28" t="str">
        <f>BG$9</f>
        <v>object</v>
      </c>
      <c r="BH482" s="28" t="str">
        <f>BH$9</f>
        <v>Trend object</v>
      </c>
      <c r="BI482" s="28" t="str">
        <f t="shared" si="444"/>
        <v>"key":"object","value":"","description":"Trend object"},{</v>
      </c>
      <c r="BJ482" s="28" t="str">
        <f>BJ$9</f>
        <v>participants</v>
      </c>
      <c r="BK482" s="28" t="str">
        <f>BK$9</f>
        <v>Thread participants is a list of users having access to the thread (JSON).</v>
      </c>
      <c r="BL482" s="28" t="str">
        <f t="shared" si="445"/>
        <v>"key":"participants","value":"","description":"Thread participants is a list of users having access to the thread (JSON)."},{</v>
      </c>
      <c r="BM482" s="28" t="str">
        <f>BM$9</f>
        <v>images</v>
      </c>
      <c r="BN482" s="28" t="str">
        <f>BN$9</f>
        <v>Message images represent all images associated (JSON)</v>
      </c>
      <c r="BO482" s="28" t="str">
        <f t="shared" si="446"/>
        <v>"key":"images","value":"","description":"Message images represent all images associated (JSON)"},{</v>
      </c>
      <c r="BP482" s="28" t="str">
        <f>BP$9</f>
        <v>type</v>
      </c>
      <c r="BQ482" s="28" t="str">
        <f>BQ$9</f>
        <v>Notification type indicates the kind of function that initiated this notification.</v>
      </c>
      <c r="BR482" s="28" t="str">
        <f t="shared" si="447"/>
        <v>"key":"type","value":"","description":"Notification type indicates the kind of function that initiated this notification."},{</v>
      </c>
      <c r="BS482" s="28" t="str">
        <f>BS$9</f>
        <v>attachments</v>
      </c>
      <c r="BT482" s="28" t="str">
        <f>BT$9</f>
        <v>Stage attachment which contains either drawing paths, post images or audio recordings (JSON).</v>
      </c>
      <c r="BU482" s="28" t="str">
        <f t="shared" si="448"/>
        <v>"key":"attachments","value":"","description":"Stage attachment which contains either drawing paths, post images or audio recordings (JSON)."},{</v>
      </c>
      <c r="BV482" s="28" t="str">
        <f>BV$9</f>
        <v>source</v>
      </c>
      <c r="BW482" s="28" t="str">
        <f>BW$9</f>
        <v>Recording source is the media file itself.</v>
      </c>
      <c r="BX482" s="28" t="str">
        <f t="shared" si="449"/>
        <v>"key":"source","value":"","description":"Recording source is the media file itself."},{</v>
      </c>
      <c r="BY482" s="28" t="str">
        <f>BY$9</f>
        <v>images</v>
      </c>
      <c r="BZ482" s="28" t="str">
        <f>BZ$9</f>
        <v>Attachment assets holds all drawing path references and corrdinates (JSON).</v>
      </c>
      <c r="CA482" s="28" t="str">
        <f t="shared" si="450"/>
        <v>"key":"images","value":"","description":"Attachment assets holds all drawing path references and corrdinates (JSON)."},{</v>
      </c>
      <c r="CB482" s="28">
        <f>CB$9</f>
        <v>0</v>
      </c>
      <c r="CC482" s="28">
        <f>CC$9</f>
        <v>0</v>
      </c>
      <c r="CD482" s="28" t="str">
        <f t="shared" si="451"/>
        <v/>
      </c>
      <c r="CE482" s="28" t="str">
        <f>CE$9</f>
        <v>x</v>
      </c>
      <c r="CF482" s="28" t="str">
        <f>CF$9</f>
        <v>Idea x coordinate starting point.</v>
      </c>
      <c r="CG482" s="28" t="str">
        <f t="shared" si="452"/>
        <v>"key":"x","value":"","description":"Idea x coordinate starting point."},{</v>
      </c>
      <c r="CH482" s="28"/>
      <c r="CI482" s="28"/>
      <c r="CJ482" s="28"/>
      <c r="CK482" s="28"/>
      <c r="CL482" s="28"/>
      <c r="CM482" s="28"/>
    </row>
    <row r="483" spans="2:91" x14ac:dyDescent="0.2">
      <c r="B483" s="28">
        <f>B$10</f>
        <v>0</v>
      </c>
      <c r="C483" s="28">
        <f>C$10</f>
        <v>0</v>
      </c>
      <c r="D483" s="28" t="str">
        <f t="shared" si="425"/>
        <v/>
      </c>
      <c r="E483" s="28">
        <f>E$10</f>
        <v>0</v>
      </c>
      <c r="F483" s="28">
        <f>F$10</f>
        <v>0</v>
      </c>
      <c r="G483" s="28" t="str">
        <f t="shared" si="426"/>
        <v/>
      </c>
      <c r="H483" s="28" t="str">
        <f>H$10</f>
        <v>object</v>
      </c>
      <c r="I483" s="28" t="str">
        <f>I$10</f>
        <v>Event object used in the call</v>
      </c>
      <c r="J483" s="28" t="str">
        <f t="shared" si="427"/>
        <v>"key":"object","value":"","description":"Event object used in the call"},{</v>
      </c>
      <c r="K483" s="28" t="str">
        <f>K$10</f>
        <v>industry</v>
      </c>
      <c r="L483" s="28" t="str">
        <f>L$10</f>
        <v>App primarily used in the this industry. (255 characters)</v>
      </c>
      <c r="M483" s="28" t="str">
        <f t="shared" si="428"/>
        <v>"key":"industry","value":"","description":"App primarily used in the this industry. (255 characters)"},{</v>
      </c>
      <c r="N483" s="28" t="str">
        <f>N$10</f>
        <v>expires</v>
      </c>
      <c r="O483" s="28" t="str">
        <f>O$10</f>
        <v>Token expires on this date.</v>
      </c>
      <c r="P483" s="28" t="str">
        <f t="shared" si="429"/>
        <v>"key":"expires","value":"","description":"Token expires on this date."},{</v>
      </c>
      <c r="Q483" s="28" t="str">
        <f>Q$10</f>
        <v>name_last</v>
      </c>
      <c r="R483" s="28" t="str">
        <f>R$10</f>
        <v>Person last name</v>
      </c>
      <c r="S483" s="28" t="str">
        <f t="shared" si="430"/>
        <v>"key":"name_last","value":"","description":"Person last name"},{</v>
      </c>
      <c r="T483" s="28" t="str">
        <f>T$10</f>
        <v>lastlogin</v>
      </c>
      <c r="U483" s="28" t="str">
        <f>U$10</f>
        <v>User last successful login</v>
      </c>
      <c r="V483" s="28" t="str">
        <f t="shared" si="431"/>
        <v>"key":"lastlogin","value":"","description":"User last successful login"},{</v>
      </c>
      <c r="W483" s="28" t="str">
        <f>W$10</f>
        <v>headline</v>
      </c>
      <c r="X483" s="28" t="str">
        <f>X$10</f>
        <v>Profile tell us a bit more about you</v>
      </c>
      <c r="Y483" s="28" t="str">
        <f t="shared" si="432"/>
        <v>"key":"headline","value":"","description":"Profile tell us a bit more about you"},{</v>
      </c>
      <c r="Z483" s="28" t="str">
        <f>Z$10</f>
        <v>organization</v>
      </c>
      <c r="AA483" s="28" t="str">
        <f>AA$10</f>
        <v>Partner organization is the company or entity that can create an app.</v>
      </c>
      <c r="AB483" s="28" t="str">
        <f t="shared" si="433"/>
        <v>"key":"organization","value":"","description":"Partner organization is the company or entity that can create an app."},{</v>
      </c>
      <c r="AC483" s="28">
        <f>AC$10</f>
        <v>0</v>
      </c>
      <c r="AD483" s="28">
        <f>AD$10</f>
        <v>0</v>
      </c>
      <c r="AE483" s="28" t="str">
        <f t="shared" si="434"/>
        <v/>
      </c>
      <c r="AF483" s="28">
        <f>AF$10</f>
        <v>0</v>
      </c>
      <c r="AG483" s="28">
        <f>AG$10</f>
        <v>0</v>
      </c>
      <c r="AH483" s="28" t="str">
        <f t="shared" si="435"/>
        <v/>
      </c>
      <c r="AI483" s="28" t="str">
        <f>AI$10</f>
        <v>primary</v>
      </c>
      <c r="AJ483" s="28" t="str">
        <f>AJ$10</f>
        <v>Asset primary of a series of others</v>
      </c>
      <c r="AK483" s="28" t="str">
        <f t="shared" si="436"/>
        <v>"key":"primary","value":"","description":"Asset primary of a series of others"},{</v>
      </c>
      <c r="AL483" s="28" t="str">
        <f>AL$10</f>
        <v>object</v>
      </c>
      <c r="AM483" s="28" t="str">
        <f>AM$10</f>
        <v>Acknowledgement object being reacted to</v>
      </c>
      <c r="AN483" s="28" t="str">
        <f t="shared" si="437"/>
        <v>"key":"object","value":"","description":"Acknowledgement object being reacted to"},{</v>
      </c>
      <c r="AO483" s="28" t="str">
        <f>AO$10</f>
        <v>object</v>
      </c>
      <c r="AP483" s="28" t="str">
        <f>AP$10</f>
        <v>Comment object being reacted to</v>
      </c>
      <c r="AQ483" s="28" t="str">
        <f t="shared" si="438"/>
        <v>"key":"object","value":"","description":"Comment object being reacted to"},{</v>
      </c>
      <c r="AR483" s="28" t="str">
        <f>AR$10</f>
        <v>status</v>
      </c>
      <c r="AS483" s="28" t="str">
        <f>AS$10</f>
        <v>Followship status indicates whether request has been accepted or is pending (pending, accepted, declined, blocked)</v>
      </c>
      <c r="AT483" s="28" t="str">
        <f t="shared" si="439"/>
        <v>"key":"status","value":"","description":"Followship status indicates whether request has been accepted or is pending (pending, accepted, declined, blocked)"},{</v>
      </c>
      <c r="AU483" s="28" t="str">
        <f>AU$10</f>
        <v>access</v>
      </c>
      <c r="AV483" s="28" t="str">
        <f>AV$10</f>
        <v>Group access indicates whether the group is public, private or protected</v>
      </c>
      <c r="AW483" s="28" t="str">
        <f t="shared" si="440"/>
        <v>"key":"access","value":"","description":"Group access indicates whether the group is public, private or protected"},{</v>
      </c>
      <c r="AX483" s="28" t="str">
        <f>AX$10</f>
        <v>closed</v>
      </c>
      <c r="AY483" s="28" t="str">
        <f>AY$10</f>
        <v>Post author account closed or inactve</v>
      </c>
      <c r="AZ483" s="28" t="str">
        <f t="shared" si="441"/>
        <v>"key":"closed","value":"","description":"Post author account closed or inactve"},{</v>
      </c>
      <c r="BA483" s="28">
        <f>BA$10</f>
        <v>0</v>
      </c>
      <c r="BB483" s="28">
        <f>BB$10</f>
        <v>0</v>
      </c>
      <c r="BC483" s="28" t="str">
        <f t="shared" si="442"/>
        <v/>
      </c>
      <c r="BD483" s="28">
        <f>BD$10</f>
        <v>0</v>
      </c>
      <c r="BE483" s="28">
        <f>BE$10</f>
        <v>0</v>
      </c>
      <c r="BF483" s="28" t="str">
        <f t="shared" si="443"/>
        <v/>
      </c>
      <c r="BG483" s="28">
        <f>BG$10</f>
        <v>0</v>
      </c>
      <c r="BH483" s="28">
        <f>BH$10</f>
        <v>0</v>
      </c>
      <c r="BI483" s="28" t="str">
        <f t="shared" si="444"/>
        <v/>
      </c>
      <c r="BJ483" s="28" t="str">
        <f>BJ$10</f>
        <v>preview</v>
      </c>
      <c r="BK483" s="28" t="str">
        <f>BK$10</f>
        <v>Thread preview of the latest message in the thread.</v>
      </c>
      <c r="BL483" s="28" t="str">
        <f t="shared" si="445"/>
        <v>"key":"preview","value":"","description":"Thread preview of the latest message in the thread."},{</v>
      </c>
      <c r="BM483" s="28" t="str">
        <f>BM$10</f>
        <v>deleted</v>
      </c>
      <c r="BN483" s="28" t="str">
        <f>BN$10</f>
        <v>Message deleted indicates the message has been deleted.</v>
      </c>
      <c r="BO483" s="28" t="str">
        <f t="shared" si="446"/>
        <v>"key":"deleted","value":"","description":"Message deleted indicates the message has been deleted."},{</v>
      </c>
      <c r="BP483" s="28" t="str">
        <f>BP$10</f>
        <v>opened</v>
      </c>
      <c r="BQ483" s="28" t="str">
        <f>BQ$10</f>
        <v>Notification open indicates the recipients explicit action against a notification.</v>
      </c>
      <c r="BR483" s="28" t="str">
        <f t="shared" si="447"/>
        <v>"key":"opened","value":"","description":"Notification open indicates the recipients explicit action against a notification."},{</v>
      </c>
      <c r="BS483" s="28">
        <f>BS$10</f>
        <v>0</v>
      </c>
      <c r="BT483" s="28">
        <f>BT$10</f>
        <v>0</v>
      </c>
      <c r="BU483" s="28" t="str">
        <f t="shared" si="448"/>
        <v/>
      </c>
      <c r="BV483" s="28" t="str">
        <f>BV$10</f>
        <v>length</v>
      </c>
      <c r="BW483" s="28" t="str">
        <f>BW$10</f>
        <v>Recording length represents the total duration of the media file.</v>
      </c>
      <c r="BX483" s="28" t="str">
        <f t="shared" si="449"/>
        <v>"key":"length","value":"","description":"Recording length represents the total duration of the media file."},{</v>
      </c>
      <c r="BY483" s="28" t="str">
        <f>BY$10</f>
        <v>recordings</v>
      </c>
      <c r="BZ483" s="28" t="str">
        <f>BZ$10</f>
        <v>Attachment assets holds all media recording references (JSON).</v>
      </c>
      <c r="CA483" s="28" t="str">
        <f t="shared" si="450"/>
        <v>"key":"recordings","value":"","description":"Attachment assets holds all media recording references (JSON)."},{</v>
      </c>
      <c r="CB483" s="28">
        <f>CB$10</f>
        <v>0</v>
      </c>
      <c r="CC483" s="28">
        <f>CC$10</f>
        <v>0</v>
      </c>
      <c r="CD483" s="28" t="str">
        <f t="shared" si="451"/>
        <v/>
      </c>
      <c r="CE483" s="28" t="str">
        <f>CE$10</f>
        <v>y</v>
      </c>
      <c r="CF483" s="28" t="str">
        <f>CF$10</f>
        <v>Idea y coordinate starting point.</v>
      </c>
      <c r="CG483" s="28" t="str">
        <f t="shared" si="452"/>
        <v>"key":"y","value":"","description":"Idea y coordinate starting point."},{</v>
      </c>
      <c r="CH483" s="28"/>
      <c r="CI483" s="28"/>
      <c r="CJ483" s="28"/>
      <c r="CK483" s="28"/>
      <c r="CL483" s="28"/>
      <c r="CM483" s="28"/>
    </row>
    <row r="484" spans="2:91" x14ac:dyDescent="0.2">
      <c r="B484" s="28">
        <f>B$11</f>
        <v>0</v>
      </c>
      <c r="C484" s="28">
        <f>C$11</f>
        <v>0</v>
      </c>
      <c r="D484" s="28" t="str">
        <f t="shared" si="425"/>
        <v/>
      </c>
      <c r="E484" s="28">
        <f>E$11</f>
        <v>0</v>
      </c>
      <c r="F484" s="28">
        <f>F$11</f>
        <v>0</v>
      </c>
      <c r="G484" s="28" t="str">
        <f t="shared" si="426"/>
        <v/>
      </c>
      <c r="H484" s="28">
        <f>H$11</f>
        <v>0</v>
      </c>
      <c r="I484" s="28">
        <f>I$11</f>
        <v>0</v>
      </c>
      <c r="J484" s="28" t="str">
        <f t="shared" si="427"/>
        <v/>
      </c>
      <c r="K484" s="28" t="str">
        <f>K$11</f>
        <v>email</v>
      </c>
      <c r="L484" s="28" t="str">
        <f>L$11</f>
        <v>App contact email in the event a user wants to reach out to the app creator. (255 characters)</v>
      </c>
      <c r="M484" s="28" t="str">
        <f t="shared" si="428"/>
        <v>"key":"email","value":"","description":"App contact email in the event a user wants to reach out to the app creator. (255 characters)"},{</v>
      </c>
      <c r="N484" s="28" t="str">
        <f>N$11</f>
        <v>limit</v>
      </c>
      <c r="O484" s="28" t="str">
        <f>O$11</f>
        <v>Token daily request limit will either be NULL or a set amount.</v>
      </c>
      <c r="P484" s="28" t="str">
        <f t="shared" si="429"/>
        <v>"key":"limit","value":"","description":"Token daily request limit will either be NULL or a set amount."},{</v>
      </c>
      <c r="Q484" s="28" t="str">
        <f>Q$11</f>
        <v>email</v>
      </c>
      <c r="R484" s="28" t="str">
        <f>R$11</f>
        <v>Person primary email address</v>
      </c>
      <c r="S484" s="28" t="str">
        <f t="shared" si="430"/>
        <v>"key":"email","value":"","description":"Person primary email address"},{</v>
      </c>
      <c r="T484" s="28" t="str">
        <f>T$11</f>
        <v>status</v>
      </c>
      <c r="U484" s="28" t="str">
        <f>U$11</f>
        <v>User status</v>
      </c>
      <c r="V484" s="28" t="str">
        <f t="shared" si="431"/>
        <v>"key":"status","value":"","description":"User status"},{</v>
      </c>
      <c r="W484" s="28" t="str">
        <f>W$11</f>
        <v>access</v>
      </c>
      <c r="X484" s="28" t="str">
        <f>X$11</f>
        <v>Profile access determines whether the profile itself is private or public.</v>
      </c>
      <c r="Y484" s="28" t="str">
        <f t="shared" si="432"/>
        <v>"key":"access","value":"","description":"Profile access determines whether the profile itself is private or public."},{</v>
      </c>
      <c r="Z484" s="28">
        <f>Z$11</f>
        <v>0</v>
      </c>
      <c r="AA484" s="28">
        <f>AA$11</f>
        <v>0</v>
      </c>
      <c r="AB484" s="28" t="str">
        <f t="shared" si="433"/>
        <v/>
      </c>
      <c r="AC484" s="28">
        <f>AC$11</f>
        <v>0</v>
      </c>
      <c r="AD484" s="28">
        <f>AD$11</f>
        <v>0</v>
      </c>
      <c r="AE484" s="28" t="str">
        <f t="shared" si="434"/>
        <v/>
      </c>
      <c r="AF484" s="28">
        <f>AF$11</f>
        <v>0</v>
      </c>
      <c r="AG484" s="28">
        <f>AG$11</f>
        <v>0</v>
      </c>
      <c r="AH484" s="28" t="str">
        <f t="shared" si="435"/>
        <v/>
      </c>
      <c r="AI484" s="28" t="str">
        <f>AI$11</f>
        <v>object</v>
      </c>
      <c r="AJ484" s="28" t="str">
        <f>AJ$11</f>
        <v>Asset object to which the image is assigned</v>
      </c>
      <c r="AK484" s="28" t="str">
        <f t="shared" si="436"/>
        <v>"key":"object","value":"","description":"Asset object to which the image is assigned"},{</v>
      </c>
      <c r="AL484" s="28">
        <f>AL$11</f>
        <v>0</v>
      </c>
      <c r="AM484" s="28">
        <f>AM$11</f>
        <v>0</v>
      </c>
      <c r="AN484" s="28" t="str">
        <f t="shared" si="437"/>
        <v/>
      </c>
      <c r="AO484" s="28">
        <f>AO$11</f>
        <v>0</v>
      </c>
      <c r="AP484" s="28">
        <f>AP$11</f>
        <v>0</v>
      </c>
      <c r="AQ484" s="28" t="str">
        <f t="shared" si="438"/>
        <v/>
      </c>
      <c r="AR484" s="28">
        <f>AR$11</f>
        <v>0</v>
      </c>
      <c r="AS484" s="28">
        <f>AS$11</f>
        <v>0</v>
      </c>
      <c r="AT484" s="28" t="str">
        <f t="shared" si="439"/>
        <v/>
      </c>
      <c r="AU484" s="28" t="str">
        <f>AU$11</f>
        <v>participants</v>
      </c>
      <c r="AV484" s="28" t="str">
        <f>AV$11</f>
        <v>Group administrators, contributors or other list holds all admins in JSON</v>
      </c>
      <c r="AW484" s="28" t="str">
        <f t="shared" si="440"/>
        <v>"key":"participants","value":"","description":"Group administrators, contributors or other list holds all admins in JSON"},{</v>
      </c>
      <c r="AX484" s="28" t="str">
        <f>AX$11</f>
        <v>deleted</v>
      </c>
      <c r="AY484" s="28" t="str">
        <f>AY$11</f>
        <v>Post removed</v>
      </c>
      <c r="AZ484" s="28" t="str">
        <f t="shared" si="441"/>
        <v>"key":"deleted","value":"","description":"Post removed"},{</v>
      </c>
      <c r="BA484" s="28">
        <f>BA$11</f>
        <v>0</v>
      </c>
      <c r="BB484" s="28">
        <f>BB$11</f>
        <v>0</v>
      </c>
      <c r="BC484" s="28" t="str">
        <f t="shared" si="442"/>
        <v/>
      </c>
      <c r="BD484" s="28">
        <f>BD$11</f>
        <v>0</v>
      </c>
      <c r="BE484" s="28">
        <f>BE$11</f>
        <v>0</v>
      </c>
      <c r="BF484" s="28" t="str">
        <f t="shared" si="443"/>
        <v/>
      </c>
      <c r="BG484" s="28">
        <f>BG$11</f>
        <v>0</v>
      </c>
      <c r="BH484" s="28">
        <f>BH$11</f>
        <v>0</v>
      </c>
      <c r="BI484" s="28" t="str">
        <f t="shared" si="444"/>
        <v/>
      </c>
      <c r="BJ484" s="28">
        <f>BJ$11</f>
        <v>0</v>
      </c>
      <c r="BK484" s="28">
        <f>BK$11</f>
        <v>0</v>
      </c>
      <c r="BL484" s="28" t="str">
        <f t="shared" si="445"/>
        <v/>
      </c>
      <c r="BM484" s="28">
        <f>BM$11</f>
        <v>0</v>
      </c>
      <c r="BN484" s="28">
        <f>BN$11</f>
        <v>0</v>
      </c>
      <c r="BO484" s="28" t="str">
        <f t="shared" si="446"/>
        <v/>
      </c>
      <c r="BP484" s="28" t="str">
        <f>BP$11</f>
        <v>viewed</v>
      </c>
      <c r="BQ484" s="28" t="str">
        <f>BQ$11</f>
        <v>Notification open indicates the recipients having simply viewed.</v>
      </c>
      <c r="BR484" s="28" t="str">
        <f t="shared" si="447"/>
        <v>"key":"viewed","value":"","description":"Notification open indicates the recipients having simply viewed."},{</v>
      </c>
      <c r="BS484" s="28">
        <f>BS$11</f>
        <v>0</v>
      </c>
      <c r="BT484" s="28">
        <f>BT$11</f>
        <v>0</v>
      </c>
      <c r="BU484" s="28" t="str">
        <f t="shared" si="448"/>
        <v/>
      </c>
      <c r="BV484" s="28" t="str">
        <f>BV$11</f>
        <v>cues</v>
      </c>
      <c r="BW484" s="28" t="str">
        <f>BW$11</f>
        <v>Recording cues are time-specific points during a recording where an object was created.</v>
      </c>
      <c r="BX484" s="28" t="str">
        <f t="shared" si="449"/>
        <v>"key":"cues","value":"","description":"Recording cues are time-specific points during a recording where an object was created."},{</v>
      </c>
      <c r="BY484" s="28">
        <f>BY$11</f>
        <v>0</v>
      </c>
      <c r="BZ484" s="28">
        <f>BZ$11</f>
        <v>0</v>
      </c>
      <c r="CA484" s="28" t="str">
        <f t="shared" si="450"/>
        <v/>
      </c>
      <c r="CB484" s="28">
        <f>CB$11</f>
        <v>0</v>
      </c>
      <c r="CC484" s="28">
        <f>CC$11</f>
        <v>0</v>
      </c>
      <c r="CD484" s="28" t="str">
        <f t="shared" si="451"/>
        <v/>
      </c>
      <c r="CE484" s="28" t="str">
        <f>CE$11</f>
        <v>z</v>
      </c>
      <c r="CF484" s="28" t="str">
        <f>CF$11</f>
        <v>Idea z coordinate layer.</v>
      </c>
      <c r="CG484" s="28" t="str">
        <f t="shared" si="452"/>
        <v>"key":"z","value":"","description":"Idea z coordinate layer."},{</v>
      </c>
      <c r="CH484" s="28"/>
      <c r="CI484" s="28"/>
      <c r="CJ484" s="28"/>
      <c r="CK484" s="28"/>
      <c r="CL484" s="28"/>
      <c r="CM484" s="28"/>
    </row>
    <row r="485" spans="2:91" x14ac:dyDescent="0.2">
      <c r="B485" s="28">
        <f>B$12</f>
        <v>0</v>
      </c>
      <c r="C485" s="28">
        <f>C$12</f>
        <v>0</v>
      </c>
      <c r="D485" s="28" t="str">
        <f t="shared" si="425"/>
        <v/>
      </c>
      <c r="E485" s="28">
        <f>E$12</f>
        <v>0</v>
      </c>
      <c r="F485" s="28">
        <f>F$12</f>
        <v>0</v>
      </c>
      <c r="G485" s="28" t="str">
        <f t="shared" si="426"/>
        <v/>
      </c>
      <c r="H485" s="28">
        <f>H$12</f>
        <v>0</v>
      </c>
      <c r="I485" s="28">
        <f>I$12</f>
        <v>0</v>
      </c>
      <c r="J485" s="28" t="str">
        <f t="shared" si="427"/>
        <v/>
      </c>
      <c r="K485" s="28" t="str">
        <f>K$12</f>
        <v>description</v>
      </c>
      <c r="L485" s="28" t="str">
        <f>L$12</f>
        <v>App description seen when details are show about the app. (255 characters)</v>
      </c>
      <c r="M485" s="28" t="str">
        <f t="shared" si="428"/>
        <v>"key":"description","value":"","description":"App description seen when details are show about the app. (255 characters)"},{</v>
      </c>
      <c r="N485" s="28" t="str">
        <f>N$12</f>
        <v>balance</v>
      </c>
      <c r="O485" s="28" t="str">
        <f>O$12</f>
        <v>Token balance is the difference between limit and usage.</v>
      </c>
      <c r="P485" s="28" t="str">
        <f t="shared" si="429"/>
        <v>"key":"balance","value":"","description":"Token balance is the difference between limit and usage."},{</v>
      </c>
      <c r="Q485" s="28" t="str">
        <f>Q$12</f>
        <v>phone_primary</v>
      </c>
      <c r="R485" s="28" t="str">
        <f>R$12</f>
        <v>Person primary phone number</v>
      </c>
      <c r="S485" s="28" t="str">
        <f t="shared" si="430"/>
        <v>"key":"phone_primary","value":"","description":"Person primary phone number"},{</v>
      </c>
      <c r="T485" s="28" t="str">
        <f>T$12</f>
        <v>validation</v>
      </c>
      <c r="U485" s="28" t="str">
        <f>U$12</f>
        <v>User validation code</v>
      </c>
      <c r="V485" s="28" t="str">
        <f t="shared" si="431"/>
        <v>"key":"validation","value":"","description":"User validation code"},{</v>
      </c>
      <c r="W485" s="28" t="str">
        <f>W$12</f>
        <v>status</v>
      </c>
      <c r="X485" s="28" t="str">
        <f>X$12</f>
        <v>Profile status indicates whether profile is active or inactive.</v>
      </c>
      <c r="Y485" s="28" t="str">
        <f t="shared" si="432"/>
        <v>"key":"status","value":"","description":"Profile status indicates whether profile is active or inactive."},{</v>
      </c>
      <c r="Z485" s="28">
        <f>Z$12</f>
        <v>0</v>
      </c>
      <c r="AA485" s="28">
        <f>AA$12</f>
        <v>0</v>
      </c>
      <c r="AB485" s="28" t="str">
        <f t="shared" si="433"/>
        <v/>
      </c>
      <c r="AC485" s="28">
        <f>AC$12</f>
        <v>0</v>
      </c>
      <c r="AD485" s="28">
        <f>AD$12</f>
        <v>0</v>
      </c>
      <c r="AE485" s="28" t="str">
        <f t="shared" si="434"/>
        <v/>
      </c>
      <c r="AF485" s="28">
        <f>AF$12</f>
        <v>0</v>
      </c>
      <c r="AG485" s="28">
        <f>AG$12</f>
        <v>0</v>
      </c>
      <c r="AH485" s="28" t="str">
        <f t="shared" si="435"/>
        <v/>
      </c>
      <c r="AI485" s="28" t="str">
        <f>AI$12</f>
        <v>caption</v>
      </c>
      <c r="AJ485" s="28" t="str">
        <f>AJ$12</f>
        <v>Asset caption is a text blurb describing each video</v>
      </c>
      <c r="AK485" s="28" t="str">
        <f t="shared" si="436"/>
        <v>"key":"caption","value":"","description":"Asset caption is a text blurb describing each video"},{</v>
      </c>
      <c r="AL485" s="28">
        <f>AL$12</f>
        <v>0</v>
      </c>
      <c r="AM485" s="28">
        <f>AM$12</f>
        <v>0</v>
      </c>
      <c r="AN485" s="28" t="str">
        <f t="shared" si="437"/>
        <v/>
      </c>
      <c r="AO485" s="28">
        <f>AO$12</f>
        <v>0</v>
      </c>
      <c r="AP485" s="28">
        <f>AP$12</f>
        <v>0</v>
      </c>
      <c r="AQ485" s="28" t="str">
        <f t="shared" si="438"/>
        <v/>
      </c>
      <c r="AR485" s="28">
        <f>AR$12</f>
        <v>0</v>
      </c>
      <c r="AS485" s="28">
        <f>AS$12</f>
        <v>0</v>
      </c>
      <c r="AT485" s="28" t="str">
        <f t="shared" si="439"/>
        <v/>
      </c>
      <c r="AU485" s="28" t="str">
        <f>AU$12</f>
        <v>images</v>
      </c>
      <c r="AV485" s="28" t="str">
        <f>AV$12</f>
        <v>Group images will hold all images representing the group</v>
      </c>
      <c r="AW485" s="28" t="str">
        <f t="shared" si="440"/>
        <v>"key":"images","value":"","description":"Group images will hold all images representing the group"},{</v>
      </c>
      <c r="AX485" s="28" t="str">
        <f>AX$12</f>
        <v>access</v>
      </c>
      <c r="AY485" s="28" t="str">
        <f>AY$12</f>
        <v>Post object is either (0) private, (1) protected, (2) public.</v>
      </c>
      <c r="AZ485" s="28" t="str">
        <f t="shared" si="441"/>
        <v>"key":"access","value":"","description":"Post object is either (0) private, (1) protected, (2) public."},{</v>
      </c>
      <c r="BA485" s="28">
        <f>BA$12</f>
        <v>0</v>
      </c>
      <c r="BB485" s="28">
        <f>BB$12</f>
        <v>0</v>
      </c>
      <c r="BC485" s="28" t="str">
        <f t="shared" si="442"/>
        <v/>
      </c>
      <c r="BD485" s="28">
        <f>BD$12</f>
        <v>0</v>
      </c>
      <c r="BE485" s="28">
        <f>BE$12</f>
        <v>0</v>
      </c>
      <c r="BF485" s="28" t="str">
        <f t="shared" si="443"/>
        <v/>
      </c>
      <c r="BG485" s="28">
        <f>BG$12</f>
        <v>0</v>
      </c>
      <c r="BH485" s="28">
        <f>BH$12</f>
        <v>0</v>
      </c>
      <c r="BI485" s="28" t="str">
        <f t="shared" si="444"/>
        <v/>
      </c>
      <c r="BJ485" s="28">
        <f>BJ$12</f>
        <v>0</v>
      </c>
      <c r="BK485" s="28">
        <f>BK$12</f>
        <v>0</v>
      </c>
      <c r="BL485" s="28" t="str">
        <f t="shared" si="445"/>
        <v/>
      </c>
      <c r="BM485" s="28">
        <f>BM$12</f>
        <v>0</v>
      </c>
      <c r="BN485" s="28">
        <f>BN$12</f>
        <v>0</v>
      </c>
      <c r="BO485" s="28" t="str">
        <f t="shared" si="446"/>
        <v/>
      </c>
      <c r="BP485" s="28" t="str">
        <f>BP$12</f>
        <v>recipient</v>
      </c>
      <c r="BQ485" s="28" t="str">
        <f>BQ$12</f>
        <v>Notification user_to is the recipient of the notification.</v>
      </c>
      <c r="BR485" s="28" t="str">
        <f t="shared" si="447"/>
        <v>"key":"recipient","value":"","description":"Notification user_to is the recipient of the notification."},{</v>
      </c>
      <c r="BS485" s="28">
        <f>BS$12</f>
        <v>0</v>
      </c>
      <c r="BT485" s="28">
        <f>BT$12</f>
        <v>0</v>
      </c>
      <c r="BU485" s="28" t="str">
        <f t="shared" si="448"/>
        <v/>
      </c>
      <c r="BV485" s="28" t="str">
        <f>BV$12</f>
        <v>start_time</v>
      </c>
      <c r="BW485" s="28" t="str">
        <f>BW$12</f>
        <v>Recording start time with UTC.</v>
      </c>
      <c r="BX485" s="28" t="str">
        <f t="shared" si="449"/>
        <v>"key":"start_time","value":"","description":"Recording start time with UTC."},{</v>
      </c>
      <c r="BY485" s="28">
        <f>BY$12</f>
        <v>0</v>
      </c>
      <c r="BZ485" s="28">
        <f>BZ$12</f>
        <v>0</v>
      </c>
      <c r="CA485" s="28" t="str">
        <f t="shared" si="450"/>
        <v/>
      </c>
      <c r="CB485" s="28">
        <f>CB$12</f>
        <v>0</v>
      </c>
      <c r="CC485" s="28">
        <f>CC$12</f>
        <v>0</v>
      </c>
      <c r="CD485" s="28" t="str">
        <f t="shared" si="451"/>
        <v/>
      </c>
      <c r="CE485" s="28" t="str">
        <f>CE$12</f>
        <v>width</v>
      </c>
      <c r="CF485" s="28" t="str">
        <f>CF$12</f>
        <v>Idea width of visual representation.</v>
      </c>
      <c r="CG485" s="28" t="str">
        <f t="shared" si="452"/>
        <v>"key":"width","value":"","description":"Idea width of visual representation."},{</v>
      </c>
      <c r="CH485" s="28"/>
      <c r="CI485" s="28"/>
      <c r="CJ485" s="28"/>
      <c r="CK485" s="28"/>
      <c r="CL485" s="28"/>
      <c r="CM485" s="28"/>
    </row>
    <row r="486" spans="2:91" x14ac:dyDescent="0.2">
      <c r="B486" s="28">
        <f>B$13</f>
        <v>0</v>
      </c>
      <c r="C486" s="28">
        <f>C$13</f>
        <v>0</v>
      </c>
      <c r="D486" s="28" t="str">
        <f t="shared" si="425"/>
        <v/>
      </c>
      <c r="E486" s="28">
        <f>E$13</f>
        <v>0</v>
      </c>
      <c r="F486" s="28">
        <f>F$13</f>
        <v>0</v>
      </c>
      <c r="G486" s="28" t="str">
        <f t="shared" si="426"/>
        <v/>
      </c>
      <c r="H486" s="28">
        <f>H$13</f>
        <v>0</v>
      </c>
      <c r="I486" s="28">
        <f>I$13</f>
        <v>0</v>
      </c>
      <c r="J486" s="28" t="str">
        <f t="shared" si="427"/>
        <v/>
      </c>
      <c r="K486" s="28" t="str">
        <f>K$13</f>
        <v>type</v>
      </c>
      <c r="L486" s="28" t="str">
        <f>L$13</f>
        <v>App is considered a premium offering.</v>
      </c>
      <c r="M486" s="28" t="str">
        <f t="shared" si="428"/>
        <v>"key":"type","value":"","description":"App is considered a premium offering."},{</v>
      </c>
      <c r="N486" s="28" t="str">
        <f>N$13</f>
        <v>status</v>
      </c>
      <c r="O486" s="28" t="str">
        <f>O$13</f>
        <v>Token available to the general public.</v>
      </c>
      <c r="P486" s="28" t="str">
        <f t="shared" si="429"/>
        <v>"key":"status","value":"","description":"Token available to the general public."},{</v>
      </c>
      <c r="Q486" s="28" t="str">
        <f>Q$13</f>
        <v>phone_secondary</v>
      </c>
      <c r="R486" s="28" t="str">
        <f>R$13</f>
        <v>Person secondary phone number</v>
      </c>
      <c r="S486" s="28" t="str">
        <f t="shared" si="430"/>
        <v>"key":"phone_secondary","value":"","description":"Person secondary phone number"},{</v>
      </c>
      <c r="T486" s="28" t="str">
        <f>T$13</f>
        <v>welcome</v>
      </c>
      <c r="U486" s="28" t="str">
        <f>U$13</f>
        <v>User welcome message array</v>
      </c>
      <c r="V486" s="28" t="str">
        <f t="shared" si="431"/>
        <v>"key":"welcome","value":"","description":"User welcome message array"},{</v>
      </c>
      <c r="W486" s="28">
        <f>W$13</f>
        <v>0</v>
      </c>
      <c r="X486" s="28">
        <f>X$13</f>
        <v>0</v>
      </c>
      <c r="Y486" s="28" t="str">
        <f t="shared" si="432"/>
        <v/>
      </c>
      <c r="Z486" s="28">
        <f>Z$13</f>
        <v>0</v>
      </c>
      <c r="AA486" s="28">
        <f>AA$13</f>
        <v>0</v>
      </c>
      <c r="AB486" s="28" t="str">
        <f t="shared" si="433"/>
        <v/>
      </c>
      <c r="AC486" s="28">
        <f>AC$13</f>
        <v>0</v>
      </c>
      <c r="AD486" s="28">
        <f>AD$13</f>
        <v>0</v>
      </c>
      <c r="AE486" s="28" t="str">
        <f t="shared" si="434"/>
        <v/>
      </c>
      <c r="AF486" s="28">
        <f>AF$13</f>
        <v>0</v>
      </c>
      <c r="AG486" s="28">
        <f>AG$13</f>
        <v>0</v>
      </c>
      <c r="AH486" s="28" t="str">
        <f t="shared" si="435"/>
        <v/>
      </c>
      <c r="AI486" s="28" t="str">
        <f>AI$13</f>
        <v>filename</v>
      </c>
      <c r="AJ486" s="28" t="str">
        <f>AJ$13</f>
        <v>Asset file name</v>
      </c>
      <c r="AK486" s="28" t="str">
        <f t="shared" si="436"/>
        <v>"key":"filename","value":"","description":"Asset file name"},{</v>
      </c>
      <c r="AL486" s="28">
        <f>AL$13</f>
        <v>0</v>
      </c>
      <c r="AM486" s="28">
        <f>AM$13</f>
        <v>0</v>
      </c>
      <c r="AN486" s="28" t="str">
        <f t="shared" si="437"/>
        <v/>
      </c>
      <c r="AO486" s="28">
        <f>AO$13</f>
        <v>0</v>
      </c>
      <c r="AP486" s="28">
        <f>AP$13</f>
        <v>0</v>
      </c>
      <c r="AQ486" s="28" t="str">
        <f t="shared" si="438"/>
        <v/>
      </c>
      <c r="AR486" s="28">
        <f>AR$13</f>
        <v>0</v>
      </c>
      <c r="AS486" s="28">
        <f>AS$13</f>
        <v>0</v>
      </c>
      <c r="AT486" s="28" t="str">
        <f t="shared" si="439"/>
        <v/>
      </c>
      <c r="AU486" s="28" t="str">
        <f>AU$13</f>
        <v>author</v>
      </c>
      <c r="AV486" s="28" t="str">
        <f>AV$13</f>
        <v>Group is the creator of the group</v>
      </c>
      <c r="AW486" s="28" t="str">
        <f t="shared" si="440"/>
        <v>"key":"author","value":"","description":"Group is the creator of the group"},{</v>
      </c>
      <c r="AX486" s="28" t="str">
        <f>AX$13</f>
        <v>host</v>
      </c>
      <c r="AY486" s="28" t="str">
        <f>AY$13</f>
        <v>Post host is where the post is located either group or profile.</v>
      </c>
      <c r="AZ486" s="28" t="str">
        <f t="shared" si="441"/>
        <v>"key":"host","value":"","description":"Post host is where the post is located either group or profile."},{</v>
      </c>
      <c r="BA486" s="28">
        <f>BA$13</f>
        <v>0</v>
      </c>
      <c r="BB486" s="28">
        <f>BB$13</f>
        <v>0</v>
      </c>
      <c r="BC486" s="28" t="str">
        <f t="shared" si="442"/>
        <v/>
      </c>
      <c r="BD486" s="28">
        <f>BD$13</f>
        <v>0</v>
      </c>
      <c r="BE486" s="28">
        <f>BE$13</f>
        <v>0</v>
      </c>
      <c r="BF486" s="28" t="str">
        <f t="shared" si="443"/>
        <v/>
      </c>
      <c r="BG486" s="28">
        <f>BG$13</f>
        <v>0</v>
      </c>
      <c r="BH486" s="28">
        <f>BH$13</f>
        <v>0</v>
      </c>
      <c r="BI486" s="28" t="str">
        <f t="shared" si="444"/>
        <v/>
      </c>
      <c r="BJ486" s="28">
        <f>BJ$13</f>
        <v>0</v>
      </c>
      <c r="BK486" s="28">
        <f>BK$13</f>
        <v>0</v>
      </c>
      <c r="BL486" s="28" t="str">
        <f t="shared" si="445"/>
        <v/>
      </c>
      <c r="BM486" s="28">
        <f>BM$13</f>
        <v>0</v>
      </c>
      <c r="BN486" s="28">
        <f>BN$13</f>
        <v>0</v>
      </c>
      <c r="BO486" s="28" t="str">
        <f t="shared" si="446"/>
        <v/>
      </c>
      <c r="BP486" s="28" t="str">
        <f>BP$13</f>
        <v>sender</v>
      </c>
      <c r="BQ486" s="28" t="str">
        <f>BQ$13</f>
        <v>Notification user_from is the user whose action initiated the notification.</v>
      </c>
      <c r="BR486" s="28" t="str">
        <f t="shared" si="447"/>
        <v>"key":"sender","value":"","description":"Notification user_from is the user whose action initiated the notification."},{</v>
      </c>
      <c r="BS486" s="28">
        <f>BS$13</f>
        <v>0</v>
      </c>
      <c r="BT486" s="28">
        <f>BT$13</f>
        <v>0</v>
      </c>
      <c r="BU486" s="28" t="str">
        <f t="shared" si="448"/>
        <v/>
      </c>
      <c r="BV486" s="28" t="str">
        <f>BV$13</f>
        <v>end_time</v>
      </c>
      <c r="BW486" s="28" t="str">
        <f>BW$13</f>
        <v>Recording end time with UTC.</v>
      </c>
      <c r="BX486" s="28" t="str">
        <f t="shared" si="449"/>
        <v>"key":"end_time","value":"","description":"Recording end time with UTC."},{</v>
      </c>
      <c r="BY486" s="28">
        <f>BY$13</f>
        <v>0</v>
      </c>
      <c r="BZ486" s="28">
        <f>BZ$13</f>
        <v>0</v>
      </c>
      <c r="CA486" s="28" t="str">
        <f t="shared" si="450"/>
        <v/>
      </c>
      <c r="CB486" s="28">
        <f>CB$13</f>
        <v>0</v>
      </c>
      <c r="CC486" s="28">
        <f>CC$13</f>
        <v>0</v>
      </c>
      <c r="CD486" s="28" t="str">
        <f t="shared" si="451"/>
        <v/>
      </c>
      <c r="CE486" s="28" t="str">
        <f>CE$13</f>
        <v>height</v>
      </c>
      <c r="CF486" s="28" t="str">
        <f>CF$13</f>
        <v>Idea height of visual representation.</v>
      </c>
      <c r="CG486" s="28" t="str">
        <f t="shared" si="452"/>
        <v>"key":"height","value":"","description":"Idea height of visual representation."},{</v>
      </c>
      <c r="CH486" s="28"/>
      <c r="CI486" s="28"/>
      <c r="CJ486" s="28"/>
      <c r="CK486" s="28"/>
      <c r="CL486" s="28"/>
      <c r="CM486" s="28"/>
    </row>
    <row r="487" spans="2:91" x14ac:dyDescent="0.2">
      <c r="B487" s="28">
        <f>B$14</f>
        <v>0</v>
      </c>
      <c r="C487" s="28">
        <f>C$14</f>
        <v>0</v>
      </c>
      <c r="D487" s="28" t="str">
        <f t="shared" si="425"/>
        <v/>
      </c>
      <c r="E487" s="28">
        <f>E$14</f>
        <v>0</v>
      </c>
      <c r="F487" s="28">
        <f>F$14</f>
        <v>0</v>
      </c>
      <c r="G487" s="28" t="str">
        <f t="shared" si="426"/>
        <v/>
      </c>
      <c r="H487" s="28">
        <f>H$14</f>
        <v>0</v>
      </c>
      <c r="I487" s="28">
        <f>I$14</f>
        <v>0</v>
      </c>
      <c r="J487" s="28" t="str">
        <f t="shared" si="427"/>
        <v/>
      </c>
      <c r="K487" s="28">
        <f>K$14</f>
        <v>0</v>
      </c>
      <c r="L487" s="28">
        <f>L$14</f>
        <v>0</v>
      </c>
      <c r="M487" s="28" t="str">
        <f t="shared" si="428"/>
        <v/>
      </c>
      <c r="N487" s="28">
        <f>N$14</f>
        <v>0</v>
      </c>
      <c r="O487" s="28">
        <f>O$14</f>
        <v>0</v>
      </c>
      <c r="P487" s="28" t="str">
        <f t="shared" si="429"/>
        <v/>
      </c>
      <c r="Q487" s="28" t="str">
        <f>Q$14</f>
        <v>entitlements</v>
      </c>
      <c r="R487" s="28" t="str">
        <f>R$14</f>
        <v>Person entitlements in JSON data format (guest,user,profile,partner)</v>
      </c>
      <c r="S487" s="28" t="str">
        <f t="shared" si="430"/>
        <v>"key":"entitlements","value":"","description":"Person entitlements in JSON data format (guest,user,profile,partner)"},{</v>
      </c>
      <c r="T487" s="28">
        <f>T$14</f>
        <v>0</v>
      </c>
      <c r="U487" s="28">
        <f>U$14</f>
        <v>0</v>
      </c>
      <c r="V487" s="28" t="str">
        <f t="shared" si="431"/>
        <v/>
      </c>
      <c r="W487" s="28">
        <f>W$14</f>
        <v>0</v>
      </c>
      <c r="X487" s="28">
        <f>X$14</f>
        <v>0</v>
      </c>
      <c r="Y487" s="28" t="str">
        <f t="shared" si="432"/>
        <v/>
      </c>
      <c r="Z487" s="28">
        <f>Z$14</f>
        <v>0</v>
      </c>
      <c r="AA487" s="28">
        <f>AA$14</f>
        <v>0</v>
      </c>
      <c r="AB487" s="28" t="str">
        <f t="shared" si="433"/>
        <v/>
      </c>
      <c r="AC487" s="28">
        <f>AC$14</f>
        <v>0</v>
      </c>
      <c r="AD487" s="28">
        <f>AD$14</f>
        <v>0</v>
      </c>
      <c r="AE487" s="28" t="str">
        <f t="shared" si="434"/>
        <v/>
      </c>
      <c r="AF487" s="28">
        <f>AF$14</f>
        <v>0</v>
      </c>
      <c r="AG487" s="28">
        <f>AG$14</f>
        <v>0</v>
      </c>
      <c r="AH487" s="28" t="str">
        <f t="shared" si="435"/>
        <v/>
      </c>
      <c r="AI487" s="28" t="str">
        <f>AI$14</f>
        <v>metadata</v>
      </c>
      <c r="AJ487" s="28" t="str">
        <f>AJ$14</f>
        <v>Asset metadata in the form of JSON (original filename, latitude, longitude, location, etc.)</v>
      </c>
      <c r="AK487" s="28" t="str">
        <f t="shared" si="436"/>
        <v>"key":"metadata","value":"","description":"Asset metadata in the form of JSON (original filename, latitude, longitude, location, etc.)"},{</v>
      </c>
      <c r="AL487" s="28">
        <f>AL$14</f>
        <v>0</v>
      </c>
      <c r="AM487" s="28">
        <f>AM$14</f>
        <v>0</v>
      </c>
      <c r="AN487" s="28" t="str">
        <f t="shared" si="437"/>
        <v/>
      </c>
      <c r="AO487" s="28">
        <f>AO$14</f>
        <v>0</v>
      </c>
      <c r="AP487" s="28">
        <f>AP$14</f>
        <v>0</v>
      </c>
      <c r="AQ487" s="28" t="str">
        <f t="shared" si="438"/>
        <v/>
      </c>
      <c r="AR487" s="28">
        <f>AR$14</f>
        <v>0</v>
      </c>
      <c r="AS487" s="28">
        <f>AS$14</f>
        <v>0</v>
      </c>
      <c r="AT487" s="28" t="str">
        <f t="shared" si="439"/>
        <v/>
      </c>
      <c r="AU487" s="28">
        <f>AU$14</f>
        <v>0</v>
      </c>
      <c r="AV487" s="28">
        <f>AV$14</f>
        <v>0</v>
      </c>
      <c r="AW487" s="28" t="str">
        <f t="shared" si="440"/>
        <v/>
      </c>
      <c r="AX487" s="28">
        <f>AX$14</f>
        <v>0</v>
      </c>
      <c r="AY487" s="28">
        <f>AY$14</f>
        <v>0</v>
      </c>
      <c r="AZ487" s="28" t="str">
        <f t="shared" si="441"/>
        <v/>
      </c>
      <c r="BA487" s="28">
        <f>BA$14</f>
        <v>0</v>
      </c>
      <c r="BB487" s="28">
        <f>BB$14</f>
        <v>0</v>
      </c>
      <c r="BC487" s="28" t="str">
        <f t="shared" si="442"/>
        <v/>
      </c>
      <c r="BD487" s="28">
        <f>BD$14</f>
        <v>0</v>
      </c>
      <c r="BE487" s="28">
        <f>BE$14</f>
        <v>0</v>
      </c>
      <c r="BF487" s="28" t="str">
        <f t="shared" si="443"/>
        <v/>
      </c>
      <c r="BG487" s="28">
        <f>BG$14</f>
        <v>0</v>
      </c>
      <c r="BH487" s="28">
        <f>BH$14</f>
        <v>0</v>
      </c>
      <c r="BI487" s="28" t="str">
        <f t="shared" si="444"/>
        <v/>
      </c>
      <c r="BJ487" s="28">
        <f>BJ$14</f>
        <v>0</v>
      </c>
      <c r="BK487" s="28">
        <f>BK$14</f>
        <v>0</v>
      </c>
      <c r="BL487" s="28" t="str">
        <f t="shared" si="445"/>
        <v/>
      </c>
      <c r="BM487" s="28">
        <f>BM$14</f>
        <v>0</v>
      </c>
      <c r="BN487" s="28">
        <f>BN$14</f>
        <v>0</v>
      </c>
      <c r="BO487" s="28" t="str">
        <f t="shared" si="446"/>
        <v/>
      </c>
      <c r="BP487" s="28" t="str">
        <f>BP$14</f>
        <v>subject</v>
      </c>
      <c r="BQ487" s="28" t="str">
        <f>BQ$14</f>
        <v>Notification appears as subject line nd used for both emails and push notifications.</v>
      </c>
      <c r="BR487" s="28" t="str">
        <f t="shared" si="447"/>
        <v>"key":"subject","value":"","description":"Notification appears as subject line nd used for both emails and push notifications."},{</v>
      </c>
      <c r="BS487" s="28">
        <f>BS$14</f>
        <v>0</v>
      </c>
      <c r="BT487" s="28">
        <f>BT$14</f>
        <v>0</v>
      </c>
      <c r="BU487" s="28" t="str">
        <f t="shared" si="448"/>
        <v/>
      </c>
      <c r="BV487" s="28">
        <f>BV$14</f>
        <v>0</v>
      </c>
      <c r="BW487" s="28">
        <f>BW$14</f>
        <v>0</v>
      </c>
      <c r="BX487" s="28" t="str">
        <f t="shared" si="449"/>
        <v/>
      </c>
      <c r="BY487" s="28">
        <f>BY$14</f>
        <v>0</v>
      </c>
      <c r="BZ487" s="28">
        <f>BZ$14</f>
        <v>0</v>
      </c>
      <c r="CA487" s="28" t="str">
        <f t="shared" si="450"/>
        <v/>
      </c>
      <c r="CB487" s="28">
        <f>CB$14</f>
        <v>0</v>
      </c>
      <c r="CC487" s="28">
        <f>CC$14</f>
        <v>0</v>
      </c>
      <c r="CD487" s="28" t="str">
        <f t="shared" si="451"/>
        <v/>
      </c>
      <c r="CE487" s="28">
        <f>CE$14</f>
        <v>0</v>
      </c>
      <c r="CF487" s="28">
        <f>CF$14</f>
        <v>0</v>
      </c>
      <c r="CG487" s="28" t="str">
        <f t="shared" si="452"/>
        <v/>
      </c>
      <c r="CH487" s="28"/>
      <c r="CI487" s="28"/>
      <c r="CJ487" s="28"/>
      <c r="CK487" s="28"/>
      <c r="CL487" s="28"/>
      <c r="CM487" s="28"/>
    </row>
    <row r="488" spans="2:91" x14ac:dyDescent="0.2">
      <c r="B488" s="28">
        <f>B$15</f>
        <v>0</v>
      </c>
      <c r="C488" s="28">
        <f>C$15</f>
        <v>0</v>
      </c>
      <c r="D488" s="28" t="str">
        <f t="shared" si="425"/>
        <v/>
      </c>
      <c r="E488" s="28">
        <f>E$15</f>
        <v>0</v>
      </c>
      <c r="F488" s="28">
        <f>F$15</f>
        <v>0</v>
      </c>
      <c r="G488" s="28" t="str">
        <f t="shared" si="426"/>
        <v/>
      </c>
      <c r="H488" s="28">
        <f>H$15</f>
        <v>0</v>
      </c>
      <c r="I488" s="28">
        <f>I$15</f>
        <v>0</v>
      </c>
      <c r="J488" s="28" t="str">
        <f t="shared" si="427"/>
        <v/>
      </c>
      <c r="K488" s="28">
        <f>K$15</f>
        <v>0</v>
      </c>
      <c r="L488" s="28">
        <f>L$15</f>
        <v>0</v>
      </c>
      <c r="M488" s="28" t="str">
        <f t="shared" si="428"/>
        <v/>
      </c>
      <c r="N488" s="28">
        <f>N$15</f>
        <v>0</v>
      </c>
      <c r="O488" s="28">
        <f>O$15</f>
        <v>0</v>
      </c>
      <c r="P488" s="28" t="str">
        <f t="shared" si="429"/>
        <v/>
      </c>
      <c r="Q488" s="28">
        <f>Q$15</f>
        <v>0</v>
      </c>
      <c r="R488" s="28">
        <f>R$15</f>
        <v>0</v>
      </c>
      <c r="S488" s="28" t="str">
        <f t="shared" si="430"/>
        <v/>
      </c>
      <c r="T488" s="28">
        <f>T$15</f>
        <v>0</v>
      </c>
      <c r="U488" s="28">
        <f>U$15</f>
        <v>0</v>
      </c>
      <c r="V488" s="28" t="str">
        <f t="shared" si="431"/>
        <v/>
      </c>
      <c r="W488" s="28">
        <f>W$15</f>
        <v>0</v>
      </c>
      <c r="X488" s="28">
        <f>X$15</f>
        <v>0</v>
      </c>
      <c r="Y488" s="28" t="str">
        <f t="shared" si="432"/>
        <v/>
      </c>
      <c r="Z488" s="28">
        <f>Z$15</f>
        <v>0</v>
      </c>
      <c r="AA488" s="28">
        <f>AA$15</f>
        <v>0</v>
      </c>
      <c r="AB488" s="28" t="str">
        <f t="shared" si="433"/>
        <v/>
      </c>
      <c r="AC488" s="28">
        <f>AC$15</f>
        <v>0</v>
      </c>
      <c r="AD488" s="28">
        <f>AD$15</f>
        <v>0</v>
      </c>
      <c r="AE488" s="28" t="str">
        <f t="shared" si="434"/>
        <v/>
      </c>
      <c r="AF488" s="28">
        <f>AF$15</f>
        <v>0</v>
      </c>
      <c r="AG488" s="28">
        <f>AG$15</f>
        <v>0</v>
      </c>
      <c r="AH488" s="28" t="str">
        <f t="shared" si="435"/>
        <v/>
      </c>
      <c r="AI488" s="28">
        <f>AI$15</f>
        <v>0</v>
      </c>
      <c r="AJ488" s="28">
        <f>AJ$15</f>
        <v>0</v>
      </c>
      <c r="AK488" s="28" t="str">
        <f t="shared" si="436"/>
        <v/>
      </c>
      <c r="AL488" s="28">
        <f>AL$15</f>
        <v>0</v>
      </c>
      <c r="AM488" s="28">
        <f>AM$15</f>
        <v>0</v>
      </c>
      <c r="AN488" s="28" t="str">
        <f t="shared" si="437"/>
        <v/>
      </c>
      <c r="AO488" s="28">
        <f>AO$15</f>
        <v>0</v>
      </c>
      <c r="AP488" s="28">
        <f>AP$15</f>
        <v>0</v>
      </c>
      <c r="AQ488" s="28" t="str">
        <f t="shared" si="438"/>
        <v/>
      </c>
      <c r="AR488" s="28">
        <f>AR$15</f>
        <v>0</v>
      </c>
      <c r="AS488" s="28">
        <f>AS$15</f>
        <v>0</v>
      </c>
      <c r="AT488" s="28" t="str">
        <f t="shared" si="439"/>
        <v/>
      </c>
      <c r="AU488" s="28">
        <f>AU$15</f>
        <v>0</v>
      </c>
      <c r="AV488" s="28">
        <f>AV$15</f>
        <v>0</v>
      </c>
      <c r="AW488" s="28" t="str">
        <f t="shared" si="440"/>
        <v/>
      </c>
      <c r="AX488" s="28">
        <f>AX$15</f>
        <v>0</v>
      </c>
      <c r="AY488" s="28">
        <f>AY$15</f>
        <v>0</v>
      </c>
      <c r="AZ488" s="28" t="str">
        <f t="shared" si="441"/>
        <v/>
      </c>
      <c r="BA488" s="28">
        <f>BA$15</f>
        <v>0</v>
      </c>
      <c r="BB488" s="28">
        <f>BB$15</f>
        <v>0</v>
      </c>
      <c r="BC488" s="28" t="str">
        <f t="shared" si="442"/>
        <v/>
      </c>
      <c r="BD488" s="28">
        <f>BD$15</f>
        <v>0</v>
      </c>
      <c r="BE488" s="28">
        <f>BE$15</f>
        <v>0</v>
      </c>
      <c r="BF488" s="28" t="str">
        <f t="shared" si="443"/>
        <v/>
      </c>
      <c r="BG488" s="28">
        <f>BG$15</f>
        <v>0</v>
      </c>
      <c r="BH488" s="28">
        <f>BH$15</f>
        <v>0</v>
      </c>
      <c r="BI488" s="28" t="str">
        <f t="shared" si="444"/>
        <v/>
      </c>
      <c r="BJ488" s="28">
        <f>BJ$15</f>
        <v>0</v>
      </c>
      <c r="BK488" s="28">
        <f>BK$15</f>
        <v>0</v>
      </c>
      <c r="BL488" s="28" t="str">
        <f t="shared" si="445"/>
        <v/>
      </c>
      <c r="BM488" s="28">
        <f>BM$15</f>
        <v>0</v>
      </c>
      <c r="BN488" s="28">
        <f>BN$15</f>
        <v>0</v>
      </c>
      <c r="BO488" s="28" t="str">
        <f t="shared" si="446"/>
        <v/>
      </c>
      <c r="BP488" s="28" t="str">
        <f>BP$15</f>
        <v>object</v>
      </c>
      <c r="BQ488" s="28" t="str">
        <f>BQ$15</f>
        <v>Notification object denotes the item the notification was created against.</v>
      </c>
      <c r="BR488" s="28" t="str">
        <f t="shared" si="447"/>
        <v>"key":"object","value":"","description":"Notification object denotes the item the notification was created against."},{</v>
      </c>
      <c r="BS488" s="28">
        <f>BS$15</f>
        <v>0</v>
      </c>
      <c r="BT488" s="28">
        <f>BT$15</f>
        <v>0</v>
      </c>
      <c r="BU488" s="28" t="str">
        <f t="shared" si="448"/>
        <v/>
      </c>
      <c r="BV488" s="28">
        <f>BV$15</f>
        <v>0</v>
      </c>
      <c r="BW488" s="28">
        <f>BW$15</f>
        <v>0</v>
      </c>
      <c r="BX488" s="28" t="str">
        <f t="shared" si="449"/>
        <v/>
      </c>
      <c r="BY488" s="28">
        <f>BY$15</f>
        <v>0</v>
      </c>
      <c r="BZ488" s="28">
        <f>BZ$15</f>
        <v>0</v>
      </c>
      <c r="CA488" s="28" t="str">
        <f t="shared" si="450"/>
        <v/>
      </c>
      <c r="CB488" s="28">
        <f>CB$15</f>
        <v>0</v>
      </c>
      <c r="CC488" s="28">
        <f>CC$15</f>
        <v>0</v>
      </c>
      <c r="CD488" s="28" t="str">
        <f t="shared" si="451"/>
        <v/>
      </c>
      <c r="CE488" s="28">
        <f>CE$15</f>
        <v>0</v>
      </c>
      <c r="CF488" s="28">
        <f>CF$15</f>
        <v>0</v>
      </c>
      <c r="CG488" s="28" t="str">
        <f t="shared" si="452"/>
        <v/>
      </c>
      <c r="CH488" s="28"/>
      <c r="CI488" s="28"/>
      <c r="CJ488" s="28"/>
      <c r="CK488" s="28"/>
      <c r="CL488" s="28"/>
      <c r="CM488" s="28"/>
    </row>
    <row r="489" spans="2:91" x14ac:dyDescent="0.2">
      <c r="B489" s="28">
        <f>B$16</f>
        <v>0</v>
      </c>
      <c r="C489" s="28">
        <f>C$16</f>
        <v>0</v>
      </c>
      <c r="D489" s="28" t="str">
        <f t="shared" si="425"/>
        <v/>
      </c>
      <c r="E489" s="28">
        <f>E$16</f>
        <v>0</v>
      </c>
      <c r="F489" s="28">
        <f>F$16</f>
        <v>0</v>
      </c>
      <c r="G489" s="28" t="str">
        <f t="shared" si="426"/>
        <v/>
      </c>
      <c r="H489" s="28">
        <f>H$16</f>
        <v>0</v>
      </c>
      <c r="I489" s="28">
        <f>I$16</f>
        <v>0</v>
      </c>
      <c r="J489" s="28" t="str">
        <f t="shared" si="427"/>
        <v/>
      </c>
      <c r="K489" s="28">
        <f>K$16</f>
        <v>0</v>
      </c>
      <c r="L489" s="28">
        <f>L$16</f>
        <v>0</v>
      </c>
      <c r="M489" s="28" t="str">
        <f t="shared" si="428"/>
        <v/>
      </c>
      <c r="N489" s="28">
        <f>N$16</f>
        <v>0</v>
      </c>
      <c r="O489" s="28">
        <f>O$16</f>
        <v>0</v>
      </c>
      <c r="P489" s="28" t="str">
        <f t="shared" si="429"/>
        <v/>
      </c>
      <c r="Q489" s="28">
        <f>Q$16</f>
        <v>0</v>
      </c>
      <c r="R489" s="28">
        <f>R$16</f>
        <v>0</v>
      </c>
      <c r="S489" s="28" t="str">
        <f t="shared" si="430"/>
        <v/>
      </c>
      <c r="T489" s="28">
        <f>T$16</f>
        <v>0</v>
      </c>
      <c r="U489" s="28">
        <f>U$16</f>
        <v>0</v>
      </c>
      <c r="V489" s="28" t="str">
        <f t="shared" si="431"/>
        <v/>
      </c>
      <c r="W489" s="28">
        <f>W$16</f>
        <v>0</v>
      </c>
      <c r="X489" s="28">
        <f>X$16</f>
        <v>0</v>
      </c>
      <c r="Y489" s="28" t="str">
        <f t="shared" si="432"/>
        <v/>
      </c>
      <c r="Z489" s="28">
        <f>Z$16</f>
        <v>0</v>
      </c>
      <c r="AA489" s="28">
        <f>AA$16</f>
        <v>0</v>
      </c>
      <c r="AB489" s="28" t="str">
        <f t="shared" si="433"/>
        <v/>
      </c>
      <c r="AC489" s="28">
        <f>AC$16</f>
        <v>0</v>
      </c>
      <c r="AD489" s="28">
        <f>AD$16</f>
        <v>0</v>
      </c>
      <c r="AE489" s="28" t="str">
        <f t="shared" si="434"/>
        <v/>
      </c>
      <c r="AF489" s="28">
        <f>AF$16</f>
        <v>0</v>
      </c>
      <c r="AG489" s="28">
        <f>AG$16</f>
        <v>0</v>
      </c>
      <c r="AH489" s="28" t="str">
        <f t="shared" si="435"/>
        <v/>
      </c>
      <c r="AI489" s="28">
        <f>AI$16</f>
        <v>0</v>
      </c>
      <c r="AJ489" s="28">
        <f>AJ$16</f>
        <v>0</v>
      </c>
      <c r="AK489" s="28" t="str">
        <f t="shared" si="436"/>
        <v/>
      </c>
      <c r="AL489" s="28">
        <f>AL$16</f>
        <v>0</v>
      </c>
      <c r="AM489" s="28">
        <f>AM$16</f>
        <v>0</v>
      </c>
      <c r="AN489" s="28" t="str">
        <f t="shared" si="437"/>
        <v/>
      </c>
      <c r="AO489" s="28">
        <f>AO$16</f>
        <v>0</v>
      </c>
      <c r="AP489" s="28">
        <f>AP$16</f>
        <v>0</v>
      </c>
      <c r="AQ489" s="28" t="str">
        <f t="shared" si="438"/>
        <v/>
      </c>
      <c r="AR489" s="28">
        <f>AR$16</f>
        <v>0</v>
      </c>
      <c r="AS489" s="28">
        <f>AS$16</f>
        <v>0</v>
      </c>
      <c r="AT489" s="28" t="str">
        <f t="shared" si="439"/>
        <v/>
      </c>
      <c r="AU489" s="28">
        <f>AU$16</f>
        <v>0</v>
      </c>
      <c r="AV489" s="28">
        <f>AV$16</f>
        <v>0</v>
      </c>
      <c r="AW489" s="28" t="str">
        <f t="shared" si="440"/>
        <v/>
      </c>
      <c r="AX489" s="28">
        <f>AX$16</f>
        <v>0</v>
      </c>
      <c r="AY489" s="28">
        <f>AY$16</f>
        <v>0</v>
      </c>
      <c r="AZ489" s="28" t="str">
        <f t="shared" si="441"/>
        <v/>
      </c>
      <c r="BA489" s="28">
        <f>BA$16</f>
        <v>0</v>
      </c>
      <c r="BB489" s="28">
        <f>BB$16</f>
        <v>0</v>
      </c>
      <c r="BC489" s="28" t="str">
        <f t="shared" si="442"/>
        <v/>
      </c>
      <c r="BD489" s="28">
        <f>BD$16</f>
        <v>0</v>
      </c>
      <c r="BE489" s="28">
        <f>BE$16</f>
        <v>0</v>
      </c>
      <c r="BF489" s="28" t="str">
        <f t="shared" si="443"/>
        <v/>
      </c>
      <c r="BG489" s="28">
        <f>BG$16</f>
        <v>0</v>
      </c>
      <c r="BH489" s="28">
        <f>BH$16</f>
        <v>0</v>
      </c>
      <c r="BI489" s="28" t="str">
        <f t="shared" si="444"/>
        <v/>
      </c>
      <c r="BJ489" s="28">
        <f>BJ$16</f>
        <v>0</v>
      </c>
      <c r="BK489" s="28">
        <f>BK$16</f>
        <v>0</v>
      </c>
      <c r="BL489" s="28" t="str">
        <f t="shared" si="445"/>
        <v/>
      </c>
      <c r="BM489" s="28">
        <f>BM$16</f>
        <v>0</v>
      </c>
      <c r="BN489" s="28">
        <f>BN$16</f>
        <v>0</v>
      </c>
      <c r="BO489" s="28" t="str">
        <f t="shared" si="446"/>
        <v/>
      </c>
      <c r="BP489" s="28">
        <f>BP$16</f>
        <v>0</v>
      </c>
      <c r="BQ489" s="28">
        <f>BQ$16</f>
        <v>0</v>
      </c>
      <c r="BR489" s="28" t="str">
        <f t="shared" si="447"/>
        <v/>
      </c>
      <c r="BS489" s="28">
        <f>BS$16</f>
        <v>0</v>
      </c>
      <c r="BT489" s="28">
        <f>BT$16</f>
        <v>0</v>
      </c>
      <c r="BU489" s="28" t="str">
        <f t="shared" si="448"/>
        <v/>
      </c>
      <c r="BV489" s="28">
        <f>BV$16</f>
        <v>0</v>
      </c>
      <c r="BW489" s="28">
        <f>BW$16</f>
        <v>0</v>
      </c>
      <c r="BX489" s="28" t="str">
        <f t="shared" si="449"/>
        <v/>
      </c>
      <c r="BY489" s="28">
        <f>BY$16</f>
        <v>0</v>
      </c>
      <c r="BZ489" s="28">
        <f>BZ$16</f>
        <v>0</v>
      </c>
      <c r="CA489" s="28" t="str">
        <f t="shared" si="450"/>
        <v/>
      </c>
      <c r="CB489" s="28">
        <f>CB$16</f>
        <v>0</v>
      </c>
      <c r="CC489" s="28">
        <f>CC$16</f>
        <v>0</v>
      </c>
      <c r="CD489" s="28" t="str">
        <f t="shared" si="451"/>
        <v/>
      </c>
      <c r="CE489" s="28">
        <f>CE$16</f>
        <v>0</v>
      </c>
      <c r="CF489" s="28">
        <f>CF$16</f>
        <v>0</v>
      </c>
      <c r="CG489" s="28" t="str">
        <f t="shared" si="452"/>
        <v/>
      </c>
      <c r="CH489" s="28"/>
      <c r="CI489" s="28"/>
      <c r="CJ489" s="28"/>
      <c r="CK489" s="28"/>
      <c r="CL489" s="28"/>
      <c r="CM489" s="28"/>
    </row>
    <row r="490" spans="2:91" x14ac:dyDescent="0.2">
      <c r="B490" s="28">
        <f>B$17</f>
        <v>0</v>
      </c>
      <c r="C490" s="28">
        <f>C$17</f>
        <v>0</v>
      </c>
      <c r="D490" s="28" t="str">
        <f t="shared" si="425"/>
        <v/>
      </c>
      <c r="E490" s="28">
        <f>E$17</f>
        <v>0</v>
      </c>
      <c r="F490" s="28">
        <f>F$17</f>
        <v>0</v>
      </c>
      <c r="G490" s="28" t="str">
        <f t="shared" si="426"/>
        <v/>
      </c>
      <c r="H490" s="28">
        <f>H$17</f>
        <v>0</v>
      </c>
      <c r="I490" s="28">
        <f>I$17</f>
        <v>0</v>
      </c>
      <c r="J490" s="28" t="str">
        <f t="shared" si="427"/>
        <v/>
      </c>
      <c r="K490" s="28">
        <f>K$17</f>
        <v>0</v>
      </c>
      <c r="L490" s="28">
        <f>L$17</f>
        <v>0</v>
      </c>
      <c r="M490" s="28" t="str">
        <f t="shared" si="428"/>
        <v/>
      </c>
      <c r="N490" s="28">
        <f>N$17</f>
        <v>0</v>
      </c>
      <c r="O490" s="28">
        <f>O$17</f>
        <v>0</v>
      </c>
      <c r="P490" s="28" t="str">
        <f t="shared" si="429"/>
        <v/>
      </c>
      <c r="Q490" s="28">
        <f>Q$17</f>
        <v>0</v>
      </c>
      <c r="R490" s="28">
        <f>R$17</f>
        <v>0</v>
      </c>
      <c r="S490" s="28" t="str">
        <f t="shared" si="430"/>
        <v/>
      </c>
      <c r="T490" s="28">
        <f>T$17</f>
        <v>0</v>
      </c>
      <c r="U490" s="28">
        <f>U$17</f>
        <v>0</v>
      </c>
      <c r="V490" s="28" t="str">
        <f t="shared" si="431"/>
        <v/>
      </c>
      <c r="W490" s="28">
        <f>W$17</f>
        <v>0</v>
      </c>
      <c r="X490" s="28">
        <f>X$17</f>
        <v>0</v>
      </c>
      <c r="Y490" s="28" t="str">
        <f t="shared" si="432"/>
        <v/>
      </c>
      <c r="Z490" s="28">
        <f>Z$17</f>
        <v>0</v>
      </c>
      <c r="AA490" s="28">
        <f>AA$17</f>
        <v>0</v>
      </c>
      <c r="AB490" s="28" t="str">
        <f t="shared" si="433"/>
        <v/>
      </c>
      <c r="AC490" s="28">
        <f>AC$17</f>
        <v>0</v>
      </c>
      <c r="AD490" s="28">
        <f>AD$17</f>
        <v>0</v>
      </c>
      <c r="AE490" s="28" t="str">
        <f t="shared" si="434"/>
        <v/>
      </c>
      <c r="AF490" s="28">
        <f>AF$17</f>
        <v>0</v>
      </c>
      <c r="AG490" s="28">
        <f>AG$17</f>
        <v>0</v>
      </c>
      <c r="AH490" s="28" t="str">
        <f t="shared" si="435"/>
        <v/>
      </c>
      <c r="AI490" s="28">
        <f>AI$17</f>
        <v>0</v>
      </c>
      <c r="AJ490" s="28">
        <f>AJ$17</f>
        <v>0</v>
      </c>
      <c r="AK490" s="28" t="str">
        <f t="shared" si="436"/>
        <v/>
      </c>
      <c r="AL490" s="28">
        <f>AL$17</f>
        <v>0</v>
      </c>
      <c r="AM490" s="28">
        <f>AM$17</f>
        <v>0</v>
      </c>
      <c r="AN490" s="28" t="str">
        <f t="shared" si="437"/>
        <v/>
      </c>
      <c r="AO490" s="28">
        <f>AO$17</f>
        <v>0</v>
      </c>
      <c r="AP490" s="28">
        <f>AP$17</f>
        <v>0</v>
      </c>
      <c r="AQ490" s="28" t="str">
        <f t="shared" si="438"/>
        <v/>
      </c>
      <c r="AR490" s="28">
        <f>AR$17</f>
        <v>0</v>
      </c>
      <c r="AS490" s="28">
        <f>AS$17</f>
        <v>0</v>
      </c>
      <c r="AT490" s="28" t="str">
        <f t="shared" si="439"/>
        <v/>
      </c>
      <c r="AU490" s="28">
        <f>AU$17</f>
        <v>0</v>
      </c>
      <c r="AV490" s="28">
        <f>AV$17</f>
        <v>0</v>
      </c>
      <c r="AW490" s="28" t="str">
        <f t="shared" si="440"/>
        <v/>
      </c>
      <c r="AX490" s="28">
        <f>AX$17</f>
        <v>0</v>
      </c>
      <c r="AY490" s="28">
        <f>AY$17</f>
        <v>0</v>
      </c>
      <c r="AZ490" s="28" t="str">
        <f t="shared" si="441"/>
        <v/>
      </c>
      <c r="BA490" s="28">
        <f>BA$17</f>
        <v>0</v>
      </c>
      <c r="BB490" s="28">
        <f>BB$17</f>
        <v>0</v>
      </c>
      <c r="BC490" s="28" t="str">
        <f t="shared" si="442"/>
        <v/>
      </c>
      <c r="BD490" s="28">
        <f>BD$17</f>
        <v>0</v>
      </c>
      <c r="BE490" s="28">
        <f>BE$17</f>
        <v>0</v>
      </c>
      <c r="BF490" s="28" t="str">
        <f t="shared" si="443"/>
        <v/>
      </c>
      <c r="BG490" s="28">
        <f>BG$17</f>
        <v>0</v>
      </c>
      <c r="BH490" s="28">
        <f>BH$17</f>
        <v>0</v>
      </c>
      <c r="BI490" s="28" t="str">
        <f t="shared" si="444"/>
        <v/>
      </c>
      <c r="BJ490" s="28">
        <f>BJ$17</f>
        <v>0</v>
      </c>
      <c r="BK490" s="28">
        <f>BK$17</f>
        <v>0</v>
      </c>
      <c r="BL490" s="28" t="str">
        <f t="shared" si="445"/>
        <v/>
      </c>
      <c r="BM490" s="28">
        <f>BM$17</f>
        <v>0</v>
      </c>
      <c r="BN490" s="28">
        <f>BN$17</f>
        <v>0</v>
      </c>
      <c r="BO490" s="28" t="str">
        <f t="shared" si="446"/>
        <v/>
      </c>
      <c r="BP490" s="28">
        <f>BP$17</f>
        <v>0</v>
      </c>
      <c r="BQ490" s="28">
        <f>BQ$17</f>
        <v>0</v>
      </c>
      <c r="BR490" s="28" t="str">
        <f t="shared" si="447"/>
        <v/>
      </c>
      <c r="BS490" s="28">
        <f>BS$17</f>
        <v>0</v>
      </c>
      <c r="BT490" s="28">
        <f>BT$17</f>
        <v>0</v>
      </c>
      <c r="BU490" s="28" t="str">
        <f t="shared" si="448"/>
        <v/>
      </c>
      <c r="BV490" s="28">
        <f>BV$17</f>
        <v>0</v>
      </c>
      <c r="BW490" s="28">
        <f>BW$17</f>
        <v>0</v>
      </c>
      <c r="BX490" s="28" t="str">
        <f t="shared" si="449"/>
        <v/>
      </c>
      <c r="BY490" s="28">
        <f>BY$17</f>
        <v>0</v>
      </c>
      <c r="BZ490" s="28">
        <f>BZ$17</f>
        <v>0</v>
      </c>
      <c r="CA490" s="28" t="str">
        <f t="shared" si="450"/>
        <v/>
      </c>
      <c r="CB490" s="28">
        <f>CB$17</f>
        <v>0</v>
      </c>
      <c r="CC490" s="28">
        <f>CC$17</f>
        <v>0</v>
      </c>
      <c r="CD490" s="28" t="str">
        <f t="shared" si="451"/>
        <v/>
      </c>
      <c r="CE490" s="28" t="str">
        <f>CE$17</f>
        <v>excerpt_ID</v>
      </c>
      <c r="CF490" s="28" t="str">
        <f>CF$17</f>
        <v>Excerpt identifier in app</v>
      </c>
      <c r="CG490" s="28" t="str">
        <f t="shared" si="452"/>
        <v>"key":"excerpt_ID","value":"","description":"Excerpt identifier in app"},{</v>
      </c>
      <c r="CH490" s="28"/>
      <c r="CI490" s="28"/>
      <c r="CJ490" s="28"/>
      <c r="CK490" s="28"/>
      <c r="CL490" s="28"/>
      <c r="CM490" s="28"/>
    </row>
    <row r="491" spans="2:91" x14ac:dyDescent="0.2">
      <c r="B491" s="28">
        <f>B$18</f>
        <v>0</v>
      </c>
      <c r="C491" s="28">
        <f>C$18</f>
        <v>0</v>
      </c>
      <c r="D491" s="28" t="str">
        <f t="shared" si="425"/>
        <v/>
      </c>
      <c r="E491" s="28">
        <f>E$18</f>
        <v>0</v>
      </c>
      <c r="F491" s="28">
        <f>F$18</f>
        <v>0</v>
      </c>
      <c r="G491" s="28" t="str">
        <f t="shared" si="426"/>
        <v/>
      </c>
      <c r="H491" s="28">
        <f>H$18</f>
        <v>0</v>
      </c>
      <c r="I491" s="28">
        <f>I$18</f>
        <v>0</v>
      </c>
      <c r="J491" s="28" t="str">
        <f t="shared" si="427"/>
        <v/>
      </c>
      <c r="K491" s="28">
        <f>K$18</f>
        <v>0</v>
      </c>
      <c r="L491" s="28">
        <f>L$18</f>
        <v>0</v>
      </c>
      <c r="M491" s="28" t="str">
        <f t="shared" si="428"/>
        <v/>
      </c>
      <c r="N491" s="28">
        <f>N$18</f>
        <v>0</v>
      </c>
      <c r="O491" s="28">
        <f>O$18</f>
        <v>0</v>
      </c>
      <c r="P491" s="28" t="str">
        <f t="shared" si="429"/>
        <v/>
      </c>
      <c r="Q491" s="28">
        <f>Q$18</f>
        <v>0</v>
      </c>
      <c r="R491" s="28">
        <f>R$18</f>
        <v>0</v>
      </c>
      <c r="S491" s="28" t="str">
        <f t="shared" si="430"/>
        <v/>
      </c>
      <c r="T491" s="28">
        <f>T$18</f>
        <v>0</v>
      </c>
      <c r="U491" s="28">
        <f>U$18</f>
        <v>0</v>
      </c>
      <c r="V491" s="28" t="str">
        <f t="shared" si="431"/>
        <v/>
      </c>
      <c r="W491" s="28">
        <f>W$18</f>
        <v>0</v>
      </c>
      <c r="X491" s="28">
        <f>X$18</f>
        <v>0</v>
      </c>
      <c r="Y491" s="28" t="str">
        <f t="shared" si="432"/>
        <v/>
      </c>
      <c r="Z491" s="28">
        <f>Z$18</f>
        <v>0</v>
      </c>
      <c r="AA491" s="28">
        <f>AA$18</f>
        <v>0</v>
      </c>
      <c r="AB491" s="28" t="str">
        <f t="shared" si="433"/>
        <v/>
      </c>
      <c r="AC491" s="28">
        <f>AC$18</f>
        <v>0</v>
      </c>
      <c r="AD491" s="28">
        <f>AD$18</f>
        <v>0</v>
      </c>
      <c r="AE491" s="28" t="str">
        <f t="shared" si="434"/>
        <v/>
      </c>
      <c r="AF491" s="28">
        <f>AF$18</f>
        <v>0</v>
      </c>
      <c r="AG491" s="28">
        <f>AG$18</f>
        <v>0</v>
      </c>
      <c r="AH491" s="28" t="str">
        <f t="shared" si="435"/>
        <v/>
      </c>
      <c r="AI491" s="28">
        <f>AI$18</f>
        <v>0</v>
      </c>
      <c r="AJ491" s="28">
        <f>AJ$18</f>
        <v>0</v>
      </c>
      <c r="AK491" s="28" t="str">
        <f t="shared" si="436"/>
        <v/>
      </c>
      <c r="AL491" s="28">
        <f>AL$18</f>
        <v>0</v>
      </c>
      <c r="AM491" s="28">
        <f>AM$18</f>
        <v>0</v>
      </c>
      <c r="AN491" s="28" t="str">
        <f t="shared" si="437"/>
        <v/>
      </c>
      <c r="AO491" s="28">
        <f>AO$18</f>
        <v>0</v>
      </c>
      <c r="AP491" s="28">
        <f>AP$18</f>
        <v>0</v>
      </c>
      <c r="AQ491" s="28" t="str">
        <f t="shared" si="438"/>
        <v/>
      </c>
      <c r="AR491" s="28">
        <f>AR$18</f>
        <v>0</v>
      </c>
      <c r="AS491" s="28">
        <f>AS$18</f>
        <v>0</v>
      </c>
      <c r="AT491" s="28" t="str">
        <f t="shared" si="439"/>
        <v/>
      </c>
      <c r="AU491" s="28">
        <f>AU$18</f>
        <v>0</v>
      </c>
      <c r="AV491" s="28">
        <f>AV$18</f>
        <v>0</v>
      </c>
      <c r="AW491" s="28" t="str">
        <f t="shared" si="440"/>
        <v/>
      </c>
      <c r="AX491" s="28">
        <f>AX$18</f>
        <v>0</v>
      </c>
      <c r="AY491" s="28">
        <f>AY$18</f>
        <v>0</v>
      </c>
      <c r="AZ491" s="28" t="str">
        <f t="shared" si="441"/>
        <v/>
      </c>
      <c r="BA491" s="28">
        <f>BA$18</f>
        <v>0</v>
      </c>
      <c r="BB491" s="28">
        <f>BB$18</f>
        <v>0</v>
      </c>
      <c r="BC491" s="28" t="str">
        <f t="shared" si="442"/>
        <v/>
      </c>
      <c r="BD491" s="28">
        <f>BD$18</f>
        <v>0</v>
      </c>
      <c r="BE491" s="28">
        <f>BE$18</f>
        <v>0</v>
      </c>
      <c r="BF491" s="28" t="str">
        <f t="shared" si="443"/>
        <v/>
      </c>
      <c r="BG491" s="28">
        <f>BG$18</f>
        <v>0</v>
      </c>
      <c r="BH491" s="28">
        <f>BH$18</f>
        <v>0</v>
      </c>
      <c r="BI491" s="28" t="str">
        <f t="shared" si="444"/>
        <v/>
      </c>
      <c r="BJ491" s="28">
        <f>BJ$18</f>
        <v>0</v>
      </c>
      <c r="BK491" s="28">
        <f>BK$18</f>
        <v>0</v>
      </c>
      <c r="BL491" s="28" t="str">
        <f t="shared" si="445"/>
        <v/>
      </c>
      <c r="BM491" s="28">
        <f>BM$18</f>
        <v>0</v>
      </c>
      <c r="BN491" s="28">
        <f>BN$18</f>
        <v>0</v>
      </c>
      <c r="BO491" s="28" t="str">
        <f t="shared" si="446"/>
        <v/>
      </c>
      <c r="BP491" s="28">
        <f>BP$18</f>
        <v>0</v>
      </c>
      <c r="BQ491" s="28">
        <f>BQ$18</f>
        <v>0</v>
      </c>
      <c r="BR491" s="28" t="str">
        <f t="shared" si="447"/>
        <v/>
      </c>
      <c r="BS491" s="28">
        <f>BS$18</f>
        <v>0</v>
      </c>
      <c r="BT491" s="28">
        <f>BT$18</f>
        <v>0</v>
      </c>
      <c r="BU491" s="28" t="str">
        <f t="shared" si="448"/>
        <v/>
      </c>
      <c r="BV491" s="28" t="e">
        <f>#REF!</f>
        <v>#REF!</v>
      </c>
      <c r="BW491" s="28" t="e">
        <f>#REF!</f>
        <v>#REF!</v>
      </c>
      <c r="BX491" s="28" t="e">
        <f t="shared" si="449"/>
        <v>#REF!</v>
      </c>
      <c r="BY491" s="28" t="e">
        <f>#REF!</f>
        <v>#REF!</v>
      </c>
      <c r="BZ491" s="28" t="e">
        <f>#REF!</f>
        <v>#REF!</v>
      </c>
      <c r="CA491" s="28" t="e">
        <f t="shared" si="450"/>
        <v>#REF!</v>
      </c>
      <c r="CB491" s="28" t="e">
        <f>#REF!</f>
        <v>#REF!</v>
      </c>
      <c r="CC491" s="28" t="e">
        <f>#REF!</f>
        <v>#REF!</v>
      </c>
      <c r="CD491" s="28" t="e">
        <f t="shared" si="451"/>
        <v>#REF!</v>
      </c>
      <c r="CE491" s="28" t="e">
        <f>#REF!</f>
        <v>#REF!</v>
      </c>
      <c r="CF491" s="28" t="e">
        <f>#REF!</f>
        <v>#REF!</v>
      </c>
      <c r="CG491" s="28" t="e">
        <f t="shared" si="452"/>
        <v>#REF!</v>
      </c>
      <c r="CH491" s="28"/>
      <c r="CI491" s="28"/>
      <c r="CJ491" s="28"/>
      <c r="CK491" s="28"/>
      <c r="CL491" s="28"/>
      <c r="CM491" s="28"/>
    </row>
    <row r="492" spans="2:91" x14ac:dyDescent="0.2">
      <c r="B492" s="28">
        <f>B$19</f>
        <v>0</v>
      </c>
      <c r="C492" s="28">
        <f>C$19</f>
        <v>0</v>
      </c>
      <c r="D492" s="28" t="str">
        <f t="shared" si="425"/>
        <v/>
      </c>
      <c r="E492" s="28">
        <f>E$19</f>
        <v>0</v>
      </c>
      <c r="F492" s="28">
        <f>F$19</f>
        <v>0</v>
      </c>
      <c r="G492" s="28" t="str">
        <f t="shared" si="426"/>
        <v/>
      </c>
      <c r="H492" s="28">
        <f>H$19</f>
        <v>0</v>
      </c>
      <c r="I492" s="28">
        <f>I$19</f>
        <v>0</v>
      </c>
      <c r="J492" s="28" t="str">
        <f t="shared" si="427"/>
        <v/>
      </c>
      <c r="K492" s="28">
        <f>K$19</f>
        <v>0</v>
      </c>
      <c r="L492" s="28">
        <f>L$19</f>
        <v>0</v>
      </c>
      <c r="M492" s="28" t="str">
        <f t="shared" si="428"/>
        <v/>
      </c>
      <c r="N492" s="28">
        <f>N$19</f>
        <v>0</v>
      </c>
      <c r="O492" s="28">
        <f>O$19</f>
        <v>0</v>
      </c>
      <c r="P492" s="28" t="str">
        <f t="shared" si="429"/>
        <v/>
      </c>
      <c r="Q492" s="28">
        <f>Q$19</f>
        <v>0</v>
      </c>
      <c r="R492" s="28">
        <f>R$19</f>
        <v>0</v>
      </c>
      <c r="S492" s="28" t="str">
        <f t="shared" si="430"/>
        <v/>
      </c>
      <c r="T492" s="28">
        <f>T$19</f>
        <v>0</v>
      </c>
      <c r="U492" s="28">
        <f>U$19</f>
        <v>0</v>
      </c>
      <c r="V492" s="28" t="str">
        <f t="shared" si="431"/>
        <v/>
      </c>
      <c r="W492" s="28">
        <f>W$19</f>
        <v>0</v>
      </c>
      <c r="X492" s="28">
        <f>X$19</f>
        <v>0</v>
      </c>
      <c r="Y492" s="28" t="str">
        <f t="shared" si="432"/>
        <v/>
      </c>
      <c r="Z492" s="28">
        <f>Z$19</f>
        <v>0</v>
      </c>
      <c r="AA492" s="28">
        <f>AA$19</f>
        <v>0</v>
      </c>
      <c r="AB492" s="28" t="str">
        <f t="shared" si="433"/>
        <v/>
      </c>
      <c r="AC492" s="28">
        <f>AC$19</f>
        <v>0</v>
      </c>
      <c r="AD492" s="28">
        <f>AD$19</f>
        <v>0</v>
      </c>
      <c r="AE492" s="28" t="str">
        <f t="shared" si="434"/>
        <v/>
      </c>
      <c r="AF492" s="28">
        <f>AF$19</f>
        <v>0</v>
      </c>
      <c r="AG492" s="28">
        <f>AG$19</f>
        <v>0</v>
      </c>
      <c r="AH492" s="28" t="str">
        <f t="shared" si="435"/>
        <v/>
      </c>
      <c r="AI492" s="28">
        <f>AI$19</f>
        <v>0</v>
      </c>
      <c r="AJ492" s="28">
        <f>AJ$19</f>
        <v>0</v>
      </c>
      <c r="AK492" s="28" t="str">
        <f t="shared" si="436"/>
        <v/>
      </c>
      <c r="AL492" s="28">
        <f>AL$19</f>
        <v>0</v>
      </c>
      <c r="AM492" s="28">
        <f>AM$19</f>
        <v>0</v>
      </c>
      <c r="AN492" s="28" t="str">
        <f t="shared" si="437"/>
        <v/>
      </c>
      <c r="AO492" s="28">
        <f>AO$19</f>
        <v>0</v>
      </c>
      <c r="AP492" s="28">
        <f>AP$19</f>
        <v>0</v>
      </c>
      <c r="AQ492" s="28" t="str">
        <f t="shared" si="438"/>
        <v/>
      </c>
      <c r="AR492" s="28">
        <f>AR$19</f>
        <v>0</v>
      </c>
      <c r="AS492" s="28">
        <f>AS$19</f>
        <v>0</v>
      </c>
      <c r="AT492" s="28" t="str">
        <f t="shared" si="439"/>
        <v/>
      </c>
      <c r="AU492" s="28">
        <f>AU$19</f>
        <v>0</v>
      </c>
      <c r="AV492" s="28">
        <f>AV$19</f>
        <v>0</v>
      </c>
      <c r="AW492" s="28" t="str">
        <f t="shared" si="440"/>
        <v/>
      </c>
      <c r="AX492" s="28">
        <f>AX$19</f>
        <v>0</v>
      </c>
      <c r="AY492" s="28">
        <f>AY$19</f>
        <v>0</v>
      </c>
      <c r="AZ492" s="28" t="str">
        <f t="shared" si="441"/>
        <v/>
      </c>
      <c r="BA492" s="28">
        <f>BA$19</f>
        <v>0</v>
      </c>
      <c r="BB492" s="28">
        <f>BB$19</f>
        <v>0</v>
      </c>
      <c r="BC492" s="28" t="str">
        <f t="shared" si="442"/>
        <v/>
      </c>
      <c r="BD492" s="28">
        <f>BD$19</f>
        <v>0</v>
      </c>
      <c r="BE492" s="28">
        <f>BE$19</f>
        <v>0</v>
      </c>
      <c r="BF492" s="28" t="str">
        <f t="shared" si="443"/>
        <v/>
      </c>
      <c r="BG492" s="28">
        <f>BG$19</f>
        <v>0</v>
      </c>
      <c r="BH492" s="28">
        <f>BH$19</f>
        <v>0</v>
      </c>
      <c r="BI492" s="28" t="str">
        <f t="shared" si="444"/>
        <v/>
      </c>
      <c r="BJ492" s="28">
        <f>BJ$19</f>
        <v>0</v>
      </c>
      <c r="BK492" s="28">
        <f>BK$19</f>
        <v>0</v>
      </c>
      <c r="BL492" s="28" t="str">
        <f t="shared" si="445"/>
        <v/>
      </c>
      <c r="BM492" s="28">
        <f>BM$19</f>
        <v>0</v>
      </c>
      <c r="BN492" s="28">
        <f>BN$19</f>
        <v>0</v>
      </c>
      <c r="BO492" s="28" t="str">
        <f t="shared" si="446"/>
        <v/>
      </c>
      <c r="BP492" s="28">
        <f>BP$19</f>
        <v>0</v>
      </c>
      <c r="BQ492" s="28">
        <f>BQ$19</f>
        <v>0</v>
      </c>
      <c r="BR492" s="28" t="str">
        <f t="shared" si="447"/>
        <v/>
      </c>
      <c r="BS492" s="28">
        <f>BS$19</f>
        <v>0</v>
      </c>
      <c r="BT492" s="28">
        <f>BT$19</f>
        <v>0</v>
      </c>
      <c r="BU492" s="28" t="str">
        <f t="shared" si="448"/>
        <v/>
      </c>
      <c r="BV492" s="28" t="e">
        <f>#REF!</f>
        <v>#REF!</v>
      </c>
      <c r="BW492" s="28" t="e">
        <f>#REF!</f>
        <v>#REF!</v>
      </c>
      <c r="BX492" s="28" t="e">
        <f t="shared" si="449"/>
        <v>#REF!</v>
      </c>
      <c r="BY492" s="28">
        <f>BY$19</f>
        <v>0</v>
      </c>
      <c r="BZ492" s="28">
        <f>BZ$19</f>
        <v>0</v>
      </c>
      <c r="CA492" s="28" t="str">
        <f t="shared" si="450"/>
        <v/>
      </c>
      <c r="CB492" s="28">
        <f>CB$19</f>
        <v>0</v>
      </c>
      <c r="CC492" s="28">
        <f>CC$19</f>
        <v>0</v>
      </c>
      <c r="CD492" s="28" t="str">
        <f t="shared" si="451"/>
        <v/>
      </c>
      <c r="CE492" s="28">
        <f>CE$19</f>
        <v>0</v>
      </c>
      <c r="CF492" s="28">
        <f>CF$19</f>
        <v>0</v>
      </c>
      <c r="CG492" s="28" t="str">
        <f t="shared" si="452"/>
        <v/>
      </c>
      <c r="CH492" s="28"/>
      <c r="CI492" s="28"/>
      <c r="CJ492" s="28"/>
      <c r="CK492" s="28"/>
      <c r="CL492" s="28"/>
      <c r="CM492" s="28"/>
    </row>
    <row r="493" spans="2:91" x14ac:dyDescent="0.2">
      <c r="B493" s="28">
        <f>B$20</f>
        <v>0</v>
      </c>
      <c r="C493" s="28">
        <f>C$20</f>
        <v>0</v>
      </c>
      <c r="D493" s="28" t="str">
        <f t="shared" si="425"/>
        <v/>
      </c>
      <c r="E493" s="28">
        <f>E$20</f>
        <v>0</v>
      </c>
      <c r="F493" s="28">
        <f>F$20</f>
        <v>0</v>
      </c>
      <c r="G493" s="28" t="str">
        <f t="shared" si="426"/>
        <v/>
      </c>
      <c r="H493" s="28">
        <f>H$20</f>
        <v>0</v>
      </c>
      <c r="I493" s="28">
        <f>I$20</f>
        <v>0</v>
      </c>
      <c r="J493" s="28" t="str">
        <f t="shared" si="427"/>
        <v/>
      </c>
      <c r="K493" s="28">
        <f>K$20</f>
        <v>0</v>
      </c>
      <c r="L493" s="28">
        <f>L$20</f>
        <v>0</v>
      </c>
      <c r="M493" s="28" t="str">
        <f t="shared" si="428"/>
        <v/>
      </c>
      <c r="N493" s="28">
        <f>N$20</f>
        <v>0</v>
      </c>
      <c r="O493" s="28">
        <f>O$20</f>
        <v>0</v>
      </c>
      <c r="P493" s="28" t="str">
        <f t="shared" si="429"/>
        <v/>
      </c>
      <c r="Q493" s="28">
        <f>Q$20</f>
        <v>0</v>
      </c>
      <c r="R493" s="28">
        <f>R$20</f>
        <v>0</v>
      </c>
      <c r="S493" s="28" t="str">
        <f t="shared" si="430"/>
        <v/>
      </c>
      <c r="T493" s="28">
        <f>T$20</f>
        <v>0</v>
      </c>
      <c r="U493" s="28">
        <f>U$20</f>
        <v>0</v>
      </c>
      <c r="V493" s="28" t="str">
        <f t="shared" si="431"/>
        <v/>
      </c>
      <c r="W493" s="28">
        <f>W$20</f>
        <v>0</v>
      </c>
      <c r="X493" s="28">
        <f>X$20</f>
        <v>0</v>
      </c>
      <c r="Y493" s="28" t="str">
        <f t="shared" si="432"/>
        <v/>
      </c>
      <c r="Z493" s="28">
        <f>Z$20</f>
        <v>0</v>
      </c>
      <c r="AA493" s="28">
        <f>AA$20</f>
        <v>0</v>
      </c>
      <c r="AB493" s="28" t="str">
        <f t="shared" si="433"/>
        <v/>
      </c>
      <c r="AC493" s="28">
        <f>AC$20</f>
        <v>0</v>
      </c>
      <c r="AD493" s="28">
        <f>AD$20</f>
        <v>0</v>
      </c>
      <c r="AE493" s="28" t="str">
        <f t="shared" si="434"/>
        <v/>
      </c>
      <c r="AF493" s="28">
        <f>AF$20</f>
        <v>0</v>
      </c>
      <c r="AG493" s="28">
        <f>AG$20</f>
        <v>0</v>
      </c>
      <c r="AH493" s="28" t="str">
        <f t="shared" si="435"/>
        <v/>
      </c>
      <c r="AI493" s="28">
        <f>AI$20</f>
        <v>0</v>
      </c>
      <c r="AJ493" s="28">
        <f>AJ$20</f>
        <v>0</v>
      </c>
      <c r="AK493" s="28" t="str">
        <f t="shared" si="436"/>
        <v/>
      </c>
      <c r="AL493" s="28">
        <f>AL$20</f>
        <v>0</v>
      </c>
      <c r="AM493" s="28">
        <f>AM$20</f>
        <v>0</v>
      </c>
      <c r="AN493" s="28" t="str">
        <f t="shared" si="437"/>
        <v/>
      </c>
      <c r="AO493" s="28">
        <f>AO$20</f>
        <v>0</v>
      </c>
      <c r="AP493" s="28">
        <f>AP$20</f>
        <v>0</v>
      </c>
      <c r="AQ493" s="28" t="str">
        <f t="shared" si="438"/>
        <v/>
      </c>
      <c r="AR493" s="28">
        <f>AR$20</f>
        <v>0</v>
      </c>
      <c r="AS493" s="28">
        <f>AS$20</f>
        <v>0</v>
      </c>
      <c r="AT493" s="28" t="str">
        <f t="shared" si="439"/>
        <v/>
      </c>
      <c r="AU493" s="28">
        <f>AU$20</f>
        <v>0</v>
      </c>
      <c r="AV493" s="28">
        <f>AV$20</f>
        <v>0</v>
      </c>
      <c r="AW493" s="28" t="str">
        <f t="shared" si="440"/>
        <v/>
      </c>
      <c r="AX493" s="28">
        <f>AX$20</f>
        <v>0</v>
      </c>
      <c r="AY493" s="28">
        <f>AY$20</f>
        <v>0</v>
      </c>
      <c r="AZ493" s="28" t="str">
        <f t="shared" si="441"/>
        <v/>
      </c>
      <c r="BA493" s="28">
        <f>BA$20</f>
        <v>0</v>
      </c>
      <c r="BB493" s="28">
        <f>BB$20</f>
        <v>0</v>
      </c>
      <c r="BC493" s="28" t="str">
        <f t="shared" si="442"/>
        <v/>
      </c>
      <c r="BD493" s="28" t="e">
        <f>#REF!</f>
        <v>#REF!</v>
      </c>
      <c r="BE493" s="28" t="e">
        <f>#REF!</f>
        <v>#REF!</v>
      </c>
      <c r="BF493" s="28" t="e">
        <f t="shared" si="443"/>
        <v>#REF!</v>
      </c>
      <c r="BG493" s="28">
        <f>BG$20</f>
        <v>0</v>
      </c>
      <c r="BH493" s="28">
        <f>BH$20</f>
        <v>0</v>
      </c>
      <c r="BI493" s="28" t="str">
        <f t="shared" si="444"/>
        <v/>
      </c>
      <c r="BJ493" s="28">
        <f>BJ$20</f>
        <v>0</v>
      </c>
      <c r="BK493" s="28">
        <f>BK$20</f>
        <v>0</v>
      </c>
      <c r="BL493" s="28" t="str">
        <f t="shared" si="445"/>
        <v/>
      </c>
      <c r="BM493" s="28">
        <f>BM$20</f>
        <v>0</v>
      </c>
      <c r="BN493" s="28">
        <f>BN$20</f>
        <v>0</v>
      </c>
      <c r="BO493" s="28" t="str">
        <f t="shared" si="446"/>
        <v/>
      </c>
      <c r="BP493" s="28">
        <f>BP$20</f>
        <v>0</v>
      </c>
      <c r="BQ493" s="28">
        <f>BQ$20</f>
        <v>0</v>
      </c>
      <c r="BR493" s="28" t="str">
        <f t="shared" si="447"/>
        <v/>
      </c>
      <c r="BS493" s="28">
        <f>BS$20</f>
        <v>0</v>
      </c>
      <c r="BT493" s="28">
        <f>BT$20</f>
        <v>0</v>
      </c>
      <c r="BU493" s="28" t="str">
        <f t="shared" si="448"/>
        <v/>
      </c>
      <c r="BV493" s="28" t="e">
        <f>#REF!</f>
        <v>#REF!</v>
      </c>
      <c r="BW493" s="28" t="e">
        <f>#REF!</f>
        <v>#REF!</v>
      </c>
      <c r="BX493" s="28" t="e">
        <f t="shared" si="449"/>
        <v>#REF!</v>
      </c>
      <c r="BY493" s="28" t="e">
        <f>#REF!</f>
        <v>#REF!</v>
      </c>
      <c r="BZ493" s="28" t="e">
        <f>#REF!</f>
        <v>#REF!</v>
      </c>
      <c r="CA493" s="28" t="e">
        <f t="shared" si="450"/>
        <v>#REF!</v>
      </c>
      <c r="CB493" s="28" t="e">
        <f>#REF!</f>
        <v>#REF!</v>
      </c>
      <c r="CC493" s="28" t="e">
        <f>#REF!</f>
        <v>#REF!</v>
      </c>
      <c r="CD493" s="28" t="e">
        <f t="shared" si="451"/>
        <v>#REF!</v>
      </c>
      <c r="CE493" s="28" t="e">
        <f>#REF!</f>
        <v>#REF!</v>
      </c>
      <c r="CF493" s="28" t="e">
        <f>#REF!</f>
        <v>#REF!</v>
      </c>
      <c r="CG493" s="28" t="e">
        <f t="shared" si="452"/>
        <v>#REF!</v>
      </c>
      <c r="CH493" s="28"/>
      <c r="CI493" s="28"/>
      <c r="CJ493" s="28"/>
      <c r="CK493" s="28"/>
      <c r="CL493" s="28"/>
      <c r="CM493" s="28"/>
    </row>
    <row r="494" spans="2:91" x14ac:dyDescent="0.2">
      <c r="B494" s="28">
        <f>B$21</f>
        <v>0</v>
      </c>
      <c r="C494" s="28">
        <f>C$21</f>
        <v>0</v>
      </c>
      <c r="D494" s="28" t="str">
        <f t="shared" si="425"/>
        <v/>
      </c>
      <c r="E494" s="28">
        <f>E$21</f>
        <v>0</v>
      </c>
      <c r="F494" s="28">
        <f>F$21</f>
        <v>0</v>
      </c>
      <c r="G494" s="28" t="str">
        <f t="shared" si="426"/>
        <v/>
      </c>
      <c r="H494" s="28">
        <f>H$21</f>
        <v>0</v>
      </c>
      <c r="I494" s="28">
        <f>I$21</f>
        <v>0</v>
      </c>
      <c r="J494" s="28" t="str">
        <f t="shared" si="427"/>
        <v/>
      </c>
      <c r="K494" s="28">
        <f>K$21</f>
        <v>0</v>
      </c>
      <c r="L494" s="28">
        <f>L$21</f>
        <v>0</v>
      </c>
      <c r="M494" s="28" t="str">
        <f t="shared" si="428"/>
        <v/>
      </c>
      <c r="N494" s="28">
        <f>N$21</f>
        <v>0</v>
      </c>
      <c r="O494" s="28">
        <f>O$21</f>
        <v>0</v>
      </c>
      <c r="P494" s="28" t="str">
        <f t="shared" si="429"/>
        <v/>
      </c>
      <c r="Q494" s="28">
        <f>Q$21</f>
        <v>0</v>
      </c>
      <c r="R494" s="28">
        <f>R$21</f>
        <v>0</v>
      </c>
      <c r="S494" s="28" t="str">
        <f t="shared" si="430"/>
        <v/>
      </c>
      <c r="T494" s="28">
        <f>T$21</f>
        <v>0</v>
      </c>
      <c r="U494" s="28">
        <f>U$21</f>
        <v>0</v>
      </c>
      <c r="V494" s="28" t="str">
        <f t="shared" si="431"/>
        <v/>
      </c>
      <c r="W494" s="28">
        <f>W$21</f>
        <v>0</v>
      </c>
      <c r="X494" s="28">
        <f>X$21</f>
        <v>0</v>
      </c>
      <c r="Y494" s="28" t="str">
        <f t="shared" si="432"/>
        <v/>
      </c>
      <c r="Z494" s="28">
        <f>Z$21</f>
        <v>0</v>
      </c>
      <c r="AA494" s="28">
        <f>AA$21</f>
        <v>0</v>
      </c>
      <c r="AB494" s="28" t="str">
        <f t="shared" si="433"/>
        <v/>
      </c>
      <c r="AC494" s="28">
        <f>AC$21</f>
        <v>0</v>
      </c>
      <c r="AD494" s="28">
        <f>AD$21</f>
        <v>0</v>
      </c>
      <c r="AE494" s="28" t="str">
        <f t="shared" si="434"/>
        <v/>
      </c>
      <c r="AF494" s="28">
        <f>AF$21</f>
        <v>0</v>
      </c>
      <c r="AG494" s="28">
        <f>AG$21</f>
        <v>0</v>
      </c>
      <c r="AH494" s="28" t="str">
        <f t="shared" si="435"/>
        <v/>
      </c>
      <c r="AI494" s="28">
        <f>AI$21</f>
        <v>0</v>
      </c>
      <c r="AJ494" s="28">
        <f>AJ$21</f>
        <v>0</v>
      </c>
      <c r="AK494" s="28" t="str">
        <f t="shared" si="436"/>
        <v/>
      </c>
      <c r="AL494" s="28">
        <f>AL$21</f>
        <v>0</v>
      </c>
      <c r="AM494" s="28">
        <f>AM$21</f>
        <v>0</v>
      </c>
      <c r="AN494" s="28" t="str">
        <f t="shared" si="437"/>
        <v/>
      </c>
      <c r="AO494" s="28">
        <f>AO$21</f>
        <v>0</v>
      </c>
      <c r="AP494" s="28">
        <f>AP$21</f>
        <v>0</v>
      </c>
      <c r="AQ494" s="28" t="str">
        <f t="shared" si="438"/>
        <v/>
      </c>
      <c r="AR494" s="28">
        <f>AR$21</f>
        <v>0</v>
      </c>
      <c r="AS494" s="28">
        <f>AS$21</f>
        <v>0</v>
      </c>
      <c r="AT494" s="28" t="str">
        <f t="shared" si="439"/>
        <v/>
      </c>
      <c r="AU494" s="28">
        <f>AU$21</f>
        <v>0</v>
      </c>
      <c r="AV494" s="28">
        <f>AV$21</f>
        <v>0</v>
      </c>
      <c r="AW494" s="28" t="str">
        <f t="shared" si="440"/>
        <v/>
      </c>
      <c r="AX494" s="28">
        <f>AX$21</f>
        <v>0</v>
      </c>
      <c r="AY494" s="28">
        <f>AY$21</f>
        <v>0</v>
      </c>
      <c r="AZ494" s="28" t="str">
        <f t="shared" si="441"/>
        <v/>
      </c>
      <c r="BA494" s="28">
        <f>BA$21</f>
        <v>0</v>
      </c>
      <c r="BB494" s="28">
        <f>BB$21</f>
        <v>0</v>
      </c>
      <c r="BC494" s="28" t="str">
        <f t="shared" si="442"/>
        <v/>
      </c>
      <c r="BD494" s="28">
        <f>BD$21</f>
        <v>0</v>
      </c>
      <c r="BE494" s="28">
        <f>BE$21</f>
        <v>0</v>
      </c>
      <c r="BF494" s="28" t="str">
        <f t="shared" si="443"/>
        <v/>
      </c>
      <c r="BG494" s="28">
        <f>BG$21</f>
        <v>0</v>
      </c>
      <c r="BH494" s="28">
        <f>BH$21</f>
        <v>0</v>
      </c>
      <c r="BI494" s="28" t="str">
        <f t="shared" si="444"/>
        <v/>
      </c>
      <c r="BJ494" s="28">
        <f>BJ$21</f>
        <v>0</v>
      </c>
      <c r="BK494" s="28">
        <f>BK$21</f>
        <v>0</v>
      </c>
      <c r="BL494" s="28" t="str">
        <f t="shared" si="445"/>
        <v/>
      </c>
      <c r="BM494" s="28">
        <f>BM$21</f>
        <v>0</v>
      </c>
      <c r="BN494" s="28">
        <f>BN$21</f>
        <v>0</v>
      </c>
      <c r="BO494" s="28" t="str">
        <f t="shared" si="446"/>
        <v/>
      </c>
      <c r="BP494" s="28">
        <f>BP$21</f>
        <v>0</v>
      </c>
      <c r="BQ494" s="28">
        <f>BQ$21</f>
        <v>0</v>
      </c>
      <c r="BR494" s="28" t="str">
        <f t="shared" si="447"/>
        <v/>
      </c>
      <c r="BS494" s="28">
        <f>BS$21</f>
        <v>0</v>
      </c>
      <c r="BT494" s="28">
        <f>BT$21</f>
        <v>0</v>
      </c>
      <c r="BU494" s="28" t="str">
        <f t="shared" si="448"/>
        <v/>
      </c>
      <c r="BV494" s="28">
        <f>BV$21</f>
        <v>0</v>
      </c>
      <c r="BW494" s="28">
        <f>BW$21</f>
        <v>0</v>
      </c>
      <c r="BX494" s="28" t="str">
        <f t="shared" si="449"/>
        <v/>
      </c>
      <c r="BY494" s="28" t="e">
        <f>#REF!</f>
        <v>#REF!</v>
      </c>
      <c r="BZ494" s="28" t="e">
        <f>#REF!</f>
        <v>#REF!</v>
      </c>
      <c r="CA494" s="28" t="e">
        <f t="shared" si="450"/>
        <v>#REF!</v>
      </c>
      <c r="CB494" s="28" t="e">
        <f>#REF!</f>
        <v>#REF!</v>
      </c>
      <c r="CC494" s="28" t="e">
        <f>#REF!</f>
        <v>#REF!</v>
      </c>
      <c r="CD494" s="28" t="e">
        <f t="shared" si="451"/>
        <v>#REF!</v>
      </c>
      <c r="CE494" s="28" t="e">
        <f>#REF!</f>
        <v>#REF!</v>
      </c>
      <c r="CF494" s="28" t="e">
        <f>#REF!</f>
        <v>#REF!</v>
      </c>
      <c r="CG494" s="28" t="e">
        <f t="shared" si="452"/>
        <v>#REF!</v>
      </c>
      <c r="CH494" s="28"/>
      <c r="CI494" s="28"/>
      <c r="CJ494" s="28"/>
      <c r="CK494" s="28"/>
      <c r="CL494" s="28"/>
      <c r="CM494" s="28"/>
    </row>
    <row r="495" spans="2:91" x14ac:dyDescent="0.2">
      <c r="B495" s="28">
        <f>B$22</f>
        <v>0</v>
      </c>
      <c r="C495" s="28">
        <f>C$22</f>
        <v>0</v>
      </c>
      <c r="D495" s="28" t="str">
        <f t="shared" si="425"/>
        <v/>
      </c>
      <c r="E495" s="28">
        <f>E$22</f>
        <v>0</v>
      </c>
      <c r="F495" s="28">
        <f>F$22</f>
        <v>0</v>
      </c>
      <c r="G495" s="28" t="str">
        <f t="shared" si="426"/>
        <v/>
      </c>
      <c r="H495" s="28">
        <f>H$22</f>
        <v>0</v>
      </c>
      <c r="I495" s="28">
        <f>I$22</f>
        <v>0</v>
      </c>
      <c r="J495" s="28" t="str">
        <f t="shared" si="427"/>
        <v/>
      </c>
      <c r="K495" s="28" t="str">
        <f>K$22</f>
        <v>partner_id</v>
      </c>
      <c r="L495" s="28" t="str">
        <f>L$22</f>
        <v>Partner identifier in app</v>
      </c>
      <c r="M495" s="28" t="str">
        <f t="shared" si="428"/>
        <v>"key":"partner_id","value":"","description":"Partner identifier in app"},{</v>
      </c>
      <c r="N495" s="28">
        <f>N$22</f>
        <v>0</v>
      </c>
      <c r="O495" s="28">
        <f>O$22</f>
        <v>0</v>
      </c>
      <c r="P495" s="28" t="str">
        <f t="shared" si="429"/>
        <v/>
      </c>
      <c r="Q495" s="28">
        <f>Q$22</f>
        <v>0</v>
      </c>
      <c r="R495" s="28">
        <f>R$22</f>
        <v>0</v>
      </c>
      <c r="S495" s="28" t="str">
        <f t="shared" si="430"/>
        <v/>
      </c>
      <c r="T495" s="28">
        <f>T$22</f>
        <v>0</v>
      </c>
      <c r="U495" s="28">
        <f>U$22</f>
        <v>0</v>
      </c>
      <c r="V495" s="28" t="str">
        <f t="shared" si="431"/>
        <v/>
      </c>
      <c r="W495" s="28">
        <f>W$22</f>
        <v>0</v>
      </c>
      <c r="X495" s="28">
        <f>X$22</f>
        <v>0</v>
      </c>
      <c r="Y495" s="28" t="str">
        <f t="shared" si="432"/>
        <v/>
      </c>
      <c r="Z495" s="28">
        <f>Z$22</f>
        <v>0</v>
      </c>
      <c r="AA495" s="28">
        <f>AA$22</f>
        <v>0</v>
      </c>
      <c r="AB495" s="28" t="str">
        <f t="shared" si="433"/>
        <v/>
      </c>
      <c r="AC495" s="28">
        <f>AC$22</f>
        <v>0</v>
      </c>
      <c r="AD495" s="28">
        <f>AD$22</f>
        <v>0</v>
      </c>
      <c r="AE495" s="28" t="str">
        <f t="shared" si="434"/>
        <v/>
      </c>
      <c r="AF495" s="28">
        <f>AF$22</f>
        <v>0</v>
      </c>
      <c r="AG495" s="28">
        <f>AG$22</f>
        <v>0</v>
      </c>
      <c r="AH495" s="28" t="str">
        <f t="shared" si="435"/>
        <v/>
      </c>
      <c r="AI495" s="28">
        <f>AI$22</f>
        <v>0</v>
      </c>
      <c r="AJ495" s="28">
        <f>AJ$22</f>
        <v>0</v>
      </c>
      <c r="AK495" s="28" t="str">
        <f t="shared" si="436"/>
        <v/>
      </c>
      <c r="AL495" s="28">
        <f>AL$22</f>
        <v>0</v>
      </c>
      <c r="AM495" s="28">
        <f>AM$22</f>
        <v>0</v>
      </c>
      <c r="AN495" s="28" t="str">
        <f t="shared" si="437"/>
        <v/>
      </c>
      <c r="AO495" s="28">
        <f>AO$22</f>
        <v>0</v>
      </c>
      <c r="AP495" s="28">
        <f>AP$22</f>
        <v>0</v>
      </c>
      <c r="AQ495" s="28" t="str">
        <f t="shared" si="438"/>
        <v/>
      </c>
      <c r="AR495" s="28">
        <f>AR$22</f>
        <v>0</v>
      </c>
      <c r="AS495" s="28">
        <f>AS$22</f>
        <v>0</v>
      </c>
      <c r="AT495" s="28" t="str">
        <f t="shared" si="439"/>
        <v/>
      </c>
      <c r="AU495" s="28">
        <f>AU$22</f>
        <v>0</v>
      </c>
      <c r="AV495" s="28">
        <f>AV$22</f>
        <v>0</v>
      </c>
      <c r="AW495" s="28" t="str">
        <f t="shared" si="440"/>
        <v/>
      </c>
      <c r="AX495" s="28">
        <f>AX$22</f>
        <v>0</v>
      </c>
      <c r="AY495" s="28">
        <f>AY$22</f>
        <v>0</v>
      </c>
      <c r="AZ495" s="28" t="str">
        <f t="shared" si="441"/>
        <v/>
      </c>
      <c r="BA495" s="28">
        <f>BA$22</f>
        <v>0</v>
      </c>
      <c r="BB495" s="28">
        <f>BB$22</f>
        <v>0</v>
      </c>
      <c r="BC495" s="28" t="str">
        <f t="shared" si="442"/>
        <v/>
      </c>
      <c r="BD495" s="28">
        <f>BD$22</f>
        <v>0</v>
      </c>
      <c r="BE495" s="28">
        <f>BE$22</f>
        <v>0</v>
      </c>
      <c r="BF495" s="28" t="str">
        <f t="shared" si="443"/>
        <v/>
      </c>
      <c r="BG495" s="28">
        <f>BG$22</f>
        <v>0</v>
      </c>
      <c r="BH495" s="28">
        <f>BH$22</f>
        <v>0</v>
      </c>
      <c r="BI495" s="28" t="str">
        <f t="shared" si="444"/>
        <v/>
      </c>
      <c r="BJ495" s="28">
        <f>BJ$22</f>
        <v>0</v>
      </c>
      <c r="BK495" s="28">
        <f>BK$22</f>
        <v>0</v>
      </c>
      <c r="BL495" s="28" t="str">
        <f t="shared" si="445"/>
        <v/>
      </c>
      <c r="BM495" s="28" t="e">
        <f>#REF!</f>
        <v>#REF!</v>
      </c>
      <c r="BN495" s="28" t="e">
        <f>#REF!</f>
        <v>#REF!</v>
      </c>
      <c r="BO495" s="28" t="e">
        <f t="shared" si="446"/>
        <v>#REF!</v>
      </c>
      <c r="BP495" s="28">
        <f>BP$22</f>
        <v>0</v>
      </c>
      <c r="BQ495" s="28">
        <f>BQ$22</f>
        <v>0</v>
      </c>
      <c r="BR495" s="28" t="str">
        <f t="shared" si="447"/>
        <v/>
      </c>
      <c r="BS495" s="28">
        <f>BS$22</f>
        <v>0</v>
      </c>
      <c r="BT495" s="28">
        <f>BT$22</f>
        <v>0</v>
      </c>
      <c r="BU495" s="28" t="str">
        <f t="shared" si="448"/>
        <v/>
      </c>
      <c r="BV495" s="28">
        <f>BV$22</f>
        <v>0</v>
      </c>
      <c r="BW495" s="28">
        <f>BW$22</f>
        <v>0</v>
      </c>
      <c r="BX495" s="28" t="str">
        <f t="shared" si="449"/>
        <v/>
      </c>
      <c r="BY495" s="28">
        <f>BY$22</f>
        <v>0</v>
      </c>
      <c r="BZ495" s="28">
        <f>BZ$22</f>
        <v>0</v>
      </c>
      <c r="CA495" s="28" t="str">
        <f t="shared" si="450"/>
        <v/>
      </c>
      <c r="CB495" s="28">
        <f>CB$22</f>
        <v>0</v>
      </c>
      <c r="CC495" s="28">
        <f>CC$22</f>
        <v>0</v>
      </c>
      <c r="CD495" s="28" t="str">
        <f t="shared" si="451"/>
        <v/>
      </c>
      <c r="CE495" s="28" t="e">
        <f>#REF!</f>
        <v>#REF!</v>
      </c>
      <c r="CF495" s="28" t="e">
        <f>#REF!</f>
        <v>#REF!</v>
      </c>
      <c r="CG495" s="28" t="e">
        <f t="shared" si="452"/>
        <v>#REF!</v>
      </c>
      <c r="CH495" s="28"/>
      <c r="CI495" s="28"/>
      <c r="CJ495" s="28"/>
      <c r="CK495" s="28"/>
      <c r="CL495" s="28"/>
      <c r="CM495" s="28"/>
    </row>
    <row r="496" spans="2:91" x14ac:dyDescent="0.2">
      <c r="B496" s="28">
        <f>B$23</f>
        <v>0</v>
      </c>
      <c r="C496" s="28">
        <f>C$23</f>
        <v>0</v>
      </c>
      <c r="D496" s="28" t="str">
        <f t="shared" si="425"/>
        <v/>
      </c>
      <c r="E496" s="28" t="e">
        <f>#REF!</f>
        <v>#REF!</v>
      </c>
      <c r="F496" s="28" t="e">
        <f>#REF!</f>
        <v>#REF!</v>
      </c>
      <c r="G496" s="28" t="e">
        <f t="shared" si="426"/>
        <v>#REF!</v>
      </c>
      <c r="H496" s="28">
        <f>H$23</f>
        <v>0</v>
      </c>
      <c r="I496" s="28">
        <f>I$23</f>
        <v>0</v>
      </c>
      <c r="J496" s="28" t="str">
        <f t="shared" si="427"/>
        <v/>
      </c>
      <c r="K496" s="28">
        <f>K$23</f>
        <v>0</v>
      </c>
      <c r="L496" s="28">
        <f>L$23</f>
        <v>0</v>
      </c>
      <c r="M496" s="28" t="str">
        <f t="shared" si="428"/>
        <v/>
      </c>
      <c r="N496" s="28">
        <f>N$23</f>
        <v>0</v>
      </c>
      <c r="O496" s="28">
        <f>O$23</f>
        <v>0</v>
      </c>
      <c r="P496" s="28" t="str">
        <f t="shared" si="429"/>
        <v/>
      </c>
      <c r="Q496" s="28">
        <f>Q$23</f>
        <v>0</v>
      </c>
      <c r="R496" s="28">
        <f>R$23</f>
        <v>0</v>
      </c>
      <c r="S496" s="28" t="str">
        <f t="shared" si="430"/>
        <v/>
      </c>
      <c r="T496" s="28">
        <f>T$23</f>
        <v>0</v>
      </c>
      <c r="U496" s="28">
        <f>U$23</f>
        <v>0</v>
      </c>
      <c r="V496" s="28" t="str">
        <f t="shared" si="431"/>
        <v/>
      </c>
      <c r="W496" s="28">
        <f>W$23</f>
        <v>0</v>
      </c>
      <c r="X496" s="28">
        <f>X$23</f>
        <v>0</v>
      </c>
      <c r="Y496" s="28" t="str">
        <f t="shared" si="432"/>
        <v/>
      </c>
      <c r="Z496" s="28">
        <f>Z$23</f>
        <v>0</v>
      </c>
      <c r="AA496" s="28">
        <f>AA$23</f>
        <v>0</v>
      </c>
      <c r="AB496" s="28" t="str">
        <f t="shared" si="433"/>
        <v/>
      </c>
      <c r="AC496" s="28" t="str">
        <f>AC$23</f>
        <v>profile_id</v>
      </c>
      <c r="AD496" s="28" t="str">
        <f>AD$23</f>
        <v>Profile identifier in app</v>
      </c>
      <c r="AE496" s="28" t="str">
        <f t="shared" si="434"/>
        <v>"key":"profile_id","value":"","description":"Profile identifier in app"},{</v>
      </c>
      <c r="AF496" s="28" t="e">
        <f>#REF!</f>
        <v>#REF!</v>
      </c>
      <c r="AG496" s="28" t="e">
        <f>#REF!</f>
        <v>#REF!</v>
      </c>
      <c r="AH496" s="28" t="e">
        <f t="shared" si="435"/>
        <v>#REF!</v>
      </c>
      <c r="AI496" s="28" t="e">
        <f>#REF!</f>
        <v>#REF!</v>
      </c>
      <c r="AJ496" s="28" t="e">
        <f>#REF!</f>
        <v>#REF!</v>
      </c>
      <c r="AK496" s="28" t="e">
        <f t="shared" si="436"/>
        <v>#REF!</v>
      </c>
      <c r="AL496" s="28" t="e">
        <f>#REF!</f>
        <v>#REF!</v>
      </c>
      <c r="AM496" s="28" t="e">
        <f>#REF!</f>
        <v>#REF!</v>
      </c>
      <c r="AN496" s="28" t="e">
        <f t="shared" si="437"/>
        <v>#REF!</v>
      </c>
      <c r="AO496" s="28" t="e">
        <f>#REF!</f>
        <v>#REF!</v>
      </c>
      <c r="AP496" s="28" t="e">
        <f>#REF!</f>
        <v>#REF!</v>
      </c>
      <c r="AQ496" s="28" t="e">
        <f t="shared" si="438"/>
        <v>#REF!</v>
      </c>
      <c r="AR496" s="28" t="str">
        <f>AR$23</f>
        <v>profile_ID</v>
      </c>
      <c r="AS496" s="28" t="str">
        <f>AS$23</f>
        <v>Profile identifier in app</v>
      </c>
      <c r="AT496" s="28" t="str">
        <f t="shared" si="439"/>
        <v>"key":"profile_ID","value":"","description":"Profile identifier in app"},{</v>
      </c>
      <c r="AU496" s="28" t="e">
        <f>#REF!</f>
        <v>#REF!</v>
      </c>
      <c r="AV496" s="28" t="e">
        <f>#REF!</f>
        <v>#REF!</v>
      </c>
      <c r="AW496" s="28" t="e">
        <f t="shared" si="440"/>
        <v>#REF!</v>
      </c>
      <c r="AX496" s="28" t="e">
        <f>#REF!</f>
        <v>#REF!</v>
      </c>
      <c r="AY496" s="28" t="e">
        <f>#REF!</f>
        <v>#REF!</v>
      </c>
      <c r="AZ496" s="28" t="e">
        <f t="shared" si="441"/>
        <v>#REF!</v>
      </c>
      <c r="BA496" s="28" t="e">
        <f>#REF!</f>
        <v>#REF!</v>
      </c>
      <c r="BB496" s="28" t="e">
        <f>#REF!</f>
        <v>#REF!</v>
      </c>
      <c r="BC496" s="28" t="e">
        <f t="shared" si="442"/>
        <v>#REF!</v>
      </c>
      <c r="BD496" s="28">
        <f>BD$23</f>
        <v>0</v>
      </c>
      <c r="BE496" s="28">
        <f>BE$23</f>
        <v>0</v>
      </c>
      <c r="BF496" s="28" t="str">
        <f t="shared" si="443"/>
        <v/>
      </c>
      <c r="BG496" s="28" t="e">
        <f>#REF!</f>
        <v>#REF!</v>
      </c>
      <c r="BH496" s="28" t="e">
        <f>#REF!</f>
        <v>#REF!</v>
      </c>
      <c r="BI496" s="28" t="e">
        <f t="shared" si="444"/>
        <v>#REF!</v>
      </c>
      <c r="BJ496" s="28" t="e">
        <f>#REF!</f>
        <v>#REF!</v>
      </c>
      <c r="BK496" s="28" t="e">
        <f>#REF!</f>
        <v>#REF!</v>
      </c>
      <c r="BL496" s="28" t="e">
        <f t="shared" si="445"/>
        <v>#REF!</v>
      </c>
      <c r="BM496" s="28" t="str">
        <f>BM$22</f>
        <v>thread_ID</v>
      </c>
      <c r="BN496" s="28" t="str">
        <f>BN$22</f>
        <v>Thread identifier in app</v>
      </c>
      <c r="BO496" s="28" t="str">
        <f t="shared" si="446"/>
        <v>"key":"thread_ID","value":"","description":"Thread identifier in app"},{</v>
      </c>
      <c r="BP496" s="28" t="e">
        <f>#REF!</f>
        <v>#REF!</v>
      </c>
      <c r="BQ496" s="28" t="e">
        <f>#REF!</f>
        <v>#REF!</v>
      </c>
      <c r="BR496" s="28" t="e">
        <f t="shared" si="447"/>
        <v>#REF!</v>
      </c>
      <c r="BS496" s="28">
        <f>BS$23</f>
        <v>0</v>
      </c>
      <c r="BT496" s="28">
        <f>BT$23</f>
        <v>0</v>
      </c>
      <c r="BU496" s="28" t="str">
        <f t="shared" si="448"/>
        <v/>
      </c>
      <c r="BV496" s="28" t="str">
        <f>BV$18</f>
        <v>stage_ID</v>
      </c>
      <c r="BW496" s="28" t="str">
        <f>BW$18</f>
        <v>Stage identifier in app</v>
      </c>
      <c r="BX496" s="28" t="str">
        <f t="shared" si="449"/>
        <v>"key":"stage_ID","value":"","description":"Stage identifier in app"},{</v>
      </c>
      <c r="BY496" s="28">
        <f>BY$23</f>
        <v>0</v>
      </c>
      <c r="BZ496" s="28">
        <f>BZ$23</f>
        <v>0</v>
      </c>
      <c r="CA496" s="28" t="str">
        <f t="shared" si="450"/>
        <v/>
      </c>
      <c r="CB496" s="28">
        <f>CB$23</f>
        <v>0</v>
      </c>
      <c r="CC496" s="28">
        <f>CC$23</f>
        <v>0</v>
      </c>
      <c r="CD496" s="28" t="str">
        <f t="shared" si="451"/>
        <v/>
      </c>
      <c r="CE496" s="28" t="str">
        <f>CE$18</f>
        <v>stage_ID</v>
      </c>
      <c r="CF496" s="28" t="str">
        <f>CF$18</f>
        <v>Stage identifier in app</v>
      </c>
      <c r="CG496" s="28" t="str">
        <f t="shared" si="452"/>
        <v>"key":"stage_ID","value":"","description":"Stage identifier in app"},{</v>
      </c>
      <c r="CH496" s="28"/>
      <c r="CI496" s="28"/>
      <c r="CJ496" s="28"/>
      <c r="CK496" s="28"/>
      <c r="CL496" s="28"/>
      <c r="CM496" s="28"/>
    </row>
    <row r="497" spans="1:91" x14ac:dyDescent="0.2">
      <c r="B497" s="28">
        <f>B$24</f>
        <v>0</v>
      </c>
      <c r="C497" s="28">
        <f>C$24</f>
        <v>0</v>
      </c>
      <c r="D497" s="28" t="str">
        <f t="shared" si="425"/>
        <v/>
      </c>
      <c r="E497" s="28" t="str">
        <f>E$23</f>
        <v>profile_id</v>
      </c>
      <c r="F497" s="28" t="str">
        <f>F$23</f>
        <v>Profile identifier in app</v>
      </c>
      <c r="G497" s="28" t="str">
        <f t="shared" si="426"/>
        <v>"key":"profile_id","value":"","description":"Profile identifier in app"},{</v>
      </c>
      <c r="H497" s="28">
        <f>H$24</f>
        <v>0</v>
      </c>
      <c r="I497" s="28">
        <f>I$24</f>
        <v>0</v>
      </c>
      <c r="J497" s="28" t="str">
        <f t="shared" si="427"/>
        <v/>
      </c>
      <c r="K497" s="28">
        <f>K$24</f>
        <v>0</v>
      </c>
      <c r="L497" s="28">
        <f>L$24</f>
        <v>0</v>
      </c>
      <c r="M497" s="28" t="str">
        <f t="shared" si="428"/>
        <v/>
      </c>
      <c r="N497" s="28">
        <f>N$24</f>
        <v>0</v>
      </c>
      <c r="O497" s="28">
        <f>O$24</f>
        <v>0</v>
      </c>
      <c r="P497" s="28" t="str">
        <f t="shared" si="429"/>
        <v/>
      </c>
      <c r="Q497" s="28">
        <f>Q$24</f>
        <v>0</v>
      </c>
      <c r="R497" s="28">
        <f>R$24</f>
        <v>0</v>
      </c>
      <c r="S497" s="28" t="str">
        <f t="shared" si="430"/>
        <v/>
      </c>
      <c r="T497" s="28">
        <f>T$24</f>
        <v>0</v>
      </c>
      <c r="U497" s="28">
        <f>U$24</f>
        <v>0</v>
      </c>
      <c r="V497" s="28" t="str">
        <f t="shared" si="431"/>
        <v/>
      </c>
      <c r="W497" s="28" t="str">
        <f>W$24</f>
        <v>user_id</v>
      </c>
      <c r="X497" s="28" t="str">
        <f>X$24</f>
        <v>User identifier in app</v>
      </c>
      <c r="Y497" s="28" t="str">
        <f t="shared" si="432"/>
        <v>"key":"user_id","value":"","description":"User identifier in app"},{</v>
      </c>
      <c r="Z497" s="28" t="str">
        <f>Z$24</f>
        <v>user_id</v>
      </c>
      <c r="AA497" s="28" t="str">
        <f>AA$24</f>
        <v>User identifier in app</v>
      </c>
      <c r="AB497" s="28" t="str">
        <f t="shared" si="433"/>
        <v>"key":"user_id","value":"","description":"User identifier in app"},{</v>
      </c>
      <c r="AC497" s="28">
        <f>AC$24</f>
        <v>0</v>
      </c>
      <c r="AD497" s="28">
        <f>AD$24</f>
        <v>0</v>
      </c>
      <c r="AE497" s="28" t="str">
        <f t="shared" si="434"/>
        <v/>
      </c>
      <c r="AF497" s="28" t="str">
        <f>AF$23</f>
        <v>profile_id</v>
      </c>
      <c r="AG497" s="28" t="str">
        <f>AG$23</f>
        <v>Profile identifier in app</v>
      </c>
      <c r="AH497" s="28" t="str">
        <f t="shared" si="435"/>
        <v>"key":"profile_id","value":"","description":"Profile identifier in app"},{</v>
      </c>
      <c r="AI497" s="28" t="str">
        <f>AI$23</f>
        <v>profile_ID</v>
      </c>
      <c r="AJ497" s="28" t="str">
        <f>AJ$23</f>
        <v>Profile identifier in app</v>
      </c>
      <c r="AK497" s="28" t="str">
        <f t="shared" si="436"/>
        <v>"key":"profile_ID","value":"","description":"Profile identifier in app"},{</v>
      </c>
      <c r="AL497" s="28" t="str">
        <f>AL$23</f>
        <v>profile_ID</v>
      </c>
      <c r="AM497" s="28" t="str">
        <f>AM$23</f>
        <v>Profile identifier in app</v>
      </c>
      <c r="AN497" s="28" t="str">
        <f t="shared" si="437"/>
        <v>"key":"profile_ID","value":"","description":"Profile identifier in app"},{</v>
      </c>
      <c r="AO497" s="28" t="str">
        <f>AO$23</f>
        <v>profile_ID</v>
      </c>
      <c r="AP497" s="28" t="str">
        <f>AP$23</f>
        <v>Profile identifier in app</v>
      </c>
      <c r="AQ497" s="28" t="str">
        <f t="shared" si="438"/>
        <v>"key":"profile_ID","value":"","description":"Profile identifier in app"},{</v>
      </c>
      <c r="AR497" s="28">
        <f>AR$24</f>
        <v>0</v>
      </c>
      <c r="AS497" s="28">
        <f>AS$24</f>
        <v>0</v>
      </c>
      <c r="AT497" s="28" t="str">
        <f t="shared" si="439"/>
        <v/>
      </c>
      <c r="AU497" s="28" t="str">
        <f>AU$23</f>
        <v>profile_ID</v>
      </c>
      <c r="AV497" s="28" t="str">
        <f>AV$23</f>
        <v>Profile identifier in app</v>
      </c>
      <c r="AW497" s="28" t="str">
        <f t="shared" si="440"/>
        <v>"key":"profile_ID","value":"","description":"Profile identifier in app"},{</v>
      </c>
      <c r="AX497" s="28" t="str">
        <f>AX$23</f>
        <v>profile_ID</v>
      </c>
      <c r="AY497" s="28" t="str">
        <f>AY$23</f>
        <v>Profile identifier in app</v>
      </c>
      <c r="AZ497" s="28" t="str">
        <f t="shared" si="441"/>
        <v>"key":"profile_ID","value":"","description":"Profile identifier in app"},{</v>
      </c>
      <c r="BA497" s="28" t="str">
        <f>BA$23</f>
        <v>profile_ID</v>
      </c>
      <c r="BB497" s="28" t="str">
        <f>BB$23</f>
        <v>Profile identifier in app</v>
      </c>
      <c r="BC497" s="28" t="str">
        <f t="shared" si="442"/>
        <v>"key":"profile_ID","value":"","description":"Profile identifier in app"},{</v>
      </c>
      <c r="BD497" s="28">
        <f>BD$24</f>
        <v>0</v>
      </c>
      <c r="BE497" s="28">
        <f>BE$24</f>
        <v>0</v>
      </c>
      <c r="BF497" s="28" t="str">
        <f t="shared" si="443"/>
        <v/>
      </c>
      <c r="BG497" s="28" t="str">
        <f>BG$23</f>
        <v>profile_ID</v>
      </c>
      <c r="BH497" s="28" t="str">
        <f>BH$23</f>
        <v>Profile identifier in app</v>
      </c>
      <c r="BI497" s="28" t="str">
        <f t="shared" si="444"/>
        <v>"key":"profile_ID","value":"","description":"Profile identifier in app"},{</v>
      </c>
      <c r="BJ497" s="28" t="str">
        <f>BJ$23</f>
        <v>profile_ID</v>
      </c>
      <c r="BK497" s="28" t="str">
        <f>BK$23</f>
        <v>Profile identifier in app</v>
      </c>
      <c r="BL497" s="28" t="str">
        <f t="shared" si="445"/>
        <v>"key":"profile_ID","value":"","description":"Profile identifier in app"},{</v>
      </c>
      <c r="BM497" s="28" t="str">
        <f>BM$23</f>
        <v>profile_ID</v>
      </c>
      <c r="BN497" s="28" t="str">
        <f>BN$23</f>
        <v>Profile identifier in app</v>
      </c>
      <c r="BO497" s="28" t="str">
        <f t="shared" si="446"/>
        <v>"key":"profile_ID","value":"","description":"Profile identifier in app"},{</v>
      </c>
      <c r="BP497" s="28" t="str">
        <f>BP$23</f>
        <v>profile_ID</v>
      </c>
      <c r="BQ497" s="28" t="str">
        <f>BQ$23</f>
        <v>Profile identifier in app</v>
      </c>
      <c r="BR497" s="28" t="str">
        <f t="shared" si="447"/>
        <v>"key":"profile_ID","value":"","description":"Profile identifier in app"},{</v>
      </c>
      <c r="BS497" s="28">
        <f>BS$24</f>
        <v>0</v>
      </c>
      <c r="BT497" s="28">
        <f>BT$24</f>
        <v>0</v>
      </c>
      <c r="BU497" s="28" t="str">
        <f t="shared" si="448"/>
        <v/>
      </c>
      <c r="BV497" s="28" t="str">
        <f>BV$19</f>
        <v>attachment_ID</v>
      </c>
      <c r="BW497" s="28" t="str">
        <f>BW$19</f>
        <v>Attachment identifier in app</v>
      </c>
      <c r="BX497" s="28" t="str">
        <f t="shared" si="449"/>
        <v>"key":"attachment_ID","value":"","description":"Attachment identifier in app"},{</v>
      </c>
      <c r="BY497" s="28" t="str">
        <f>BY$20</f>
        <v>post_ID</v>
      </c>
      <c r="BZ497" s="28" t="str">
        <f>BZ$20</f>
        <v>Post identifier in app</v>
      </c>
      <c r="CA497" s="28" t="str">
        <f t="shared" si="450"/>
        <v>"key":"post_ID","value":"","description":"Post identifier in app"},{</v>
      </c>
      <c r="CB497" s="28" t="str">
        <f>CB$20</f>
        <v>post_ID</v>
      </c>
      <c r="CC497" s="28" t="str">
        <f>CC$20</f>
        <v>Post identifier in app</v>
      </c>
      <c r="CD497" s="28" t="str">
        <f t="shared" si="451"/>
        <v>"key":"post_ID","value":"","description":"Post identifier in app"},{</v>
      </c>
      <c r="CE497" s="28" t="str">
        <f>CE$20</f>
        <v>post_ID</v>
      </c>
      <c r="CF497" s="28" t="str">
        <f>CF$20</f>
        <v>Post identifier in app</v>
      </c>
      <c r="CG497" s="28" t="str">
        <f t="shared" si="452"/>
        <v>"key":"post_ID","value":"","description":"Post identifier in app"},{</v>
      </c>
      <c r="CH497" s="28"/>
      <c r="CI497" s="28"/>
      <c r="CJ497" s="28"/>
      <c r="CK497" s="28"/>
      <c r="CL497" s="28"/>
      <c r="CM497" s="28"/>
    </row>
    <row r="498" spans="1:91" x14ac:dyDescent="0.2">
      <c r="B498" s="28">
        <f>B$25</f>
        <v>0</v>
      </c>
      <c r="C498" s="28">
        <f>C$25</f>
        <v>0</v>
      </c>
      <c r="D498" s="28" t="str">
        <f t="shared" si="425"/>
        <v/>
      </c>
      <c r="E498" s="28">
        <f>E$25</f>
        <v>0</v>
      </c>
      <c r="F498" s="28">
        <f>F$25</f>
        <v>0</v>
      </c>
      <c r="G498" s="28" t="str">
        <f t="shared" si="426"/>
        <v/>
      </c>
      <c r="H498" s="28">
        <f>H$25</f>
        <v>0</v>
      </c>
      <c r="I498" s="28">
        <f>I$25</f>
        <v>0</v>
      </c>
      <c r="J498" s="28" t="str">
        <f t="shared" si="427"/>
        <v/>
      </c>
      <c r="K498" s="28">
        <f>K$25</f>
        <v>0</v>
      </c>
      <c r="L498" s="28">
        <f>L$25</f>
        <v>0</v>
      </c>
      <c r="M498" s="28" t="str">
        <f t="shared" si="428"/>
        <v/>
      </c>
      <c r="N498" s="28">
        <f>N$25</f>
        <v>0</v>
      </c>
      <c r="O498" s="28">
        <f>O$25</f>
        <v>0</v>
      </c>
      <c r="P498" s="28" t="str">
        <f t="shared" si="429"/>
        <v/>
      </c>
      <c r="Q498" s="28">
        <f>Q$25</f>
        <v>0</v>
      </c>
      <c r="R498" s="28">
        <f>R$25</f>
        <v>0</v>
      </c>
      <c r="S498" s="28" t="str">
        <f t="shared" si="430"/>
        <v/>
      </c>
      <c r="T498" s="28" t="str">
        <f>T$25</f>
        <v>person_id</v>
      </c>
      <c r="U498" s="28" t="str">
        <f>U$25</f>
        <v>Person identifier in app</v>
      </c>
      <c r="V498" s="28" t="str">
        <f t="shared" si="431"/>
        <v>"key":"person_id","value":"","description":"Person identifier in app"},{</v>
      </c>
      <c r="W498" s="28">
        <f>W$25</f>
        <v>0</v>
      </c>
      <c r="X498" s="28">
        <f>X$25</f>
        <v>0</v>
      </c>
      <c r="Y498" s="28" t="str">
        <f t="shared" si="432"/>
        <v/>
      </c>
      <c r="Z498" s="28">
        <f>Z$25</f>
        <v>0</v>
      </c>
      <c r="AA498" s="28">
        <f>AA$25</f>
        <v>0</v>
      </c>
      <c r="AB498" s="28" t="str">
        <f t="shared" si="433"/>
        <v/>
      </c>
      <c r="AC498" s="28">
        <f>AC$25</f>
        <v>0</v>
      </c>
      <c r="AD498" s="28">
        <f>AD$25</f>
        <v>0</v>
      </c>
      <c r="AE498" s="28" t="str">
        <f t="shared" si="434"/>
        <v/>
      </c>
      <c r="AF498" s="28">
        <f>AF$25</f>
        <v>0</v>
      </c>
      <c r="AG498" s="28">
        <f>AG$25</f>
        <v>0</v>
      </c>
      <c r="AH498" s="28" t="str">
        <f t="shared" si="435"/>
        <v/>
      </c>
      <c r="AI498" s="28">
        <f>AI$25</f>
        <v>0</v>
      </c>
      <c r="AJ498" s="28">
        <f>AJ$25</f>
        <v>0</v>
      </c>
      <c r="AK498" s="28" t="str">
        <f t="shared" si="436"/>
        <v/>
      </c>
      <c r="AL498" s="28">
        <f>AL$25</f>
        <v>0</v>
      </c>
      <c r="AM498" s="28">
        <f>AM$25</f>
        <v>0</v>
      </c>
      <c r="AN498" s="28" t="str">
        <f t="shared" si="437"/>
        <v/>
      </c>
      <c r="AO498" s="28">
        <f>AO$25</f>
        <v>0</v>
      </c>
      <c r="AP498" s="28">
        <f>AP$25</f>
        <v>0</v>
      </c>
      <c r="AQ498" s="28" t="str">
        <f t="shared" si="438"/>
        <v/>
      </c>
      <c r="AR498" s="28">
        <f>AR$25</f>
        <v>0</v>
      </c>
      <c r="AS498" s="28">
        <f>AS$25</f>
        <v>0</v>
      </c>
      <c r="AT498" s="28" t="str">
        <f t="shared" si="439"/>
        <v/>
      </c>
      <c r="AU498" s="28">
        <f>AU$25</f>
        <v>0</v>
      </c>
      <c r="AV498" s="28">
        <f>AV$25</f>
        <v>0</v>
      </c>
      <c r="AW498" s="28" t="str">
        <f t="shared" si="440"/>
        <v/>
      </c>
      <c r="AX498" s="28">
        <f>AX$25</f>
        <v>0</v>
      </c>
      <c r="AY498" s="28">
        <f>AY$25</f>
        <v>0</v>
      </c>
      <c r="AZ498" s="28" t="str">
        <f t="shared" si="441"/>
        <v/>
      </c>
      <c r="BA498" s="28">
        <f>BA$25</f>
        <v>0</v>
      </c>
      <c r="BB498" s="28">
        <f>BB$25</f>
        <v>0</v>
      </c>
      <c r="BC498" s="28" t="str">
        <f t="shared" si="442"/>
        <v/>
      </c>
      <c r="BD498" s="28" t="str">
        <f>BD$20</f>
        <v>post_ID</v>
      </c>
      <c r="BE498" s="28" t="str">
        <f>BE$20</f>
        <v>Post identifier in app</v>
      </c>
      <c r="BF498" s="28" t="str">
        <f t="shared" si="443"/>
        <v>"key":"post_ID","value":"","description":"Post identifier in app"},{</v>
      </c>
      <c r="BG498" s="28">
        <f>BG$25</f>
        <v>0</v>
      </c>
      <c r="BH498" s="28">
        <f>BH$25</f>
        <v>0</v>
      </c>
      <c r="BI498" s="28" t="str">
        <f t="shared" si="444"/>
        <v/>
      </c>
      <c r="BJ498" s="28">
        <f>BJ$25</f>
        <v>0</v>
      </c>
      <c r="BK498" s="28">
        <f>BK$25</f>
        <v>0</v>
      </c>
      <c r="BL498" s="28" t="str">
        <f t="shared" si="445"/>
        <v/>
      </c>
      <c r="BM498" s="28">
        <f>BM$25</f>
        <v>0</v>
      </c>
      <c r="BN498" s="28">
        <f>BN$25</f>
        <v>0</v>
      </c>
      <c r="BO498" s="28" t="str">
        <f t="shared" si="446"/>
        <v/>
      </c>
      <c r="BP498" s="28">
        <f>BP$25</f>
        <v>0</v>
      </c>
      <c r="BQ498" s="28">
        <f>BQ$25</f>
        <v>0</v>
      </c>
      <c r="BR498" s="28" t="str">
        <f t="shared" si="447"/>
        <v/>
      </c>
      <c r="BS498" s="28">
        <f>BS$25</f>
        <v>0</v>
      </c>
      <c r="BT498" s="28">
        <f>BT$25</f>
        <v>0</v>
      </c>
      <c r="BU498" s="28" t="str">
        <f t="shared" si="448"/>
        <v/>
      </c>
      <c r="BV498" s="28" t="str">
        <f>BV$20</f>
        <v>post_ID</v>
      </c>
      <c r="BW498" s="28" t="str">
        <f>BW$20</f>
        <v>Post identifier in app</v>
      </c>
      <c r="BX498" s="28" t="str">
        <f t="shared" si="449"/>
        <v>"key":"post_ID","value":"","description":"Post identifier in app"},{</v>
      </c>
      <c r="BY498" s="28" t="str">
        <f>BY$18</f>
        <v>stage_ID</v>
      </c>
      <c r="BZ498" s="28" t="str">
        <f>BZ$18</f>
        <v>Stage identifier in app</v>
      </c>
      <c r="CA498" s="28" t="str">
        <f t="shared" si="450"/>
        <v>"key":"stage_ID","value":"","description":"Stage identifier in app"},{</v>
      </c>
      <c r="CB498" s="28" t="str">
        <f>CB$18</f>
        <v>stage_ID</v>
      </c>
      <c r="CC498" s="28" t="str">
        <f>CC$18</f>
        <v>Stage identifier in app</v>
      </c>
      <c r="CD498" s="28" t="str">
        <f t="shared" si="451"/>
        <v>"key":"stage_ID","value":"","description":"Stage identifier in app"},{</v>
      </c>
      <c r="CE498" s="28">
        <f>CE$25</f>
        <v>0</v>
      </c>
      <c r="CF498" s="28">
        <f>CF$25</f>
        <v>0</v>
      </c>
      <c r="CG498" s="28" t="str">
        <f t="shared" si="452"/>
        <v/>
      </c>
      <c r="CH498" s="28"/>
      <c r="CI498" s="28"/>
      <c r="CJ498" s="28"/>
      <c r="CK498" s="28"/>
      <c r="CL498" s="28"/>
      <c r="CM498" s="28"/>
    </row>
    <row r="499" spans="1:91" x14ac:dyDescent="0.2">
      <c r="B499" s="28" t="str">
        <f>B$26</f>
        <v>app_id</v>
      </c>
      <c r="C499" s="28" t="str">
        <f>C$26</f>
        <v>App identifier in app</v>
      </c>
      <c r="D499" s="28" t="str">
        <f t="shared" si="425"/>
        <v>"key":"app_id","value":"","description":"App identifier in app"},{</v>
      </c>
      <c r="E499" s="28" t="str">
        <f>E$26</f>
        <v>app_id</v>
      </c>
      <c r="F499" s="28" t="str">
        <f>F$26</f>
        <v>App identifier in app</v>
      </c>
      <c r="G499" s="28" t="str">
        <f t="shared" si="426"/>
        <v>"key":"app_id","value":"","description":"App identifier in app"},{</v>
      </c>
      <c r="H499" s="28" t="str">
        <f>H$26</f>
        <v>app_id</v>
      </c>
      <c r="I499" s="28" t="str">
        <f>I$26</f>
        <v>App identifier in app</v>
      </c>
      <c r="J499" s="28" t="str">
        <f t="shared" si="427"/>
        <v>"key":"app_id","value":"","description":"App identifier in app"},{</v>
      </c>
      <c r="K499" s="28" t="str">
        <f>K$26</f>
        <v>app_id</v>
      </c>
      <c r="L499" s="28" t="str">
        <f>L$26</f>
        <v>App identifier in app</v>
      </c>
      <c r="M499" s="28" t="str">
        <f t="shared" si="428"/>
        <v>"key":"app_id","value":"","description":"App identifier in app"},{</v>
      </c>
      <c r="N499" s="28" t="str">
        <f>N$26</f>
        <v>app_id</v>
      </c>
      <c r="O499" s="28" t="str">
        <f>O$26</f>
        <v>App identifier in app</v>
      </c>
      <c r="P499" s="28" t="str">
        <f t="shared" si="429"/>
        <v>"key":"app_id","value":"","description":"App identifier in app"},{</v>
      </c>
      <c r="Q499" s="28" t="str">
        <f>Q$26</f>
        <v>app_id</v>
      </c>
      <c r="R499" s="28" t="str">
        <f>R$26</f>
        <v>App identifier in app</v>
      </c>
      <c r="S499" s="28" t="str">
        <f t="shared" si="430"/>
        <v>"key":"app_id","value":"","description":"App identifier in app"},{</v>
      </c>
      <c r="T499" s="28" t="str">
        <f>T$26</f>
        <v>app_id</v>
      </c>
      <c r="U499" s="28" t="str">
        <f>U$26</f>
        <v>App identifier in app</v>
      </c>
      <c r="V499" s="28" t="str">
        <f t="shared" si="431"/>
        <v>"key":"app_id","value":"","description":"App identifier in app"},{</v>
      </c>
      <c r="W499" s="28" t="str">
        <f>W$26</f>
        <v>app_id</v>
      </c>
      <c r="X499" s="28" t="str">
        <f>X$26</f>
        <v>App identifier in app</v>
      </c>
      <c r="Y499" s="28" t="str">
        <f t="shared" si="432"/>
        <v>"key":"app_id","value":"","description":"App identifier in app"},{</v>
      </c>
      <c r="Z499" s="28" t="str">
        <f>Z$26</f>
        <v>app_id</v>
      </c>
      <c r="AA499" s="28" t="str">
        <f>AA$26</f>
        <v>App identifier in app</v>
      </c>
      <c r="AB499" s="28" t="str">
        <f t="shared" si="433"/>
        <v>"key":"app_id","value":"","description":"App identifier in app"},{</v>
      </c>
      <c r="AC499" s="28" t="str">
        <f>AC$26</f>
        <v>app_id</v>
      </c>
      <c r="AD499" s="28" t="str">
        <f>AD$26</f>
        <v>App identifier in app</v>
      </c>
      <c r="AE499" s="28" t="str">
        <f t="shared" si="434"/>
        <v>"key":"app_id","value":"","description":"App identifier in app"},{</v>
      </c>
      <c r="AF499" s="28" t="str">
        <f>AF$26</f>
        <v>app_id</v>
      </c>
      <c r="AG499" s="28" t="str">
        <f>AG$26</f>
        <v>App identifier in app</v>
      </c>
      <c r="AH499" s="28" t="str">
        <f t="shared" si="435"/>
        <v>"key":"app_id","value":"","description":"App identifier in app"},{</v>
      </c>
      <c r="AI499" s="28" t="str">
        <f>AI$26</f>
        <v>app_ID</v>
      </c>
      <c r="AJ499" s="28" t="str">
        <f>AJ$26</f>
        <v>App identifier in app</v>
      </c>
      <c r="AK499" s="28" t="str">
        <f t="shared" si="436"/>
        <v>"key":"app_ID","value":"","description":"App identifier in app"},{</v>
      </c>
      <c r="AL499" s="28" t="str">
        <f>AL$26</f>
        <v>app_ID</v>
      </c>
      <c r="AM499" s="28" t="str">
        <f>AM$26</f>
        <v>App identifier in app</v>
      </c>
      <c r="AN499" s="28" t="str">
        <f t="shared" si="437"/>
        <v>"key":"app_ID","value":"","description":"App identifier in app"},{</v>
      </c>
      <c r="AO499" s="28" t="str">
        <f>AO$26</f>
        <v>app_ID</v>
      </c>
      <c r="AP499" s="28" t="str">
        <f>AP$26</f>
        <v>App identifier in app</v>
      </c>
      <c r="AQ499" s="28" t="str">
        <f t="shared" si="438"/>
        <v>"key":"app_ID","value":"","description":"App identifier in app"},{</v>
      </c>
      <c r="AR499" s="28" t="str">
        <f>AR$26</f>
        <v>app_ID</v>
      </c>
      <c r="AS499" s="28" t="str">
        <f>AS$26</f>
        <v>App identifier in app</v>
      </c>
      <c r="AT499" s="28" t="str">
        <f t="shared" si="439"/>
        <v>"key":"app_ID","value":"","description":"App identifier in app"},{</v>
      </c>
      <c r="AU499" s="28" t="str">
        <f>AU$26</f>
        <v>app_ID</v>
      </c>
      <c r="AV499" s="28" t="str">
        <f>AV$26</f>
        <v>App identifier in app</v>
      </c>
      <c r="AW499" s="28" t="str">
        <f t="shared" si="440"/>
        <v>"key":"app_ID","value":"","description":"App identifier in app"},{</v>
      </c>
      <c r="AX499" s="28" t="str">
        <f>AX$26</f>
        <v>app_ID</v>
      </c>
      <c r="AY499" s="28" t="str">
        <f>AY$26</f>
        <v>App identifier in app</v>
      </c>
      <c r="AZ499" s="28" t="str">
        <f t="shared" si="441"/>
        <v>"key":"app_ID","value":"","description":"App identifier in app"},{</v>
      </c>
      <c r="BA499" s="28" t="str">
        <f>BA$26</f>
        <v>app_ID</v>
      </c>
      <c r="BB499" s="28" t="str">
        <f>BB$26</f>
        <v>App identifier in app</v>
      </c>
      <c r="BC499" s="28" t="str">
        <f t="shared" si="442"/>
        <v>"key":"app_ID","value":"","description":"App identifier in app"},{</v>
      </c>
      <c r="BD499" s="28" t="str">
        <f>BD$26</f>
        <v>app_ID</v>
      </c>
      <c r="BE499" s="28" t="str">
        <f>BE$26</f>
        <v>App identifier in app</v>
      </c>
      <c r="BF499" s="28" t="str">
        <f t="shared" si="443"/>
        <v>"key":"app_ID","value":"","description":"App identifier in app"},{</v>
      </c>
      <c r="BG499" s="28" t="str">
        <f>BG$26</f>
        <v>app_ID</v>
      </c>
      <c r="BH499" s="28" t="str">
        <f>BH$26</f>
        <v>App identifier in app</v>
      </c>
      <c r="BI499" s="28" t="str">
        <f t="shared" si="444"/>
        <v>"key":"app_ID","value":"","description":"App identifier in app"},{</v>
      </c>
      <c r="BJ499" s="28" t="str">
        <f>BJ$26</f>
        <v>app_ID</v>
      </c>
      <c r="BK499" s="28" t="str">
        <f>BK$26</f>
        <v>App identifier in app</v>
      </c>
      <c r="BL499" s="28" t="str">
        <f t="shared" si="445"/>
        <v>"key":"app_ID","value":"","description":"App identifier in app"},{</v>
      </c>
      <c r="BM499" s="28" t="str">
        <f>BM$26</f>
        <v>app_ID</v>
      </c>
      <c r="BN499" s="28" t="str">
        <f>BN$26</f>
        <v>App identifier in app</v>
      </c>
      <c r="BO499" s="28" t="str">
        <f t="shared" si="446"/>
        <v>"key":"app_ID","value":"","description":"App identifier in app"},{</v>
      </c>
      <c r="BP499" s="28" t="str">
        <f>BP$26</f>
        <v>app_ID</v>
      </c>
      <c r="BQ499" s="28" t="str">
        <f>BQ$26</f>
        <v>App identifier in app</v>
      </c>
      <c r="BR499" s="28" t="str">
        <f t="shared" si="447"/>
        <v>"key":"app_ID","value":"","description":"App identifier in app"},{</v>
      </c>
      <c r="BS499" s="28" t="str">
        <f>BS$26</f>
        <v>app_ID</v>
      </c>
      <c r="BT499" s="28" t="str">
        <f>BT$26</f>
        <v>App identifier in app</v>
      </c>
      <c r="BU499" s="28" t="str">
        <f t="shared" si="448"/>
        <v>"key":"app_ID","value":"","description":"App identifier in app"},{</v>
      </c>
      <c r="BV499" s="28" t="str">
        <f>BV$26</f>
        <v>app_ID</v>
      </c>
      <c r="BW499" s="28" t="str">
        <f>BW$26</f>
        <v>App identifier in app</v>
      </c>
      <c r="BX499" s="28" t="str">
        <f t="shared" si="449"/>
        <v>"key":"app_ID","value":"","description":"App identifier in app"},{</v>
      </c>
      <c r="BY499" s="28" t="str">
        <f>BY$26</f>
        <v>app_ID</v>
      </c>
      <c r="BZ499" s="28" t="str">
        <f>BZ$26</f>
        <v>App identifier in app</v>
      </c>
      <c r="CA499" s="28" t="str">
        <f t="shared" si="450"/>
        <v>"key":"app_ID","value":"","description":"App identifier in app"},{</v>
      </c>
      <c r="CB499" s="28" t="str">
        <f>CB$26</f>
        <v>app_ID</v>
      </c>
      <c r="CC499" s="28" t="str">
        <f>CC$26</f>
        <v>App identifier in app</v>
      </c>
      <c r="CD499" s="28" t="str">
        <f t="shared" si="451"/>
        <v>"key":"app_ID","value":"","description":"App identifier in app"},{</v>
      </c>
      <c r="CE499" s="28" t="str">
        <f>CE$26</f>
        <v>app_ID</v>
      </c>
      <c r="CF499" s="28" t="str">
        <f>CF$26</f>
        <v>App identifier in app</v>
      </c>
      <c r="CG499" s="28" t="str">
        <f t="shared" si="452"/>
        <v>"key":"app_ID","value":"","description":"App identifier in app"},{</v>
      </c>
      <c r="CH499" s="28"/>
      <c r="CI499" s="28"/>
      <c r="CJ499" s="28"/>
      <c r="CK499" s="28"/>
      <c r="CL499" s="28"/>
      <c r="CM499" s="28"/>
    </row>
    <row r="500" spans="1:91" x14ac:dyDescent="0.2">
      <c r="B500" s="28">
        <f>B$27</f>
        <v>0</v>
      </c>
      <c r="C500" s="28">
        <f>C$27</f>
        <v>0</v>
      </c>
      <c r="D500" s="28" t="str">
        <f t="shared" si="425"/>
        <v/>
      </c>
      <c r="E500" s="28">
        <f>E$27</f>
        <v>0</v>
      </c>
      <c r="F500" s="28">
        <f>F$27</f>
        <v>0</v>
      </c>
      <c r="G500" s="28" t="str">
        <f t="shared" si="426"/>
        <v/>
      </c>
      <c r="H500" s="28">
        <f>H$27</f>
        <v>0</v>
      </c>
      <c r="I500" s="28">
        <f>I$27</f>
        <v>0</v>
      </c>
      <c r="J500" s="28" t="str">
        <f t="shared" si="427"/>
        <v/>
      </c>
      <c r="K500" s="28">
        <f>K$27</f>
        <v>0</v>
      </c>
      <c r="L500" s="28">
        <f>L$27</f>
        <v>0</v>
      </c>
      <c r="M500" s="28" t="str">
        <f t="shared" si="428"/>
        <v/>
      </c>
      <c r="N500" s="28">
        <f>N$27</f>
        <v>0</v>
      </c>
      <c r="O500" s="28">
        <f>O$27</f>
        <v>0</v>
      </c>
      <c r="P500" s="28" t="str">
        <f t="shared" si="429"/>
        <v/>
      </c>
      <c r="Q500" s="28">
        <f>Q$27</f>
        <v>0</v>
      </c>
      <c r="R500" s="28">
        <f>R$27</f>
        <v>0</v>
      </c>
      <c r="S500" s="28" t="str">
        <f t="shared" si="430"/>
        <v/>
      </c>
      <c r="T500" s="28">
        <f>T$27</f>
        <v>0</v>
      </c>
      <c r="U500" s="28">
        <f>U$27</f>
        <v>0</v>
      </c>
      <c r="V500" s="28" t="str">
        <f t="shared" si="431"/>
        <v/>
      </c>
      <c r="W500" s="28">
        <f>W$27</f>
        <v>0</v>
      </c>
      <c r="X500" s="28">
        <f>X$27</f>
        <v>0</v>
      </c>
      <c r="Y500" s="28" t="str">
        <f t="shared" si="432"/>
        <v/>
      </c>
      <c r="Z500" s="28">
        <f>Z$27</f>
        <v>0</v>
      </c>
      <c r="AA500" s="28">
        <f>AA$27</f>
        <v>0</v>
      </c>
      <c r="AB500" s="28" t="str">
        <f t="shared" si="433"/>
        <v/>
      </c>
      <c r="AC500" s="28">
        <f>AC$27</f>
        <v>0</v>
      </c>
      <c r="AD500" s="28">
        <f>AD$27</f>
        <v>0</v>
      </c>
      <c r="AE500" s="28" t="str">
        <f t="shared" si="434"/>
        <v/>
      </c>
      <c r="AF500" s="28">
        <f>AF$27</f>
        <v>0</v>
      </c>
      <c r="AG500" s="28">
        <f>AG$27</f>
        <v>0</v>
      </c>
      <c r="AH500" s="28" t="str">
        <f t="shared" si="435"/>
        <v/>
      </c>
      <c r="AI500" s="28">
        <f>AI$27</f>
        <v>0</v>
      </c>
      <c r="AJ500" s="28">
        <f>AJ$27</f>
        <v>0</v>
      </c>
      <c r="AK500" s="28" t="str">
        <f t="shared" si="436"/>
        <v/>
      </c>
      <c r="AL500" s="28">
        <f>AL$27</f>
        <v>0</v>
      </c>
      <c r="AM500" s="28">
        <f>AM$27</f>
        <v>0</v>
      </c>
      <c r="AN500" s="28" t="str">
        <f t="shared" si="437"/>
        <v/>
      </c>
      <c r="AO500" s="28">
        <f>AO$27</f>
        <v>0</v>
      </c>
      <c r="AP500" s="28">
        <f>AP$27</f>
        <v>0</v>
      </c>
      <c r="AQ500" s="28" t="str">
        <f t="shared" si="438"/>
        <v/>
      </c>
      <c r="AR500" s="28">
        <f>AR$27</f>
        <v>0</v>
      </c>
      <c r="AS500" s="28">
        <f>AS$27</f>
        <v>0</v>
      </c>
      <c r="AT500" s="28" t="str">
        <f t="shared" si="439"/>
        <v/>
      </c>
      <c r="AU500" s="28">
        <f>AU$27</f>
        <v>0</v>
      </c>
      <c r="AV500" s="28">
        <f>AV$27</f>
        <v>0</v>
      </c>
      <c r="AW500" s="28" t="str">
        <f t="shared" si="440"/>
        <v/>
      </c>
      <c r="AX500" s="28">
        <f>AX$27</f>
        <v>0</v>
      </c>
      <c r="AY500" s="28">
        <f>AY$27</f>
        <v>0</v>
      </c>
      <c r="AZ500" s="28" t="str">
        <f t="shared" si="441"/>
        <v/>
      </c>
      <c r="BA500" s="28">
        <f>BA$27</f>
        <v>0</v>
      </c>
      <c r="BB500" s="28">
        <f>BB$27</f>
        <v>0</v>
      </c>
      <c r="BC500" s="28" t="str">
        <f t="shared" si="442"/>
        <v/>
      </c>
      <c r="BD500" s="28">
        <f>BD$27</f>
        <v>0</v>
      </c>
      <c r="BE500" s="28">
        <f>BE$27</f>
        <v>0</v>
      </c>
      <c r="BF500" s="28" t="str">
        <f t="shared" si="443"/>
        <v/>
      </c>
      <c r="BG500" s="28">
        <f>BG$27</f>
        <v>0</v>
      </c>
      <c r="BH500" s="28">
        <f>BH$27</f>
        <v>0</v>
      </c>
      <c r="BI500" s="28" t="str">
        <f t="shared" si="444"/>
        <v/>
      </c>
      <c r="BJ500" s="28">
        <f>BJ$27</f>
        <v>0</v>
      </c>
      <c r="BK500" s="28">
        <f>BK$27</f>
        <v>0</v>
      </c>
      <c r="BL500" s="28" t="str">
        <f t="shared" si="445"/>
        <v/>
      </c>
      <c r="BM500" s="28">
        <f>BM$27</f>
        <v>0</v>
      </c>
      <c r="BN500" s="28">
        <f>BN$27</f>
        <v>0</v>
      </c>
      <c r="BO500" s="28" t="str">
        <f t="shared" si="446"/>
        <v/>
      </c>
      <c r="BP500" s="28">
        <f>BP$27</f>
        <v>0</v>
      </c>
      <c r="BQ500" s="28">
        <f>BQ$27</f>
        <v>0</v>
      </c>
      <c r="BR500" s="28" t="str">
        <f t="shared" si="447"/>
        <v/>
      </c>
      <c r="BS500" s="28">
        <f>BS$27</f>
        <v>0</v>
      </c>
      <c r="BT500" s="28">
        <f>BT$27</f>
        <v>0</v>
      </c>
      <c r="BU500" s="28" t="str">
        <f t="shared" si="448"/>
        <v/>
      </c>
      <c r="BV500" s="28">
        <f>BV$27</f>
        <v>0</v>
      </c>
      <c r="BW500" s="28">
        <f>BW$27</f>
        <v>0</v>
      </c>
      <c r="BX500" s="28" t="str">
        <f t="shared" si="449"/>
        <v/>
      </c>
      <c r="BY500" s="28">
        <f>BY$27</f>
        <v>0</v>
      </c>
      <c r="BZ500" s="28">
        <f>BZ$27</f>
        <v>0</v>
      </c>
      <c r="CA500" s="28" t="str">
        <f t="shared" si="450"/>
        <v/>
      </c>
      <c r="CB500" s="28">
        <f>CB$27</f>
        <v>0</v>
      </c>
      <c r="CC500" s="28">
        <f>CC$27</f>
        <v>0</v>
      </c>
      <c r="CD500" s="28" t="str">
        <f t="shared" si="451"/>
        <v/>
      </c>
      <c r="CE500" s="28">
        <f>CE$27</f>
        <v>0</v>
      </c>
      <c r="CF500" s="28">
        <f>CF$27</f>
        <v>0</v>
      </c>
      <c r="CG500" s="28" t="str">
        <f t="shared" si="452"/>
        <v/>
      </c>
      <c r="CH500" s="28"/>
      <c r="CI500" s="28"/>
      <c r="CJ500" s="28"/>
      <c r="CK500" s="28"/>
      <c r="CL500" s="28"/>
      <c r="CM500" s="28"/>
    </row>
    <row r="501" spans="1:91" x14ac:dyDescent="0.2">
      <c r="B501" s="28" t="str">
        <f>B$28</f>
        <v>event_id</v>
      </c>
      <c r="C501" s="28" t="str">
        <f>C$28</f>
        <v>Event identifier in app</v>
      </c>
      <c r="D501" s="28" t="str">
        <f t="shared" si="425"/>
        <v>"key":"event_id","value":"","description":"Event identifier in app"},{</v>
      </c>
      <c r="E501" s="28" t="str">
        <f>E$28</f>
        <v>event_id</v>
      </c>
      <c r="F501" s="28" t="str">
        <f>F$28</f>
        <v>Event identifier in app</v>
      </c>
      <c r="G501" s="28" t="str">
        <f t="shared" si="426"/>
        <v>"key":"event_id","value":"","description":"Event identifier in app"},{</v>
      </c>
      <c r="H501" s="28" t="str">
        <f>H$28</f>
        <v>event_id</v>
      </c>
      <c r="I501" s="28" t="str">
        <f>I$28</f>
        <v>Event identifier in app</v>
      </c>
      <c r="J501" s="28" t="str">
        <f t="shared" si="427"/>
        <v>"key":"event_id","value":"","description":"Event identifier in app"},{</v>
      </c>
      <c r="K501" s="28" t="str">
        <f>K$28</f>
        <v>event_id</v>
      </c>
      <c r="L501" s="28" t="str">
        <f>L$28</f>
        <v>Event identifier in app</v>
      </c>
      <c r="M501" s="28" t="str">
        <f t="shared" si="428"/>
        <v>"key":"event_id","value":"","description":"Event identifier in app"},{</v>
      </c>
      <c r="N501" s="28" t="str">
        <f>N$28</f>
        <v>event_id</v>
      </c>
      <c r="O501" s="28" t="str">
        <f>O$28</f>
        <v>Event identifier in app</v>
      </c>
      <c r="P501" s="28" t="str">
        <f t="shared" si="429"/>
        <v>"key":"event_id","value":"","description":"Event identifier in app"},{</v>
      </c>
      <c r="Q501" s="28" t="str">
        <f>Q$28</f>
        <v>event_id</v>
      </c>
      <c r="R501" s="28" t="str">
        <f>R$28</f>
        <v>Event identifier in app</v>
      </c>
      <c r="S501" s="28" t="str">
        <f t="shared" si="430"/>
        <v>"key":"event_id","value":"","description":"Event identifier in app"},{</v>
      </c>
      <c r="T501" s="28" t="str">
        <f>T$28</f>
        <v>event_id</v>
      </c>
      <c r="U501" s="28" t="str">
        <f>U$28</f>
        <v>Event identifier in app</v>
      </c>
      <c r="V501" s="28" t="str">
        <f t="shared" si="431"/>
        <v>"key":"event_id","value":"","description":"Event identifier in app"},{</v>
      </c>
      <c r="W501" s="28" t="str">
        <f>W$28</f>
        <v>event_id</v>
      </c>
      <c r="X501" s="28" t="str">
        <f>X$28</f>
        <v>Event identifier in app</v>
      </c>
      <c r="Y501" s="28" t="str">
        <f t="shared" si="432"/>
        <v>"key":"event_id","value":"","description":"Event identifier in app"},{</v>
      </c>
      <c r="Z501" s="28" t="str">
        <f>Z$28</f>
        <v>event_id</v>
      </c>
      <c r="AA501" s="28" t="str">
        <f>AA$28</f>
        <v>Event identifier in app</v>
      </c>
      <c r="AB501" s="28" t="str">
        <f t="shared" si="433"/>
        <v>"key":"event_id","value":"","description":"Event identifier in app"},{</v>
      </c>
      <c r="AC501" s="28" t="str">
        <f>AC$28</f>
        <v>event_id</v>
      </c>
      <c r="AD501" s="28" t="str">
        <f>AD$28</f>
        <v>Event identifier in app</v>
      </c>
      <c r="AE501" s="28" t="str">
        <f t="shared" si="434"/>
        <v>"key":"event_id","value":"","description":"Event identifier in app"},{</v>
      </c>
      <c r="AF501" s="28" t="str">
        <f>AF$28</f>
        <v>event_id</v>
      </c>
      <c r="AG501" s="28" t="str">
        <f>AG$28</f>
        <v>Event identifier in app</v>
      </c>
      <c r="AH501" s="28" t="str">
        <f t="shared" si="435"/>
        <v>"key":"event_id","value":"","description":"Event identifier in app"},{</v>
      </c>
      <c r="AI501" s="28" t="str">
        <f>AI$28</f>
        <v>event_ID</v>
      </c>
      <c r="AJ501" s="28" t="str">
        <f>AJ$28</f>
        <v>Event identifier in app</v>
      </c>
      <c r="AK501" s="28" t="str">
        <f t="shared" si="436"/>
        <v>"key":"event_ID","value":"","description":"Event identifier in app"},{</v>
      </c>
      <c r="AL501" s="28" t="str">
        <f>AL$28</f>
        <v>event_ID</v>
      </c>
      <c r="AM501" s="28" t="str">
        <f>AM$28</f>
        <v>Event identifier in app</v>
      </c>
      <c r="AN501" s="28" t="str">
        <f t="shared" si="437"/>
        <v>"key":"event_ID","value":"","description":"Event identifier in app"},{</v>
      </c>
      <c r="AO501" s="28" t="str">
        <f>AO$28</f>
        <v>event_ID</v>
      </c>
      <c r="AP501" s="28" t="str">
        <f>AP$28</f>
        <v>Event identifier in app</v>
      </c>
      <c r="AQ501" s="28" t="str">
        <f t="shared" si="438"/>
        <v>"key":"event_ID","value":"","description":"Event identifier in app"},{</v>
      </c>
      <c r="AR501" s="28" t="str">
        <f>AR$28</f>
        <v>event_ID</v>
      </c>
      <c r="AS501" s="28" t="str">
        <f>AS$28</f>
        <v>Event identifier in app</v>
      </c>
      <c r="AT501" s="28" t="str">
        <f t="shared" si="439"/>
        <v>"key":"event_ID","value":"","description":"Event identifier in app"},{</v>
      </c>
      <c r="AU501" s="28" t="str">
        <f>AU$28</f>
        <v>event_ID</v>
      </c>
      <c r="AV501" s="28" t="str">
        <f>AV$28</f>
        <v>Event identifier in app</v>
      </c>
      <c r="AW501" s="28" t="str">
        <f t="shared" si="440"/>
        <v>"key":"event_ID","value":"","description":"Event identifier in app"},{</v>
      </c>
      <c r="AX501" s="28" t="str">
        <f>AX$28</f>
        <v>event_ID</v>
      </c>
      <c r="AY501" s="28" t="str">
        <f>AY$28</f>
        <v>Event identifier in app</v>
      </c>
      <c r="AZ501" s="28" t="str">
        <f t="shared" si="441"/>
        <v>"key":"event_ID","value":"","description":"Event identifier in app"},{</v>
      </c>
      <c r="BA501" s="28" t="str">
        <f>BA$28</f>
        <v>event_ID</v>
      </c>
      <c r="BB501" s="28" t="str">
        <f>BB$28</f>
        <v>Event identifier in app</v>
      </c>
      <c r="BC501" s="28" t="str">
        <f t="shared" si="442"/>
        <v>"key":"event_ID","value":"","description":"Event identifier in app"},{</v>
      </c>
      <c r="BD501" s="28" t="str">
        <f>BD$28</f>
        <v>event_ID</v>
      </c>
      <c r="BE501" s="28" t="str">
        <f>BE$28</f>
        <v>Event identifier in app</v>
      </c>
      <c r="BF501" s="28" t="str">
        <f t="shared" si="443"/>
        <v>"key":"event_ID","value":"","description":"Event identifier in app"},{</v>
      </c>
      <c r="BG501" s="28" t="str">
        <f>BG$28</f>
        <v>event_ID</v>
      </c>
      <c r="BH501" s="28" t="str">
        <f>BH$28</f>
        <v>Event identifier in app</v>
      </c>
      <c r="BI501" s="28" t="str">
        <f t="shared" si="444"/>
        <v>"key":"event_ID","value":"","description":"Event identifier in app"},{</v>
      </c>
      <c r="BJ501" s="28" t="str">
        <f>BJ$28</f>
        <v>event_ID</v>
      </c>
      <c r="BK501" s="28" t="str">
        <f>BK$28</f>
        <v>Event identifier in app</v>
      </c>
      <c r="BL501" s="28" t="str">
        <f t="shared" si="445"/>
        <v>"key":"event_ID","value":"","description":"Event identifier in app"},{</v>
      </c>
      <c r="BM501" s="28" t="str">
        <f>BM$28</f>
        <v>event_ID</v>
      </c>
      <c r="BN501" s="28" t="str">
        <f>BN$28</f>
        <v>Event identifier in app</v>
      </c>
      <c r="BO501" s="28" t="str">
        <f t="shared" si="446"/>
        <v>"key":"event_ID","value":"","description":"Event identifier in app"},{</v>
      </c>
      <c r="BP501" s="28" t="str">
        <f>BP$28</f>
        <v>event_ID</v>
      </c>
      <c r="BQ501" s="28" t="str">
        <f>BQ$28</f>
        <v>Event identifier in app</v>
      </c>
      <c r="BR501" s="28" t="str">
        <f t="shared" si="447"/>
        <v>"key":"event_ID","value":"","description":"Event identifier in app"},{</v>
      </c>
      <c r="BS501" s="28" t="str">
        <f>BS$28</f>
        <v>event_ID</v>
      </c>
      <c r="BT501" s="28" t="str">
        <f>BT$28</f>
        <v>Event identifier in app</v>
      </c>
      <c r="BU501" s="28" t="str">
        <f t="shared" si="448"/>
        <v>"key":"event_ID","value":"","description":"Event identifier in app"},{</v>
      </c>
      <c r="BV501" s="28" t="str">
        <f>BV$28</f>
        <v>event_ID</v>
      </c>
      <c r="BW501" s="28" t="str">
        <f>BW$28</f>
        <v>Event identifier in app</v>
      </c>
      <c r="BX501" s="28" t="str">
        <f t="shared" si="449"/>
        <v>"key":"event_ID","value":"","description":"Event identifier in app"},{</v>
      </c>
      <c r="BY501" s="28" t="str">
        <f>BY$28</f>
        <v>event_ID</v>
      </c>
      <c r="BZ501" s="28" t="str">
        <f>BZ$28</f>
        <v>Event identifier in app</v>
      </c>
      <c r="CA501" s="28" t="str">
        <f t="shared" si="450"/>
        <v>"key":"event_ID","value":"","description":"Event identifier in app"},{</v>
      </c>
      <c r="CB501" s="28" t="str">
        <f>CB$28</f>
        <v>event_ID</v>
      </c>
      <c r="CC501" s="28" t="str">
        <f>CC$28</f>
        <v>Event identifier in app</v>
      </c>
      <c r="CD501" s="28" t="str">
        <f t="shared" si="451"/>
        <v>"key":"event_ID","value":"","description":"Event identifier in app"},{</v>
      </c>
      <c r="CE501" s="28" t="str">
        <f>CE$28</f>
        <v>event_ID</v>
      </c>
      <c r="CF501" s="28" t="str">
        <f>CF$28</f>
        <v>Event identifier in app</v>
      </c>
      <c r="CG501" s="28" t="str">
        <f t="shared" si="452"/>
        <v>"key":"event_ID","value":"","description":"Event identifier in app"},{</v>
      </c>
      <c r="CH501" s="28"/>
      <c r="CI501" s="28"/>
      <c r="CJ501" s="28"/>
      <c r="CK501" s="28"/>
      <c r="CL501" s="28"/>
      <c r="CM501" s="28"/>
    </row>
    <row r="502" spans="1:91" x14ac:dyDescent="0.2">
      <c r="B502" s="28" t="str">
        <f>B$29</f>
        <v>process_id</v>
      </c>
      <c r="C502" s="28" t="str">
        <f>C$29</f>
        <v>Process identifier in app</v>
      </c>
      <c r="D502" s="28" t="str">
        <f t="shared" si="425"/>
        <v>"key":"process_id","value":"","description":"Process identifier in app"},{</v>
      </c>
      <c r="E502" s="28" t="str">
        <f>E$29</f>
        <v>process_id</v>
      </c>
      <c r="F502" s="28" t="str">
        <f>F$29</f>
        <v>Process identifier in app</v>
      </c>
      <c r="G502" s="28" t="str">
        <f t="shared" si="426"/>
        <v>"key":"process_id","value":"","description":"Process identifier in app"},{</v>
      </c>
      <c r="H502" s="28" t="str">
        <f>H$29</f>
        <v>process_id</v>
      </c>
      <c r="I502" s="28" t="str">
        <f>I$29</f>
        <v>Process identifier in app</v>
      </c>
      <c r="J502" s="28" t="str">
        <f t="shared" si="427"/>
        <v>"key":"process_id","value":"","description":"Process identifier in app"},{</v>
      </c>
      <c r="K502" s="28" t="str">
        <f>K$29</f>
        <v>process_id</v>
      </c>
      <c r="L502" s="28" t="str">
        <f>L$29</f>
        <v>Process identifier in app</v>
      </c>
      <c r="M502" s="28" t="str">
        <f t="shared" si="428"/>
        <v>"key":"process_id","value":"","description":"Process identifier in app"},{</v>
      </c>
      <c r="N502" s="28" t="str">
        <f>N$29</f>
        <v>process_id</v>
      </c>
      <c r="O502" s="28" t="str">
        <f>O$29</f>
        <v>Process identifier in app</v>
      </c>
      <c r="P502" s="28" t="str">
        <f t="shared" si="429"/>
        <v>"key":"process_id","value":"","description":"Process identifier in app"},{</v>
      </c>
      <c r="Q502" s="28" t="str">
        <f>Q$29</f>
        <v>process_id</v>
      </c>
      <c r="R502" s="28" t="str">
        <f>R$29</f>
        <v>Process identifier in app</v>
      </c>
      <c r="S502" s="28" t="str">
        <f t="shared" si="430"/>
        <v>"key":"process_id","value":"","description":"Process identifier in app"},{</v>
      </c>
      <c r="T502" s="28" t="str">
        <f>T$29</f>
        <v>process_id</v>
      </c>
      <c r="U502" s="28" t="str">
        <f>U$29</f>
        <v>Process identifier in app</v>
      </c>
      <c r="V502" s="28" t="str">
        <f t="shared" si="431"/>
        <v>"key":"process_id","value":"","description":"Process identifier in app"},{</v>
      </c>
      <c r="W502" s="28" t="str">
        <f>W$29</f>
        <v>process_id</v>
      </c>
      <c r="X502" s="28" t="str">
        <f>X$29</f>
        <v>Process identifier in app</v>
      </c>
      <c r="Y502" s="28" t="str">
        <f t="shared" si="432"/>
        <v>"key":"process_id","value":"","description":"Process identifier in app"},{</v>
      </c>
      <c r="Z502" s="28" t="str">
        <f>Z$29</f>
        <v>process_id</v>
      </c>
      <c r="AA502" s="28" t="str">
        <f>AA$29</f>
        <v>Process identifier in app</v>
      </c>
      <c r="AB502" s="28" t="str">
        <f t="shared" si="433"/>
        <v>"key":"process_id","value":"","description":"Process identifier in app"},{</v>
      </c>
      <c r="AC502" s="28" t="str">
        <f>AC$29</f>
        <v>process_id</v>
      </c>
      <c r="AD502" s="28" t="str">
        <f>AD$29</f>
        <v>Process identifier in app</v>
      </c>
      <c r="AE502" s="28" t="str">
        <f t="shared" si="434"/>
        <v>"key":"process_id","value":"","description":"Process identifier in app"},{</v>
      </c>
      <c r="AF502" s="28" t="str">
        <f>AF$29</f>
        <v>process_id</v>
      </c>
      <c r="AG502" s="28" t="str">
        <f>AG$29</f>
        <v>Process identifier in app</v>
      </c>
      <c r="AH502" s="28" t="str">
        <f t="shared" si="435"/>
        <v>"key":"process_id","value":"","description":"Process identifier in app"},{</v>
      </c>
      <c r="AI502" s="28" t="str">
        <f>AI$29</f>
        <v>process_ID</v>
      </c>
      <c r="AJ502" s="28" t="str">
        <f>AJ$29</f>
        <v>Process identifier in app</v>
      </c>
      <c r="AK502" s="28" t="str">
        <f t="shared" si="436"/>
        <v>"key":"process_ID","value":"","description":"Process identifier in app"},{</v>
      </c>
      <c r="AL502" s="28" t="str">
        <f>AL$29</f>
        <v>process_ID</v>
      </c>
      <c r="AM502" s="28" t="str">
        <f>AM$29</f>
        <v>Process identifier in app</v>
      </c>
      <c r="AN502" s="28" t="str">
        <f t="shared" si="437"/>
        <v>"key":"process_ID","value":"","description":"Process identifier in app"},{</v>
      </c>
      <c r="AO502" s="28" t="str">
        <f>AO$29</f>
        <v>process_ID</v>
      </c>
      <c r="AP502" s="28" t="str">
        <f>AP$29</f>
        <v>Process identifier in app</v>
      </c>
      <c r="AQ502" s="28" t="str">
        <f t="shared" si="438"/>
        <v>"key":"process_ID","value":"","description":"Process identifier in app"},{</v>
      </c>
      <c r="AR502" s="28" t="str">
        <f>AR$29</f>
        <v>process_ID</v>
      </c>
      <c r="AS502" s="28" t="str">
        <f>AS$29</f>
        <v>Process identifier in app</v>
      </c>
      <c r="AT502" s="28" t="str">
        <f t="shared" si="439"/>
        <v>"key":"process_ID","value":"","description":"Process identifier in app"},{</v>
      </c>
      <c r="AU502" s="28" t="str">
        <f>AU$29</f>
        <v>process_ID</v>
      </c>
      <c r="AV502" s="28" t="str">
        <f>AV$29</f>
        <v>Process identifier in app</v>
      </c>
      <c r="AW502" s="28" t="str">
        <f t="shared" si="440"/>
        <v>"key":"process_ID","value":"","description":"Process identifier in app"},{</v>
      </c>
      <c r="AX502" s="28" t="str">
        <f>AX$29</f>
        <v>process_ID</v>
      </c>
      <c r="AY502" s="28" t="str">
        <f>AY$29</f>
        <v>Process identifier in app</v>
      </c>
      <c r="AZ502" s="28" t="str">
        <f t="shared" si="441"/>
        <v>"key":"process_ID","value":"","description":"Process identifier in app"},{</v>
      </c>
      <c r="BA502" s="28" t="str">
        <f>BA$29</f>
        <v>process_ID</v>
      </c>
      <c r="BB502" s="28" t="str">
        <f>BB$29</f>
        <v>Process identifier in app</v>
      </c>
      <c r="BC502" s="28" t="str">
        <f t="shared" si="442"/>
        <v>"key":"process_ID","value":"","description":"Process identifier in app"},{</v>
      </c>
      <c r="BD502" s="28" t="str">
        <f>BD$29</f>
        <v>process_ID</v>
      </c>
      <c r="BE502" s="28" t="str">
        <f>BE$29</f>
        <v>Process identifier in app</v>
      </c>
      <c r="BF502" s="28" t="str">
        <f t="shared" si="443"/>
        <v>"key":"process_ID","value":"","description":"Process identifier in app"},{</v>
      </c>
      <c r="BG502" s="28" t="str">
        <f>BG$29</f>
        <v>process_ID</v>
      </c>
      <c r="BH502" s="28" t="str">
        <f>BH$29</f>
        <v>Process identifier in app</v>
      </c>
      <c r="BI502" s="28" t="str">
        <f t="shared" si="444"/>
        <v>"key":"process_ID","value":"","description":"Process identifier in app"},{</v>
      </c>
      <c r="BJ502" s="28" t="str">
        <f>BJ$29</f>
        <v>process_ID</v>
      </c>
      <c r="BK502" s="28" t="str">
        <f>BK$29</f>
        <v>Process identifier in app</v>
      </c>
      <c r="BL502" s="28" t="str">
        <f t="shared" si="445"/>
        <v>"key":"process_ID","value":"","description":"Process identifier in app"},{</v>
      </c>
      <c r="BM502" s="28" t="str">
        <f>BM$29</f>
        <v>process_ID</v>
      </c>
      <c r="BN502" s="28" t="str">
        <f>BN$29</f>
        <v>Process identifier in app</v>
      </c>
      <c r="BO502" s="28" t="str">
        <f t="shared" si="446"/>
        <v>"key":"process_ID","value":"","description":"Process identifier in app"},{</v>
      </c>
      <c r="BP502" s="28" t="str">
        <f>BP$29</f>
        <v>process_ID</v>
      </c>
      <c r="BQ502" s="28" t="str">
        <f>BQ$29</f>
        <v>Process identifier in app</v>
      </c>
      <c r="BR502" s="28" t="str">
        <f t="shared" si="447"/>
        <v>"key":"process_ID","value":"","description":"Process identifier in app"},{</v>
      </c>
      <c r="BS502" s="28" t="str">
        <f>BS$29</f>
        <v>process_ID</v>
      </c>
      <c r="BT502" s="28" t="str">
        <f>BT$29</f>
        <v>Process identifier in app</v>
      </c>
      <c r="BU502" s="28" t="str">
        <f t="shared" si="448"/>
        <v>"key":"process_ID","value":"","description":"Process identifier in app"},{</v>
      </c>
      <c r="BV502" s="28" t="str">
        <f>BV$29</f>
        <v>process_ID</v>
      </c>
      <c r="BW502" s="28" t="str">
        <f>BW$29</f>
        <v>Process identifier in app</v>
      </c>
      <c r="BX502" s="28" t="str">
        <f t="shared" si="449"/>
        <v>"key":"process_ID","value":"","description":"Process identifier in app"},{</v>
      </c>
      <c r="BY502" s="28" t="str">
        <f>BY$29</f>
        <v>process_ID</v>
      </c>
      <c r="BZ502" s="28" t="str">
        <f>BZ$29</f>
        <v>Process identifier in app</v>
      </c>
      <c r="CA502" s="28" t="str">
        <f t="shared" si="450"/>
        <v>"key":"process_ID","value":"","description":"Process identifier in app"},{</v>
      </c>
      <c r="CB502" s="28" t="str">
        <f>CB$29</f>
        <v>process_ID</v>
      </c>
      <c r="CC502" s="28" t="str">
        <f>CC$29</f>
        <v>Process identifier in app</v>
      </c>
      <c r="CD502" s="28" t="str">
        <f t="shared" si="451"/>
        <v>"key":"process_ID","value":"","description":"Process identifier in app"},{</v>
      </c>
      <c r="CE502" s="28" t="str">
        <f>CE$29</f>
        <v>process_ID</v>
      </c>
      <c r="CF502" s="28" t="str">
        <f>CF$29</f>
        <v>Process identifier in app</v>
      </c>
      <c r="CG502" s="28" t="str">
        <f t="shared" si="452"/>
        <v>"key":"process_ID","value":"","description":"Process identifier in app"},{</v>
      </c>
      <c r="CH502" s="28"/>
      <c r="CI502" s="28"/>
      <c r="CJ502" s="28"/>
      <c r="CK502" s="28"/>
      <c r="CL502" s="28"/>
      <c r="CM502" s="28"/>
    </row>
    <row r="503" spans="1:91" x14ac:dyDescent="0.2">
      <c r="D503" s="61" t="s">
        <v>179</v>
      </c>
      <c r="G503" s="61" t="s">
        <v>179</v>
      </c>
      <c r="J503" s="61" t="s">
        <v>179</v>
      </c>
      <c r="M503" s="61" t="s">
        <v>179</v>
      </c>
      <c r="P503" s="61" t="s">
        <v>179</v>
      </c>
      <c r="S503" s="61" t="s">
        <v>179</v>
      </c>
      <c r="V503" s="61" t="s">
        <v>179</v>
      </c>
      <c r="Y503" s="61" t="s">
        <v>179</v>
      </c>
      <c r="AB503" s="61" t="s">
        <v>179</v>
      </c>
      <c r="AE503" s="61" t="s">
        <v>179</v>
      </c>
      <c r="AH503" s="61" t="s">
        <v>179</v>
      </c>
      <c r="AK503" s="61" t="s">
        <v>179</v>
      </c>
      <c r="AN503" s="61" t="s">
        <v>179</v>
      </c>
      <c r="AQ503" s="61" t="s">
        <v>179</v>
      </c>
      <c r="AT503" s="61" t="s">
        <v>179</v>
      </c>
      <c r="AW503" s="61" t="s">
        <v>179</v>
      </c>
      <c r="AZ503" s="61" t="s">
        <v>179</v>
      </c>
      <c r="BC503" s="61" t="s">
        <v>179</v>
      </c>
      <c r="BF503" s="61" t="s">
        <v>179</v>
      </c>
      <c r="BI503" s="61" t="s">
        <v>179</v>
      </c>
      <c r="BL503" s="61" t="s">
        <v>179</v>
      </c>
      <c r="BO503" s="61" t="s">
        <v>179</v>
      </c>
      <c r="BR503" s="61" t="s">
        <v>179</v>
      </c>
      <c r="BU503" s="61" t="s">
        <v>179</v>
      </c>
      <c r="BX503" s="61" t="s">
        <v>179</v>
      </c>
      <c r="CA503" s="61" t="s">
        <v>179</v>
      </c>
      <c r="CD503" s="61" t="s">
        <v>179</v>
      </c>
      <c r="CG503" s="61" t="s">
        <v>179</v>
      </c>
      <c r="CJ503" s="61"/>
      <c r="CM503" s="61"/>
    </row>
    <row r="504" spans="1:91" x14ac:dyDescent="0.2">
      <c r="D504" s="61" t="str">
        <f>CONCATENATE($Z$460,"description",$Z$460,$AA$460)</f>
        <v>"description":</v>
      </c>
      <c r="G504" s="61" t="str">
        <f>CONCATENATE($Z$460,"description",$Z$460,$AA$460)</f>
        <v>"description":</v>
      </c>
      <c r="J504" s="61" t="str">
        <f>CONCATENATE($Z$460,"description",$Z$460,$AA$460)</f>
        <v>"description":</v>
      </c>
      <c r="M504" s="61" t="str">
        <f>CONCATENATE($Z$460,"description",$Z$460,$AA$460)</f>
        <v>"description":</v>
      </c>
      <c r="P504" s="61" t="str">
        <f>CONCATENATE($Z$460,"description",$Z$460,$AA$460)</f>
        <v>"description":</v>
      </c>
      <c r="S504" s="61" t="str">
        <f>CONCATENATE($Z$460,"description",$Z$460,$AA$460)</f>
        <v>"description":</v>
      </c>
      <c r="V504" s="61" t="str">
        <f>CONCATENATE($Z$460,"description",$Z$460,$AA$460)</f>
        <v>"description":</v>
      </c>
      <c r="Y504" s="61" t="str">
        <f>CONCATENATE($Z$460,"description",$Z$460,$AA$460)</f>
        <v>"description":</v>
      </c>
      <c r="AB504" s="61" t="str">
        <f>CONCATENATE($Z$460,"description",$Z$460,$AA$460)</f>
        <v>"description":</v>
      </c>
      <c r="AE504" s="61" t="str">
        <f>CONCATENATE($Z$460,"description",$Z$460,$AA$460)</f>
        <v>"description":</v>
      </c>
      <c r="AH504" s="61" t="str">
        <f>CONCATENATE($Z$460,"description",$Z$460,$AA$460)</f>
        <v>"description":</v>
      </c>
      <c r="AK504" s="61" t="str">
        <f>CONCATENATE($Z$460,"description",$Z$460,$AA$460)</f>
        <v>"description":</v>
      </c>
      <c r="AN504" s="61" t="str">
        <f>CONCATENATE($Z$460,"description",$Z$460,$AA$460)</f>
        <v>"description":</v>
      </c>
      <c r="AQ504" s="61" t="str">
        <f>CONCATENATE($Z$460,"description",$Z$460,$AA$460)</f>
        <v>"description":</v>
      </c>
      <c r="AT504" s="61" t="str">
        <f>CONCATENATE($Z$460,"description",$Z$460,$AA$460)</f>
        <v>"description":</v>
      </c>
      <c r="AW504" s="61" t="str">
        <f>CONCATENATE($Z$460,"description",$Z$460,$AA$460)</f>
        <v>"description":</v>
      </c>
      <c r="AZ504" s="61" t="str">
        <f>CONCATENATE($Z$460,"description",$Z$460,$AA$460)</f>
        <v>"description":</v>
      </c>
      <c r="BC504" s="61" t="str">
        <f>CONCATENATE($Z$460,"description",$Z$460,$AA$460)</f>
        <v>"description":</v>
      </c>
      <c r="BF504" s="61" t="str">
        <f>CONCATENATE($Z$460,"description",$Z$460,$AA$460)</f>
        <v>"description":</v>
      </c>
      <c r="BI504" s="61" t="str">
        <f>CONCATENATE($Z$460,"description",$Z$460,$AA$460)</f>
        <v>"description":</v>
      </c>
      <c r="BL504" s="61" t="str">
        <f>CONCATENATE($Z$460,"description",$Z$460,$AA$460)</f>
        <v>"description":</v>
      </c>
      <c r="BO504" s="61" t="str">
        <f>CONCATENATE($Z$460,"description",$Z$460,$AA$460)</f>
        <v>"description":</v>
      </c>
      <c r="BR504" s="61" t="str">
        <f>CONCATENATE($Z$460,"description",$Z$460,$AA$460)</f>
        <v>"description":</v>
      </c>
      <c r="BU504" s="61" t="str">
        <f>CONCATENATE($Z$460,"description",$Z$460,$AA$460)</f>
        <v>"description":</v>
      </c>
      <c r="BX504" s="61" t="str">
        <f>CONCATENATE($Z$460,"description",$Z$460,$AA$460)</f>
        <v>"description":</v>
      </c>
      <c r="CA504" s="61" t="str">
        <f>CONCATENATE($Z$460,"description",$Z$460,$AA$460)</f>
        <v>"description":</v>
      </c>
      <c r="CD504" s="61" t="str">
        <f>CONCATENATE($Z$460,"description",$Z$460,$AA$460)</f>
        <v>"description":</v>
      </c>
      <c r="CG504" s="61" t="str">
        <f>CONCATENATE($Z$460,"description",$Z$460,$AA$460)</f>
        <v>"description":</v>
      </c>
      <c r="CJ504" s="61"/>
      <c r="CM504" s="61"/>
    </row>
    <row r="505" spans="1:91" x14ac:dyDescent="0.2">
      <c r="B505" t="str">
        <f>D3</f>
        <v>Keys table holds the assignment of every app ID created</v>
      </c>
      <c r="D505" t="str">
        <f>CONCATENATE($Z$460,"GET from ",B505,$Z$460)</f>
        <v>"GET from Keys table holds the assignment of every app ID created"</v>
      </c>
      <c r="E505" t="str">
        <f>G3</f>
        <v>The initiating action being attempted by an API call. This should follow every API request to completion.</v>
      </c>
      <c r="G505" t="str">
        <f>CONCATENATE($Z$460,"GET from ",E505,$Z$460)</f>
        <v>"GET from The initiating action being attempted by an API call. This should follow every API request to completion."</v>
      </c>
      <c r="H505" t="str">
        <f>J3</f>
        <v>Events tell the story of API calls</v>
      </c>
      <c r="J505" t="str">
        <f>CONCATENATE($Z$460,"GET from ",H505,$Z$460)</f>
        <v>"GET from Events tell the story of API calls"</v>
      </c>
      <c r="K505" t="str">
        <f>M3</f>
        <v>Apps represent applications and or software created by partners to make public (and regulated) use of the Gradient API</v>
      </c>
      <c r="M505" t="str">
        <f>CONCATENATE($Z$460,"GET from ",K505,$Z$460)</f>
        <v>"GET from Apps represent applications and or software created by partners to make public (and regulated) use of the Gradient API"</v>
      </c>
      <c r="N505" t="str">
        <f>P3</f>
        <v>Tokens are tied to a partner app and provide stateless credentials to all API calls made on behalf of the app.</v>
      </c>
      <c r="P505" t="str">
        <f>CONCATENATE($Z$460,"GET from ",N505,$Z$460)</f>
        <v>"GET from Tokens are tied to a partner app and provide stateless credentials to all API calls made on behalf of the app."</v>
      </c>
      <c r="Q505" t="str">
        <f>S3</f>
        <v>Persons records are used as the bedrock for all user data and communications.</v>
      </c>
      <c r="S505" t="str">
        <f>CONCATENATE($Z$460,"GET from ",Q505,$Z$460)</f>
        <v>"GET from Persons records are used as the bedrock for all user data and communications."</v>
      </c>
      <c r="T505" t="str">
        <f>V3</f>
        <v>Users represent persons who have decided to create system login credentials with Gradient in order to begin using our services.</v>
      </c>
      <c r="V505" t="str">
        <f>CONCATENATE($Z$460,"GET from ",T505,$Z$460)</f>
        <v>"GET from Users represent persons who have decided to create system login credentials with Gradient in order to begin using our services."</v>
      </c>
      <c r="W505" t="str">
        <f>Y3</f>
        <v>Profiles represent and reflect any publicly available information provided by a member.</v>
      </c>
      <c r="Y505" t="str">
        <f>CONCATENATE($Z$460,"GET from ",W505,$Z$460)</f>
        <v>"GET from Profiles represent and reflect any publicly available information provided by a member."</v>
      </c>
      <c r="Z505" t="str">
        <f>AB3</f>
        <v>Partners represent a paid membership which unlocks a number of content contributor features</v>
      </c>
      <c r="AB505" t="str">
        <f>CONCATENATE($Z$460,"GET from ",Z505,$Z$460)</f>
        <v>"GET from Partners represent a paid membership which unlocks a number of content contributor features"</v>
      </c>
      <c r="AC505" t="str">
        <f>AE3</f>
        <v>Every instance a user visits an object</v>
      </c>
      <c r="AE505" t="str">
        <f>CONCATENATE($Z$460,"GET from ",AC505,$Z$460)</f>
        <v>"GET from Every instance a user visits an object"</v>
      </c>
      <c r="AF505" t="str">
        <f>AH3</f>
        <v>all searches entered into the system by users</v>
      </c>
      <c r="AH505" t="str">
        <f>CONCATENATE($Z$460,"GET from ",AF505,$Z$460)</f>
        <v>"GET from all searches entered into the system by users"</v>
      </c>
      <c r="AI505" t="str">
        <f>AK3</f>
        <v>Image references are stored in this database</v>
      </c>
      <c r="AK505" t="str">
        <f>CONCATENATE($Z$460,"GET from ",AI505,$Z$460)</f>
        <v>"GET from Image references are stored in this database"</v>
      </c>
      <c r="AL505" t="str">
        <f>AN3</f>
        <v>Represent all acknowledgements or approvals from users against any object in the app</v>
      </c>
      <c r="AN505" t="str">
        <f>CONCATENATE($Z$460,"GET from ",AL505,$Z$460)</f>
        <v>"GET from Represent all acknowledgements or approvals from users against any object in the app"</v>
      </c>
      <c r="AO505" t="str">
        <f>AQ3</f>
        <v>Represent all commentary from users against any object in the app. Parent objects can also be represented</v>
      </c>
      <c r="AQ505" t="str">
        <f>CONCATENATE($Z$460,"GET from ",AO505,$Z$460)</f>
        <v>"GET from Represent all commentary from users against any object in the app. Parent objects can also be represented"</v>
      </c>
      <c r="AR505" t="str">
        <f>AT3</f>
        <v>Carries all followships or relationships between users and other users</v>
      </c>
      <c r="AT505" t="str">
        <f>CONCATENATE($Z$460,"GET from ",AR505,$Z$460)</f>
        <v>"GET from Carries all followships or relationships between users and other users"</v>
      </c>
      <c r="AU505" t="str">
        <f>AW3</f>
        <v>Carries all formally created sets of users</v>
      </c>
      <c r="AW505" t="str">
        <f>CONCATENATE($Z$460,"GET from ",AU505,$Z$460)</f>
        <v>"GET from Carries all formally created sets of users"</v>
      </c>
      <c r="AX505" t="str">
        <f>AZ3</f>
        <v>Posts are personalized additions to the platform</v>
      </c>
      <c r="AZ505" t="str">
        <f>CONCATENATE($Z$460,"GET from ",AX505,$Z$460)</f>
        <v>"GET from Posts are personalized additions to the platform"</v>
      </c>
      <c r="BA505" t="str">
        <f>BC3</f>
        <v>Any hashtag created by a user</v>
      </c>
      <c r="BC505" t="str">
        <f>CONCATENATE($Z$460,"GET from ",BA505,$Z$460)</f>
        <v>"GET from Any hashtag created by a user"</v>
      </c>
      <c r="BD505" t="str">
        <f>BF3</f>
        <v>Topics are a list of user generated subject matter headings</v>
      </c>
      <c r="BF505" t="str">
        <f>CONCATENATE($Z$460,"GET from ",BD505,$Z$460)</f>
        <v>"GET from Topics are a list of user generated subject matter headings"</v>
      </c>
      <c r="BG505" t="str">
        <f>BI3</f>
        <v>Any common word or term created by a user</v>
      </c>
      <c r="BI505" t="str">
        <f>CONCATENATE($Z$460,"GET from ",BG505,$Z$460)</f>
        <v>"GET from Any common word or term created by a user"</v>
      </c>
      <c r="BJ505" t="str">
        <f>BL3</f>
        <v>All direct messages between users are held in a single thread. This includes both 1-to-1 and 1-to-many communications.</v>
      </c>
      <c r="BL505" t="str">
        <f>CONCATENATE($Z$460,"GET from ",BJ505,$Z$460)</f>
        <v>"GET from All direct messages between users are held in a single thread. This includes both 1-to-1 and 1-to-many communications."</v>
      </c>
      <c r="BM505" t="str">
        <f>BO3</f>
        <v>Any direct communcations between users or sets of users</v>
      </c>
      <c r="BO505" t="str">
        <f>CONCATENATE($Z$460,"GET from ",BM505,$Z$460)</f>
        <v>"GET from Any direct communcations between users or sets of users"</v>
      </c>
      <c r="BP505" t="str">
        <f>BR3</f>
        <v>All communications from the app to users whether marketing-based or action-based.</v>
      </c>
      <c r="BR505" t="str">
        <f>CONCATENATE($Z$460,"GET from ",BP505,$Z$460)</f>
        <v>"GET from All communications from the app to users whether marketing-based or action-based."</v>
      </c>
      <c r="BS505" t="str">
        <f>BU3</f>
        <v>Container for both attachments and excerpts for a post</v>
      </c>
      <c r="BU505" t="str">
        <f>CONCATENATE($Z$460,"GET from ",BS505,$Z$460)</f>
        <v>"GET from Container for both attachments and excerpts for a post"</v>
      </c>
      <c r="BV505" t="str">
        <f>BX3</f>
        <v>Container for media files</v>
      </c>
      <c r="BX505" t="str">
        <f>CONCATENATE($Z$460,"GET from ",BV505,$Z$460)</f>
        <v>"GET from Container for media files"</v>
      </c>
      <c r="BY505" t="str">
        <f>CA3</f>
        <v>Container for post media assets.</v>
      </c>
      <c r="CA505" t="str">
        <f>CONCATENATE($Z$460,"GET from ",BY505,$Z$460)</f>
        <v>"GET from Container for post media assets."</v>
      </c>
      <c r="CB505" t="str">
        <f>CD3</f>
        <v>Container for post text.</v>
      </c>
      <c r="CD505" t="str">
        <f>CONCATENATE($Z$460,"GET from ",CB505,$Z$460)</f>
        <v>"GET from Container for post text."</v>
      </c>
      <c r="CE505" t="str">
        <f>CG3</f>
        <v>Line of post text.</v>
      </c>
      <c r="CG505" t="str">
        <f>CONCATENATE($Z$460,"GET from ",CE505,$Z$460)</f>
        <v>"GET from Line of post text."</v>
      </c>
    </row>
    <row r="506" spans="1:91" x14ac:dyDescent="0.2">
      <c r="D506" s="61" t="s">
        <v>180</v>
      </c>
      <c r="G506" s="61" t="s">
        <v>180</v>
      </c>
      <c r="J506" s="61" t="s">
        <v>180</v>
      </c>
      <c r="M506" s="61" t="s">
        <v>180</v>
      </c>
      <c r="P506" s="61" t="s">
        <v>180</v>
      </c>
      <c r="S506" s="61" t="s">
        <v>180</v>
      </c>
      <c r="V506" s="61" t="s">
        <v>180</v>
      </c>
      <c r="Y506" s="61" t="s">
        <v>180</v>
      </c>
      <c r="AB506" s="61" t="s">
        <v>180</v>
      </c>
      <c r="AE506" s="61" t="s">
        <v>180</v>
      </c>
      <c r="AH506" s="61" t="s">
        <v>180</v>
      </c>
      <c r="AK506" s="61" t="s">
        <v>180</v>
      </c>
      <c r="AN506" s="61" t="s">
        <v>180</v>
      </c>
      <c r="AQ506" s="61" t="s">
        <v>180</v>
      </c>
      <c r="AT506" s="61" t="s">
        <v>180</v>
      </c>
      <c r="AW506" s="61" t="s">
        <v>180</v>
      </c>
      <c r="AZ506" s="61" t="s">
        <v>180</v>
      </c>
      <c r="BC506" s="61" t="s">
        <v>180</v>
      </c>
      <c r="BF506" s="61" t="s">
        <v>180</v>
      </c>
      <c r="BI506" s="61" t="s">
        <v>180</v>
      </c>
      <c r="BL506" s="61" t="s">
        <v>180</v>
      </c>
      <c r="BO506" s="61" t="s">
        <v>180</v>
      </c>
      <c r="BR506" s="61" t="s">
        <v>180</v>
      </c>
      <c r="BU506" s="61" t="s">
        <v>180</v>
      </c>
      <c r="BX506" s="61" t="s">
        <v>180</v>
      </c>
      <c r="CA506" s="61" t="s">
        <v>180</v>
      </c>
      <c r="CD506" s="61" t="s">
        <v>180</v>
      </c>
      <c r="CG506" s="61" t="s">
        <v>180</v>
      </c>
      <c r="CJ506" s="61"/>
      <c r="CM506" s="61"/>
    </row>
    <row r="507" spans="1:91" s="68" customFormat="1" x14ac:dyDescent="0.2">
      <c r="A507" s="70" t="s">
        <v>185</v>
      </c>
      <c r="D507" s="69"/>
      <c r="G507" s="69"/>
      <c r="J507" s="69"/>
      <c r="M507" s="69"/>
      <c r="P507" s="69"/>
      <c r="S507" s="69"/>
      <c r="V507" s="69"/>
      <c r="Y507" s="69"/>
      <c r="AB507" s="69"/>
      <c r="AE507" s="69"/>
      <c r="AH507" s="69"/>
      <c r="AK507" s="69"/>
      <c r="AN507" s="69"/>
      <c r="AQ507" s="69"/>
      <c r="AT507" s="69"/>
      <c r="AW507" s="69"/>
      <c r="AZ507" s="69"/>
      <c r="BC507" s="69"/>
      <c r="BF507" s="69"/>
      <c r="BI507" s="69"/>
      <c r="BL507" s="69"/>
      <c r="BO507" s="69"/>
      <c r="BR507" s="69"/>
      <c r="BU507" s="69"/>
      <c r="BX507" s="69"/>
      <c r="CA507" s="69"/>
      <c r="CD507" s="69"/>
      <c r="CG507" s="69"/>
      <c r="CJ507" s="69"/>
      <c r="CM507" s="69"/>
    </row>
    <row r="508" spans="1:91" x14ac:dyDescent="0.2">
      <c r="D508" s="61" t="s">
        <v>158</v>
      </c>
      <c r="G508" s="61" t="s">
        <v>158</v>
      </c>
      <c r="J508" s="61" t="s">
        <v>158</v>
      </c>
      <c r="M508" s="61" t="s">
        <v>158</v>
      </c>
      <c r="P508" s="61" t="s">
        <v>158</v>
      </c>
      <c r="S508" s="61" t="s">
        <v>158</v>
      </c>
      <c r="V508" s="61" t="s">
        <v>158</v>
      </c>
      <c r="Y508" s="61" t="s">
        <v>158</v>
      </c>
      <c r="AB508" s="61" t="s">
        <v>158</v>
      </c>
      <c r="AE508" s="61" t="s">
        <v>158</v>
      </c>
      <c r="AH508" s="61" t="s">
        <v>158</v>
      </c>
      <c r="AK508" s="61" t="s">
        <v>158</v>
      </c>
      <c r="AN508" s="61" t="s">
        <v>158</v>
      </c>
      <c r="AQ508" s="61" t="s">
        <v>158</v>
      </c>
      <c r="AT508" s="61" t="s">
        <v>158</v>
      </c>
      <c r="AW508" s="61" t="s">
        <v>158</v>
      </c>
      <c r="AZ508" s="61" t="s">
        <v>158</v>
      </c>
      <c r="BC508" s="61" t="s">
        <v>158</v>
      </c>
      <c r="BF508" s="61" t="s">
        <v>158</v>
      </c>
      <c r="BI508" s="61" t="s">
        <v>158</v>
      </c>
      <c r="BL508" s="61" t="s">
        <v>158</v>
      </c>
      <c r="BO508" s="61" t="s">
        <v>158</v>
      </c>
      <c r="BR508" s="61" t="s">
        <v>158</v>
      </c>
      <c r="BU508" s="61" t="s">
        <v>158</v>
      </c>
      <c r="BX508" s="61" t="s">
        <v>158</v>
      </c>
      <c r="CA508" s="61" t="s">
        <v>158</v>
      </c>
      <c r="CD508" s="61" t="s">
        <v>158</v>
      </c>
      <c r="CG508" s="61" t="s">
        <v>158</v>
      </c>
      <c r="CJ508" s="61"/>
      <c r="CM508" s="61"/>
    </row>
    <row r="509" spans="1:91" x14ac:dyDescent="0.2">
      <c r="B509" t="str">
        <f>C34</f>
        <v>uniques</v>
      </c>
      <c r="D509" s="61" t="str">
        <f>$Z$460&amp;"/"&amp;C$34&amp;$Z$460</f>
        <v>"/uniques"</v>
      </c>
      <c r="E509" t="str">
        <f>F34</f>
        <v>processes</v>
      </c>
      <c r="G509" s="61" t="str">
        <f>$Z$460&amp;"/"&amp;F$34&amp;$Z$460</f>
        <v>"/processes"</v>
      </c>
      <c r="H509" t="str">
        <f>I34</f>
        <v>events</v>
      </c>
      <c r="J509" s="61" t="str">
        <f>$Z$460&amp;"/"&amp;I$34&amp;$Z$460</f>
        <v>"/events"</v>
      </c>
      <c r="K509" t="str">
        <f>L34</f>
        <v>apps</v>
      </c>
      <c r="M509" s="61" t="str">
        <f>$Z$460&amp;"/"&amp;L$34&amp;$Z$460</f>
        <v>"/apps"</v>
      </c>
      <c r="N509" t="str">
        <f>O34</f>
        <v>tokens</v>
      </c>
      <c r="P509" s="61" t="str">
        <f>$Z$460&amp;"/"&amp;O$34&amp;$Z$460</f>
        <v>"/tokens"</v>
      </c>
      <c r="Q509" t="str">
        <f>R34</f>
        <v>persons</v>
      </c>
      <c r="S509" s="61" t="str">
        <f>$Z$460&amp;"/"&amp;R$34&amp;$Z$460</f>
        <v>"/persons"</v>
      </c>
      <c r="T509" t="str">
        <f>U34</f>
        <v>users</v>
      </c>
      <c r="V509" s="61" t="str">
        <f>$Z$460&amp;"/"&amp;U$34&amp;$Z$460</f>
        <v>"/users"</v>
      </c>
      <c r="W509" t="str">
        <f>X34</f>
        <v>profiles</v>
      </c>
      <c r="Y509" s="61" t="str">
        <f>$Z$460&amp;"/"&amp;X$34&amp;$Z$460</f>
        <v>"/profiles"</v>
      </c>
      <c r="Z509" t="str">
        <f>AA34</f>
        <v>partners</v>
      </c>
      <c r="AB509" s="61" t="str">
        <f>$Z$460&amp;"/"&amp;AA$34&amp;$Z$460</f>
        <v>"/partners"</v>
      </c>
      <c r="AC509" t="str">
        <f>AD34</f>
        <v>views</v>
      </c>
      <c r="AE509" s="61" t="str">
        <f>$Z$460&amp;"/"&amp;AD$34&amp;$Z$460</f>
        <v>"/views"</v>
      </c>
      <c r="AF509" t="str">
        <f>AG34</f>
        <v>searches</v>
      </c>
      <c r="AH509" s="61" t="str">
        <f>$Z$460&amp;"/"&amp;AG$34&amp;$Z$460</f>
        <v>"/searches"</v>
      </c>
      <c r="AI509" t="str">
        <f>AJ34</f>
        <v>assets</v>
      </c>
      <c r="AK509" s="61" t="str">
        <f>$Z$460&amp;"/"&amp;AJ$34&amp;$Z$460</f>
        <v>"/assets"</v>
      </c>
      <c r="AL509" t="str">
        <f>AM34</f>
        <v>acknowledgements</v>
      </c>
      <c r="AN509" s="61" t="str">
        <f>$Z$460&amp;"/"&amp;AM$34&amp;$Z$460</f>
        <v>"/acknowledgements"</v>
      </c>
      <c r="AO509" t="str">
        <f>AP34</f>
        <v>comments</v>
      </c>
      <c r="AQ509" s="61" t="str">
        <f>$Z$460&amp;"/"&amp;AP$34&amp;$Z$460</f>
        <v>"/comments"</v>
      </c>
      <c r="AR509" t="str">
        <f>AS34</f>
        <v>followships</v>
      </c>
      <c r="AT509" s="61" t="str">
        <f>$Z$460&amp;"/"&amp;AS$34&amp;$Z$460</f>
        <v>"/followships"</v>
      </c>
      <c r="AU509" t="str">
        <f>AV34</f>
        <v>groups</v>
      </c>
      <c r="AW509" s="61" t="str">
        <f>$Z$460&amp;"/"&amp;AV$34&amp;$Z$460</f>
        <v>"/groups"</v>
      </c>
      <c r="AX509" t="str">
        <f>AY34</f>
        <v>posts</v>
      </c>
      <c r="AZ509" s="61" t="str">
        <f>$Z$460&amp;"/"&amp;AY$34&amp;$Z$460</f>
        <v>"/posts"</v>
      </c>
      <c r="BA509" t="str">
        <f>BB34</f>
        <v>tags</v>
      </c>
      <c r="BC509" s="61" t="str">
        <f>$Z$460&amp;"/"&amp;BB$34&amp;$Z$460</f>
        <v>"/tags"</v>
      </c>
      <c r="BD509" t="str">
        <f>BE34</f>
        <v>topics</v>
      </c>
      <c r="BF509" s="61" t="str">
        <f>$Z$460&amp;"/"&amp;BE$34&amp;$Z$460</f>
        <v>"/topics"</v>
      </c>
      <c r="BG509" t="str">
        <f>BH34</f>
        <v>trends</v>
      </c>
      <c r="BI509" s="61" t="str">
        <f>$Z$460&amp;"/"&amp;BH$34&amp;$Z$460</f>
        <v>"/trends"</v>
      </c>
      <c r="BJ509" t="str">
        <f>BK34</f>
        <v>threads</v>
      </c>
      <c r="BL509" s="61" t="str">
        <f>$Z$460&amp;"/"&amp;BK$34&amp;$Z$460</f>
        <v>"/threads"</v>
      </c>
      <c r="BM509" t="str">
        <f>BN34</f>
        <v>messages</v>
      </c>
      <c r="BO509" s="61" t="str">
        <f>$Z$460&amp;"/"&amp;BN$34&amp;$Z$460</f>
        <v>"/messages"</v>
      </c>
      <c r="BP509" t="str">
        <f>BQ34</f>
        <v>notifications</v>
      </c>
      <c r="BR509" s="61" t="str">
        <f>$Z$460&amp;"/"&amp;BQ$34&amp;$Z$460</f>
        <v>"/notifications"</v>
      </c>
      <c r="BS509" t="str">
        <f>BT34</f>
        <v>stages</v>
      </c>
      <c r="BU509" s="61" t="str">
        <f>$Z$460&amp;"/"&amp;BT$34&amp;$Z$460</f>
        <v>"/stages"</v>
      </c>
      <c r="BV509" t="str">
        <f>BW34</f>
        <v>recordings</v>
      </c>
      <c r="BX509" s="61" t="str">
        <f>$Z$460&amp;"/"&amp;BW$34&amp;$Z$460</f>
        <v>"/recordings"</v>
      </c>
      <c r="BY509" t="str">
        <f>BZ34</f>
        <v>attachments</v>
      </c>
      <c r="CA509" s="61" t="str">
        <f>$Z$460&amp;"/"&amp;BZ$34&amp;$Z$460</f>
        <v>"/attachments"</v>
      </c>
      <c r="CB509" t="str">
        <f>CC34</f>
        <v>excerpts</v>
      </c>
      <c r="CD509" s="61" t="str">
        <f>$Z$460&amp;"/"&amp;CC$34&amp;$Z$460</f>
        <v>"/excerpts"</v>
      </c>
      <c r="CE509" t="str">
        <f>CF34</f>
        <v>ideas</v>
      </c>
      <c r="CG509" s="61" t="str">
        <f>$Z$460&amp;"/"&amp;CF$34&amp;$Z$460</f>
        <v>"/ideas"</v>
      </c>
      <c r="CJ509" s="61"/>
      <c r="CM509" s="61"/>
    </row>
    <row r="510" spans="1:91" x14ac:dyDescent="0.2">
      <c r="D510" s="61" t="s">
        <v>184</v>
      </c>
      <c r="G510" s="61" t="s">
        <v>184</v>
      </c>
      <c r="J510" s="61" t="s">
        <v>184</v>
      </c>
      <c r="M510" s="61" t="s">
        <v>184</v>
      </c>
      <c r="P510" s="61" t="s">
        <v>184</v>
      </c>
      <c r="S510" s="61" t="s">
        <v>184</v>
      </c>
      <c r="V510" s="61" t="s">
        <v>184</v>
      </c>
      <c r="Y510" s="61" t="s">
        <v>184</v>
      </c>
      <c r="AB510" s="61" t="s">
        <v>184</v>
      </c>
      <c r="AE510" s="61" t="s">
        <v>184</v>
      </c>
      <c r="AH510" s="61" t="s">
        <v>184</v>
      </c>
      <c r="AK510" s="61" t="s">
        <v>184</v>
      </c>
      <c r="AN510" s="61" t="s">
        <v>184</v>
      </c>
      <c r="AQ510" s="61" t="s">
        <v>184</v>
      </c>
      <c r="AT510" s="61" t="s">
        <v>184</v>
      </c>
      <c r="AW510" s="61" t="s">
        <v>184</v>
      </c>
      <c r="AZ510" s="61" t="s">
        <v>184</v>
      </c>
      <c r="BC510" s="61" t="s">
        <v>184</v>
      </c>
      <c r="BF510" s="61" t="s">
        <v>184</v>
      </c>
      <c r="BI510" s="61" t="s">
        <v>184</v>
      </c>
      <c r="BL510" s="61" t="s">
        <v>184</v>
      </c>
      <c r="BO510" s="61" t="s">
        <v>184</v>
      </c>
      <c r="BR510" s="61" t="s">
        <v>184</v>
      </c>
      <c r="BU510" s="61" t="s">
        <v>184</v>
      </c>
      <c r="BX510" s="61" t="s">
        <v>184</v>
      </c>
      <c r="CA510" s="61" t="s">
        <v>184</v>
      </c>
      <c r="CD510" s="61" t="s">
        <v>184</v>
      </c>
      <c r="CG510" s="61" t="s">
        <v>184</v>
      </c>
      <c r="CJ510" s="61"/>
      <c r="CM510" s="61"/>
    </row>
    <row r="511" spans="1:91" x14ac:dyDescent="0.2">
      <c r="B511" s="62" t="s">
        <v>162</v>
      </c>
      <c r="D511" s="61" t="str">
        <f>$Z$460&amp;B511&amp;$Z$460</f>
        <v>"http://localhost/www.venny.io/apps/app-venny-api/cartridge/controllers/api/api.php?token=keys_qABC40UKdvWZN0DVt&amp;domain=apps"</v>
      </c>
      <c r="E511" s="62" t="s">
        <v>162</v>
      </c>
      <c r="G511" s="61" t="str">
        <f>$Z$460&amp;E511&amp;$Z$460</f>
        <v>"http://localhost/www.venny.io/apps/app-venny-api/cartridge/controllers/api/api.php?token=keys_qABC40UKdvWZN0DVt&amp;domain=apps"</v>
      </c>
      <c r="H511" s="62" t="s">
        <v>162</v>
      </c>
      <c r="J511" s="61" t="str">
        <f>$Z$460&amp;H511&amp;$Z$460</f>
        <v>"http://localhost/www.venny.io/apps/app-venny-api/cartridge/controllers/api/api.php?token=keys_qABC40UKdvWZN0DVt&amp;domain=apps"</v>
      </c>
      <c r="K511" s="62" t="s">
        <v>162</v>
      </c>
      <c r="M511" s="61" t="str">
        <f>$Z$460&amp;K511&amp;$Z$460</f>
        <v>"http://localhost/www.venny.io/apps/app-venny-api/cartridge/controllers/api/api.php?token=keys_qABC40UKdvWZN0DVt&amp;domain=apps"</v>
      </c>
      <c r="N511" s="62" t="s">
        <v>162</v>
      </c>
      <c r="P511" s="61" t="str">
        <f>$Z$460&amp;N511&amp;$Z$460</f>
        <v>"http://localhost/www.venny.io/apps/app-venny-api/cartridge/controllers/api/api.php?token=keys_qABC40UKdvWZN0DVt&amp;domain=apps"</v>
      </c>
      <c r="Q511" s="62" t="s">
        <v>162</v>
      </c>
      <c r="S511" s="61" t="str">
        <f>$Z$460&amp;Q511&amp;$Z$460</f>
        <v>"http://localhost/www.venny.io/apps/app-venny-api/cartridge/controllers/api/api.php?token=keys_qABC40UKdvWZN0DVt&amp;domain=apps"</v>
      </c>
      <c r="T511" s="62" t="s">
        <v>162</v>
      </c>
      <c r="V511" s="61" t="str">
        <f>$Z$460&amp;T511&amp;$Z$460</f>
        <v>"http://localhost/www.venny.io/apps/app-venny-api/cartridge/controllers/api/api.php?token=keys_qABC40UKdvWZN0DVt&amp;domain=apps"</v>
      </c>
      <c r="W511" s="62" t="s">
        <v>162</v>
      </c>
      <c r="Y511" s="61" t="str">
        <f>$Z$460&amp;W511&amp;$Z$460</f>
        <v>"http://localhost/www.venny.io/apps/app-venny-api/cartridge/controllers/api/api.php?token=keys_qABC40UKdvWZN0DVt&amp;domain=apps"</v>
      </c>
      <c r="Z511" s="62" t="s">
        <v>162</v>
      </c>
      <c r="AB511" s="61" t="str">
        <f>$Z$460&amp;Z511&amp;$Z$460</f>
        <v>"http://localhost/www.venny.io/apps/app-venny-api/cartridge/controllers/api/api.php?token=keys_qABC40UKdvWZN0DVt&amp;domain=apps"</v>
      </c>
      <c r="AC511" s="62" t="s">
        <v>162</v>
      </c>
      <c r="AE511" s="61" t="str">
        <f>$Z$460&amp;AC511&amp;$Z$460</f>
        <v>"http://localhost/www.venny.io/apps/app-venny-api/cartridge/controllers/api/api.php?token=keys_qABC40UKdvWZN0DVt&amp;domain=apps"</v>
      </c>
      <c r="AF511" s="62" t="s">
        <v>162</v>
      </c>
      <c r="AH511" s="61" t="str">
        <f>$Z$460&amp;AF511&amp;$Z$460</f>
        <v>"http://localhost/www.venny.io/apps/app-venny-api/cartridge/controllers/api/api.php?token=keys_qABC40UKdvWZN0DVt&amp;domain=apps"</v>
      </c>
      <c r="AI511" s="62" t="s">
        <v>162</v>
      </c>
      <c r="AK511" s="61" t="str">
        <f>$Z$460&amp;AI511&amp;$Z$460</f>
        <v>"http://localhost/www.venny.io/apps/app-venny-api/cartridge/controllers/api/api.php?token=keys_qABC40UKdvWZN0DVt&amp;domain=apps"</v>
      </c>
      <c r="AL511" s="62" t="s">
        <v>162</v>
      </c>
      <c r="AN511" s="61" t="str">
        <f>$Z$460&amp;AL511&amp;$Z$460</f>
        <v>"http://localhost/www.venny.io/apps/app-venny-api/cartridge/controllers/api/api.php?token=keys_qABC40UKdvWZN0DVt&amp;domain=apps"</v>
      </c>
      <c r="AO511" s="62" t="s">
        <v>162</v>
      </c>
      <c r="AQ511" s="61" t="str">
        <f>$Z$460&amp;AO511&amp;$Z$460</f>
        <v>"http://localhost/www.venny.io/apps/app-venny-api/cartridge/controllers/api/api.php?token=keys_qABC40UKdvWZN0DVt&amp;domain=apps"</v>
      </c>
      <c r="AR511" s="62" t="s">
        <v>162</v>
      </c>
      <c r="AT511" s="61" t="str">
        <f>$Z$460&amp;AR511&amp;$Z$460</f>
        <v>"http://localhost/www.venny.io/apps/app-venny-api/cartridge/controllers/api/api.php?token=keys_qABC40UKdvWZN0DVt&amp;domain=apps"</v>
      </c>
      <c r="AU511" s="62" t="s">
        <v>162</v>
      </c>
      <c r="AW511" s="61" t="str">
        <f>$Z$460&amp;AU511&amp;$Z$460</f>
        <v>"http://localhost/www.venny.io/apps/app-venny-api/cartridge/controllers/api/api.php?token=keys_qABC40UKdvWZN0DVt&amp;domain=apps"</v>
      </c>
      <c r="AX511" s="62" t="s">
        <v>162</v>
      </c>
      <c r="AZ511" s="61" t="str">
        <f>$Z$460&amp;AX511&amp;$Z$460</f>
        <v>"http://localhost/www.venny.io/apps/app-venny-api/cartridge/controllers/api/api.php?token=keys_qABC40UKdvWZN0DVt&amp;domain=apps"</v>
      </c>
      <c r="BA511" s="62" t="s">
        <v>162</v>
      </c>
      <c r="BC511" s="61" t="str">
        <f>$Z$460&amp;BA511&amp;$Z$460</f>
        <v>"http://localhost/www.venny.io/apps/app-venny-api/cartridge/controllers/api/api.php?token=keys_qABC40UKdvWZN0DVt&amp;domain=apps"</v>
      </c>
      <c r="BD511" s="62" t="s">
        <v>162</v>
      </c>
      <c r="BF511" s="61" t="str">
        <f>$Z$460&amp;BD511&amp;$Z$460</f>
        <v>"http://localhost/www.venny.io/apps/app-venny-api/cartridge/controllers/api/api.php?token=keys_qABC40UKdvWZN0DVt&amp;domain=apps"</v>
      </c>
      <c r="BG511" s="62" t="s">
        <v>162</v>
      </c>
      <c r="BI511" s="61" t="str">
        <f>$Z$460&amp;BG511&amp;$Z$460</f>
        <v>"http://localhost/www.venny.io/apps/app-venny-api/cartridge/controllers/api/api.php?token=keys_qABC40UKdvWZN0DVt&amp;domain=apps"</v>
      </c>
      <c r="BJ511" s="62" t="s">
        <v>162</v>
      </c>
      <c r="BL511" s="61" t="str">
        <f>$Z$460&amp;BJ511&amp;$Z$460</f>
        <v>"http://localhost/www.venny.io/apps/app-venny-api/cartridge/controllers/api/api.php?token=keys_qABC40UKdvWZN0DVt&amp;domain=apps"</v>
      </c>
      <c r="BM511" s="62" t="s">
        <v>162</v>
      </c>
      <c r="BO511" s="61" t="str">
        <f>$Z$460&amp;BM511&amp;$Z$460</f>
        <v>"http://localhost/www.venny.io/apps/app-venny-api/cartridge/controllers/api/api.php?token=keys_qABC40UKdvWZN0DVt&amp;domain=apps"</v>
      </c>
      <c r="BP511" s="62" t="s">
        <v>162</v>
      </c>
      <c r="BR511" s="61" t="str">
        <f>$Z$460&amp;BP511&amp;$Z$460</f>
        <v>"http://localhost/www.venny.io/apps/app-venny-api/cartridge/controllers/api/api.php?token=keys_qABC40UKdvWZN0DVt&amp;domain=apps"</v>
      </c>
      <c r="BS511" s="62" t="s">
        <v>162</v>
      </c>
      <c r="BU511" s="61" t="str">
        <f>$Z$460&amp;BS511&amp;$Z$460</f>
        <v>"http://localhost/www.venny.io/apps/app-venny-api/cartridge/controllers/api/api.php?token=keys_qABC40UKdvWZN0DVt&amp;domain=apps"</v>
      </c>
      <c r="BV511" s="62" t="s">
        <v>162</v>
      </c>
      <c r="BX511" s="61" t="str">
        <f>$Z$460&amp;BV511&amp;$Z$460</f>
        <v>"http://localhost/www.venny.io/apps/app-venny-api/cartridge/controllers/api/api.php?token=keys_qABC40UKdvWZN0DVt&amp;domain=apps"</v>
      </c>
      <c r="BY511" s="62" t="s">
        <v>162</v>
      </c>
      <c r="CA511" s="61" t="str">
        <f>$Z$460&amp;BY511&amp;$Z$460</f>
        <v>"http://localhost/www.venny.io/apps/app-venny-api/cartridge/controllers/api/api.php?token=keys_qABC40UKdvWZN0DVt&amp;domain=apps"</v>
      </c>
      <c r="CB511" s="62" t="s">
        <v>162</v>
      </c>
      <c r="CD511" s="61" t="str">
        <f>$Z$460&amp;CB511&amp;$Z$460</f>
        <v>"http://localhost/www.venny.io/apps/app-venny-api/cartridge/controllers/api/api.php?token=keys_qABC40UKdvWZN0DVt&amp;domain=apps"</v>
      </c>
      <c r="CE511" s="62" t="s">
        <v>162</v>
      </c>
      <c r="CG511" s="61" t="str">
        <f>$Z$460&amp;CE511&amp;$Z$460</f>
        <v>"http://localhost/www.venny.io/apps/app-venny-api/cartridge/controllers/api/api.php?token=keys_qABC40UKdvWZN0DVt&amp;domain=apps"</v>
      </c>
      <c r="CH511" s="62"/>
      <c r="CJ511" s="61"/>
      <c r="CK511" s="62"/>
      <c r="CM511" s="61"/>
    </row>
    <row r="512" spans="1:91" x14ac:dyDescent="0.2">
      <c r="D512" s="61" t="s">
        <v>163</v>
      </c>
      <c r="G512" s="61" t="s">
        <v>163</v>
      </c>
      <c r="J512" s="61" t="s">
        <v>163</v>
      </c>
      <c r="M512" s="61" t="s">
        <v>163</v>
      </c>
      <c r="P512" s="61" t="s">
        <v>163</v>
      </c>
      <c r="S512" s="61" t="s">
        <v>163</v>
      </c>
      <c r="V512" s="61" t="s">
        <v>163</v>
      </c>
      <c r="Y512" s="61" t="s">
        <v>163</v>
      </c>
      <c r="AB512" s="61" t="s">
        <v>163</v>
      </c>
      <c r="AE512" s="61" t="s">
        <v>163</v>
      </c>
      <c r="AH512" s="61" t="s">
        <v>163</v>
      </c>
      <c r="AK512" s="61" t="s">
        <v>163</v>
      </c>
      <c r="AN512" s="61" t="s">
        <v>163</v>
      </c>
      <c r="AQ512" s="61" t="s">
        <v>163</v>
      </c>
      <c r="AT512" s="61" t="s">
        <v>163</v>
      </c>
      <c r="AW512" s="61" t="s">
        <v>163</v>
      </c>
      <c r="AZ512" s="61" t="s">
        <v>163</v>
      </c>
      <c r="BC512" s="61" t="s">
        <v>163</v>
      </c>
      <c r="BF512" s="61" t="s">
        <v>163</v>
      </c>
      <c r="BI512" s="61" t="s">
        <v>163</v>
      </c>
      <c r="BL512" s="61" t="s">
        <v>163</v>
      </c>
      <c r="BO512" s="61" t="s">
        <v>163</v>
      </c>
      <c r="BR512" s="61" t="s">
        <v>163</v>
      </c>
      <c r="BU512" s="61" t="s">
        <v>163</v>
      </c>
      <c r="BX512" s="61" t="s">
        <v>163</v>
      </c>
      <c r="CA512" s="61" t="s">
        <v>163</v>
      </c>
      <c r="CD512" s="61" t="s">
        <v>163</v>
      </c>
      <c r="CG512" s="61" t="s">
        <v>163</v>
      </c>
      <c r="CJ512" s="61"/>
      <c r="CM512" s="61"/>
    </row>
    <row r="513" spans="2:91" x14ac:dyDescent="0.2">
      <c r="B513" t="s">
        <v>164</v>
      </c>
      <c r="D513" s="61" t="str">
        <f>$Z$460&amp;B513&amp;$Z$460</f>
        <v>"localhost"</v>
      </c>
      <c r="E513" t="s">
        <v>164</v>
      </c>
      <c r="G513" s="61" t="str">
        <f>$Z$460&amp;E513&amp;$Z$460</f>
        <v>"localhost"</v>
      </c>
      <c r="H513" t="s">
        <v>164</v>
      </c>
      <c r="J513" s="61" t="str">
        <f>$Z$460&amp;H513&amp;$Z$460</f>
        <v>"localhost"</v>
      </c>
      <c r="K513" t="s">
        <v>164</v>
      </c>
      <c r="M513" s="61" t="str">
        <f>$Z$460&amp;K513&amp;$Z$460</f>
        <v>"localhost"</v>
      </c>
      <c r="N513" t="s">
        <v>164</v>
      </c>
      <c r="P513" s="61" t="str">
        <f>$Z$460&amp;N513&amp;$Z$460</f>
        <v>"localhost"</v>
      </c>
      <c r="Q513" t="s">
        <v>164</v>
      </c>
      <c r="S513" s="61" t="str">
        <f>$Z$460&amp;Q513&amp;$Z$460</f>
        <v>"localhost"</v>
      </c>
      <c r="T513" t="s">
        <v>164</v>
      </c>
      <c r="V513" s="61" t="str">
        <f>$Z$460&amp;T513&amp;$Z$460</f>
        <v>"localhost"</v>
      </c>
      <c r="W513" t="s">
        <v>164</v>
      </c>
      <c r="Y513" s="61" t="str">
        <f>$Z$460&amp;W513&amp;$Z$460</f>
        <v>"localhost"</v>
      </c>
      <c r="Z513" t="s">
        <v>164</v>
      </c>
      <c r="AB513" s="61" t="str">
        <f>$Z$460&amp;Z513&amp;$Z$460</f>
        <v>"localhost"</v>
      </c>
      <c r="AC513" t="s">
        <v>164</v>
      </c>
      <c r="AE513" s="61" t="str">
        <f>$Z$460&amp;AC513&amp;$Z$460</f>
        <v>"localhost"</v>
      </c>
      <c r="AF513" t="s">
        <v>164</v>
      </c>
      <c r="AH513" s="61" t="str">
        <f>$Z$460&amp;AF513&amp;$Z$460</f>
        <v>"localhost"</v>
      </c>
      <c r="AI513" t="s">
        <v>164</v>
      </c>
      <c r="AK513" s="61" t="str">
        <f>$Z$460&amp;AI513&amp;$Z$460</f>
        <v>"localhost"</v>
      </c>
      <c r="AL513" t="s">
        <v>164</v>
      </c>
      <c r="AN513" s="61" t="str">
        <f>$Z$460&amp;AL513&amp;$Z$460</f>
        <v>"localhost"</v>
      </c>
      <c r="AO513" t="s">
        <v>164</v>
      </c>
      <c r="AQ513" s="61" t="str">
        <f>$Z$460&amp;AO513&amp;$Z$460</f>
        <v>"localhost"</v>
      </c>
      <c r="AR513" t="s">
        <v>164</v>
      </c>
      <c r="AT513" s="61" t="str">
        <f>$Z$460&amp;AR513&amp;$Z$460</f>
        <v>"localhost"</v>
      </c>
      <c r="AU513" t="s">
        <v>164</v>
      </c>
      <c r="AW513" s="61" t="str">
        <f>$Z$460&amp;AU513&amp;$Z$460</f>
        <v>"localhost"</v>
      </c>
      <c r="AX513" t="s">
        <v>164</v>
      </c>
      <c r="AZ513" s="61" t="str">
        <f>$Z$460&amp;AX513&amp;$Z$460</f>
        <v>"localhost"</v>
      </c>
      <c r="BA513" t="s">
        <v>164</v>
      </c>
      <c r="BC513" s="61" t="str">
        <f>$Z$460&amp;BA513&amp;$Z$460</f>
        <v>"localhost"</v>
      </c>
      <c r="BD513" t="s">
        <v>164</v>
      </c>
      <c r="BF513" s="61" t="str">
        <f>$Z$460&amp;BD513&amp;$Z$460</f>
        <v>"localhost"</v>
      </c>
      <c r="BG513" t="s">
        <v>164</v>
      </c>
      <c r="BI513" s="61" t="str">
        <f>$Z$460&amp;BG513&amp;$Z$460</f>
        <v>"localhost"</v>
      </c>
      <c r="BJ513" t="s">
        <v>164</v>
      </c>
      <c r="BL513" s="61" t="str">
        <f>$Z$460&amp;BJ513&amp;$Z$460</f>
        <v>"localhost"</v>
      </c>
      <c r="BM513" t="s">
        <v>164</v>
      </c>
      <c r="BO513" s="61" t="str">
        <f>$Z$460&amp;BM513&amp;$Z$460</f>
        <v>"localhost"</v>
      </c>
      <c r="BP513" t="s">
        <v>164</v>
      </c>
      <c r="BR513" s="61" t="str">
        <f>$Z$460&amp;BP513&amp;$Z$460</f>
        <v>"localhost"</v>
      </c>
      <c r="BS513" t="s">
        <v>164</v>
      </c>
      <c r="BU513" s="61" t="str">
        <f>$Z$460&amp;BS513&amp;$Z$460</f>
        <v>"localhost"</v>
      </c>
      <c r="BV513" t="s">
        <v>164</v>
      </c>
      <c r="BX513" s="61" t="str">
        <f>$Z$460&amp;BV513&amp;$Z$460</f>
        <v>"localhost"</v>
      </c>
      <c r="BY513" t="s">
        <v>164</v>
      </c>
      <c r="CA513" s="61" t="str">
        <f>$Z$460&amp;BY513&amp;$Z$460</f>
        <v>"localhost"</v>
      </c>
      <c r="CB513" t="s">
        <v>164</v>
      </c>
      <c r="CD513" s="61" t="str">
        <f>$Z$460&amp;CB513&amp;$Z$460</f>
        <v>"localhost"</v>
      </c>
      <c r="CE513" t="s">
        <v>164</v>
      </c>
      <c r="CG513" s="61" t="str">
        <f>$Z$460&amp;CE513&amp;$Z$460</f>
        <v>"localhost"</v>
      </c>
      <c r="CJ513" s="61"/>
      <c r="CM513" s="61"/>
    </row>
    <row r="514" spans="2:91" x14ac:dyDescent="0.2">
      <c r="D514" s="61" t="s">
        <v>165</v>
      </c>
      <c r="G514" s="61" t="s">
        <v>165</v>
      </c>
      <c r="J514" s="61" t="s">
        <v>165</v>
      </c>
      <c r="M514" s="61" t="s">
        <v>165</v>
      </c>
      <c r="P514" s="61" t="s">
        <v>165</v>
      </c>
      <c r="S514" s="61" t="s">
        <v>165</v>
      </c>
      <c r="V514" s="61" t="s">
        <v>165</v>
      </c>
      <c r="Y514" s="61" t="s">
        <v>165</v>
      </c>
      <c r="AB514" s="61" t="s">
        <v>165</v>
      </c>
      <c r="AE514" s="61" t="s">
        <v>165</v>
      </c>
      <c r="AH514" s="61" t="s">
        <v>165</v>
      </c>
      <c r="AK514" s="61" t="s">
        <v>165</v>
      </c>
      <c r="AN514" s="61" t="s">
        <v>165</v>
      </c>
      <c r="AQ514" s="61" t="s">
        <v>165</v>
      </c>
      <c r="AT514" s="61" t="s">
        <v>165</v>
      </c>
      <c r="AW514" s="61" t="s">
        <v>165</v>
      </c>
      <c r="AZ514" s="61" t="s">
        <v>165</v>
      </c>
      <c r="BC514" s="61" t="s">
        <v>165</v>
      </c>
      <c r="BF514" s="61" t="s">
        <v>165</v>
      </c>
      <c r="BI514" s="61" t="s">
        <v>165</v>
      </c>
      <c r="BL514" s="61" t="s">
        <v>165</v>
      </c>
      <c r="BO514" s="61" t="s">
        <v>165</v>
      </c>
      <c r="BR514" s="61" t="s">
        <v>165</v>
      </c>
      <c r="BU514" s="61" t="s">
        <v>165</v>
      </c>
      <c r="BX514" s="61" t="s">
        <v>165</v>
      </c>
      <c r="CA514" s="61" t="s">
        <v>165</v>
      </c>
      <c r="CD514" s="61" t="s">
        <v>165</v>
      </c>
      <c r="CG514" s="61" t="s">
        <v>165</v>
      </c>
      <c r="CJ514" s="61"/>
      <c r="CM514" s="61"/>
    </row>
    <row r="515" spans="2:91" x14ac:dyDescent="0.2">
      <c r="B515" t="s">
        <v>166</v>
      </c>
      <c r="D515" s="61" t="str">
        <f t="shared" ref="D515:D520" si="453">$Z$460&amp;B515&amp;$Z$460&amp;","</f>
        <v>"www.venny.io",</v>
      </c>
      <c r="E515" t="s">
        <v>166</v>
      </c>
      <c r="G515" s="61" t="str">
        <f t="shared" ref="G515:G520" si="454">$Z$460&amp;E515&amp;$Z$460&amp;","</f>
        <v>"www.venny.io",</v>
      </c>
      <c r="H515" t="s">
        <v>166</v>
      </c>
      <c r="J515" s="61" t="str">
        <f t="shared" ref="J515:J520" si="455">$Z$460&amp;H515&amp;$Z$460&amp;","</f>
        <v>"www.venny.io",</v>
      </c>
      <c r="K515" t="s">
        <v>166</v>
      </c>
      <c r="M515" s="61" t="str">
        <f t="shared" ref="M515:M520" si="456">$Z$460&amp;K515&amp;$Z$460&amp;","</f>
        <v>"www.venny.io",</v>
      </c>
      <c r="N515" t="s">
        <v>166</v>
      </c>
      <c r="P515" s="61" t="str">
        <f t="shared" ref="P515:P520" si="457">$Z$460&amp;N515&amp;$Z$460&amp;","</f>
        <v>"www.venny.io",</v>
      </c>
      <c r="Q515" t="s">
        <v>166</v>
      </c>
      <c r="S515" s="61" t="str">
        <f t="shared" ref="S515:S520" si="458">$Z$460&amp;Q515&amp;$Z$460&amp;","</f>
        <v>"www.venny.io",</v>
      </c>
      <c r="T515" t="s">
        <v>166</v>
      </c>
      <c r="V515" s="61" t="str">
        <f t="shared" ref="V515:V520" si="459">$Z$460&amp;T515&amp;$Z$460&amp;","</f>
        <v>"www.venny.io",</v>
      </c>
      <c r="W515" t="s">
        <v>166</v>
      </c>
      <c r="Y515" s="61" t="str">
        <f t="shared" ref="Y515:Y520" si="460">$Z$460&amp;W515&amp;$Z$460&amp;","</f>
        <v>"www.venny.io",</v>
      </c>
      <c r="Z515" t="s">
        <v>166</v>
      </c>
      <c r="AB515" s="61" t="str">
        <f t="shared" ref="AB515:AB520" si="461">$Z$460&amp;Z515&amp;$Z$460&amp;","</f>
        <v>"www.venny.io",</v>
      </c>
      <c r="AC515" t="s">
        <v>166</v>
      </c>
      <c r="AE515" s="61" t="str">
        <f t="shared" ref="AE515:AE520" si="462">$Z$460&amp;AC515&amp;$Z$460&amp;","</f>
        <v>"www.venny.io",</v>
      </c>
      <c r="AF515" t="s">
        <v>166</v>
      </c>
      <c r="AH515" s="61" t="str">
        <f t="shared" ref="AH515:AH520" si="463">$Z$460&amp;AF515&amp;$Z$460&amp;","</f>
        <v>"www.venny.io",</v>
      </c>
      <c r="AI515" t="s">
        <v>166</v>
      </c>
      <c r="AK515" s="61" t="str">
        <f t="shared" ref="AK515:AK520" si="464">$Z$460&amp;AI515&amp;$Z$460&amp;","</f>
        <v>"www.venny.io",</v>
      </c>
      <c r="AL515" t="s">
        <v>166</v>
      </c>
      <c r="AN515" s="61" t="str">
        <f t="shared" ref="AN515:AN520" si="465">$Z$460&amp;AL515&amp;$Z$460&amp;","</f>
        <v>"www.venny.io",</v>
      </c>
      <c r="AO515" t="s">
        <v>166</v>
      </c>
      <c r="AQ515" s="61" t="str">
        <f t="shared" ref="AQ515:AQ520" si="466">$Z$460&amp;AO515&amp;$Z$460&amp;","</f>
        <v>"www.venny.io",</v>
      </c>
      <c r="AR515" t="s">
        <v>166</v>
      </c>
      <c r="AT515" s="61" t="str">
        <f t="shared" ref="AT515:AT520" si="467">$Z$460&amp;AR515&amp;$Z$460&amp;","</f>
        <v>"www.venny.io",</v>
      </c>
      <c r="AU515" t="s">
        <v>166</v>
      </c>
      <c r="AW515" s="61" t="str">
        <f t="shared" ref="AW515:AW520" si="468">$Z$460&amp;AU515&amp;$Z$460&amp;","</f>
        <v>"www.venny.io",</v>
      </c>
      <c r="AX515" t="s">
        <v>166</v>
      </c>
      <c r="AZ515" s="61" t="str">
        <f t="shared" ref="AZ515:AZ520" si="469">$Z$460&amp;AX515&amp;$Z$460&amp;","</f>
        <v>"www.venny.io",</v>
      </c>
      <c r="BA515" t="s">
        <v>166</v>
      </c>
      <c r="BC515" s="61" t="str">
        <f t="shared" ref="BC515:BC520" si="470">$Z$460&amp;BA515&amp;$Z$460&amp;","</f>
        <v>"www.venny.io",</v>
      </c>
      <c r="BD515" t="s">
        <v>166</v>
      </c>
      <c r="BF515" s="61" t="str">
        <f t="shared" ref="BF515:BF520" si="471">$Z$460&amp;BD515&amp;$Z$460&amp;","</f>
        <v>"www.venny.io",</v>
      </c>
      <c r="BG515" t="s">
        <v>166</v>
      </c>
      <c r="BI515" s="61" t="str">
        <f t="shared" ref="BI515:BI520" si="472">$Z$460&amp;BG515&amp;$Z$460&amp;","</f>
        <v>"www.venny.io",</v>
      </c>
      <c r="BJ515" t="s">
        <v>166</v>
      </c>
      <c r="BL515" s="61" t="str">
        <f t="shared" ref="BL515:BL520" si="473">$Z$460&amp;BJ515&amp;$Z$460&amp;","</f>
        <v>"www.venny.io",</v>
      </c>
      <c r="BM515" t="s">
        <v>166</v>
      </c>
      <c r="BO515" s="61" t="str">
        <f t="shared" ref="BO515:BO520" si="474">$Z$460&amp;BM515&amp;$Z$460&amp;","</f>
        <v>"www.venny.io",</v>
      </c>
      <c r="BP515" t="s">
        <v>166</v>
      </c>
      <c r="BR515" s="61" t="str">
        <f t="shared" ref="BR515:BR520" si="475">$Z$460&amp;BP515&amp;$Z$460&amp;","</f>
        <v>"www.venny.io",</v>
      </c>
      <c r="BS515" t="s">
        <v>166</v>
      </c>
      <c r="BU515" s="61" t="str">
        <f t="shared" ref="BU515:BU520" si="476">$Z$460&amp;BS515&amp;$Z$460&amp;","</f>
        <v>"www.venny.io",</v>
      </c>
      <c r="BV515" t="s">
        <v>166</v>
      </c>
      <c r="BX515" s="61" t="str">
        <f t="shared" ref="BX515:BX520" si="477">$Z$460&amp;BV515&amp;$Z$460&amp;","</f>
        <v>"www.venny.io",</v>
      </c>
      <c r="BY515" t="s">
        <v>166</v>
      </c>
      <c r="CA515" s="61" t="str">
        <f t="shared" ref="CA515:CA520" si="478">$Z$460&amp;BY515&amp;$Z$460&amp;","</f>
        <v>"www.venny.io",</v>
      </c>
      <c r="CB515" t="s">
        <v>166</v>
      </c>
      <c r="CD515" s="61" t="str">
        <f t="shared" ref="CD515:CD520" si="479">$Z$460&amp;CB515&amp;$Z$460&amp;","</f>
        <v>"www.venny.io",</v>
      </c>
      <c r="CE515" t="s">
        <v>166</v>
      </c>
      <c r="CG515" s="61" t="str">
        <f t="shared" ref="CG515:CG520" si="480">$Z$460&amp;CE515&amp;$Z$460&amp;","</f>
        <v>"www.venny.io",</v>
      </c>
      <c r="CJ515" s="61"/>
      <c r="CM515" s="61"/>
    </row>
    <row r="516" spans="2:91" x14ac:dyDescent="0.2">
      <c r="B516" t="s">
        <v>8</v>
      </c>
      <c r="D516" s="61" t="str">
        <f t="shared" si="453"/>
        <v>"apps",</v>
      </c>
      <c r="E516" t="s">
        <v>8</v>
      </c>
      <c r="G516" s="61" t="str">
        <f t="shared" si="454"/>
        <v>"apps",</v>
      </c>
      <c r="H516" t="s">
        <v>8</v>
      </c>
      <c r="J516" s="61" t="str">
        <f t="shared" si="455"/>
        <v>"apps",</v>
      </c>
      <c r="K516" t="s">
        <v>8</v>
      </c>
      <c r="M516" s="61" t="str">
        <f t="shared" si="456"/>
        <v>"apps",</v>
      </c>
      <c r="N516" t="s">
        <v>8</v>
      </c>
      <c r="P516" s="61" t="str">
        <f t="shared" si="457"/>
        <v>"apps",</v>
      </c>
      <c r="Q516" t="s">
        <v>8</v>
      </c>
      <c r="S516" s="61" t="str">
        <f t="shared" si="458"/>
        <v>"apps",</v>
      </c>
      <c r="T516" t="s">
        <v>8</v>
      </c>
      <c r="V516" s="61" t="str">
        <f t="shared" si="459"/>
        <v>"apps",</v>
      </c>
      <c r="W516" t="s">
        <v>8</v>
      </c>
      <c r="Y516" s="61" t="str">
        <f t="shared" si="460"/>
        <v>"apps",</v>
      </c>
      <c r="Z516" t="s">
        <v>8</v>
      </c>
      <c r="AB516" s="61" t="str">
        <f t="shared" si="461"/>
        <v>"apps",</v>
      </c>
      <c r="AC516" t="s">
        <v>8</v>
      </c>
      <c r="AE516" s="61" t="str">
        <f t="shared" si="462"/>
        <v>"apps",</v>
      </c>
      <c r="AF516" t="s">
        <v>8</v>
      </c>
      <c r="AH516" s="61" t="str">
        <f t="shared" si="463"/>
        <v>"apps",</v>
      </c>
      <c r="AI516" t="s">
        <v>8</v>
      </c>
      <c r="AK516" s="61" t="str">
        <f t="shared" si="464"/>
        <v>"apps",</v>
      </c>
      <c r="AL516" t="s">
        <v>8</v>
      </c>
      <c r="AN516" s="61" t="str">
        <f t="shared" si="465"/>
        <v>"apps",</v>
      </c>
      <c r="AO516" t="s">
        <v>8</v>
      </c>
      <c r="AQ516" s="61" t="str">
        <f t="shared" si="466"/>
        <v>"apps",</v>
      </c>
      <c r="AR516" t="s">
        <v>8</v>
      </c>
      <c r="AT516" s="61" t="str">
        <f t="shared" si="467"/>
        <v>"apps",</v>
      </c>
      <c r="AU516" t="s">
        <v>8</v>
      </c>
      <c r="AW516" s="61" t="str">
        <f t="shared" si="468"/>
        <v>"apps",</v>
      </c>
      <c r="AX516" t="s">
        <v>8</v>
      </c>
      <c r="AZ516" s="61" t="str">
        <f t="shared" si="469"/>
        <v>"apps",</v>
      </c>
      <c r="BA516" t="s">
        <v>8</v>
      </c>
      <c r="BC516" s="61" t="str">
        <f t="shared" si="470"/>
        <v>"apps",</v>
      </c>
      <c r="BD516" t="s">
        <v>8</v>
      </c>
      <c r="BF516" s="61" t="str">
        <f t="shared" si="471"/>
        <v>"apps",</v>
      </c>
      <c r="BG516" t="s">
        <v>8</v>
      </c>
      <c r="BI516" s="61" t="str">
        <f t="shared" si="472"/>
        <v>"apps",</v>
      </c>
      <c r="BJ516" t="s">
        <v>8</v>
      </c>
      <c r="BL516" s="61" t="str">
        <f t="shared" si="473"/>
        <v>"apps",</v>
      </c>
      <c r="BM516" t="s">
        <v>8</v>
      </c>
      <c r="BO516" s="61" t="str">
        <f t="shared" si="474"/>
        <v>"apps",</v>
      </c>
      <c r="BP516" t="s">
        <v>8</v>
      </c>
      <c r="BR516" s="61" t="str">
        <f t="shared" si="475"/>
        <v>"apps",</v>
      </c>
      <c r="BS516" t="s">
        <v>8</v>
      </c>
      <c r="BU516" s="61" t="str">
        <f t="shared" si="476"/>
        <v>"apps",</v>
      </c>
      <c r="BV516" t="s">
        <v>8</v>
      </c>
      <c r="BX516" s="61" t="str">
        <f t="shared" si="477"/>
        <v>"apps",</v>
      </c>
      <c r="BY516" t="s">
        <v>8</v>
      </c>
      <c r="CA516" s="61" t="str">
        <f t="shared" si="478"/>
        <v>"apps",</v>
      </c>
      <c r="CB516" t="s">
        <v>8</v>
      </c>
      <c r="CD516" s="61" t="str">
        <f t="shared" si="479"/>
        <v>"apps",</v>
      </c>
      <c r="CE516" t="s">
        <v>8</v>
      </c>
      <c r="CG516" s="61" t="str">
        <f t="shared" si="480"/>
        <v>"apps",</v>
      </c>
      <c r="CJ516" s="61"/>
      <c r="CM516" s="61"/>
    </row>
    <row r="517" spans="2:91" x14ac:dyDescent="0.2">
      <c r="B517" t="s">
        <v>167</v>
      </c>
      <c r="D517" s="61" t="str">
        <f t="shared" si="453"/>
        <v>"app-venny-api",</v>
      </c>
      <c r="E517" t="s">
        <v>167</v>
      </c>
      <c r="G517" s="61" t="str">
        <f t="shared" si="454"/>
        <v>"app-venny-api",</v>
      </c>
      <c r="H517" t="s">
        <v>167</v>
      </c>
      <c r="J517" s="61" t="str">
        <f t="shared" si="455"/>
        <v>"app-venny-api",</v>
      </c>
      <c r="K517" t="s">
        <v>167</v>
      </c>
      <c r="M517" s="61" t="str">
        <f t="shared" si="456"/>
        <v>"app-venny-api",</v>
      </c>
      <c r="N517" t="s">
        <v>167</v>
      </c>
      <c r="P517" s="61" t="str">
        <f t="shared" si="457"/>
        <v>"app-venny-api",</v>
      </c>
      <c r="Q517" t="s">
        <v>167</v>
      </c>
      <c r="S517" s="61" t="str">
        <f t="shared" si="458"/>
        <v>"app-venny-api",</v>
      </c>
      <c r="T517" t="s">
        <v>167</v>
      </c>
      <c r="V517" s="61" t="str">
        <f t="shared" si="459"/>
        <v>"app-venny-api",</v>
      </c>
      <c r="W517" t="s">
        <v>167</v>
      </c>
      <c r="Y517" s="61" t="str">
        <f t="shared" si="460"/>
        <v>"app-venny-api",</v>
      </c>
      <c r="Z517" t="s">
        <v>167</v>
      </c>
      <c r="AB517" s="61" t="str">
        <f t="shared" si="461"/>
        <v>"app-venny-api",</v>
      </c>
      <c r="AC517" t="s">
        <v>167</v>
      </c>
      <c r="AE517" s="61" t="str">
        <f t="shared" si="462"/>
        <v>"app-venny-api",</v>
      </c>
      <c r="AF517" t="s">
        <v>167</v>
      </c>
      <c r="AH517" s="61" t="str">
        <f t="shared" si="463"/>
        <v>"app-venny-api",</v>
      </c>
      <c r="AI517" t="s">
        <v>167</v>
      </c>
      <c r="AK517" s="61" t="str">
        <f t="shared" si="464"/>
        <v>"app-venny-api",</v>
      </c>
      <c r="AL517" t="s">
        <v>167</v>
      </c>
      <c r="AN517" s="61" t="str">
        <f t="shared" si="465"/>
        <v>"app-venny-api",</v>
      </c>
      <c r="AO517" t="s">
        <v>167</v>
      </c>
      <c r="AQ517" s="61" t="str">
        <f t="shared" si="466"/>
        <v>"app-venny-api",</v>
      </c>
      <c r="AR517" t="s">
        <v>167</v>
      </c>
      <c r="AT517" s="61" t="str">
        <f t="shared" si="467"/>
        <v>"app-venny-api",</v>
      </c>
      <c r="AU517" t="s">
        <v>167</v>
      </c>
      <c r="AW517" s="61" t="str">
        <f t="shared" si="468"/>
        <v>"app-venny-api",</v>
      </c>
      <c r="AX517" t="s">
        <v>167</v>
      </c>
      <c r="AZ517" s="61" t="str">
        <f t="shared" si="469"/>
        <v>"app-venny-api",</v>
      </c>
      <c r="BA517" t="s">
        <v>167</v>
      </c>
      <c r="BC517" s="61" t="str">
        <f t="shared" si="470"/>
        <v>"app-venny-api",</v>
      </c>
      <c r="BD517" t="s">
        <v>167</v>
      </c>
      <c r="BF517" s="61" t="str">
        <f t="shared" si="471"/>
        <v>"app-venny-api",</v>
      </c>
      <c r="BG517" t="s">
        <v>167</v>
      </c>
      <c r="BI517" s="61" t="str">
        <f t="shared" si="472"/>
        <v>"app-venny-api",</v>
      </c>
      <c r="BJ517" t="s">
        <v>167</v>
      </c>
      <c r="BL517" s="61" t="str">
        <f t="shared" si="473"/>
        <v>"app-venny-api",</v>
      </c>
      <c r="BM517" t="s">
        <v>167</v>
      </c>
      <c r="BO517" s="61" t="str">
        <f t="shared" si="474"/>
        <v>"app-venny-api",</v>
      </c>
      <c r="BP517" t="s">
        <v>167</v>
      </c>
      <c r="BR517" s="61" t="str">
        <f t="shared" si="475"/>
        <v>"app-venny-api",</v>
      </c>
      <c r="BS517" t="s">
        <v>167</v>
      </c>
      <c r="BU517" s="61" t="str">
        <f t="shared" si="476"/>
        <v>"app-venny-api",</v>
      </c>
      <c r="BV517" t="s">
        <v>167</v>
      </c>
      <c r="BX517" s="61" t="str">
        <f t="shared" si="477"/>
        <v>"app-venny-api",</v>
      </c>
      <c r="BY517" t="s">
        <v>167</v>
      </c>
      <c r="CA517" s="61" t="str">
        <f t="shared" si="478"/>
        <v>"app-venny-api",</v>
      </c>
      <c r="CB517" t="s">
        <v>167</v>
      </c>
      <c r="CD517" s="61" t="str">
        <f t="shared" si="479"/>
        <v>"app-venny-api",</v>
      </c>
      <c r="CE517" t="s">
        <v>167</v>
      </c>
      <c r="CG517" s="61" t="str">
        <f t="shared" si="480"/>
        <v>"app-venny-api",</v>
      </c>
      <c r="CJ517" s="61"/>
      <c r="CM517" s="61"/>
    </row>
    <row r="518" spans="2:91" x14ac:dyDescent="0.2">
      <c r="B518" t="s">
        <v>168</v>
      </c>
      <c r="D518" s="61" t="str">
        <f t="shared" si="453"/>
        <v>"cartridge",</v>
      </c>
      <c r="E518" t="s">
        <v>168</v>
      </c>
      <c r="G518" s="61" t="str">
        <f t="shared" si="454"/>
        <v>"cartridge",</v>
      </c>
      <c r="H518" t="s">
        <v>168</v>
      </c>
      <c r="J518" s="61" t="str">
        <f t="shared" si="455"/>
        <v>"cartridge",</v>
      </c>
      <c r="K518" t="s">
        <v>168</v>
      </c>
      <c r="M518" s="61" t="str">
        <f t="shared" si="456"/>
        <v>"cartridge",</v>
      </c>
      <c r="N518" t="s">
        <v>168</v>
      </c>
      <c r="P518" s="61" t="str">
        <f t="shared" si="457"/>
        <v>"cartridge",</v>
      </c>
      <c r="Q518" t="s">
        <v>168</v>
      </c>
      <c r="S518" s="61" t="str">
        <f t="shared" si="458"/>
        <v>"cartridge",</v>
      </c>
      <c r="T518" t="s">
        <v>168</v>
      </c>
      <c r="V518" s="61" t="str">
        <f t="shared" si="459"/>
        <v>"cartridge",</v>
      </c>
      <c r="W518" t="s">
        <v>168</v>
      </c>
      <c r="Y518" s="61" t="str">
        <f t="shared" si="460"/>
        <v>"cartridge",</v>
      </c>
      <c r="Z518" t="s">
        <v>168</v>
      </c>
      <c r="AB518" s="61" t="str">
        <f t="shared" si="461"/>
        <v>"cartridge",</v>
      </c>
      <c r="AC518" t="s">
        <v>168</v>
      </c>
      <c r="AE518" s="61" t="str">
        <f t="shared" si="462"/>
        <v>"cartridge",</v>
      </c>
      <c r="AF518" t="s">
        <v>168</v>
      </c>
      <c r="AH518" s="61" t="str">
        <f t="shared" si="463"/>
        <v>"cartridge",</v>
      </c>
      <c r="AI518" t="s">
        <v>168</v>
      </c>
      <c r="AK518" s="61" t="str">
        <f t="shared" si="464"/>
        <v>"cartridge",</v>
      </c>
      <c r="AL518" t="s">
        <v>168</v>
      </c>
      <c r="AN518" s="61" t="str">
        <f t="shared" si="465"/>
        <v>"cartridge",</v>
      </c>
      <c r="AO518" t="s">
        <v>168</v>
      </c>
      <c r="AQ518" s="61" t="str">
        <f t="shared" si="466"/>
        <v>"cartridge",</v>
      </c>
      <c r="AR518" t="s">
        <v>168</v>
      </c>
      <c r="AT518" s="61" t="str">
        <f t="shared" si="467"/>
        <v>"cartridge",</v>
      </c>
      <c r="AU518" t="s">
        <v>168</v>
      </c>
      <c r="AW518" s="61" t="str">
        <f t="shared" si="468"/>
        <v>"cartridge",</v>
      </c>
      <c r="AX518" t="s">
        <v>168</v>
      </c>
      <c r="AZ518" s="61" t="str">
        <f t="shared" si="469"/>
        <v>"cartridge",</v>
      </c>
      <c r="BA518" t="s">
        <v>168</v>
      </c>
      <c r="BC518" s="61" t="str">
        <f t="shared" si="470"/>
        <v>"cartridge",</v>
      </c>
      <c r="BD518" t="s">
        <v>168</v>
      </c>
      <c r="BF518" s="61" t="str">
        <f t="shared" si="471"/>
        <v>"cartridge",</v>
      </c>
      <c r="BG518" t="s">
        <v>168</v>
      </c>
      <c r="BI518" s="61" t="str">
        <f t="shared" si="472"/>
        <v>"cartridge",</v>
      </c>
      <c r="BJ518" t="s">
        <v>168</v>
      </c>
      <c r="BL518" s="61" t="str">
        <f t="shared" si="473"/>
        <v>"cartridge",</v>
      </c>
      <c r="BM518" t="s">
        <v>168</v>
      </c>
      <c r="BO518" s="61" t="str">
        <f t="shared" si="474"/>
        <v>"cartridge",</v>
      </c>
      <c r="BP518" t="s">
        <v>168</v>
      </c>
      <c r="BR518" s="61" t="str">
        <f t="shared" si="475"/>
        <v>"cartridge",</v>
      </c>
      <c r="BS518" t="s">
        <v>168</v>
      </c>
      <c r="BU518" s="61" t="str">
        <f t="shared" si="476"/>
        <v>"cartridge",</v>
      </c>
      <c r="BV518" t="s">
        <v>168</v>
      </c>
      <c r="BX518" s="61" t="str">
        <f t="shared" si="477"/>
        <v>"cartridge",</v>
      </c>
      <c r="BY518" t="s">
        <v>168</v>
      </c>
      <c r="CA518" s="61" t="str">
        <f t="shared" si="478"/>
        <v>"cartridge",</v>
      </c>
      <c r="CB518" t="s">
        <v>168</v>
      </c>
      <c r="CD518" s="61" t="str">
        <f t="shared" si="479"/>
        <v>"cartridge",</v>
      </c>
      <c r="CE518" t="s">
        <v>168</v>
      </c>
      <c r="CG518" s="61" t="str">
        <f t="shared" si="480"/>
        <v>"cartridge",</v>
      </c>
      <c r="CJ518" s="61"/>
      <c r="CM518" s="61"/>
    </row>
    <row r="519" spans="2:91" x14ac:dyDescent="0.2">
      <c r="B519" t="s">
        <v>169</v>
      </c>
      <c r="D519" s="61" t="str">
        <f t="shared" si="453"/>
        <v>"controllers",</v>
      </c>
      <c r="E519" t="s">
        <v>169</v>
      </c>
      <c r="G519" s="61" t="str">
        <f t="shared" si="454"/>
        <v>"controllers",</v>
      </c>
      <c r="H519" t="s">
        <v>169</v>
      </c>
      <c r="J519" s="61" t="str">
        <f t="shared" si="455"/>
        <v>"controllers",</v>
      </c>
      <c r="K519" t="s">
        <v>169</v>
      </c>
      <c r="M519" s="61" t="str">
        <f t="shared" si="456"/>
        <v>"controllers",</v>
      </c>
      <c r="N519" t="s">
        <v>169</v>
      </c>
      <c r="P519" s="61" t="str">
        <f t="shared" si="457"/>
        <v>"controllers",</v>
      </c>
      <c r="Q519" t="s">
        <v>169</v>
      </c>
      <c r="S519" s="61" t="str">
        <f t="shared" si="458"/>
        <v>"controllers",</v>
      </c>
      <c r="T519" t="s">
        <v>169</v>
      </c>
      <c r="V519" s="61" t="str">
        <f t="shared" si="459"/>
        <v>"controllers",</v>
      </c>
      <c r="W519" t="s">
        <v>169</v>
      </c>
      <c r="Y519" s="61" t="str">
        <f t="shared" si="460"/>
        <v>"controllers",</v>
      </c>
      <c r="Z519" t="s">
        <v>169</v>
      </c>
      <c r="AB519" s="61" t="str">
        <f t="shared" si="461"/>
        <v>"controllers",</v>
      </c>
      <c r="AC519" t="s">
        <v>169</v>
      </c>
      <c r="AE519" s="61" t="str">
        <f t="shared" si="462"/>
        <v>"controllers",</v>
      </c>
      <c r="AF519" t="s">
        <v>169</v>
      </c>
      <c r="AH519" s="61" t="str">
        <f t="shared" si="463"/>
        <v>"controllers",</v>
      </c>
      <c r="AI519" t="s">
        <v>169</v>
      </c>
      <c r="AK519" s="61" t="str">
        <f t="shared" si="464"/>
        <v>"controllers",</v>
      </c>
      <c r="AL519" t="s">
        <v>169</v>
      </c>
      <c r="AN519" s="61" t="str">
        <f t="shared" si="465"/>
        <v>"controllers",</v>
      </c>
      <c r="AO519" t="s">
        <v>169</v>
      </c>
      <c r="AQ519" s="61" t="str">
        <f t="shared" si="466"/>
        <v>"controllers",</v>
      </c>
      <c r="AR519" t="s">
        <v>169</v>
      </c>
      <c r="AT519" s="61" t="str">
        <f t="shared" si="467"/>
        <v>"controllers",</v>
      </c>
      <c r="AU519" t="s">
        <v>169</v>
      </c>
      <c r="AW519" s="61" t="str">
        <f t="shared" si="468"/>
        <v>"controllers",</v>
      </c>
      <c r="AX519" t="s">
        <v>169</v>
      </c>
      <c r="AZ519" s="61" t="str">
        <f t="shared" si="469"/>
        <v>"controllers",</v>
      </c>
      <c r="BA519" t="s">
        <v>169</v>
      </c>
      <c r="BC519" s="61" t="str">
        <f t="shared" si="470"/>
        <v>"controllers",</v>
      </c>
      <c r="BD519" t="s">
        <v>169</v>
      </c>
      <c r="BF519" s="61" t="str">
        <f t="shared" si="471"/>
        <v>"controllers",</v>
      </c>
      <c r="BG519" t="s">
        <v>169</v>
      </c>
      <c r="BI519" s="61" t="str">
        <f t="shared" si="472"/>
        <v>"controllers",</v>
      </c>
      <c r="BJ519" t="s">
        <v>169</v>
      </c>
      <c r="BL519" s="61" t="str">
        <f t="shared" si="473"/>
        <v>"controllers",</v>
      </c>
      <c r="BM519" t="s">
        <v>169</v>
      </c>
      <c r="BO519" s="61" t="str">
        <f t="shared" si="474"/>
        <v>"controllers",</v>
      </c>
      <c r="BP519" t="s">
        <v>169</v>
      </c>
      <c r="BR519" s="61" t="str">
        <f t="shared" si="475"/>
        <v>"controllers",</v>
      </c>
      <c r="BS519" t="s">
        <v>169</v>
      </c>
      <c r="BU519" s="61" t="str">
        <f t="shared" si="476"/>
        <v>"controllers",</v>
      </c>
      <c r="BV519" t="s">
        <v>169</v>
      </c>
      <c r="BX519" s="61" t="str">
        <f t="shared" si="477"/>
        <v>"controllers",</v>
      </c>
      <c r="BY519" t="s">
        <v>169</v>
      </c>
      <c r="CA519" s="61" t="str">
        <f t="shared" si="478"/>
        <v>"controllers",</v>
      </c>
      <c r="CB519" t="s">
        <v>169</v>
      </c>
      <c r="CD519" s="61" t="str">
        <f t="shared" si="479"/>
        <v>"controllers",</v>
      </c>
      <c r="CE519" t="s">
        <v>169</v>
      </c>
      <c r="CG519" s="61" t="str">
        <f t="shared" si="480"/>
        <v>"controllers",</v>
      </c>
      <c r="CJ519" s="61"/>
      <c r="CM519" s="61"/>
    </row>
    <row r="520" spans="2:91" x14ac:dyDescent="0.2">
      <c r="B520" t="s">
        <v>170</v>
      </c>
      <c r="D520" s="61" t="str">
        <f t="shared" si="453"/>
        <v>"api",</v>
      </c>
      <c r="E520" t="s">
        <v>170</v>
      </c>
      <c r="G520" s="61" t="str">
        <f t="shared" si="454"/>
        <v>"api",</v>
      </c>
      <c r="H520" t="s">
        <v>170</v>
      </c>
      <c r="J520" s="61" t="str">
        <f t="shared" si="455"/>
        <v>"api",</v>
      </c>
      <c r="K520" t="s">
        <v>170</v>
      </c>
      <c r="M520" s="61" t="str">
        <f t="shared" si="456"/>
        <v>"api",</v>
      </c>
      <c r="N520" t="s">
        <v>170</v>
      </c>
      <c r="P520" s="61" t="str">
        <f t="shared" si="457"/>
        <v>"api",</v>
      </c>
      <c r="Q520" t="s">
        <v>170</v>
      </c>
      <c r="S520" s="61" t="str">
        <f t="shared" si="458"/>
        <v>"api",</v>
      </c>
      <c r="T520" t="s">
        <v>170</v>
      </c>
      <c r="V520" s="61" t="str">
        <f t="shared" si="459"/>
        <v>"api",</v>
      </c>
      <c r="W520" t="s">
        <v>170</v>
      </c>
      <c r="Y520" s="61" t="str">
        <f t="shared" si="460"/>
        <v>"api",</v>
      </c>
      <c r="Z520" t="s">
        <v>170</v>
      </c>
      <c r="AB520" s="61" t="str">
        <f t="shared" si="461"/>
        <v>"api",</v>
      </c>
      <c r="AC520" t="s">
        <v>170</v>
      </c>
      <c r="AE520" s="61" t="str">
        <f t="shared" si="462"/>
        <v>"api",</v>
      </c>
      <c r="AF520" t="s">
        <v>170</v>
      </c>
      <c r="AH520" s="61" t="str">
        <f t="shared" si="463"/>
        <v>"api",</v>
      </c>
      <c r="AI520" t="s">
        <v>170</v>
      </c>
      <c r="AK520" s="61" t="str">
        <f t="shared" si="464"/>
        <v>"api",</v>
      </c>
      <c r="AL520" t="s">
        <v>170</v>
      </c>
      <c r="AN520" s="61" t="str">
        <f t="shared" si="465"/>
        <v>"api",</v>
      </c>
      <c r="AO520" t="s">
        <v>170</v>
      </c>
      <c r="AQ520" s="61" t="str">
        <f t="shared" si="466"/>
        <v>"api",</v>
      </c>
      <c r="AR520" t="s">
        <v>170</v>
      </c>
      <c r="AT520" s="61" t="str">
        <f t="shared" si="467"/>
        <v>"api",</v>
      </c>
      <c r="AU520" t="s">
        <v>170</v>
      </c>
      <c r="AW520" s="61" t="str">
        <f t="shared" si="468"/>
        <v>"api",</v>
      </c>
      <c r="AX520" t="s">
        <v>170</v>
      </c>
      <c r="AZ520" s="61" t="str">
        <f t="shared" si="469"/>
        <v>"api",</v>
      </c>
      <c r="BA520" t="s">
        <v>170</v>
      </c>
      <c r="BC520" s="61" t="str">
        <f t="shared" si="470"/>
        <v>"api",</v>
      </c>
      <c r="BD520" t="s">
        <v>170</v>
      </c>
      <c r="BF520" s="61" t="str">
        <f t="shared" si="471"/>
        <v>"api",</v>
      </c>
      <c r="BG520" t="s">
        <v>170</v>
      </c>
      <c r="BI520" s="61" t="str">
        <f t="shared" si="472"/>
        <v>"api",</v>
      </c>
      <c r="BJ520" t="s">
        <v>170</v>
      </c>
      <c r="BL520" s="61" t="str">
        <f t="shared" si="473"/>
        <v>"api",</v>
      </c>
      <c r="BM520" t="s">
        <v>170</v>
      </c>
      <c r="BO520" s="61" t="str">
        <f t="shared" si="474"/>
        <v>"api",</v>
      </c>
      <c r="BP520" t="s">
        <v>170</v>
      </c>
      <c r="BR520" s="61" t="str">
        <f t="shared" si="475"/>
        <v>"api",</v>
      </c>
      <c r="BS520" t="s">
        <v>170</v>
      </c>
      <c r="BU520" s="61" t="str">
        <f t="shared" si="476"/>
        <v>"api",</v>
      </c>
      <c r="BV520" t="s">
        <v>170</v>
      </c>
      <c r="BX520" s="61" t="str">
        <f t="shared" si="477"/>
        <v>"api",</v>
      </c>
      <c r="BY520" t="s">
        <v>170</v>
      </c>
      <c r="CA520" s="61" t="str">
        <f t="shared" si="478"/>
        <v>"api",</v>
      </c>
      <c r="CB520" t="s">
        <v>170</v>
      </c>
      <c r="CD520" s="61" t="str">
        <f t="shared" si="479"/>
        <v>"api",</v>
      </c>
      <c r="CE520" t="s">
        <v>170</v>
      </c>
      <c r="CG520" s="61" t="str">
        <f t="shared" si="480"/>
        <v>"api",</v>
      </c>
      <c r="CJ520" s="61"/>
      <c r="CM520" s="61"/>
    </row>
    <row r="521" spans="2:91" x14ac:dyDescent="0.2">
      <c r="B521" t="s">
        <v>171</v>
      </c>
      <c r="D521" s="61" t="str">
        <f>$Z$460&amp;B521&amp;$Z$460</f>
        <v>"api.php"</v>
      </c>
      <c r="E521" t="s">
        <v>171</v>
      </c>
      <c r="G521" s="61" t="str">
        <f>$Z$460&amp;E521&amp;$Z$460</f>
        <v>"api.php"</v>
      </c>
      <c r="H521" t="s">
        <v>171</v>
      </c>
      <c r="J521" s="61" t="str">
        <f>$Z$460&amp;H521&amp;$Z$460</f>
        <v>"api.php"</v>
      </c>
      <c r="K521" t="s">
        <v>171</v>
      </c>
      <c r="M521" s="61" t="str">
        <f>$Z$460&amp;K521&amp;$Z$460</f>
        <v>"api.php"</v>
      </c>
      <c r="N521" t="s">
        <v>171</v>
      </c>
      <c r="P521" s="61" t="str">
        <f>$Z$460&amp;N521&amp;$Z$460</f>
        <v>"api.php"</v>
      </c>
      <c r="Q521" t="s">
        <v>171</v>
      </c>
      <c r="S521" s="61" t="str">
        <f>$Z$460&amp;Q521&amp;$Z$460</f>
        <v>"api.php"</v>
      </c>
      <c r="T521" t="s">
        <v>171</v>
      </c>
      <c r="V521" s="61" t="str">
        <f>$Z$460&amp;T521&amp;$Z$460</f>
        <v>"api.php"</v>
      </c>
      <c r="W521" t="s">
        <v>171</v>
      </c>
      <c r="Y521" s="61" t="str">
        <f>$Z$460&amp;W521&amp;$Z$460</f>
        <v>"api.php"</v>
      </c>
      <c r="Z521" t="s">
        <v>171</v>
      </c>
      <c r="AB521" s="61" t="str">
        <f>$Z$460&amp;Z521&amp;$Z$460</f>
        <v>"api.php"</v>
      </c>
      <c r="AC521" t="s">
        <v>171</v>
      </c>
      <c r="AE521" s="61" t="str">
        <f>$Z$460&amp;AC521&amp;$Z$460</f>
        <v>"api.php"</v>
      </c>
      <c r="AF521" t="s">
        <v>171</v>
      </c>
      <c r="AH521" s="61" t="str">
        <f>$Z$460&amp;AF521&amp;$Z$460</f>
        <v>"api.php"</v>
      </c>
      <c r="AI521" t="s">
        <v>171</v>
      </c>
      <c r="AK521" s="61" t="str">
        <f>$Z$460&amp;AI521&amp;$Z$460</f>
        <v>"api.php"</v>
      </c>
      <c r="AL521" t="s">
        <v>171</v>
      </c>
      <c r="AN521" s="61" t="str">
        <f>$Z$460&amp;AL521&amp;$Z$460</f>
        <v>"api.php"</v>
      </c>
      <c r="AO521" t="s">
        <v>171</v>
      </c>
      <c r="AQ521" s="61" t="str">
        <f>$Z$460&amp;AO521&amp;$Z$460</f>
        <v>"api.php"</v>
      </c>
      <c r="AR521" t="s">
        <v>171</v>
      </c>
      <c r="AT521" s="61" t="str">
        <f>$Z$460&amp;AR521&amp;$Z$460</f>
        <v>"api.php"</v>
      </c>
      <c r="AU521" t="s">
        <v>171</v>
      </c>
      <c r="AW521" s="61" t="str">
        <f>$Z$460&amp;AU521&amp;$Z$460</f>
        <v>"api.php"</v>
      </c>
      <c r="AX521" t="s">
        <v>171</v>
      </c>
      <c r="AZ521" s="61" t="str">
        <f>$Z$460&amp;AX521&amp;$Z$460</f>
        <v>"api.php"</v>
      </c>
      <c r="BA521" t="s">
        <v>171</v>
      </c>
      <c r="BC521" s="61" t="str">
        <f>$Z$460&amp;BA521&amp;$Z$460</f>
        <v>"api.php"</v>
      </c>
      <c r="BD521" t="s">
        <v>171</v>
      </c>
      <c r="BF521" s="61" t="str">
        <f>$Z$460&amp;BD521&amp;$Z$460</f>
        <v>"api.php"</v>
      </c>
      <c r="BG521" t="s">
        <v>171</v>
      </c>
      <c r="BI521" s="61" t="str">
        <f>$Z$460&amp;BG521&amp;$Z$460</f>
        <v>"api.php"</v>
      </c>
      <c r="BJ521" t="s">
        <v>171</v>
      </c>
      <c r="BL521" s="61" t="str">
        <f>$Z$460&amp;BJ521&amp;$Z$460</f>
        <v>"api.php"</v>
      </c>
      <c r="BM521" t="s">
        <v>171</v>
      </c>
      <c r="BO521" s="61" t="str">
        <f>$Z$460&amp;BM521&amp;$Z$460</f>
        <v>"api.php"</v>
      </c>
      <c r="BP521" t="s">
        <v>171</v>
      </c>
      <c r="BR521" s="61" t="str">
        <f>$Z$460&amp;BP521&amp;$Z$460</f>
        <v>"api.php"</v>
      </c>
      <c r="BS521" t="s">
        <v>171</v>
      </c>
      <c r="BU521" s="61" t="str">
        <f>$Z$460&amp;BS521&amp;$Z$460</f>
        <v>"api.php"</v>
      </c>
      <c r="BV521" t="s">
        <v>171</v>
      </c>
      <c r="BX521" s="61" t="str">
        <f>$Z$460&amp;BV521&amp;$Z$460</f>
        <v>"api.php"</v>
      </c>
      <c r="BY521" t="s">
        <v>171</v>
      </c>
      <c r="CA521" s="61" t="str">
        <f>$Z$460&amp;BY521&amp;$Z$460</f>
        <v>"api.php"</v>
      </c>
      <c r="CB521" t="s">
        <v>171</v>
      </c>
      <c r="CD521" s="61" t="str">
        <f>$Z$460&amp;CB521&amp;$Z$460</f>
        <v>"api.php"</v>
      </c>
      <c r="CE521" t="s">
        <v>171</v>
      </c>
      <c r="CG521" s="61" t="str">
        <f>$Z$460&amp;CE521&amp;$Z$460</f>
        <v>"api.php"</v>
      </c>
      <c r="CJ521" s="61"/>
      <c r="CM521" s="61"/>
    </row>
    <row r="522" spans="2:91" x14ac:dyDescent="0.2">
      <c r="D522" s="61" t="s">
        <v>172</v>
      </c>
      <c r="G522" s="61" t="s">
        <v>172</v>
      </c>
      <c r="J522" s="61" t="s">
        <v>172</v>
      </c>
      <c r="M522" s="61" t="s">
        <v>172</v>
      </c>
      <c r="P522" s="61" t="s">
        <v>172</v>
      </c>
      <c r="S522" s="61" t="s">
        <v>172</v>
      </c>
      <c r="V522" s="61" t="s">
        <v>172</v>
      </c>
      <c r="Y522" s="61" t="s">
        <v>172</v>
      </c>
      <c r="AB522" s="61" t="s">
        <v>172</v>
      </c>
      <c r="AE522" s="61" t="s">
        <v>172</v>
      </c>
      <c r="AH522" s="61" t="s">
        <v>172</v>
      </c>
      <c r="AK522" s="61" t="s">
        <v>172</v>
      </c>
      <c r="AN522" s="61" t="s">
        <v>172</v>
      </c>
      <c r="AQ522" s="61" t="s">
        <v>172</v>
      </c>
      <c r="AT522" s="61" t="s">
        <v>172</v>
      </c>
      <c r="AW522" s="61" t="s">
        <v>172</v>
      </c>
      <c r="AZ522" s="61" t="s">
        <v>172</v>
      </c>
      <c r="BC522" s="61" t="s">
        <v>172</v>
      </c>
      <c r="BF522" s="61" t="s">
        <v>172</v>
      </c>
      <c r="BI522" s="61" t="s">
        <v>172</v>
      </c>
      <c r="BL522" s="61" t="s">
        <v>172</v>
      </c>
      <c r="BO522" s="61" t="s">
        <v>172</v>
      </c>
      <c r="BR522" s="61" t="s">
        <v>172</v>
      </c>
      <c r="BU522" s="61" t="s">
        <v>172</v>
      </c>
      <c r="BX522" s="61" t="s">
        <v>172</v>
      </c>
      <c r="CA522" s="61" t="s">
        <v>172</v>
      </c>
      <c r="CD522" s="61" t="s">
        <v>172</v>
      </c>
      <c r="CG522" s="61" t="s">
        <v>172</v>
      </c>
      <c r="CJ522" s="61"/>
      <c r="CM522" s="61"/>
    </row>
    <row r="523" spans="2:91" x14ac:dyDescent="0.2">
      <c r="B523" s="64" t="s">
        <v>35</v>
      </c>
      <c r="C523" s="64" t="s">
        <v>174</v>
      </c>
      <c r="D523" s="64"/>
      <c r="E523" s="64" t="s">
        <v>35</v>
      </c>
      <c r="F523" s="64" t="s">
        <v>174</v>
      </c>
      <c r="G523" s="64"/>
      <c r="H523" s="64" t="s">
        <v>35</v>
      </c>
      <c r="I523" s="64" t="s">
        <v>174</v>
      </c>
      <c r="J523" s="64"/>
      <c r="K523" s="64" t="s">
        <v>35</v>
      </c>
      <c r="L523" s="64" t="s">
        <v>174</v>
      </c>
      <c r="M523" s="64"/>
      <c r="N523" s="64" t="s">
        <v>35</v>
      </c>
      <c r="O523" s="64" t="s">
        <v>174</v>
      </c>
      <c r="P523" s="64"/>
      <c r="Q523" s="64" t="s">
        <v>35</v>
      </c>
      <c r="R523" s="64" t="s">
        <v>174</v>
      </c>
      <c r="S523" s="64"/>
      <c r="T523" s="64" t="s">
        <v>35</v>
      </c>
      <c r="U523" s="64" t="s">
        <v>174</v>
      </c>
      <c r="V523" s="64"/>
      <c r="W523" s="64" t="s">
        <v>35</v>
      </c>
      <c r="X523" s="64" t="s">
        <v>174</v>
      </c>
      <c r="Y523" s="64"/>
      <c r="Z523" s="64" t="s">
        <v>35</v>
      </c>
      <c r="AA523" s="64" t="s">
        <v>174</v>
      </c>
      <c r="AB523" s="64"/>
      <c r="AC523" s="64" t="s">
        <v>35</v>
      </c>
      <c r="AD523" s="64" t="s">
        <v>174</v>
      </c>
      <c r="AE523" s="64"/>
      <c r="AF523" s="64" t="s">
        <v>35</v>
      </c>
      <c r="AG523" s="64" t="s">
        <v>174</v>
      </c>
      <c r="AH523" s="64"/>
      <c r="AI523" s="64" t="s">
        <v>35</v>
      </c>
      <c r="AJ523" s="64" t="s">
        <v>174</v>
      </c>
      <c r="AK523" s="64"/>
      <c r="AL523" s="64" t="s">
        <v>35</v>
      </c>
      <c r="AM523" s="64" t="s">
        <v>174</v>
      </c>
      <c r="AN523" s="64"/>
      <c r="AO523" s="64" t="s">
        <v>35</v>
      </c>
      <c r="AP523" s="64" t="s">
        <v>174</v>
      </c>
      <c r="AQ523" s="64"/>
      <c r="AR523" s="64" t="s">
        <v>35</v>
      </c>
      <c r="AS523" s="64" t="s">
        <v>174</v>
      </c>
      <c r="AT523" s="64"/>
      <c r="AU523" s="64" t="s">
        <v>35</v>
      </c>
      <c r="AV523" s="64" t="s">
        <v>174</v>
      </c>
      <c r="AW523" s="64"/>
      <c r="AX523" s="64" t="s">
        <v>35</v>
      </c>
      <c r="AY523" s="64" t="s">
        <v>174</v>
      </c>
      <c r="AZ523" s="64"/>
      <c r="BA523" s="64" t="s">
        <v>35</v>
      </c>
      <c r="BB523" s="64" t="s">
        <v>174</v>
      </c>
      <c r="BC523" s="64"/>
      <c r="BD523" s="64" t="s">
        <v>35</v>
      </c>
      <c r="BE523" s="64" t="s">
        <v>174</v>
      </c>
      <c r="BF523" s="64"/>
      <c r="BG523" s="64" t="s">
        <v>35</v>
      </c>
      <c r="BH523" s="64" t="s">
        <v>174</v>
      </c>
      <c r="BI523" s="64"/>
      <c r="BJ523" s="64" t="s">
        <v>35</v>
      </c>
      <c r="BK523" s="64" t="s">
        <v>174</v>
      </c>
      <c r="BL523" s="64"/>
      <c r="BM523" s="64" t="s">
        <v>35</v>
      </c>
      <c r="BN523" s="64" t="s">
        <v>174</v>
      </c>
      <c r="BO523" s="64"/>
      <c r="BP523" s="64" t="s">
        <v>35</v>
      </c>
      <c r="BQ523" s="64" t="s">
        <v>174</v>
      </c>
      <c r="BR523" s="64"/>
      <c r="BS523" s="64" t="s">
        <v>35</v>
      </c>
      <c r="BT523" s="64" t="s">
        <v>174</v>
      </c>
      <c r="BU523" s="64"/>
      <c r="BV523" s="64" t="s">
        <v>35</v>
      </c>
      <c r="BW523" s="64" t="s">
        <v>174</v>
      </c>
      <c r="BX523" s="64"/>
      <c r="BY523" s="64" t="s">
        <v>35</v>
      </c>
      <c r="BZ523" s="64" t="s">
        <v>174</v>
      </c>
      <c r="CA523" s="64"/>
      <c r="CB523" s="64" t="s">
        <v>35</v>
      </c>
      <c r="CC523" s="64" t="s">
        <v>174</v>
      </c>
      <c r="CD523" s="64"/>
      <c r="CE523" s="64" t="s">
        <v>35</v>
      </c>
      <c r="CF523" s="64" t="s">
        <v>174</v>
      </c>
      <c r="CG523" s="64"/>
      <c r="CH523" s="64"/>
      <c r="CI523" s="64"/>
      <c r="CJ523" s="64"/>
      <c r="CK523" s="64"/>
      <c r="CL523" s="64"/>
      <c r="CM523" s="64"/>
    </row>
    <row r="524" spans="2:91" x14ac:dyDescent="0.2">
      <c r="B524" s="64" t="s">
        <v>47</v>
      </c>
      <c r="C524" s="64" t="str">
        <f>$A$1</f>
        <v>keys_qABC40UKdvWZN0DVt</v>
      </c>
      <c r="D524" s="64" t="str">
        <f>CONCATENATE($Z$460,$Z$477,$Z$460,$AA$460,$Z$460,B524,$Z$460,$AA$459,$Z$460,$AA$477,$Z$460,$AA$460,$Z$460,C524,$Z$460,$AA$459,$Z$460,$AB$459,$Z$460,$AA$460,$Z$460,"Token used to authenticate all API calls",$Z$460,$Z$459)</f>
        <v>"key":"token","value":"keys_qABC40UKdvWZN0DVt","description":"Token used to authenticate all API calls"},{</v>
      </c>
      <c r="E524" s="64" t="s">
        <v>47</v>
      </c>
      <c r="F524" s="64" t="str">
        <f>$A$1</f>
        <v>keys_qABC40UKdvWZN0DVt</v>
      </c>
      <c r="G524" s="64" t="str">
        <f>CONCATENATE($Z$460,$Z$477,$Z$460,$AA$460,$Z$460,E524,$Z$460,$AA$459,$Z$460,$AA$477,$Z$460,$AA$460,$Z$460,F524,$Z$460,$AA$459,$Z$460,$AB$459,$Z$460,$AA$460,$Z$460,"Token used to authenticate all API calls",$Z$460,$Z$459)</f>
        <v>"key":"token","value":"keys_qABC40UKdvWZN0DVt","description":"Token used to authenticate all API calls"},{</v>
      </c>
      <c r="H524" s="64" t="s">
        <v>47</v>
      </c>
      <c r="I524" s="64" t="str">
        <f>$A$1</f>
        <v>keys_qABC40UKdvWZN0DVt</v>
      </c>
      <c r="J524" s="64" t="str">
        <f>CONCATENATE($Z$460,$Z$477,$Z$460,$AA$460,$Z$460,H524,$Z$460,$AA$459,$Z$460,$AA$477,$Z$460,$AA$460,$Z$460,I524,$Z$460,$AA$459,$Z$460,$AB$459,$Z$460,$AA$460,$Z$460,"Token used to authenticate all API calls",$Z$460,$Z$459)</f>
        <v>"key":"token","value":"keys_qABC40UKdvWZN0DVt","description":"Token used to authenticate all API calls"},{</v>
      </c>
      <c r="K524" s="64" t="s">
        <v>47</v>
      </c>
      <c r="L524" s="64" t="str">
        <f>$A$1</f>
        <v>keys_qABC40UKdvWZN0DVt</v>
      </c>
      <c r="M524" s="64" t="str">
        <f>CONCATENATE($Z$460,$Z$477,$Z$460,$AA$460,$Z$460,K524,$Z$460,$AA$459,$Z$460,$AA$477,$Z$460,$AA$460,$Z$460,L524,$Z$460,$AA$459,$Z$460,$AB$459,$Z$460,$AA$460,$Z$460,"Token used to authenticate all API calls",$Z$460,$Z$459)</f>
        <v>"key":"token","value":"keys_qABC40UKdvWZN0DVt","description":"Token used to authenticate all API calls"},{</v>
      </c>
      <c r="N524" s="64" t="s">
        <v>47</v>
      </c>
      <c r="O524" s="64" t="str">
        <f>$A$1</f>
        <v>keys_qABC40UKdvWZN0DVt</v>
      </c>
      <c r="P524" s="64" t="str">
        <f>CONCATENATE($Z$460,$Z$477,$Z$460,$AA$460,$Z$460,N524,$Z$460,$AA$459,$Z$460,$AA$477,$Z$460,$AA$460,$Z$460,O524,$Z$460,$AA$459,$Z$460,$AB$459,$Z$460,$AA$460,$Z$460,"Token used to authenticate all API calls",$Z$460,$Z$459)</f>
        <v>"key":"token","value":"keys_qABC40UKdvWZN0DVt","description":"Token used to authenticate all API calls"},{</v>
      </c>
      <c r="Q524" s="64" t="s">
        <v>47</v>
      </c>
      <c r="R524" s="64" t="str">
        <f>$A$1</f>
        <v>keys_qABC40UKdvWZN0DVt</v>
      </c>
      <c r="S524" s="64" t="str">
        <f>CONCATENATE($Z$460,$Z$477,$Z$460,$AA$460,$Z$460,Q524,$Z$460,$AA$459,$Z$460,$AA$477,$Z$460,$AA$460,$Z$460,R524,$Z$460,$AA$459,$Z$460,$AB$459,$Z$460,$AA$460,$Z$460,"Token used to authenticate all API calls",$Z$460,$Z$459)</f>
        <v>"key":"token","value":"keys_qABC40UKdvWZN0DVt","description":"Token used to authenticate all API calls"},{</v>
      </c>
      <c r="T524" s="64" t="s">
        <v>47</v>
      </c>
      <c r="U524" s="64" t="str">
        <f>$A$1</f>
        <v>keys_qABC40UKdvWZN0DVt</v>
      </c>
      <c r="V524" s="64" t="str">
        <f>CONCATENATE($Z$460,$Z$477,$Z$460,$AA$460,$Z$460,T524,$Z$460,$AA$459,$Z$460,$AA$477,$Z$460,$AA$460,$Z$460,U524,$Z$460,$AA$459,$Z$460,$AB$459,$Z$460,$AA$460,$Z$460,"Token used to authenticate all API calls",$Z$460,$Z$459)</f>
        <v>"key":"token","value":"keys_qABC40UKdvWZN0DVt","description":"Token used to authenticate all API calls"},{</v>
      </c>
      <c r="W524" s="64" t="s">
        <v>47</v>
      </c>
      <c r="X524" s="64" t="str">
        <f>$A$1</f>
        <v>keys_qABC40UKdvWZN0DVt</v>
      </c>
      <c r="Y524" s="64" t="str">
        <f>CONCATENATE($Z$460,$Z$477,$Z$460,$AA$460,$Z$460,W524,$Z$460,$AA$459,$Z$460,$AA$477,$Z$460,$AA$460,$Z$460,X524,$Z$460,$AA$459,$Z$460,$AB$459,$Z$460,$AA$460,$Z$460,"Token used to authenticate all API calls",$Z$460,$Z$459)</f>
        <v>"key":"token","value":"keys_qABC40UKdvWZN0DVt","description":"Token used to authenticate all API calls"},{</v>
      </c>
      <c r="Z524" s="64" t="s">
        <v>47</v>
      </c>
      <c r="AA524" s="64" t="str">
        <f>$A$1</f>
        <v>keys_qABC40UKdvWZN0DVt</v>
      </c>
      <c r="AB524" s="64" t="str">
        <f>CONCATENATE($Z$460,$Z$477,$Z$460,$AA$460,$Z$460,Z524,$Z$460,$AA$459,$Z$460,$AA$477,$Z$460,$AA$460,$Z$460,AA524,$Z$460,$AA$459,$Z$460,$AB$459,$Z$460,$AA$460,$Z$460,"Token used to authenticate all API calls",$Z$460,$Z$459)</f>
        <v>"key":"token","value":"keys_qABC40UKdvWZN0DVt","description":"Token used to authenticate all API calls"},{</v>
      </c>
      <c r="AC524" s="64" t="s">
        <v>47</v>
      </c>
      <c r="AD524" s="64" t="str">
        <f>$A$1</f>
        <v>keys_qABC40UKdvWZN0DVt</v>
      </c>
      <c r="AE524" s="64" t="str">
        <f>CONCATENATE($Z$460,$Z$477,$Z$460,$AA$460,$Z$460,AC524,$Z$460,$AA$459,$Z$460,$AA$477,$Z$460,$AA$460,$Z$460,AD524,$Z$460,$AA$459,$Z$460,$AB$459,$Z$460,$AA$460,$Z$460,"Token used to authenticate all API calls",$Z$460,$Z$459)</f>
        <v>"key":"token","value":"keys_qABC40UKdvWZN0DVt","description":"Token used to authenticate all API calls"},{</v>
      </c>
      <c r="AF524" s="64" t="s">
        <v>47</v>
      </c>
      <c r="AG524" s="64" t="str">
        <f>$A$1</f>
        <v>keys_qABC40UKdvWZN0DVt</v>
      </c>
      <c r="AH524" s="64" t="str">
        <f>CONCATENATE($Z$460,$Z$477,$Z$460,$AA$460,$Z$460,AF524,$Z$460,$AA$459,$Z$460,$AA$477,$Z$460,$AA$460,$Z$460,AG524,$Z$460,$AA$459,$Z$460,$AB$459,$Z$460,$AA$460,$Z$460,"Token used to authenticate all API calls",$Z$460,$Z$459)</f>
        <v>"key":"token","value":"keys_qABC40UKdvWZN0DVt","description":"Token used to authenticate all API calls"},{</v>
      </c>
      <c r="AI524" s="64" t="s">
        <v>47</v>
      </c>
      <c r="AJ524" s="64" t="str">
        <f>$A$1</f>
        <v>keys_qABC40UKdvWZN0DVt</v>
      </c>
      <c r="AK524" s="64" t="str">
        <f>CONCATENATE($Z$460,$Z$477,$Z$460,$AA$460,$Z$460,AI524,$Z$460,$AA$459,$Z$460,$AA$477,$Z$460,$AA$460,$Z$460,AJ524,$Z$460,$AA$459,$Z$460,$AB$459,$Z$460,$AA$460,$Z$460,"Token used to authenticate all API calls",$Z$460,$Z$459)</f>
        <v>"key":"token","value":"keys_qABC40UKdvWZN0DVt","description":"Token used to authenticate all API calls"},{</v>
      </c>
      <c r="AL524" s="64" t="s">
        <v>47</v>
      </c>
      <c r="AM524" s="64" t="str">
        <f>$A$1</f>
        <v>keys_qABC40UKdvWZN0DVt</v>
      </c>
      <c r="AN524" s="64" t="str">
        <f>CONCATENATE($Z$460,$Z$477,$Z$460,$AA$460,$Z$460,AL524,$Z$460,$AA$459,$Z$460,$AA$477,$Z$460,$AA$460,$Z$460,AM524,$Z$460,$AA$459,$Z$460,$AB$459,$Z$460,$AA$460,$Z$460,"Token used to authenticate all API calls",$Z$460,$Z$459)</f>
        <v>"key":"token","value":"keys_qABC40UKdvWZN0DVt","description":"Token used to authenticate all API calls"},{</v>
      </c>
      <c r="AO524" s="64" t="s">
        <v>47</v>
      </c>
      <c r="AP524" s="64" t="str">
        <f>$A$1</f>
        <v>keys_qABC40UKdvWZN0DVt</v>
      </c>
      <c r="AQ524" s="64" t="str">
        <f>CONCATENATE($Z$460,$Z$477,$Z$460,$AA$460,$Z$460,AO524,$Z$460,$AA$459,$Z$460,$AA$477,$Z$460,$AA$460,$Z$460,AP524,$Z$460,$AA$459,$Z$460,$AB$459,$Z$460,$AA$460,$Z$460,"Token used to authenticate all API calls",$Z$460,$Z$459)</f>
        <v>"key":"token","value":"keys_qABC40UKdvWZN0DVt","description":"Token used to authenticate all API calls"},{</v>
      </c>
      <c r="AR524" s="64" t="s">
        <v>47</v>
      </c>
      <c r="AS524" s="64" t="str">
        <f>$A$1</f>
        <v>keys_qABC40UKdvWZN0DVt</v>
      </c>
      <c r="AT524" s="64" t="str">
        <f>CONCATENATE($Z$460,$Z$477,$Z$460,$AA$460,$Z$460,AR524,$Z$460,$AA$459,$Z$460,$AA$477,$Z$460,$AA$460,$Z$460,AS524,$Z$460,$AA$459,$Z$460,$AB$459,$Z$460,$AA$460,$Z$460,"Token used to authenticate all API calls",$Z$460,$Z$459)</f>
        <v>"key":"token","value":"keys_qABC40UKdvWZN0DVt","description":"Token used to authenticate all API calls"},{</v>
      </c>
      <c r="AU524" s="64" t="s">
        <v>47</v>
      </c>
      <c r="AV524" s="64" t="str">
        <f>$A$1</f>
        <v>keys_qABC40UKdvWZN0DVt</v>
      </c>
      <c r="AW524" s="64" t="str">
        <f>CONCATENATE($Z$460,$Z$477,$Z$460,$AA$460,$Z$460,AU524,$Z$460,$AA$459,$Z$460,$AA$477,$Z$460,$AA$460,$Z$460,AV524,$Z$460,$AA$459,$Z$460,$AB$459,$Z$460,$AA$460,$Z$460,"Token used to authenticate all API calls",$Z$460,$Z$459)</f>
        <v>"key":"token","value":"keys_qABC40UKdvWZN0DVt","description":"Token used to authenticate all API calls"},{</v>
      </c>
      <c r="AX524" s="64" t="s">
        <v>47</v>
      </c>
      <c r="AY524" s="64" t="str">
        <f>$A$1</f>
        <v>keys_qABC40UKdvWZN0DVt</v>
      </c>
      <c r="AZ524" s="64" t="str">
        <f>CONCATENATE($Z$460,$Z$477,$Z$460,$AA$460,$Z$460,AX524,$Z$460,$AA$459,$Z$460,$AA$477,$Z$460,$AA$460,$Z$460,AY524,$Z$460,$AA$459,$Z$460,$AB$459,$Z$460,$AA$460,$Z$460,"Token used to authenticate all API calls",$Z$460,$Z$459)</f>
        <v>"key":"token","value":"keys_qABC40UKdvWZN0DVt","description":"Token used to authenticate all API calls"},{</v>
      </c>
      <c r="BA524" s="64" t="s">
        <v>47</v>
      </c>
      <c r="BB524" s="64" t="str">
        <f>$A$1</f>
        <v>keys_qABC40UKdvWZN0DVt</v>
      </c>
      <c r="BC524" s="64" t="str">
        <f>CONCATENATE($Z$460,$Z$477,$Z$460,$AA$460,$Z$460,BA524,$Z$460,$AA$459,$Z$460,$AA$477,$Z$460,$AA$460,$Z$460,BB524,$Z$460,$AA$459,$Z$460,$AB$459,$Z$460,$AA$460,$Z$460,"Token used to authenticate all API calls",$Z$460,$Z$459)</f>
        <v>"key":"token","value":"keys_qABC40UKdvWZN0DVt","description":"Token used to authenticate all API calls"},{</v>
      </c>
      <c r="BD524" s="64" t="s">
        <v>47</v>
      </c>
      <c r="BE524" s="64" t="str">
        <f>$A$1</f>
        <v>keys_qABC40UKdvWZN0DVt</v>
      </c>
      <c r="BF524" s="64" t="str">
        <f>CONCATENATE($Z$460,$Z$477,$Z$460,$AA$460,$Z$460,BD524,$Z$460,$AA$459,$Z$460,$AA$477,$Z$460,$AA$460,$Z$460,BE524,$Z$460,$AA$459,$Z$460,$AB$459,$Z$460,$AA$460,$Z$460,"Token used to authenticate all API calls",$Z$460,$Z$459)</f>
        <v>"key":"token","value":"keys_qABC40UKdvWZN0DVt","description":"Token used to authenticate all API calls"},{</v>
      </c>
      <c r="BG524" s="64" t="s">
        <v>47</v>
      </c>
      <c r="BH524" s="64" t="str">
        <f>$A$1</f>
        <v>keys_qABC40UKdvWZN0DVt</v>
      </c>
      <c r="BI524" s="64" t="str">
        <f>CONCATENATE($Z$460,$Z$477,$Z$460,$AA$460,$Z$460,BG524,$Z$460,$AA$459,$Z$460,$AA$477,$Z$460,$AA$460,$Z$460,BH524,$Z$460,$AA$459,$Z$460,$AB$459,$Z$460,$AA$460,$Z$460,"Token used to authenticate all API calls",$Z$460,$Z$459)</f>
        <v>"key":"token","value":"keys_qABC40UKdvWZN0DVt","description":"Token used to authenticate all API calls"},{</v>
      </c>
      <c r="BJ524" s="64" t="s">
        <v>47</v>
      </c>
      <c r="BK524" s="64" t="str">
        <f>$A$1</f>
        <v>keys_qABC40UKdvWZN0DVt</v>
      </c>
      <c r="BL524" s="64" t="str">
        <f>CONCATENATE($Z$460,$Z$477,$Z$460,$AA$460,$Z$460,BJ524,$Z$460,$AA$459,$Z$460,$AA$477,$Z$460,$AA$460,$Z$460,BK524,$Z$460,$AA$459,$Z$460,$AB$459,$Z$460,$AA$460,$Z$460,"Token used to authenticate all API calls",$Z$460,$Z$459)</f>
        <v>"key":"token","value":"keys_qABC40UKdvWZN0DVt","description":"Token used to authenticate all API calls"},{</v>
      </c>
      <c r="BM524" s="64" t="s">
        <v>47</v>
      </c>
      <c r="BN524" s="64" t="str">
        <f>$A$1</f>
        <v>keys_qABC40UKdvWZN0DVt</v>
      </c>
      <c r="BO524" s="64" t="str">
        <f>CONCATENATE($Z$460,$Z$477,$Z$460,$AA$460,$Z$460,BM524,$Z$460,$AA$459,$Z$460,$AA$477,$Z$460,$AA$460,$Z$460,BN524,$Z$460,$AA$459,$Z$460,$AB$459,$Z$460,$AA$460,$Z$460,"Token used to authenticate all API calls",$Z$460,$Z$459)</f>
        <v>"key":"token","value":"keys_qABC40UKdvWZN0DVt","description":"Token used to authenticate all API calls"},{</v>
      </c>
      <c r="BP524" s="64" t="s">
        <v>47</v>
      </c>
      <c r="BQ524" s="64" t="str">
        <f>$A$1</f>
        <v>keys_qABC40UKdvWZN0DVt</v>
      </c>
      <c r="BR524" s="64" t="str">
        <f>CONCATENATE($Z$460,$Z$477,$Z$460,$AA$460,$Z$460,BP524,$Z$460,$AA$459,$Z$460,$AA$477,$Z$460,$AA$460,$Z$460,BQ524,$Z$460,$AA$459,$Z$460,$AB$459,$Z$460,$AA$460,$Z$460,"Token used to authenticate all API calls",$Z$460,$Z$459)</f>
        <v>"key":"token","value":"keys_qABC40UKdvWZN0DVt","description":"Token used to authenticate all API calls"},{</v>
      </c>
      <c r="BS524" s="64" t="s">
        <v>47</v>
      </c>
      <c r="BT524" s="64" t="str">
        <f>$A$1</f>
        <v>keys_qABC40UKdvWZN0DVt</v>
      </c>
      <c r="BU524" s="64" t="str">
        <f>CONCATENATE($Z$460,$Z$477,$Z$460,$AA$460,$Z$460,BS524,$Z$460,$AA$459,$Z$460,$AA$477,$Z$460,$AA$460,$Z$460,BT524,$Z$460,$AA$459,$Z$460,$AB$459,$Z$460,$AA$460,$Z$460,"Token used to authenticate all API calls",$Z$460,$Z$459)</f>
        <v>"key":"token","value":"keys_qABC40UKdvWZN0DVt","description":"Token used to authenticate all API calls"},{</v>
      </c>
      <c r="BV524" s="64" t="s">
        <v>47</v>
      </c>
      <c r="BW524" s="64" t="str">
        <f>$A$1</f>
        <v>keys_qABC40UKdvWZN0DVt</v>
      </c>
      <c r="BX524" s="64" t="str">
        <f>CONCATENATE($Z$460,$Z$477,$Z$460,$AA$460,$Z$460,BV524,$Z$460,$AA$459,$Z$460,$AA$477,$Z$460,$AA$460,$Z$460,BW524,$Z$460,$AA$459,$Z$460,$AB$459,$Z$460,$AA$460,$Z$460,"Token used to authenticate all API calls",$Z$460,$Z$459)</f>
        <v>"key":"token","value":"keys_qABC40UKdvWZN0DVt","description":"Token used to authenticate all API calls"},{</v>
      </c>
      <c r="BY524" s="64" t="s">
        <v>47</v>
      </c>
      <c r="BZ524" s="64" t="str">
        <f>$A$1</f>
        <v>keys_qABC40UKdvWZN0DVt</v>
      </c>
      <c r="CA524" s="64" t="str">
        <f>CONCATENATE($Z$460,$Z$477,$Z$460,$AA$460,$Z$460,BY524,$Z$460,$AA$459,$Z$460,$AA$477,$Z$460,$AA$460,$Z$460,BZ524,$Z$460,$AA$459,$Z$460,$AB$459,$Z$460,$AA$460,$Z$460,"Token used to authenticate all API calls",$Z$460,$Z$459)</f>
        <v>"key":"token","value":"keys_qABC40UKdvWZN0DVt","description":"Token used to authenticate all API calls"},{</v>
      </c>
      <c r="CB524" s="64" t="s">
        <v>47</v>
      </c>
      <c r="CC524" s="64" t="str">
        <f>$A$1</f>
        <v>keys_qABC40UKdvWZN0DVt</v>
      </c>
      <c r="CD524" s="64" t="str">
        <f>CONCATENATE($Z$460,$Z$477,$Z$460,$AA$460,$Z$460,CB524,$Z$460,$AA$459,$Z$460,$AA$477,$Z$460,$AA$460,$Z$460,CC524,$Z$460,$AA$459,$Z$460,$AB$459,$Z$460,$AA$460,$Z$460,"Token used to authenticate all API calls",$Z$460,$Z$459)</f>
        <v>"key":"token","value":"keys_qABC40UKdvWZN0DVt","description":"Token used to authenticate all API calls"},{</v>
      </c>
      <c r="CE524" s="64" t="s">
        <v>47</v>
      </c>
      <c r="CF524" s="64" t="str">
        <f>$A$1</f>
        <v>keys_qABC40UKdvWZN0DVt</v>
      </c>
      <c r="CG524" s="64" t="str">
        <f>CONCATENATE($Z$460,$Z$477,$Z$460,$AA$460,$Z$460,CE524,$Z$460,$AA$459,$Z$460,$AA$477,$Z$460,$AA$460,$Z$460,CF524,$Z$460,$AA$459,$Z$460,$AB$459,$Z$460,$AA$460,$Z$460,"Token used to authenticate all API calls",$Z$460,$Z$459)</f>
        <v>"key":"token","value":"keys_qABC40UKdvWZN0DVt","description":"Token used to authenticate all API calls"},{</v>
      </c>
      <c r="CH524" s="64"/>
      <c r="CI524" s="64"/>
      <c r="CJ524" s="64"/>
      <c r="CK524" s="64"/>
      <c r="CL524" s="64"/>
      <c r="CM524" s="64"/>
    </row>
    <row r="525" spans="2:91" x14ac:dyDescent="0.2">
      <c r="B525" s="64" t="s">
        <v>175</v>
      </c>
      <c r="C525" s="64" t="str">
        <f>$L$34</f>
        <v>apps</v>
      </c>
      <c r="D525" s="64" t="str">
        <f>CONCATENATE($Z$460,$Z$477,$Z$460,$AA$460,$Z$460,B525,$Z$460,$AA$459,$Z$460,$AA$477,$Z$460,$AA$460,$Z$460,C525,$Z$460,$AA$459,$Z$460,$AB$459,$Z$460,$AA$460,$Z$460,"Token used to authenticate all API calls",$Z$460,$Z$459)</f>
        <v>"key":"domain","value":"apps","description":"Token used to authenticate all API calls"},{</v>
      </c>
      <c r="E525" s="64" t="s">
        <v>175</v>
      </c>
      <c r="F525" s="64" t="str">
        <f>$L$34</f>
        <v>apps</v>
      </c>
      <c r="G525" s="64" t="str">
        <f>CONCATENATE($Z$460,$Z$477,$Z$460,$AA$460,$Z$460,E525,$Z$460,$AA$459,$Z$460,$AA$477,$Z$460,$AA$460,$Z$460,F525,$Z$460,$AA$459,$Z$460,$AB$459,$Z$460,$AA$460,$Z$460,"Token used to authenticate all API calls",$Z$460,$Z$459)</f>
        <v>"key":"domain","value":"apps","description":"Token used to authenticate all API calls"},{</v>
      </c>
      <c r="H525" s="64" t="s">
        <v>175</v>
      </c>
      <c r="I525" s="64" t="str">
        <f>$L$34</f>
        <v>apps</v>
      </c>
      <c r="J525" s="64" t="str">
        <f>CONCATENATE($Z$460,$Z$477,$Z$460,$AA$460,$Z$460,H525,$Z$460,$AA$459,$Z$460,$AA$477,$Z$460,$AA$460,$Z$460,I525,$Z$460,$AA$459,$Z$460,$AB$459,$Z$460,$AA$460,$Z$460,"Token used to authenticate all API calls",$Z$460,$Z$459)</f>
        <v>"key":"domain","value":"apps","description":"Token used to authenticate all API calls"},{</v>
      </c>
      <c r="K525" s="64" t="s">
        <v>175</v>
      </c>
      <c r="L525" s="64" t="str">
        <f>$L$34</f>
        <v>apps</v>
      </c>
      <c r="M525" s="64" t="str">
        <f>CONCATENATE($Z$460,$Z$477,$Z$460,$AA$460,$Z$460,K525,$Z$460,$AA$459,$Z$460,$AA$477,$Z$460,$AA$460,$Z$460,L525,$Z$460,$AA$459,$Z$460,$AB$459,$Z$460,$AA$460,$Z$460,"Token used to authenticate all API calls",$Z$460,$Z$459)</f>
        <v>"key":"domain","value":"apps","description":"Token used to authenticate all API calls"},{</v>
      </c>
      <c r="N525" s="64" t="s">
        <v>175</v>
      </c>
      <c r="O525" s="64" t="str">
        <f>$L$34</f>
        <v>apps</v>
      </c>
      <c r="P525" s="64" t="str">
        <f>CONCATENATE($Z$460,$Z$477,$Z$460,$AA$460,$Z$460,N525,$Z$460,$AA$459,$Z$460,$AA$477,$Z$460,$AA$460,$Z$460,O525,$Z$460,$AA$459,$Z$460,$AB$459,$Z$460,$AA$460,$Z$460,"Token used to authenticate all API calls",$Z$460,$Z$459)</f>
        <v>"key":"domain","value":"apps","description":"Token used to authenticate all API calls"},{</v>
      </c>
      <c r="Q525" s="64" t="s">
        <v>175</v>
      </c>
      <c r="R525" s="64" t="str">
        <f>$L$34</f>
        <v>apps</v>
      </c>
      <c r="S525" s="64" t="str">
        <f>CONCATENATE($Z$460,$Z$477,$Z$460,$AA$460,$Z$460,Q525,$Z$460,$AA$459,$Z$460,$AA$477,$Z$460,$AA$460,$Z$460,R525,$Z$460,$AA$459,$Z$460,$AB$459,$Z$460,$AA$460,$Z$460,"Token used to authenticate all API calls",$Z$460,$Z$459)</f>
        <v>"key":"domain","value":"apps","description":"Token used to authenticate all API calls"},{</v>
      </c>
      <c r="T525" s="64" t="s">
        <v>175</v>
      </c>
      <c r="U525" s="64" t="str">
        <f>$L$34</f>
        <v>apps</v>
      </c>
      <c r="V525" s="64" t="str">
        <f>CONCATENATE($Z$460,$Z$477,$Z$460,$AA$460,$Z$460,T525,$Z$460,$AA$459,$Z$460,$AA$477,$Z$460,$AA$460,$Z$460,U525,$Z$460,$AA$459,$Z$460,$AB$459,$Z$460,$AA$460,$Z$460,"Token used to authenticate all API calls",$Z$460,$Z$459)</f>
        <v>"key":"domain","value":"apps","description":"Token used to authenticate all API calls"},{</v>
      </c>
      <c r="W525" s="64" t="s">
        <v>175</v>
      </c>
      <c r="X525" s="64" t="str">
        <f>$L$34</f>
        <v>apps</v>
      </c>
      <c r="Y525" s="64" t="str">
        <f>CONCATENATE($Z$460,$Z$477,$Z$460,$AA$460,$Z$460,W525,$Z$460,$AA$459,$Z$460,$AA$477,$Z$460,$AA$460,$Z$460,X525,$Z$460,$AA$459,$Z$460,$AB$459,$Z$460,$AA$460,$Z$460,"Token used to authenticate all API calls",$Z$460,$Z$459)</f>
        <v>"key":"domain","value":"apps","description":"Token used to authenticate all API calls"},{</v>
      </c>
      <c r="Z525" s="64" t="s">
        <v>175</v>
      </c>
      <c r="AA525" s="64" t="str">
        <f>$L$34</f>
        <v>apps</v>
      </c>
      <c r="AB525" s="64" t="str">
        <f>CONCATENATE($Z$460,$Z$477,$Z$460,$AA$460,$Z$460,Z525,$Z$460,$AA$459,$Z$460,$AA$477,$Z$460,$AA$460,$Z$460,AA525,$Z$460,$AA$459,$Z$460,$AB$459,$Z$460,$AA$460,$Z$460,"Token used to authenticate all API calls",$Z$460,$Z$459)</f>
        <v>"key":"domain","value":"apps","description":"Token used to authenticate all API calls"},{</v>
      </c>
      <c r="AC525" s="64" t="s">
        <v>175</v>
      </c>
      <c r="AD525" s="64" t="str">
        <f>$L$34</f>
        <v>apps</v>
      </c>
      <c r="AE525" s="64" t="str">
        <f>CONCATENATE($Z$460,$Z$477,$Z$460,$AA$460,$Z$460,AC525,$Z$460,$AA$459,$Z$460,$AA$477,$Z$460,$AA$460,$Z$460,AD525,$Z$460,$AA$459,$Z$460,$AB$459,$Z$460,$AA$460,$Z$460,"Token used to authenticate all API calls",$Z$460,$Z$459)</f>
        <v>"key":"domain","value":"apps","description":"Token used to authenticate all API calls"},{</v>
      </c>
      <c r="AF525" s="64" t="s">
        <v>175</v>
      </c>
      <c r="AG525" s="64" t="str">
        <f>$L$34</f>
        <v>apps</v>
      </c>
      <c r="AH525" s="64" t="str">
        <f>CONCATENATE($Z$460,$Z$477,$Z$460,$AA$460,$Z$460,AF525,$Z$460,$AA$459,$Z$460,$AA$477,$Z$460,$AA$460,$Z$460,AG525,$Z$460,$AA$459,$Z$460,$AB$459,$Z$460,$AA$460,$Z$460,"Token used to authenticate all API calls",$Z$460,$Z$459)</f>
        <v>"key":"domain","value":"apps","description":"Token used to authenticate all API calls"},{</v>
      </c>
      <c r="AI525" s="64" t="s">
        <v>175</v>
      </c>
      <c r="AJ525" s="64" t="str">
        <f>$L$34</f>
        <v>apps</v>
      </c>
      <c r="AK525" s="64" t="str">
        <f>CONCATENATE($Z$460,$Z$477,$Z$460,$AA$460,$Z$460,AI525,$Z$460,$AA$459,$Z$460,$AA$477,$Z$460,$AA$460,$Z$460,AJ525,$Z$460,$AA$459,$Z$460,$AB$459,$Z$460,$AA$460,$Z$460,"Token used to authenticate all API calls",$Z$460,$Z$459)</f>
        <v>"key":"domain","value":"apps","description":"Token used to authenticate all API calls"},{</v>
      </c>
      <c r="AL525" s="64" t="s">
        <v>175</v>
      </c>
      <c r="AM525" s="64" t="str">
        <f>$L$34</f>
        <v>apps</v>
      </c>
      <c r="AN525" s="64" t="str">
        <f>CONCATENATE($Z$460,$Z$477,$Z$460,$AA$460,$Z$460,AL525,$Z$460,$AA$459,$Z$460,$AA$477,$Z$460,$AA$460,$Z$460,AM525,$Z$460,$AA$459,$Z$460,$AB$459,$Z$460,$AA$460,$Z$460,"Token used to authenticate all API calls",$Z$460,$Z$459)</f>
        <v>"key":"domain","value":"apps","description":"Token used to authenticate all API calls"},{</v>
      </c>
      <c r="AO525" s="64" t="s">
        <v>175</v>
      </c>
      <c r="AP525" s="64" t="str">
        <f>$L$34</f>
        <v>apps</v>
      </c>
      <c r="AQ525" s="64" t="str">
        <f>CONCATENATE($Z$460,$Z$477,$Z$460,$AA$460,$Z$460,AO525,$Z$460,$AA$459,$Z$460,$AA$477,$Z$460,$AA$460,$Z$460,AP525,$Z$460,$AA$459,$Z$460,$AB$459,$Z$460,$AA$460,$Z$460,"Token used to authenticate all API calls",$Z$460,$Z$459)</f>
        <v>"key":"domain","value":"apps","description":"Token used to authenticate all API calls"},{</v>
      </c>
      <c r="AR525" s="64" t="s">
        <v>175</v>
      </c>
      <c r="AS525" s="64" t="str">
        <f>$L$34</f>
        <v>apps</v>
      </c>
      <c r="AT525" s="64" t="str">
        <f>CONCATENATE($Z$460,$Z$477,$Z$460,$AA$460,$Z$460,AR525,$Z$460,$AA$459,$Z$460,$AA$477,$Z$460,$AA$460,$Z$460,AS525,$Z$460,$AA$459,$Z$460,$AB$459,$Z$460,$AA$460,$Z$460,"Token used to authenticate all API calls",$Z$460,$Z$459)</f>
        <v>"key":"domain","value":"apps","description":"Token used to authenticate all API calls"},{</v>
      </c>
      <c r="AU525" s="64" t="s">
        <v>175</v>
      </c>
      <c r="AV525" s="64" t="str">
        <f>$L$34</f>
        <v>apps</v>
      </c>
      <c r="AW525" s="64" t="str">
        <f>CONCATENATE($Z$460,$Z$477,$Z$460,$AA$460,$Z$460,AU525,$Z$460,$AA$459,$Z$460,$AA$477,$Z$460,$AA$460,$Z$460,AV525,$Z$460,$AA$459,$Z$460,$AB$459,$Z$460,$AA$460,$Z$460,"Token used to authenticate all API calls",$Z$460,$Z$459)</f>
        <v>"key":"domain","value":"apps","description":"Token used to authenticate all API calls"},{</v>
      </c>
      <c r="AX525" s="64" t="s">
        <v>175</v>
      </c>
      <c r="AY525" s="64" t="str">
        <f>$L$34</f>
        <v>apps</v>
      </c>
      <c r="AZ525" s="64" t="str">
        <f>CONCATENATE($Z$460,$Z$477,$Z$460,$AA$460,$Z$460,AX525,$Z$460,$AA$459,$Z$460,$AA$477,$Z$460,$AA$460,$Z$460,AY525,$Z$460,$AA$459,$Z$460,$AB$459,$Z$460,$AA$460,$Z$460,"Token used to authenticate all API calls",$Z$460,$Z$459)</f>
        <v>"key":"domain","value":"apps","description":"Token used to authenticate all API calls"},{</v>
      </c>
      <c r="BA525" s="64" t="s">
        <v>175</v>
      </c>
      <c r="BB525" s="64" t="str">
        <f>$L$34</f>
        <v>apps</v>
      </c>
      <c r="BC525" s="64" t="str">
        <f>CONCATENATE($Z$460,$Z$477,$Z$460,$AA$460,$Z$460,BA525,$Z$460,$AA$459,$Z$460,$AA$477,$Z$460,$AA$460,$Z$460,BB525,$Z$460,$AA$459,$Z$460,$AB$459,$Z$460,$AA$460,$Z$460,"Token used to authenticate all API calls",$Z$460,$Z$459)</f>
        <v>"key":"domain","value":"apps","description":"Token used to authenticate all API calls"},{</v>
      </c>
      <c r="BD525" s="64" t="s">
        <v>175</v>
      </c>
      <c r="BE525" s="64" t="str">
        <f>$L$34</f>
        <v>apps</v>
      </c>
      <c r="BF525" s="64" t="str">
        <f>CONCATENATE($Z$460,$Z$477,$Z$460,$AA$460,$Z$460,BD525,$Z$460,$AA$459,$Z$460,$AA$477,$Z$460,$AA$460,$Z$460,BE525,$Z$460,$AA$459,$Z$460,$AB$459,$Z$460,$AA$460,$Z$460,"Token used to authenticate all API calls",$Z$460,$Z$459)</f>
        <v>"key":"domain","value":"apps","description":"Token used to authenticate all API calls"},{</v>
      </c>
      <c r="BG525" s="64" t="s">
        <v>175</v>
      </c>
      <c r="BH525" s="64" t="str">
        <f>$L$34</f>
        <v>apps</v>
      </c>
      <c r="BI525" s="64" t="str">
        <f>CONCATENATE($Z$460,$Z$477,$Z$460,$AA$460,$Z$460,BG525,$Z$460,$AA$459,$Z$460,$AA$477,$Z$460,$AA$460,$Z$460,BH525,$Z$460,$AA$459,$Z$460,$AB$459,$Z$460,$AA$460,$Z$460,"Token used to authenticate all API calls",$Z$460,$Z$459)</f>
        <v>"key":"domain","value":"apps","description":"Token used to authenticate all API calls"},{</v>
      </c>
      <c r="BJ525" s="64" t="s">
        <v>175</v>
      </c>
      <c r="BK525" s="64" t="str">
        <f>$L$34</f>
        <v>apps</v>
      </c>
      <c r="BL525" s="64" t="str">
        <f>CONCATENATE($Z$460,$Z$477,$Z$460,$AA$460,$Z$460,BJ525,$Z$460,$AA$459,$Z$460,$AA$477,$Z$460,$AA$460,$Z$460,BK525,$Z$460,$AA$459,$Z$460,$AB$459,$Z$460,$AA$460,$Z$460,"Token used to authenticate all API calls",$Z$460,$Z$459)</f>
        <v>"key":"domain","value":"apps","description":"Token used to authenticate all API calls"},{</v>
      </c>
      <c r="BM525" s="64" t="s">
        <v>175</v>
      </c>
      <c r="BN525" s="64" t="str">
        <f>$L$34</f>
        <v>apps</v>
      </c>
      <c r="BO525" s="64" t="str">
        <f>CONCATENATE($Z$460,$Z$477,$Z$460,$AA$460,$Z$460,BM525,$Z$460,$AA$459,$Z$460,$AA$477,$Z$460,$AA$460,$Z$460,BN525,$Z$460,$AA$459,$Z$460,$AB$459,$Z$460,$AA$460,$Z$460,"Token used to authenticate all API calls",$Z$460,$Z$459)</f>
        <v>"key":"domain","value":"apps","description":"Token used to authenticate all API calls"},{</v>
      </c>
      <c r="BP525" s="64" t="s">
        <v>175</v>
      </c>
      <c r="BQ525" s="64" t="str">
        <f>$L$34</f>
        <v>apps</v>
      </c>
      <c r="BR525" s="64" t="str">
        <f>CONCATENATE($Z$460,$Z$477,$Z$460,$AA$460,$Z$460,BP525,$Z$460,$AA$459,$Z$460,$AA$477,$Z$460,$AA$460,$Z$460,BQ525,$Z$460,$AA$459,$Z$460,$AB$459,$Z$460,$AA$460,$Z$460,"Token used to authenticate all API calls",$Z$460,$Z$459)</f>
        <v>"key":"domain","value":"apps","description":"Token used to authenticate all API calls"},{</v>
      </c>
      <c r="BS525" s="64" t="s">
        <v>175</v>
      </c>
      <c r="BT525" s="64" t="str">
        <f>$L$34</f>
        <v>apps</v>
      </c>
      <c r="BU525" s="64" t="str">
        <f>CONCATENATE($Z$460,$Z$477,$Z$460,$AA$460,$Z$460,BS525,$Z$460,$AA$459,$Z$460,$AA$477,$Z$460,$AA$460,$Z$460,BT525,$Z$460,$AA$459,$Z$460,$AB$459,$Z$460,$AA$460,$Z$460,"Token used to authenticate all API calls",$Z$460,$Z$459)</f>
        <v>"key":"domain","value":"apps","description":"Token used to authenticate all API calls"},{</v>
      </c>
      <c r="BV525" s="64" t="s">
        <v>175</v>
      </c>
      <c r="BW525" s="64" t="str">
        <f>$L$34</f>
        <v>apps</v>
      </c>
      <c r="BX525" s="64" t="str">
        <f>CONCATENATE($Z$460,$Z$477,$Z$460,$AA$460,$Z$460,BV525,$Z$460,$AA$459,$Z$460,$AA$477,$Z$460,$AA$460,$Z$460,BW525,$Z$460,$AA$459,$Z$460,$AB$459,$Z$460,$AA$460,$Z$460,"Token used to authenticate all API calls",$Z$460,$Z$459)</f>
        <v>"key":"domain","value":"apps","description":"Token used to authenticate all API calls"},{</v>
      </c>
      <c r="BY525" s="64" t="s">
        <v>175</v>
      </c>
      <c r="BZ525" s="64" t="str">
        <f>$L$34</f>
        <v>apps</v>
      </c>
      <c r="CA525" s="64" t="str">
        <f>CONCATENATE($Z$460,$Z$477,$Z$460,$AA$460,$Z$460,BY525,$Z$460,$AA$459,$Z$460,$AA$477,$Z$460,$AA$460,$Z$460,BZ525,$Z$460,$AA$459,$Z$460,$AB$459,$Z$460,$AA$460,$Z$460,"Token used to authenticate all API calls",$Z$460,$Z$459)</f>
        <v>"key":"domain","value":"apps","description":"Token used to authenticate all API calls"},{</v>
      </c>
      <c r="CB525" s="64" t="s">
        <v>175</v>
      </c>
      <c r="CC525" s="64" t="str">
        <f>$L$34</f>
        <v>apps</v>
      </c>
      <c r="CD525" s="64" t="str">
        <f>CONCATENATE($Z$460,$Z$477,$Z$460,$AA$460,$Z$460,CB525,$Z$460,$AA$459,$Z$460,$AA$477,$Z$460,$AA$460,$Z$460,CC525,$Z$460,$AA$459,$Z$460,$AB$459,$Z$460,$AA$460,$Z$460,"Token used to authenticate all API calls",$Z$460,$Z$459)</f>
        <v>"key":"domain","value":"apps","description":"Token used to authenticate all API calls"},{</v>
      </c>
      <c r="CE525" s="64" t="s">
        <v>175</v>
      </c>
      <c r="CF525" s="64" t="str">
        <f>$L$34</f>
        <v>apps</v>
      </c>
      <c r="CG525" s="64" t="str">
        <f>CONCATENATE($Z$460,$Z$477,$Z$460,$AA$460,$Z$460,CE525,$Z$460,$AA$459,$Z$460,$AA$477,$Z$460,$AA$460,$Z$460,CF525,$Z$460,$AA$459,$Z$460,$AB$459,$Z$460,$AA$460,$Z$460,"Token used to authenticate all API calls",$Z$460,$Z$459)</f>
        <v>"key":"domain","value":"apps","description":"Token used to authenticate all API calls"},{</v>
      </c>
      <c r="CH525" s="64"/>
      <c r="CI525" s="64"/>
      <c r="CJ525" s="64"/>
      <c r="CK525" s="64"/>
      <c r="CL525" s="64"/>
      <c r="CM525" s="64"/>
    </row>
    <row r="526" spans="2:91" x14ac:dyDescent="0.2">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row>
    <row r="527" spans="2:91" x14ac:dyDescent="0.2">
      <c r="B527" s="28" t="str">
        <f>B$8</f>
        <v>type</v>
      </c>
      <c r="C527" s="28" t="str">
        <f>C$8</f>
        <v>Unique object is the item being liked (location_ID, product_ID, image_ID, etc.)</v>
      </c>
      <c r="D527" s="28" t="str">
        <f t="shared" ref="D527:D548" si="481">IF(B527=0,"",CONCATENATE($Z$460,$Z$477,$Z$460,$AA$460,$Z$460,B527,$Z$460,$AA$459,$Z$460,$AA$477,$Z$460,$AA$460,$Z$460,"",$Z$460,$AA$459,$Z$460,$AB$459,$Z$460,$AA$460,$Z$460,C527,$Z$460,$Z$459))</f>
        <v>"key":"type","value":"","description":"Unique object is the item being liked (location_ID, product_ID, image_ID, etc.)"},{</v>
      </c>
      <c r="E527" s="28" t="str">
        <f>E$8</f>
        <v>action</v>
      </c>
      <c r="F527" s="28" t="str">
        <f>F$8</f>
        <v>Process action refers to the function being initiated</v>
      </c>
      <c r="G527" s="28" t="str">
        <f t="shared" ref="G527:G548" si="482">IF(E527=0,"",CONCATENATE($Z$460,$Z$477,$Z$460,$AA$460,$Z$460,E527,$Z$460,$AA$459,$Z$460,$AA$477,$Z$460,$AA$460,$Z$460,"",$Z$460,$AA$459,$Z$460,$AB$459,$Z$460,$AA$460,$Z$460,F527,$Z$460,$Z$459))</f>
        <v>"key":"action","value":"","description":"Process action refers to the function being initiated"},{</v>
      </c>
      <c r="H527" s="28" t="str">
        <f>H$8</f>
        <v>type</v>
      </c>
      <c r="I527" s="28" t="str">
        <f>I$8</f>
        <v>Event function used in the call</v>
      </c>
      <c r="J527" s="28" t="str">
        <f t="shared" ref="J527:J548" si="483">IF(H527=0,"",CONCATENATE($Z$460,$Z$477,$Z$460,$AA$460,$Z$460,H527,$Z$460,$AA$459,$Z$460,$AA$477,$Z$460,$AA$460,$Z$460,"",$Z$460,$AA$459,$Z$460,$AB$459,$Z$460,$AA$460,$Z$460,I527,$Z$460,$Z$459))</f>
        <v>"key":"type","value":"","description":"Event function used in the call"},{</v>
      </c>
      <c r="K527" s="28" t="str">
        <f>K$8</f>
        <v>name</v>
      </c>
      <c r="L527" s="28" t="str">
        <f>L$8</f>
        <v>App name of app.</v>
      </c>
      <c r="M527" s="28" t="str">
        <f t="shared" ref="M527:M548" si="484">IF(K527=0,"",CONCATENATE($Z$460,$Z$477,$Z$460,$AA$460,$Z$460,K527,$Z$460,$AA$459,$Z$460,$AA$477,$Z$460,$AA$460,$Z$460,"",$Z$460,$AA$459,$Z$460,$AB$459,$Z$460,$AA$460,$Z$460,L527,$Z$460,$Z$459))</f>
        <v>"key":"name","value":"","description":"App name of app."},{</v>
      </c>
      <c r="N527" s="28" t="str">
        <f>N$8</f>
        <v>key</v>
      </c>
      <c r="O527" s="28" t="str">
        <f>O$8</f>
        <v>Token key to be used in the header of all API calls. (30 characters)</v>
      </c>
      <c r="P527" s="28" t="str">
        <f t="shared" ref="P527:P548" si="485">IF(N527=0,"",CONCATENATE($Z$460,$Z$477,$Z$460,$AA$460,$Z$460,N527,$Z$460,$AA$459,$Z$460,$AA$477,$Z$460,$AA$460,$Z$460,"",$Z$460,$AA$459,$Z$460,$AB$459,$Z$460,$AA$460,$Z$460,O527,$Z$460,$Z$459))</f>
        <v>"key":"key","value":"","description":"Token key to be used in the header of all API calls. (30 characters)"},{</v>
      </c>
      <c r="Q527" s="28" t="str">
        <f>Q$8</f>
        <v>name_first</v>
      </c>
      <c r="R527" s="28" t="str">
        <f>R$8</f>
        <v>Person first name</v>
      </c>
      <c r="S527" s="28" t="str">
        <f t="shared" ref="S527:S548" si="486">IF(Q527=0,"",CONCATENATE($Z$460,$Z$477,$Z$460,$AA$460,$Z$460,Q527,$Z$460,$AA$459,$Z$460,$AA$477,$Z$460,$AA$460,$Z$460,"",$Z$460,$AA$459,$Z$460,$AB$459,$Z$460,$AA$460,$Z$460,R527,$Z$460,$Z$459))</f>
        <v>"key":"name_first","value":"","description":"Person first name"},{</v>
      </c>
      <c r="T527" s="28" t="str">
        <f>T$8</f>
        <v>alias</v>
      </c>
      <c r="U527" s="28" t="str">
        <f>U$8</f>
        <v>User alias or username</v>
      </c>
      <c r="V527" s="28" t="str">
        <f t="shared" ref="V527:V548" si="487">IF(T527=0,"",CONCATENATE($Z$460,$Z$477,$Z$460,$AA$460,$Z$460,T527,$Z$460,$AA$459,$Z$460,$AA$477,$Z$460,$AA$460,$Z$460,"",$Z$460,$AA$459,$Z$460,$AB$459,$Z$460,$AA$460,$Z$460,U527,$Z$460,$Z$459))</f>
        <v>"key":"alias","value":"","description":"User alias or username"},{</v>
      </c>
      <c r="W527" s="28" t="str">
        <f>W$8</f>
        <v>images</v>
      </c>
      <c r="X527" s="28" t="str">
        <f>X$8</f>
        <v>Profile images represent all images associated with the profile. JSON</v>
      </c>
      <c r="Y527" s="28" t="str">
        <f t="shared" ref="Y527:Y548" si="488">IF(W527=0,"",CONCATENATE($Z$460,$Z$477,$Z$460,$AA$460,$Z$460,W527,$Z$460,$AA$459,$Z$460,$AA$477,$Z$460,$AA$460,$Z$460,"",$Z$460,$AA$459,$Z$460,$AB$459,$Z$460,$AA$460,$Z$460,X527,$Z$460,$Z$459))</f>
        <v>"key":"images","value":"","description":"Profile images represent all images associated with the profile. JSON"},{</v>
      </c>
      <c r="Z527" s="28" t="str">
        <f>Z$8</f>
        <v>type</v>
      </c>
      <c r="AA527" s="28" t="str">
        <f>AA$8</f>
        <v>Partner tier of partnership</v>
      </c>
      <c r="AB527" s="28" t="str">
        <f t="shared" ref="AB527:AB548" si="489">IF(Z527=0,"",CONCATENATE($Z$460,$Z$477,$Z$460,$AA$460,$Z$460,Z527,$Z$460,$AA$459,$Z$460,$AA$477,$Z$460,$AA$460,$Z$460,"",$Z$460,$AA$459,$Z$460,$AB$459,$Z$460,$AA$460,$Z$460,AA527,$Z$460,$Z$459))</f>
        <v>"key":"type","value":"","description":"Partner tier of partnership"},{</v>
      </c>
      <c r="AC527" s="28" t="str">
        <f>AC$8</f>
        <v>object</v>
      </c>
      <c r="AD527" s="28" t="str">
        <f>AD$8</f>
        <v>View identifier in app</v>
      </c>
      <c r="AE527" s="28" t="str">
        <f t="shared" ref="AE527:AE548" si="490">IF(AC527=0,"",CONCATENATE($Z$460,$Z$477,$Z$460,$AA$460,$Z$460,AC527,$Z$460,$AA$459,$Z$460,$AA$477,$Z$460,$AA$460,$Z$460,"",$Z$460,$AA$459,$Z$460,$AB$459,$Z$460,$AA$460,$Z$460,AD527,$Z$460,$Z$459))</f>
        <v>"key":"object","value":"","description":"View identifier in app"},{</v>
      </c>
      <c r="AF527" s="28" t="str">
        <f>AF$8</f>
        <v>query</v>
      </c>
      <c r="AG527" s="28" t="str">
        <f>AG$8</f>
        <v>Search query string</v>
      </c>
      <c r="AH527" s="28" t="str">
        <f t="shared" ref="AH527:AH548" si="491">IF(AF527=0,"",CONCATENATE($Z$460,$Z$477,$Z$460,$AA$460,$Z$460,AF527,$Z$460,$AA$459,$Z$460,$AA$477,$Z$460,$AA$460,$Z$460,"",$Z$460,$AA$459,$Z$460,$AB$459,$Z$460,$AA$460,$Z$460,AG527,$Z$460,$Z$459))</f>
        <v>"key":"query","value":"","description":"Search query string"},{</v>
      </c>
      <c r="AI527" s="28" t="str">
        <f>AI$8</f>
        <v>type</v>
      </c>
      <c r="AJ527" s="28" t="str">
        <f>AJ$8</f>
        <v>Asset type to be used as the directory</v>
      </c>
      <c r="AK527" s="28" t="str">
        <f t="shared" ref="AK527:AK548" si="492">IF(AI527=0,"",CONCATENATE($Z$460,$Z$477,$Z$460,$AA$460,$Z$460,AI527,$Z$460,$AA$459,$Z$460,$AA$477,$Z$460,$AA$460,$Z$460,"",$Z$460,$AA$459,$Z$460,$AB$459,$Z$460,$AA$460,$Z$460,AJ527,$Z$460,$Z$459))</f>
        <v>"key":"type","value":"","description":"Asset type to be used as the directory"},{</v>
      </c>
      <c r="AL527" s="28" t="str">
        <f>AL$8</f>
        <v>type</v>
      </c>
      <c r="AM527" s="28" t="str">
        <f>AM$8</f>
        <v>Acknowledgement type to represent some form of acknowledgment or approval</v>
      </c>
      <c r="AN527" s="28" t="str">
        <f t="shared" ref="AN527:AN548" si="493">IF(AL527=0,"",CONCATENATE($Z$460,$Z$477,$Z$460,$AA$460,$Z$460,AL527,$Z$460,$AA$459,$Z$460,$AA$477,$Z$460,$AA$460,$Z$460,"",$Z$460,$AA$459,$Z$460,$AB$459,$Z$460,$AA$460,$Z$460,AM527,$Z$460,$Z$459))</f>
        <v>"key":"type","value":"","description":"Acknowledgement type to represent some form of acknowledgment or approval"},{</v>
      </c>
      <c r="AO527" s="28" t="str">
        <f>AO$8</f>
        <v>text</v>
      </c>
      <c r="AP527" s="28" t="str">
        <f>AP$8</f>
        <v>Comment text</v>
      </c>
      <c r="AQ527" s="28" t="str">
        <f t="shared" ref="AQ527:AQ548" si="494">IF(AO527=0,"",CONCATENATE($Z$460,$Z$477,$Z$460,$AA$460,$Z$460,AO527,$Z$460,$AA$459,$Z$460,$AA$477,$Z$460,$AA$460,$Z$460,"",$Z$460,$AA$459,$Z$460,$AB$459,$Z$460,$AA$460,$Z$460,AP527,$Z$460,$Z$459))</f>
        <v>"key":"text","value":"","description":"Comment text"},{</v>
      </c>
      <c r="AR527" s="28" t="str">
        <f>AR$8</f>
        <v>recipient</v>
      </c>
      <c r="AS527" s="28" t="str">
        <f>AS$8</f>
        <v>Followship recipient (group or profile) receiving the follow request</v>
      </c>
      <c r="AT527" s="28" t="str">
        <f t="shared" ref="AT527:AT548" si="495">IF(AR527=0,"",CONCATENATE($Z$460,$Z$477,$Z$460,$AA$460,$Z$460,AR527,$Z$460,$AA$459,$Z$460,$AA$477,$Z$460,$AA$460,$Z$460,"",$Z$460,$AA$459,$Z$460,$AB$459,$Z$460,$AA$460,$Z$460,AS527,$Z$460,$Z$459))</f>
        <v>"key":"recipient","value":"","description":"Followship recipient (group or profile) receiving the follow request"},{</v>
      </c>
      <c r="AU527" s="28" t="str">
        <f>AU$8</f>
        <v>title</v>
      </c>
      <c r="AV527" s="28" t="str">
        <f>AV$8</f>
        <v>Group title to be used as group label</v>
      </c>
      <c r="AW527" s="28" t="str">
        <f t="shared" ref="AW527:AW548" si="496">IF(AU527=0,"",CONCATENATE($Z$460,$Z$477,$Z$460,$AA$460,$Z$460,AU527,$Z$460,$AA$459,$Z$460,$AA$477,$Z$460,$AA$460,$Z$460,"",$Z$460,$AA$459,$Z$460,$AB$459,$Z$460,$AA$460,$Z$460,AV527,$Z$460,$Z$459))</f>
        <v>"key":"title","value":"","description":"Group title to be used as group label"},{</v>
      </c>
      <c r="AX527" s="28" t="str">
        <f>AX$8</f>
        <v>body</v>
      </c>
      <c r="AY527" s="28" t="str">
        <f>AY$8</f>
        <v>Post body</v>
      </c>
      <c r="AZ527" s="28" t="str">
        <f t="shared" ref="AZ527:AZ548" si="497">IF(AX527=0,"",CONCATENATE($Z$460,$Z$477,$Z$460,$AA$460,$Z$460,AX527,$Z$460,$AA$459,$Z$460,$AA$477,$Z$460,$AA$460,$Z$460,"",$Z$460,$AA$459,$Z$460,$AB$459,$Z$460,$AA$460,$Z$460,AY527,$Z$460,$Z$459))</f>
        <v>"key":"body","value":"","description":"Post body"},{</v>
      </c>
      <c r="BA527" s="28" t="str">
        <f>BA$8</f>
        <v>label</v>
      </c>
      <c r="BB527" s="28" t="str">
        <f>BB$8</f>
        <v>Tag label</v>
      </c>
      <c r="BC527" s="28" t="str">
        <f t="shared" ref="BC527:BC548" si="498">IF(BA527=0,"",CONCATENATE($Z$460,$Z$477,$Z$460,$AA$460,$Z$460,BA527,$Z$460,$AA$459,$Z$460,$AA$477,$Z$460,$AA$460,$Z$460,"",$Z$460,$AA$459,$Z$460,$AB$459,$Z$460,$AA$460,$Z$460,BB527,$Z$460,$Z$459))</f>
        <v>"key":"label","value":"","description":"Tag label"},{</v>
      </c>
      <c r="BD527" s="28" t="str">
        <f>BD$8</f>
        <v>label</v>
      </c>
      <c r="BE527" s="28" t="str">
        <f>BE$8</f>
        <v>Topic label</v>
      </c>
      <c r="BF527" s="28" t="str">
        <f t="shared" ref="BF527:BF548" si="499">IF(BD527=0,"",CONCATENATE($Z$460,$Z$477,$Z$460,$AA$460,$Z$460,BD527,$Z$460,$AA$459,$Z$460,$AA$477,$Z$460,$AA$460,$Z$460,"",$Z$460,$AA$459,$Z$460,$AB$459,$Z$460,$AA$460,$Z$460,BE527,$Z$460,$Z$459))</f>
        <v>"key":"label","value":"","description":"Topic label"},{</v>
      </c>
      <c r="BG527" s="28" t="str">
        <f>BG$8</f>
        <v>label</v>
      </c>
      <c r="BH527" s="28" t="str">
        <f>BH$8</f>
        <v>Trend label</v>
      </c>
      <c r="BI527" s="28" t="str">
        <f t="shared" ref="BI527:BI548" si="500">IF(BG527=0,"",CONCATENATE($Z$460,$Z$477,$Z$460,$AA$460,$Z$460,BG527,$Z$460,$AA$459,$Z$460,$AA$477,$Z$460,$AA$460,$Z$460,"",$Z$460,$AA$459,$Z$460,$AB$459,$Z$460,$AA$460,$Z$460,BH527,$Z$460,$Z$459))</f>
        <v>"key":"label","value":"","description":"Trend label"},{</v>
      </c>
      <c r="BJ527" s="28" t="str">
        <f>BJ$8</f>
        <v>title</v>
      </c>
      <c r="BK527" s="28" t="str">
        <f>BK$8</f>
        <v>Thread title used as a nickname for the message thread</v>
      </c>
      <c r="BL527" s="28" t="str">
        <f t="shared" ref="BL527:BL548" si="501">IF(BJ527=0,"",CONCATENATE($Z$460,$Z$477,$Z$460,$AA$460,$Z$460,BJ527,$Z$460,$AA$459,$Z$460,$AA$477,$Z$460,$AA$460,$Z$460,"",$Z$460,$AA$459,$Z$460,$AB$459,$Z$460,$AA$460,$Z$460,BK527,$Z$460,$Z$459))</f>
        <v>"key":"title","value":"","description":"Thread title used as a nickname for the message thread"},{</v>
      </c>
      <c r="BM527" s="28" t="str">
        <f>BM$8</f>
        <v>body</v>
      </c>
      <c r="BN527" s="28" t="str">
        <f>BN$8</f>
        <v>Message list</v>
      </c>
      <c r="BO527" s="28" t="str">
        <f t="shared" ref="BO527:BO548" si="502">IF(BM527=0,"",CONCATENATE($Z$460,$Z$477,$Z$460,$AA$460,$Z$460,BM527,$Z$460,$AA$459,$Z$460,$AA$477,$Z$460,$AA$460,$Z$460,"",$Z$460,$AA$459,$Z$460,$AB$459,$Z$460,$AA$460,$Z$460,BN527,$Z$460,$Z$459))</f>
        <v>"key":"body","value":"","description":"Message list"},{</v>
      </c>
      <c r="BP527" s="28" t="str">
        <f>BP$8</f>
        <v>message</v>
      </c>
      <c r="BQ527" s="28" t="str">
        <f>BQ$8</f>
        <v>Notification message is the exact text to be sent to the user as the notification.</v>
      </c>
      <c r="BR527" s="28" t="str">
        <f t="shared" ref="BR527:BR548" si="503">IF(BP527=0,"",CONCATENATE($Z$460,$Z$477,$Z$460,$AA$460,$Z$460,BP527,$Z$460,$AA$459,$Z$460,$AA$477,$Z$460,$AA$460,$Z$460,"",$Z$460,$AA$459,$Z$460,$AB$459,$Z$460,$AA$460,$Z$460,BQ527,$Z$460,$Z$459))</f>
        <v>"key":"message","value":"","description":"Notification message is the exact text to be sent to the user as the notification."},{</v>
      </c>
      <c r="BS527" s="28" t="str">
        <f>BS$8</f>
        <v>excerpts</v>
      </c>
      <c r="BT527" s="28" t="str">
        <f>BT$8</f>
        <v>Stage excerpts contain text and coordinates where this text can be found on a stage (JSON).</v>
      </c>
      <c r="BU527" s="28" t="str">
        <f t="shared" ref="BU527:BU548" si="504">IF(BS527=0,"",CONCATENATE($Z$460,$Z$477,$Z$460,$AA$460,$Z$460,BS527,$Z$460,$AA$459,$Z$460,$AA$477,$Z$460,$AA$460,$Z$460,"",$Z$460,$AA$459,$Z$460,$AB$459,$Z$460,$AA$460,$Z$460,BT527,$Z$460,$Z$459))</f>
        <v>"key":"excerpts","value":"","description":"Stage excerpts contain text and coordinates where this text can be found on a stage (JSON)."},{</v>
      </c>
      <c r="BV527" s="28" t="str">
        <f>BV$8</f>
        <v>type</v>
      </c>
      <c r="BW527" s="28" t="str">
        <f>BW$8</f>
        <v>Recording type is either a audio file or video file.</v>
      </c>
      <c r="BX527" s="28" t="str">
        <f t="shared" ref="BX527:BX548" si="505">IF(BV527=0,"",CONCATENATE($Z$460,$Z$477,$Z$460,$AA$460,$Z$460,BV527,$Z$460,$AA$459,$Z$460,$AA$477,$Z$460,$AA$460,$Z$460,"",$Z$460,$AA$459,$Z$460,$AB$459,$Z$460,$AA$460,$Z$460,BW527,$Z$460,$Z$459))</f>
        <v>"key":"type","value":"","description":"Recording type is either a audio file or video file."},{</v>
      </c>
      <c r="BY527" s="28" t="str">
        <f>BY$8</f>
        <v>drawings</v>
      </c>
      <c r="BZ527" s="28" t="str">
        <f>BZ$8</f>
        <v>Attachment assets holds all image asset references (JSON).</v>
      </c>
      <c r="CA527" s="28" t="str">
        <f t="shared" ref="CA527:CA548" si="506">IF(BY527=0,"",CONCATENATE($Z$460,$Z$477,$Z$460,$AA$460,$Z$460,BY527,$Z$460,$AA$459,$Z$460,$AA$477,$Z$460,$AA$460,$Z$460,"",$Z$460,$AA$459,$Z$460,$AB$459,$Z$460,$AA$460,$Z$460,BZ527,$Z$460,$Z$459))</f>
        <v>"key":"drawings","value":"","description":"Attachment assets holds all image asset references (JSON)."},{</v>
      </c>
      <c r="CB527" s="28" t="str">
        <f>CB$8</f>
        <v>lines</v>
      </c>
      <c r="CC527" s="28" t="str">
        <f>CC$8</f>
        <v>Excerpt lines represent an individual line of text (JSON).</v>
      </c>
      <c r="CD527" s="28" t="str">
        <f t="shared" ref="CD527:CD548" si="507">IF(CB527=0,"",CONCATENATE($Z$460,$Z$477,$Z$460,$AA$460,$Z$460,CB527,$Z$460,$AA$459,$Z$460,$AA$477,$Z$460,$AA$460,$Z$460,"",$Z$460,$AA$459,$Z$460,$AB$459,$Z$460,$AA$460,$Z$460,CC527,$Z$460,$Z$459))</f>
        <v>"key":"lines","value":"","description":"Excerpt lines represent an individual line of text (JSON)."},{</v>
      </c>
      <c r="CE527" s="28" t="str">
        <f>CE$8</f>
        <v>text</v>
      </c>
      <c r="CF527" s="28" t="str">
        <f>CF$8</f>
        <v>Idea assets holds all image asset references (JSON).</v>
      </c>
      <c r="CG527" s="28" t="str">
        <f t="shared" ref="CG527:CG548" si="508">IF(CE527=0,"",CONCATENATE($Z$460,$Z$477,$Z$460,$AA$460,$Z$460,CE527,$Z$460,$AA$459,$Z$460,$AA$477,$Z$460,$AA$460,$Z$460,"",$Z$460,$AA$459,$Z$460,$AB$459,$Z$460,$AA$460,$Z$460,CF527,$Z$460,$Z$459))</f>
        <v>"key":"text","value":"","description":"Idea assets holds all image asset references (JSON)."},{</v>
      </c>
      <c r="CH527" s="28"/>
      <c r="CI527" s="28"/>
      <c r="CJ527" s="28"/>
      <c r="CK527" s="28"/>
      <c r="CL527" s="28"/>
      <c r="CM527" s="28"/>
    </row>
    <row r="528" spans="2:91" x14ac:dyDescent="0.2">
      <c r="B528" s="28">
        <f>B$9</f>
        <v>0</v>
      </c>
      <c r="C528" s="28">
        <f>C$9</f>
        <v>0</v>
      </c>
      <c r="D528" s="28" t="str">
        <f t="shared" si="481"/>
        <v/>
      </c>
      <c r="E528" s="28">
        <f>E$9</f>
        <v>0</v>
      </c>
      <c r="F528" s="28">
        <f>F$9</f>
        <v>0</v>
      </c>
      <c r="G528" s="28" t="str">
        <f t="shared" si="482"/>
        <v/>
      </c>
      <c r="H528" s="28" t="str">
        <f>H$9</f>
        <v>token</v>
      </c>
      <c r="I528" s="28" t="str">
        <f>I$9</f>
        <v>Event token used to make the call</v>
      </c>
      <c r="J528" s="28" t="str">
        <f t="shared" si="483"/>
        <v>"key":"token","value":"","description":"Event token used to make the call"},{</v>
      </c>
      <c r="K528" s="28" t="str">
        <f>K$9</f>
        <v>website</v>
      </c>
      <c r="L528" s="28" t="str">
        <f>L$9</f>
        <v>App details can be found at this website or URL. (255 characters)</v>
      </c>
      <c r="M528" s="28" t="str">
        <f t="shared" si="484"/>
        <v>"key":"website","value":"","description":"App details can be found at this website or URL. (255 characters)"},{</v>
      </c>
      <c r="N528" s="28" t="str">
        <f>N$9</f>
        <v>secret</v>
      </c>
      <c r="O528" s="28" t="str">
        <f>O$9</f>
        <v>Token secret is the equivalent of a system generated password for API usage. This secret paired with the token_ID will produce a token_key to be used for all API calls. (20 characters)</v>
      </c>
      <c r="P528" s="28" t="str">
        <f t="shared" si="485"/>
        <v>"key":"secret","value":"","description":"Token secret is the equivalent of a system generated password for API usage. This secret paired with the token_ID will produce a token_key to be used for all API calls. (20 characters)"},{</v>
      </c>
      <c r="Q528" s="28" t="str">
        <f>Q$9</f>
        <v>name_middle</v>
      </c>
      <c r="R528" s="28" t="str">
        <f>R$9</f>
        <v>Person middle name</v>
      </c>
      <c r="S528" s="28" t="str">
        <f t="shared" si="486"/>
        <v>"key":"name_middle","value":"","description":"Person middle name"},{</v>
      </c>
      <c r="T528" s="28" t="str">
        <f>T$9</f>
        <v>authorize</v>
      </c>
      <c r="U528" s="28" t="str">
        <f>U$9</f>
        <v>User identifier in app</v>
      </c>
      <c r="V528" s="28" t="str">
        <f t="shared" si="487"/>
        <v>"key":"authorize","value":"","description":"User identifier in app"},{</v>
      </c>
      <c r="W528" s="28" t="str">
        <f>W$9</f>
        <v>bio</v>
      </c>
      <c r="X528" s="28" t="str">
        <f>X$9</f>
        <v>Profile quick tweet about you</v>
      </c>
      <c r="Y528" s="28" t="str">
        <f t="shared" si="488"/>
        <v>"key":"bio","value":"","description":"Profile quick tweet about you"},{</v>
      </c>
      <c r="Z528" s="28" t="str">
        <f>Z$9</f>
        <v>status</v>
      </c>
      <c r="AA528" s="28" t="str">
        <f>AA$9</f>
        <v>Partner status as approved (0) and unapproved (1)</v>
      </c>
      <c r="AB528" s="28" t="str">
        <f t="shared" si="489"/>
        <v>"key":"status","value":"","description":"Partner status as approved (0) and unapproved (1)"},{</v>
      </c>
      <c r="AC528" s="28">
        <f>AC$9</f>
        <v>0</v>
      </c>
      <c r="AD528" s="28">
        <f>AD$9</f>
        <v>0</v>
      </c>
      <c r="AE528" s="28" t="str">
        <f t="shared" si="490"/>
        <v/>
      </c>
      <c r="AF528" s="28" t="str">
        <f>AF$9</f>
        <v>conversion</v>
      </c>
      <c r="AG528" s="28" t="str">
        <f>AG$9</f>
        <v>Search conversion keeps a list of clicked objects from the search (JSON)</v>
      </c>
      <c r="AH528" s="28" t="str">
        <f t="shared" si="491"/>
        <v>"key":"conversion","value":"","description":"Search conversion keeps a list of clicked objects from the search (JSON)"},{</v>
      </c>
      <c r="AI528" s="28" t="str">
        <f>AI$9</f>
        <v>status</v>
      </c>
      <c r="AJ528" s="28" t="str">
        <f>AJ$9</f>
        <v>Asset status as active or inactive for public use</v>
      </c>
      <c r="AK528" s="28" t="str">
        <f t="shared" si="492"/>
        <v>"key":"status","value":"","description":"Asset status as active or inactive for public use"},{</v>
      </c>
      <c r="AL528" s="28" t="str">
        <f>AL$9</f>
        <v>parent</v>
      </c>
      <c r="AM528" s="28" t="str">
        <f>AM$9</f>
        <v>Acknowledgement parent targeted for this reaction</v>
      </c>
      <c r="AN528" s="28" t="str">
        <f t="shared" si="493"/>
        <v>"key":"parent","value":"","description":"Acknowledgement parent targeted for this reaction"},{</v>
      </c>
      <c r="AO528" s="28" t="str">
        <f>AO$9</f>
        <v>thread</v>
      </c>
      <c r="AP528" s="28" t="str">
        <f>AP$9</f>
        <v>Comment thread or parent comment this item is attached to</v>
      </c>
      <c r="AQ528" s="28" t="str">
        <f t="shared" si="494"/>
        <v>"key":"thread","value":"","description":"Comment thread or parent comment this item is attached to"},{</v>
      </c>
      <c r="AR528" s="28" t="str">
        <f>AR$9</f>
        <v>sender</v>
      </c>
      <c r="AS528" s="28" t="str">
        <f>AS$9</f>
        <v>Followship initiator sending the follow request</v>
      </c>
      <c r="AT528" s="28" t="str">
        <f t="shared" si="495"/>
        <v>"key":"sender","value":"","description":"Followship initiator sending the follow request"},{</v>
      </c>
      <c r="AU528" s="28" t="str">
        <f>AU$9</f>
        <v>headline</v>
      </c>
      <c r="AV528" s="28" t="str">
        <f>AV$9</f>
        <v>Group headline demonstrates this groups goals.</v>
      </c>
      <c r="AW528" s="28" t="str">
        <f t="shared" si="496"/>
        <v>"key":"headline","value":"","description":"Group headline demonstrates this groups goals."},{</v>
      </c>
      <c r="AX528" s="28" t="str">
        <f>AX$9</f>
        <v>images</v>
      </c>
      <c r="AY528" s="28" t="str">
        <f>AY$9</f>
        <v>Post images represent all images associated (JSON)</v>
      </c>
      <c r="AZ528" s="28" t="str">
        <f t="shared" si="497"/>
        <v>"key":"images","value":"","description":"Post images represent all images associated (JSON)"},{</v>
      </c>
      <c r="BA528" s="28" t="str">
        <f>BA$9</f>
        <v>object</v>
      </c>
      <c r="BB528" s="28" t="str">
        <f>BB$9</f>
        <v>Tag object</v>
      </c>
      <c r="BC528" s="28" t="str">
        <f t="shared" si="498"/>
        <v>"key":"object","value":"","description":"Tag object"},{</v>
      </c>
      <c r="BD528" s="28">
        <f>BD$9</f>
        <v>0</v>
      </c>
      <c r="BE528" s="28">
        <f>BE$9</f>
        <v>0</v>
      </c>
      <c r="BF528" s="28" t="str">
        <f t="shared" si="499"/>
        <v/>
      </c>
      <c r="BG528" s="28" t="str">
        <f>BG$9</f>
        <v>object</v>
      </c>
      <c r="BH528" s="28" t="str">
        <f>BH$9</f>
        <v>Trend object</v>
      </c>
      <c r="BI528" s="28" t="str">
        <f t="shared" si="500"/>
        <v>"key":"object","value":"","description":"Trend object"},{</v>
      </c>
      <c r="BJ528" s="28" t="str">
        <f>BJ$9</f>
        <v>participants</v>
      </c>
      <c r="BK528" s="28" t="str">
        <f>BK$9</f>
        <v>Thread participants is a list of users having access to the thread (JSON).</v>
      </c>
      <c r="BL528" s="28" t="str">
        <f t="shared" si="501"/>
        <v>"key":"participants","value":"","description":"Thread participants is a list of users having access to the thread (JSON)."},{</v>
      </c>
      <c r="BM528" s="28" t="str">
        <f>BM$9</f>
        <v>images</v>
      </c>
      <c r="BN528" s="28" t="str">
        <f>BN$9</f>
        <v>Message images represent all images associated (JSON)</v>
      </c>
      <c r="BO528" s="28" t="str">
        <f t="shared" si="502"/>
        <v>"key":"images","value":"","description":"Message images represent all images associated (JSON)"},{</v>
      </c>
      <c r="BP528" s="28" t="str">
        <f>BP$9</f>
        <v>type</v>
      </c>
      <c r="BQ528" s="28" t="str">
        <f>BQ$9</f>
        <v>Notification type indicates the kind of function that initiated this notification.</v>
      </c>
      <c r="BR528" s="28" t="str">
        <f t="shared" si="503"/>
        <v>"key":"type","value":"","description":"Notification type indicates the kind of function that initiated this notification."},{</v>
      </c>
      <c r="BS528" s="28" t="str">
        <f>BS$9</f>
        <v>attachments</v>
      </c>
      <c r="BT528" s="28" t="str">
        <f>BT$9</f>
        <v>Stage attachment which contains either drawing paths, post images or audio recordings (JSON).</v>
      </c>
      <c r="BU528" s="28" t="str">
        <f t="shared" si="504"/>
        <v>"key":"attachments","value":"","description":"Stage attachment which contains either drawing paths, post images or audio recordings (JSON)."},{</v>
      </c>
      <c r="BV528" s="28" t="str">
        <f>BV$9</f>
        <v>source</v>
      </c>
      <c r="BW528" s="28" t="str">
        <f>BW$9</f>
        <v>Recording source is the media file itself.</v>
      </c>
      <c r="BX528" s="28" t="str">
        <f t="shared" si="505"/>
        <v>"key":"source","value":"","description":"Recording source is the media file itself."},{</v>
      </c>
      <c r="BY528" s="28" t="str">
        <f>BY$9</f>
        <v>images</v>
      </c>
      <c r="BZ528" s="28" t="str">
        <f>BZ$9</f>
        <v>Attachment assets holds all drawing path references and corrdinates (JSON).</v>
      </c>
      <c r="CA528" s="28" t="str">
        <f t="shared" si="506"/>
        <v>"key":"images","value":"","description":"Attachment assets holds all drawing path references and corrdinates (JSON)."},{</v>
      </c>
      <c r="CB528" s="28">
        <f>CB$9</f>
        <v>0</v>
      </c>
      <c r="CC528" s="28">
        <f>CC$9</f>
        <v>0</v>
      </c>
      <c r="CD528" s="28" t="str">
        <f t="shared" si="507"/>
        <v/>
      </c>
      <c r="CE528" s="28" t="str">
        <f>CE$9</f>
        <v>x</v>
      </c>
      <c r="CF528" s="28" t="str">
        <f>CF$9</f>
        <v>Idea x coordinate starting point.</v>
      </c>
      <c r="CG528" s="28" t="str">
        <f t="shared" si="508"/>
        <v>"key":"x","value":"","description":"Idea x coordinate starting point."},{</v>
      </c>
      <c r="CH528" s="28"/>
      <c r="CI528" s="28"/>
      <c r="CJ528" s="28"/>
      <c r="CK528" s="28"/>
      <c r="CL528" s="28"/>
      <c r="CM528" s="28"/>
    </row>
    <row r="529" spans="2:91" x14ac:dyDescent="0.2">
      <c r="B529" s="28">
        <f>B$10</f>
        <v>0</v>
      </c>
      <c r="C529" s="28">
        <f>C$10</f>
        <v>0</v>
      </c>
      <c r="D529" s="28" t="str">
        <f t="shared" si="481"/>
        <v/>
      </c>
      <c r="E529" s="28">
        <f>E$10</f>
        <v>0</v>
      </c>
      <c r="F529" s="28">
        <f>F$10</f>
        <v>0</v>
      </c>
      <c r="G529" s="28" t="str">
        <f t="shared" si="482"/>
        <v/>
      </c>
      <c r="H529" s="28" t="str">
        <f>H$10</f>
        <v>object</v>
      </c>
      <c r="I529" s="28" t="str">
        <f>I$10</f>
        <v>Event object used in the call</v>
      </c>
      <c r="J529" s="28" t="str">
        <f t="shared" si="483"/>
        <v>"key":"object","value":"","description":"Event object used in the call"},{</v>
      </c>
      <c r="K529" s="28" t="str">
        <f>K$10</f>
        <v>industry</v>
      </c>
      <c r="L529" s="28" t="str">
        <f>L$10</f>
        <v>App primarily used in the this industry. (255 characters)</v>
      </c>
      <c r="M529" s="28" t="str">
        <f t="shared" si="484"/>
        <v>"key":"industry","value":"","description":"App primarily used in the this industry. (255 characters)"},{</v>
      </c>
      <c r="N529" s="28" t="str">
        <f>N$10</f>
        <v>expires</v>
      </c>
      <c r="O529" s="28" t="str">
        <f>O$10</f>
        <v>Token expires on this date.</v>
      </c>
      <c r="P529" s="28" t="str">
        <f t="shared" si="485"/>
        <v>"key":"expires","value":"","description":"Token expires on this date."},{</v>
      </c>
      <c r="Q529" s="28" t="str">
        <f>Q$10</f>
        <v>name_last</v>
      </c>
      <c r="R529" s="28" t="str">
        <f>R$10</f>
        <v>Person last name</v>
      </c>
      <c r="S529" s="28" t="str">
        <f t="shared" si="486"/>
        <v>"key":"name_last","value":"","description":"Person last name"},{</v>
      </c>
      <c r="T529" s="28" t="str">
        <f>T$10</f>
        <v>lastlogin</v>
      </c>
      <c r="U529" s="28" t="str">
        <f>U$10</f>
        <v>User last successful login</v>
      </c>
      <c r="V529" s="28" t="str">
        <f t="shared" si="487"/>
        <v>"key":"lastlogin","value":"","description":"User last successful login"},{</v>
      </c>
      <c r="W529" s="28" t="str">
        <f>W$10</f>
        <v>headline</v>
      </c>
      <c r="X529" s="28" t="str">
        <f>X$10</f>
        <v>Profile tell us a bit more about you</v>
      </c>
      <c r="Y529" s="28" t="str">
        <f t="shared" si="488"/>
        <v>"key":"headline","value":"","description":"Profile tell us a bit more about you"},{</v>
      </c>
      <c r="Z529" s="28" t="str">
        <f>Z$10</f>
        <v>organization</v>
      </c>
      <c r="AA529" s="28" t="str">
        <f>AA$10</f>
        <v>Partner organization is the company or entity that can create an app.</v>
      </c>
      <c r="AB529" s="28" t="str">
        <f t="shared" si="489"/>
        <v>"key":"organization","value":"","description":"Partner organization is the company or entity that can create an app."},{</v>
      </c>
      <c r="AC529" s="28">
        <f>AC$10</f>
        <v>0</v>
      </c>
      <c r="AD529" s="28">
        <f>AD$10</f>
        <v>0</v>
      </c>
      <c r="AE529" s="28" t="str">
        <f t="shared" si="490"/>
        <v/>
      </c>
      <c r="AF529" s="28">
        <f>AF$10</f>
        <v>0</v>
      </c>
      <c r="AG529" s="28">
        <f>AG$10</f>
        <v>0</v>
      </c>
      <c r="AH529" s="28" t="str">
        <f t="shared" si="491"/>
        <v/>
      </c>
      <c r="AI529" s="28" t="str">
        <f>AI$10</f>
        <v>primary</v>
      </c>
      <c r="AJ529" s="28" t="str">
        <f>AJ$10</f>
        <v>Asset primary of a series of others</v>
      </c>
      <c r="AK529" s="28" t="str">
        <f t="shared" si="492"/>
        <v>"key":"primary","value":"","description":"Asset primary of a series of others"},{</v>
      </c>
      <c r="AL529" s="28" t="str">
        <f>AL$10</f>
        <v>object</v>
      </c>
      <c r="AM529" s="28" t="str">
        <f>AM$10</f>
        <v>Acknowledgement object being reacted to</v>
      </c>
      <c r="AN529" s="28" t="str">
        <f t="shared" si="493"/>
        <v>"key":"object","value":"","description":"Acknowledgement object being reacted to"},{</v>
      </c>
      <c r="AO529" s="28" t="str">
        <f>AO$10</f>
        <v>object</v>
      </c>
      <c r="AP529" s="28" t="str">
        <f>AP$10</f>
        <v>Comment object being reacted to</v>
      </c>
      <c r="AQ529" s="28" t="str">
        <f t="shared" si="494"/>
        <v>"key":"object","value":"","description":"Comment object being reacted to"},{</v>
      </c>
      <c r="AR529" s="28" t="str">
        <f>AR$10</f>
        <v>status</v>
      </c>
      <c r="AS529" s="28" t="str">
        <f>AS$10</f>
        <v>Followship status indicates whether request has been accepted or is pending (pending, accepted, declined, blocked)</v>
      </c>
      <c r="AT529" s="28" t="str">
        <f t="shared" si="495"/>
        <v>"key":"status","value":"","description":"Followship status indicates whether request has been accepted or is pending (pending, accepted, declined, blocked)"},{</v>
      </c>
      <c r="AU529" s="28" t="str">
        <f>AU$10</f>
        <v>access</v>
      </c>
      <c r="AV529" s="28" t="str">
        <f>AV$10</f>
        <v>Group access indicates whether the group is public, private or protected</v>
      </c>
      <c r="AW529" s="28" t="str">
        <f t="shared" si="496"/>
        <v>"key":"access","value":"","description":"Group access indicates whether the group is public, private or protected"},{</v>
      </c>
      <c r="AX529" s="28" t="str">
        <f>AX$10</f>
        <v>closed</v>
      </c>
      <c r="AY529" s="28" t="str">
        <f>AY$10</f>
        <v>Post author account closed or inactve</v>
      </c>
      <c r="AZ529" s="28" t="str">
        <f t="shared" si="497"/>
        <v>"key":"closed","value":"","description":"Post author account closed or inactve"},{</v>
      </c>
      <c r="BA529" s="28">
        <f>BA$10</f>
        <v>0</v>
      </c>
      <c r="BB529" s="28">
        <f>BB$10</f>
        <v>0</v>
      </c>
      <c r="BC529" s="28" t="str">
        <f t="shared" si="498"/>
        <v/>
      </c>
      <c r="BD529" s="28">
        <f>BD$10</f>
        <v>0</v>
      </c>
      <c r="BE529" s="28">
        <f>BE$10</f>
        <v>0</v>
      </c>
      <c r="BF529" s="28" t="str">
        <f t="shared" si="499"/>
        <v/>
      </c>
      <c r="BG529" s="28">
        <f>BG$10</f>
        <v>0</v>
      </c>
      <c r="BH529" s="28">
        <f>BH$10</f>
        <v>0</v>
      </c>
      <c r="BI529" s="28" t="str">
        <f t="shared" si="500"/>
        <v/>
      </c>
      <c r="BJ529" s="28" t="str">
        <f>BJ$10</f>
        <v>preview</v>
      </c>
      <c r="BK529" s="28" t="str">
        <f>BK$10</f>
        <v>Thread preview of the latest message in the thread.</v>
      </c>
      <c r="BL529" s="28" t="str">
        <f t="shared" si="501"/>
        <v>"key":"preview","value":"","description":"Thread preview of the latest message in the thread."},{</v>
      </c>
      <c r="BM529" s="28" t="str">
        <f>BM$10</f>
        <v>deleted</v>
      </c>
      <c r="BN529" s="28" t="str">
        <f>BN$10</f>
        <v>Message deleted indicates the message has been deleted.</v>
      </c>
      <c r="BO529" s="28" t="str">
        <f t="shared" si="502"/>
        <v>"key":"deleted","value":"","description":"Message deleted indicates the message has been deleted."},{</v>
      </c>
      <c r="BP529" s="28" t="str">
        <f>BP$10</f>
        <v>opened</v>
      </c>
      <c r="BQ529" s="28" t="str">
        <f>BQ$10</f>
        <v>Notification open indicates the recipients explicit action against a notification.</v>
      </c>
      <c r="BR529" s="28" t="str">
        <f t="shared" si="503"/>
        <v>"key":"opened","value":"","description":"Notification open indicates the recipients explicit action against a notification."},{</v>
      </c>
      <c r="BS529" s="28">
        <f>BS$10</f>
        <v>0</v>
      </c>
      <c r="BT529" s="28">
        <f>BT$10</f>
        <v>0</v>
      </c>
      <c r="BU529" s="28" t="str">
        <f t="shared" si="504"/>
        <v/>
      </c>
      <c r="BV529" s="28" t="str">
        <f>BV$10</f>
        <v>length</v>
      </c>
      <c r="BW529" s="28" t="str">
        <f>BW$10</f>
        <v>Recording length represents the total duration of the media file.</v>
      </c>
      <c r="BX529" s="28" t="str">
        <f t="shared" si="505"/>
        <v>"key":"length","value":"","description":"Recording length represents the total duration of the media file."},{</v>
      </c>
      <c r="BY529" s="28" t="str">
        <f>BY$10</f>
        <v>recordings</v>
      </c>
      <c r="BZ529" s="28" t="str">
        <f>BZ$10</f>
        <v>Attachment assets holds all media recording references (JSON).</v>
      </c>
      <c r="CA529" s="28" t="str">
        <f t="shared" si="506"/>
        <v>"key":"recordings","value":"","description":"Attachment assets holds all media recording references (JSON)."},{</v>
      </c>
      <c r="CB529" s="28">
        <f>CB$10</f>
        <v>0</v>
      </c>
      <c r="CC529" s="28">
        <f>CC$10</f>
        <v>0</v>
      </c>
      <c r="CD529" s="28" t="str">
        <f t="shared" si="507"/>
        <v/>
      </c>
      <c r="CE529" s="28" t="str">
        <f>CE$10</f>
        <v>y</v>
      </c>
      <c r="CF529" s="28" t="str">
        <f>CF$10</f>
        <v>Idea y coordinate starting point.</v>
      </c>
      <c r="CG529" s="28" t="str">
        <f t="shared" si="508"/>
        <v>"key":"y","value":"","description":"Idea y coordinate starting point."},{</v>
      </c>
      <c r="CH529" s="28"/>
      <c r="CI529" s="28"/>
      <c r="CJ529" s="28"/>
      <c r="CK529" s="28"/>
      <c r="CL529" s="28"/>
      <c r="CM529" s="28"/>
    </row>
    <row r="530" spans="2:91" x14ac:dyDescent="0.2">
      <c r="B530" s="28">
        <f>B$11</f>
        <v>0</v>
      </c>
      <c r="C530" s="28">
        <f>C$11</f>
        <v>0</v>
      </c>
      <c r="D530" s="28" t="str">
        <f t="shared" si="481"/>
        <v/>
      </c>
      <c r="E530" s="28">
        <f>E$11</f>
        <v>0</v>
      </c>
      <c r="F530" s="28">
        <f>F$11</f>
        <v>0</v>
      </c>
      <c r="G530" s="28" t="str">
        <f t="shared" si="482"/>
        <v/>
      </c>
      <c r="H530" s="28">
        <f>H$11</f>
        <v>0</v>
      </c>
      <c r="I530" s="28">
        <f>I$11</f>
        <v>0</v>
      </c>
      <c r="J530" s="28" t="str">
        <f t="shared" si="483"/>
        <v/>
      </c>
      <c r="K530" s="28" t="str">
        <f>K$11</f>
        <v>email</v>
      </c>
      <c r="L530" s="28" t="str">
        <f>L$11</f>
        <v>App contact email in the event a user wants to reach out to the app creator. (255 characters)</v>
      </c>
      <c r="M530" s="28" t="str">
        <f t="shared" si="484"/>
        <v>"key":"email","value":"","description":"App contact email in the event a user wants to reach out to the app creator. (255 characters)"},{</v>
      </c>
      <c r="N530" s="28" t="str">
        <f>N$11</f>
        <v>limit</v>
      </c>
      <c r="O530" s="28" t="str">
        <f>O$11</f>
        <v>Token daily request limit will either be NULL or a set amount.</v>
      </c>
      <c r="P530" s="28" t="str">
        <f t="shared" si="485"/>
        <v>"key":"limit","value":"","description":"Token daily request limit will either be NULL or a set amount."},{</v>
      </c>
      <c r="Q530" s="28" t="str">
        <f>Q$11</f>
        <v>email</v>
      </c>
      <c r="R530" s="28" t="str">
        <f>R$11</f>
        <v>Person primary email address</v>
      </c>
      <c r="S530" s="28" t="str">
        <f t="shared" si="486"/>
        <v>"key":"email","value":"","description":"Person primary email address"},{</v>
      </c>
      <c r="T530" s="28" t="str">
        <f>T$11</f>
        <v>status</v>
      </c>
      <c r="U530" s="28" t="str">
        <f>U$11</f>
        <v>User status</v>
      </c>
      <c r="V530" s="28" t="str">
        <f t="shared" si="487"/>
        <v>"key":"status","value":"","description":"User status"},{</v>
      </c>
      <c r="W530" s="28" t="str">
        <f>W$11</f>
        <v>access</v>
      </c>
      <c r="X530" s="28" t="str">
        <f>X$11</f>
        <v>Profile access determines whether the profile itself is private or public.</v>
      </c>
      <c r="Y530" s="28" t="str">
        <f t="shared" si="488"/>
        <v>"key":"access","value":"","description":"Profile access determines whether the profile itself is private or public."},{</v>
      </c>
      <c r="Z530" s="28">
        <f>Z$11</f>
        <v>0</v>
      </c>
      <c r="AA530" s="28">
        <f>AA$11</f>
        <v>0</v>
      </c>
      <c r="AB530" s="28" t="str">
        <f t="shared" si="489"/>
        <v/>
      </c>
      <c r="AC530" s="28">
        <f>AC$11</f>
        <v>0</v>
      </c>
      <c r="AD530" s="28">
        <f>AD$11</f>
        <v>0</v>
      </c>
      <c r="AE530" s="28" t="str">
        <f t="shared" si="490"/>
        <v/>
      </c>
      <c r="AF530" s="28">
        <f>AF$11</f>
        <v>0</v>
      </c>
      <c r="AG530" s="28">
        <f>AG$11</f>
        <v>0</v>
      </c>
      <c r="AH530" s="28" t="str">
        <f t="shared" si="491"/>
        <v/>
      </c>
      <c r="AI530" s="28" t="str">
        <f>AI$11</f>
        <v>object</v>
      </c>
      <c r="AJ530" s="28" t="str">
        <f>AJ$11</f>
        <v>Asset object to which the image is assigned</v>
      </c>
      <c r="AK530" s="28" t="str">
        <f t="shared" si="492"/>
        <v>"key":"object","value":"","description":"Asset object to which the image is assigned"},{</v>
      </c>
      <c r="AL530" s="28">
        <f>AL$11</f>
        <v>0</v>
      </c>
      <c r="AM530" s="28">
        <f>AM$11</f>
        <v>0</v>
      </c>
      <c r="AN530" s="28" t="str">
        <f t="shared" si="493"/>
        <v/>
      </c>
      <c r="AO530" s="28">
        <f>AO$11</f>
        <v>0</v>
      </c>
      <c r="AP530" s="28">
        <f>AP$11</f>
        <v>0</v>
      </c>
      <c r="AQ530" s="28" t="str">
        <f t="shared" si="494"/>
        <v/>
      </c>
      <c r="AR530" s="28">
        <f>AR$11</f>
        <v>0</v>
      </c>
      <c r="AS530" s="28">
        <f>AS$11</f>
        <v>0</v>
      </c>
      <c r="AT530" s="28" t="str">
        <f t="shared" si="495"/>
        <v/>
      </c>
      <c r="AU530" s="28" t="str">
        <f>AU$11</f>
        <v>participants</v>
      </c>
      <c r="AV530" s="28" t="str">
        <f>AV$11</f>
        <v>Group administrators, contributors or other list holds all admins in JSON</v>
      </c>
      <c r="AW530" s="28" t="str">
        <f t="shared" si="496"/>
        <v>"key":"participants","value":"","description":"Group administrators, contributors or other list holds all admins in JSON"},{</v>
      </c>
      <c r="AX530" s="28" t="str">
        <f>AX$11</f>
        <v>deleted</v>
      </c>
      <c r="AY530" s="28" t="str">
        <f>AY$11</f>
        <v>Post removed</v>
      </c>
      <c r="AZ530" s="28" t="str">
        <f t="shared" si="497"/>
        <v>"key":"deleted","value":"","description":"Post removed"},{</v>
      </c>
      <c r="BA530" s="28">
        <f>BA$11</f>
        <v>0</v>
      </c>
      <c r="BB530" s="28">
        <f>BB$11</f>
        <v>0</v>
      </c>
      <c r="BC530" s="28" t="str">
        <f t="shared" si="498"/>
        <v/>
      </c>
      <c r="BD530" s="28">
        <f>BD$11</f>
        <v>0</v>
      </c>
      <c r="BE530" s="28">
        <f>BE$11</f>
        <v>0</v>
      </c>
      <c r="BF530" s="28" t="str">
        <f t="shared" si="499"/>
        <v/>
      </c>
      <c r="BG530" s="28">
        <f>BG$11</f>
        <v>0</v>
      </c>
      <c r="BH530" s="28">
        <f>BH$11</f>
        <v>0</v>
      </c>
      <c r="BI530" s="28" t="str">
        <f t="shared" si="500"/>
        <v/>
      </c>
      <c r="BJ530" s="28">
        <f>BJ$11</f>
        <v>0</v>
      </c>
      <c r="BK530" s="28">
        <f>BK$11</f>
        <v>0</v>
      </c>
      <c r="BL530" s="28" t="str">
        <f t="shared" si="501"/>
        <v/>
      </c>
      <c r="BM530" s="28">
        <f>BM$11</f>
        <v>0</v>
      </c>
      <c r="BN530" s="28">
        <f>BN$11</f>
        <v>0</v>
      </c>
      <c r="BO530" s="28" t="str">
        <f t="shared" si="502"/>
        <v/>
      </c>
      <c r="BP530" s="28" t="str">
        <f>BP$11</f>
        <v>viewed</v>
      </c>
      <c r="BQ530" s="28" t="str">
        <f>BQ$11</f>
        <v>Notification open indicates the recipients having simply viewed.</v>
      </c>
      <c r="BR530" s="28" t="str">
        <f t="shared" si="503"/>
        <v>"key":"viewed","value":"","description":"Notification open indicates the recipients having simply viewed."},{</v>
      </c>
      <c r="BS530" s="28">
        <f>BS$11</f>
        <v>0</v>
      </c>
      <c r="BT530" s="28">
        <f>BT$11</f>
        <v>0</v>
      </c>
      <c r="BU530" s="28" t="str">
        <f t="shared" si="504"/>
        <v/>
      </c>
      <c r="BV530" s="28" t="str">
        <f>BV$11</f>
        <v>cues</v>
      </c>
      <c r="BW530" s="28" t="str">
        <f>BW$11</f>
        <v>Recording cues are time-specific points during a recording where an object was created.</v>
      </c>
      <c r="BX530" s="28" t="str">
        <f t="shared" si="505"/>
        <v>"key":"cues","value":"","description":"Recording cues are time-specific points during a recording where an object was created."},{</v>
      </c>
      <c r="BY530" s="28">
        <f>BY$11</f>
        <v>0</v>
      </c>
      <c r="BZ530" s="28">
        <f>BZ$11</f>
        <v>0</v>
      </c>
      <c r="CA530" s="28" t="str">
        <f t="shared" si="506"/>
        <v/>
      </c>
      <c r="CB530" s="28">
        <f>CB$11</f>
        <v>0</v>
      </c>
      <c r="CC530" s="28">
        <f>CC$11</f>
        <v>0</v>
      </c>
      <c r="CD530" s="28" t="str">
        <f t="shared" si="507"/>
        <v/>
      </c>
      <c r="CE530" s="28" t="str">
        <f>CE$11</f>
        <v>z</v>
      </c>
      <c r="CF530" s="28" t="str">
        <f>CF$11</f>
        <v>Idea z coordinate layer.</v>
      </c>
      <c r="CG530" s="28" t="str">
        <f t="shared" si="508"/>
        <v>"key":"z","value":"","description":"Idea z coordinate layer."},{</v>
      </c>
      <c r="CH530" s="28"/>
      <c r="CI530" s="28"/>
      <c r="CJ530" s="28"/>
      <c r="CK530" s="28"/>
      <c r="CL530" s="28"/>
      <c r="CM530" s="28"/>
    </row>
    <row r="531" spans="2:91" x14ac:dyDescent="0.2">
      <c r="B531" s="28">
        <f>B$12</f>
        <v>0</v>
      </c>
      <c r="C531" s="28">
        <f>C$12</f>
        <v>0</v>
      </c>
      <c r="D531" s="28" t="str">
        <f t="shared" si="481"/>
        <v/>
      </c>
      <c r="E531" s="28">
        <f>E$12</f>
        <v>0</v>
      </c>
      <c r="F531" s="28">
        <f>F$12</f>
        <v>0</v>
      </c>
      <c r="G531" s="28" t="str">
        <f t="shared" si="482"/>
        <v/>
      </c>
      <c r="H531" s="28">
        <f>H$12</f>
        <v>0</v>
      </c>
      <c r="I531" s="28">
        <f>I$12</f>
        <v>0</v>
      </c>
      <c r="J531" s="28" t="str">
        <f t="shared" si="483"/>
        <v/>
      </c>
      <c r="K531" s="28" t="str">
        <f>K$12</f>
        <v>description</v>
      </c>
      <c r="L531" s="28" t="str">
        <f>L$12</f>
        <v>App description seen when details are show about the app. (255 characters)</v>
      </c>
      <c r="M531" s="28" t="str">
        <f t="shared" si="484"/>
        <v>"key":"description","value":"","description":"App description seen when details are show about the app. (255 characters)"},{</v>
      </c>
      <c r="N531" s="28" t="str">
        <f>N$12</f>
        <v>balance</v>
      </c>
      <c r="O531" s="28" t="str">
        <f>O$12</f>
        <v>Token balance is the difference between limit and usage.</v>
      </c>
      <c r="P531" s="28" t="str">
        <f t="shared" si="485"/>
        <v>"key":"balance","value":"","description":"Token balance is the difference between limit and usage."},{</v>
      </c>
      <c r="Q531" s="28" t="str">
        <f>Q$12</f>
        <v>phone_primary</v>
      </c>
      <c r="R531" s="28" t="str">
        <f>R$12</f>
        <v>Person primary phone number</v>
      </c>
      <c r="S531" s="28" t="str">
        <f t="shared" si="486"/>
        <v>"key":"phone_primary","value":"","description":"Person primary phone number"},{</v>
      </c>
      <c r="T531" s="28" t="str">
        <f>T$12</f>
        <v>validation</v>
      </c>
      <c r="U531" s="28" t="str">
        <f>U$12</f>
        <v>User validation code</v>
      </c>
      <c r="V531" s="28" t="str">
        <f t="shared" si="487"/>
        <v>"key":"validation","value":"","description":"User validation code"},{</v>
      </c>
      <c r="W531" s="28" t="str">
        <f>W$12</f>
        <v>status</v>
      </c>
      <c r="X531" s="28" t="str">
        <f>X$12</f>
        <v>Profile status indicates whether profile is active or inactive.</v>
      </c>
      <c r="Y531" s="28" t="str">
        <f t="shared" si="488"/>
        <v>"key":"status","value":"","description":"Profile status indicates whether profile is active or inactive."},{</v>
      </c>
      <c r="Z531" s="28">
        <f>Z$12</f>
        <v>0</v>
      </c>
      <c r="AA531" s="28">
        <f>AA$12</f>
        <v>0</v>
      </c>
      <c r="AB531" s="28" t="str">
        <f t="shared" si="489"/>
        <v/>
      </c>
      <c r="AC531" s="28">
        <f>AC$12</f>
        <v>0</v>
      </c>
      <c r="AD531" s="28">
        <f>AD$12</f>
        <v>0</v>
      </c>
      <c r="AE531" s="28" t="str">
        <f t="shared" si="490"/>
        <v/>
      </c>
      <c r="AF531" s="28">
        <f>AF$12</f>
        <v>0</v>
      </c>
      <c r="AG531" s="28">
        <f>AG$12</f>
        <v>0</v>
      </c>
      <c r="AH531" s="28" t="str">
        <f t="shared" si="491"/>
        <v/>
      </c>
      <c r="AI531" s="28" t="str">
        <f>AI$12</f>
        <v>caption</v>
      </c>
      <c r="AJ531" s="28" t="str">
        <f>AJ$12</f>
        <v>Asset caption is a text blurb describing each video</v>
      </c>
      <c r="AK531" s="28" t="str">
        <f t="shared" si="492"/>
        <v>"key":"caption","value":"","description":"Asset caption is a text blurb describing each video"},{</v>
      </c>
      <c r="AL531" s="28">
        <f>AL$12</f>
        <v>0</v>
      </c>
      <c r="AM531" s="28">
        <f>AM$12</f>
        <v>0</v>
      </c>
      <c r="AN531" s="28" t="str">
        <f t="shared" si="493"/>
        <v/>
      </c>
      <c r="AO531" s="28">
        <f>AO$12</f>
        <v>0</v>
      </c>
      <c r="AP531" s="28">
        <f>AP$12</f>
        <v>0</v>
      </c>
      <c r="AQ531" s="28" t="str">
        <f t="shared" si="494"/>
        <v/>
      </c>
      <c r="AR531" s="28">
        <f>AR$12</f>
        <v>0</v>
      </c>
      <c r="AS531" s="28">
        <f>AS$12</f>
        <v>0</v>
      </c>
      <c r="AT531" s="28" t="str">
        <f t="shared" si="495"/>
        <v/>
      </c>
      <c r="AU531" s="28" t="str">
        <f>AU$12</f>
        <v>images</v>
      </c>
      <c r="AV531" s="28" t="str">
        <f>AV$12</f>
        <v>Group images will hold all images representing the group</v>
      </c>
      <c r="AW531" s="28" t="str">
        <f t="shared" si="496"/>
        <v>"key":"images","value":"","description":"Group images will hold all images representing the group"},{</v>
      </c>
      <c r="AX531" s="28" t="str">
        <f>AX$12</f>
        <v>access</v>
      </c>
      <c r="AY531" s="28" t="str">
        <f>AY$12</f>
        <v>Post object is either (0) private, (1) protected, (2) public.</v>
      </c>
      <c r="AZ531" s="28" t="str">
        <f t="shared" si="497"/>
        <v>"key":"access","value":"","description":"Post object is either (0) private, (1) protected, (2) public."},{</v>
      </c>
      <c r="BA531" s="28">
        <f>BA$12</f>
        <v>0</v>
      </c>
      <c r="BB531" s="28">
        <f>BB$12</f>
        <v>0</v>
      </c>
      <c r="BC531" s="28" t="str">
        <f t="shared" si="498"/>
        <v/>
      </c>
      <c r="BD531" s="28">
        <f>BD$12</f>
        <v>0</v>
      </c>
      <c r="BE531" s="28">
        <f>BE$12</f>
        <v>0</v>
      </c>
      <c r="BF531" s="28" t="str">
        <f t="shared" si="499"/>
        <v/>
      </c>
      <c r="BG531" s="28">
        <f>BG$12</f>
        <v>0</v>
      </c>
      <c r="BH531" s="28">
        <f>BH$12</f>
        <v>0</v>
      </c>
      <c r="BI531" s="28" t="str">
        <f t="shared" si="500"/>
        <v/>
      </c>
      <c r="BJ531" s="28">
        <f>BJ$12</f>
        <v>0</v>
      </c>
      <c r="BK531" s="28">
        <f>BK$12</f>
        <v>0</v>
      </c>
      <c r="BL531" s="28" t="str">
        <f t="shared" si="501"/>
        <v/>
      </c>
      <c r="BM531" s="28">
        <f>BM$12</f>
        <v>0</v>
      </c>
      <c r="BN531" s="28">
        <f>BN$12</f>
        <v>0</v>
      </c>
      <c r="BO531" s="28" t="str">
        <f t="shared" si="502"/>
        <v/>
      </c>
      <c r="BP531" s="28" t="str">
        <f>BP$12</f>
        <v>recipient</v>
      </c>
      <c r="BQ531" s="28" t="str">
        <f>BQ$12</f>
        <v>Notification user_to is the recipient of the notification.</v>
      </c>
      <c r="BR531" s="28" t="str">
        <f t="shared" si="503"/>
        <v>"key":"recipient","value":"","description":"Notification user_to is the recipient of the notification."},{</v>
      </c>
      <c r="BS531" s="28">
        <f>BS$12</f>
        <v>0</v>
      </c>
      <c r="BT531" s="28">
        <f>BT$12</f>
        <v>0</v>
      </c>
      <c r="BU531" s="28" t="str">
        <f t="shared" si="504"/>
        <v/>
      </c>
      <c r="BV531" s="28" t="str">
        <f>BV$12</f>
        <v>start_time</v>
      </c>
      <c r="BW531" s="28" t="str">
        <f>BW$12</f>
        <v>Recording start time with UTC.</v>
      </c>
      <c r="BX531" s="28" t="str">
        <f t="shared" si="505"/>
        <v>"key":"start_time","value":"","description":"Recording start time with UTC."},{</v>
      </c>
      <c r="BY531" s="28">
        <f>BY$12</f>
        <v>0</v>
      </c>
      <c r="BZ531" s="28">
        <f>BZ$12</f>
        <v>0</v>
      </c>
      <c r="CA531" s="28" t="str">
        <f t="shared" si="506"/>
        <v/>
      </c>
      <c r="CB531" s="28">
        <f>CB$12</f>
        <v>0</v>
      </c>
      <c r="CC531" s="28">
        <f>CC$12</f>
        <v>0</v>
      </c>
      <c r="CD531" s="28" t="str">
        <f t="shared" si="507"/>
        <v/>
      </c>
      <c r="CE531" s="28" t="str">
        <f>CE$12</f>
        <v>width</v>
      </c>
      <c r="CF531" s="28" t="str">
        <f>CF$12</f>
        <v>Idea width of visual representation.</v>
      </c>
      <c r="CG531" s="28" t="str">
        <f t="shared" si="508"/>
        <v>"key":"width","value":"","description":"Idea width of visual representation."},{</v>
      </c>
      <c r="CH531" s="28"/>
      <c r="CI531" s="28"/>
      <c r="CJ531" s="28"/>
      <c r="CK531" s="28"/>
      <c r="CL531" s="28"/>
      <c r="CM531" s="28"/>
    </row>
    <row r="532" spans="2:91" x14ac:dyDescent="0.2">
      <c r="B532" s="28">
        <f>B$13</f>
        <v>0</v>
      </c>
      <c r="C532" s="28">
        <f>C$13</f>
        <v>0</v>
      </c>
      <c r="D532" s="28" t="str">
        <f t="shared" si="481"/>
        <v/>
      </c>
      <c r="E532" s="28">
        <f>E$13</f>
        <v>0</v>
      </c>
      <c r="F532" s="28">
        <f>F$13</f>
        <v>0</v>
      </c>
      <c r="G532" s="28" t="str">
        <f t="shared" si="482"/>
        <v/>
      </c>
      <c r="H532" s="28">
        <f>H$13</f>
        <v>0</v>
      </c>
      <c r="I532" s="28">
        <f>I$13</f>
        <v>0</v>
      </c>
      <c r="J532" s="28" t="str">
        <f t="shared" si="483"/>
        <v/>
      </c>
      <c r="K532" s="28" t="str">
        <f>K$13</f>
        <v>type</v>
      </c>
      <c r="L532" s="28" t="str">
        <f>L$13</f>
        <v>App is considered a premium offering.</v>
      </c>
      <c r="M532" s="28" t="str">
        <f t="shared" si="484"/>
        <v>"key":"type","value":"","description":"App is considered a premium offering."},{</v>
      </c>
      <c r="N532" s="28" t="str">
        <f>N$13</f>
        <v>status</v>
      </c>
      <c r="O532" s="28" t="str">
        <f>O$13</f>
        <v>Token available to the general public.</v>
      </c>
      <c r="P532" s="28" t="str">
        <f t="shared" si="485"/>
        <v>"key":"status","value":"","description":"Token available to the general public."},{</v>
      </c>
      <c r="Q532" s="28" t="str">
        <f>Q$13</f>
        <v>phone_secondary</v>
      </c>
      <c r="R532" s="28" t="str">
        <f>R$13</f>
        <v>Person secondary phone number</v>
      </c>
      <c r="S532" s="28" t="str">
        <f t="shared" si="486"/>
        <v>"key":"phone_secondary","value":"","description":"Person secondary phone number"},{</v>
      </c>
      <c r="T532" s="28" t="str">
        <f>T$13</f>
        <v>welcome</v>
      </c>
      <c r="U532" s="28" t="str">
        <f>U$13</f>
        <v>User welcome message array</v>
      </c>
      <c r="V532" s="28" t="str">
        <f t="shared" si="487"/>
        <v>"key":"welcome","value":"","description":"User welcome message array"},{</v>
      </c>
      <c r="W532" s="28">
        <f>W$13</f>
        <v>0</v>
      </c>
      <c r="X532" s="28">
        <f>X$13</f>
        <v>0</v>
      </c>
      <c r="Y532" s="28" t="str">
        <f t="shared" si="488"/>
        <v/>
      </c>
      <c r="Z532" s="28">
        <f>Z$13</f>
        <v>0</v>
      </c>
      <c r="AA532" s="28">
        <f>AA$13</f>
        <v>0</v>
      </c>
      <c r="AB532" s="28" t="str">
        <f t="shared" si="489"/>
        <v/>
      </c>
      <c r="AC532" s="28">
        <f>AC$13</f>
        <v>0</v>
      </c>
      <c r="AD532" s="28">
        <f>AD$13</f>
        <v>0</v>
      </c>
      <c r="AE532" s="28" t="str">
        <f t="shared" si="490"/>
        <v/>
      </c>
      <c r="AF532" s="28">
        <f>AF$13</f>
        <v>0</v>
      </c>
      <c r="AG532" s="28">
        <f>AG$13</f>
        <v>0</v>
      </c>
      <c r="AH532" s="28" t="str">
        <f t="shared" si="491"/>
        <v/>
      </c>
      <c r="AI532" s="28" t="str">
        <f>AI$13</f>
        <v>filename</v>
      </c>
      <c r="AJ532" s="28" t="str">
        <f>AJ$13</f>
        <v>Asset file name</v>
      </c>
      <c r="AK532" s="28" t="str">
        <f t="shared" si="492"/>
        <v>"key":"filename","value":"","description":"Asset file name"},{</v>
      </c>
      <c r="AL532" s="28">
        <f>AL$13</f>
        <v>0</v>
      </c>
      <c r="AM532" s="28">
        <f>AM$13</f>
        <v>0</v>
      </c>
      <c r="AN532" s="28" t="str">
        <f t="shared" si="493"/>
        <v/>
      </c>
      <c r="AO532" s="28">
        <f>AO$13</f>
        <v>0</v>
      </c>
      <c r="AP532" s="28">
        <f>AP$13</f>
        <v>0</v>
      </c>
      <c r="AQ532" s="28" t="str">
        <f t="shared" si="494"/>
        <v/>
      </c>
      <c r="AR532" s="28">
        <f>AR$13</f>
        <v>0</v>
      </c>
      <c r="AS532" s="28">
        <f>AS$13</f>
        <v>0</v>
      </c>
      <c r="AT532" s="28" t="str">
        <f t="shared" si="495"/>
        <v/>
      </c>
      <c r="AU532" s="28" t="str">
        <f>AU$13</f>
        <v>author</v>
      </c>
      <c r="AV532" s="28" t="str">
        <f>AV$13</f>
        <v>Group is the creator of the group</v>
      </c>
      <c r="AW532" s="28" t="str">
        <f t="shared" si="496"/>
        <v>"key":"author","value":"","description":"Group is the creator of the group"},{</v>
      </c>
      <c r="AX532" s="28" t="str">
        <f>AX$13</f>
        <v>host</v>
      </c>
      <c r="AY532" s="28" t="str">
        <f>AY$13</f>
        <v>Post host is where the post is located either group or profile.</v>
      </c>
      <c r="AZ532" s="28" t="str">
        <f t="shared" si="497"/>
        <v>"key":"host","value":"","description":"Post host is where the post is located either group or profile."},{</v>
      </c>
      <c r="BA532" s="28">
        <f>BA$13</f>
        <v>0</v>
      </c>
      <c r="BB532" s="28">
        <f>BB$13</f>
        <v>0</v>
      </c>
      <c r="BC532" s="28" t="str">
        <f t="shared" si="498"/>
        <v/>
      </c>
      <c r="BD532" s="28">
        <f>BD$13</f>
        <v>0</v>
      </c>
      <c r="BE532" s="28">
        <f>BE$13</f>
        <v>0</v>
      </c>
      <c r="BF532" s="28" t="str">
        <f t="shared" si="499"/>
        <v/>
      </c>
      <c r="BG532" s="28">
        <f>BG$13</f>
        <v>0</v>
      </c>
      <c r="BH532" s="28">
        <f>BH$13</f>
        <v>0</v>
      </c>
      <c r="BI532" s="28" t="str">
        <f t="shared" si="500"/>
        <v/>
      </c>
      <c r="BJ532" s="28">
        <f>BJ$13</f>
        <v>0</v>
      </c>
      <c r="BK532" s="28">
        <f>BK$13</f>
        <v>0</v>
      </c>
      <c r="BL532" s="28" t="str">
        <f t="shared" si="501"/>
        <v/>
      </c>
      <c r="BM532" s="28">
        <f>BM$13</f>
        <v>0</v>
      </c>
      <c r="BN532" s="28">
        <f>BN$13</f>
        <v>0</v>
      </c>
      <c r="BO532" s="28" t="str">
        <f t="shared" si="502"/>
        <v/>
      </c>
      <c r="BP532" s="28" t="str">
        <f>BP$13</f>
        <v>sender</v>
      </c>
      <c r="BQ532" s="28" t="str">
        <f>BQ$13</f>
        <v>Notification user_from is the user whose action initiated the notification.</v>
      </c>
      <c r="BR532" s="28" t="str">
        <f t="shared" si="503"/>
        <v>"key":"sender","value":"","description":"Notification user_from is the user whose action initiated the notification."},{</v>
      </c>
      <c r="BS532" s="28">
        <f>BS$13</f>
        <v>0</v>
      </c>
      <c r="BT532" s="28">
        <f>BT$13</f>
        <v>0</v>
      </c>
      <c r="BU532" s="28" t="str">
        <f t="shared" si="504"/>
        <v/>
      </c>
      <c r="BV532" s="28" t="str">
        <f>BV$13</f>
        <v>end_time</v>
      </c>
      <c r="BW532" s="28" t="str">
        <f>BW$13</f>
        <v>Recording end time with UTC.</v>
      </c>
      <c r="BX532" s="28" t="str">
        <f t="shared" si="505"/>
        <v>"key":"end_time","value":"","description":"Recording end time with UTC."},{</v>
      </c>
      <c r="BY532" s="28">
        <f>BY$13</f>
        <v>0</v>
      </c>
      <c r="BZ532" s="28">
        <f>BZ$13</f>
        <v>0</v>
      </c>
      <c r="CA532" s="28" t="str">
        <f t="shared" si="506"/>
        <v/>
      </c>
      <c r="CB532" s="28">
        <f>CB$13</f>
        <v>0</v>
      </c>
      <c r="CC532" s="28">
        <f>CC$13</f>
        <v>0</v>
      </c>
      <c r="CD532" s="28" t="str">
        <f t="shared" si="507"/>
        <v/>
      </c>
      <c r="CE532" s="28" t="str">
        <f>CE$13</f>
        <v>height</v>
      </c>
      <c r="CF532" s="28" t="str">
        <f>CF$13</f>
        <v>Idea height of visual representation.</v>
      </c>
      <c r="CG532" s="28" t="str">
        <f t="shared" si="508"/>
        <v>"key":"height","value":"","description":"Idea height of visual representation."},{</v>
      </c>
      <c r="CH532" s="28"/>
      <c r="CI532" s="28"/>
      <c r="CJ532" s="28"/>
      <c r="CK532" s="28"/>
      <c r="CL532" s="28"/>
      <c r="CM532" s="28"/>
    </row>
    <row r="533" spans="2:91" x14ac:dyDescent="0.2">
      <c r="B533" s="28">
        <f>B$14</f>
        <v>0</v>
      </c>
      <c r="C533" s="28">
        <f>C$14</f>
        <v>0</v>
      </c>
      <c r="D533" s="28" t="str">
        <f t="shared" si="481"/>
        <v/>
      </c>
      <c r="E533" s="28">
        <f>E$14</f>
        <v>0</v>
      </c>
      <c r="F533" s="28">
        <f>F$14</f>
        <v>0</v>
      </c>
      <c r="G533" s="28" t="str">
        <f t="shared" si="482"/>
        <v/>
      </c>
      <c r="H533" s="28">
        <f>H$14</f>
        <v>0</v>
      </c>
      <c r="I533" s="28">
        <f>I$14</f>
        <v>0</v>
      </c>
      <c r="J533" s="28" t="str">
        <f t="shared" si="483"/>
        <v/>
      </c>
      <c r="K533" s="28">
        <f>K$14</f>
        <v>0</v>
      </c>
      <c r="L533" s="28">
        <f>L$14</f>
        <v>0</v>
      </c>
      <c r="M533" s="28" t="str">
        <f t="shared" si="484"/>
        <v/>
      </c>
      <c r="N533" s="28">
        <f>N$14</f>
        <v>0</v>
      </c>
      <c r="O533" s="28">
        <f>O$14</f>
        <v>0</v>
      </c>
      <c r="P533" s="28" t="str">
        <f t="shared" si="485"/>
        <v/>
      </c>
      <c r="Q533" s="28" t="str">
        <f>Q$14</f>
        <v>entitlements</v>
      </c>
      <c r="R533" s="28" t="str">
        <f>R$14</f>
        <v>Person entitlements in JSON data format (guest,user,profile,partner)</v>
      </c>
      <c r="S533" s="28" t="str">
        <f t="shared" si="486"/>
        <v>"key":"entitlements","value":"","description":"Person entitlements in JSON data format (guest,user,profile,partner)"},{</v>
      </c>
      <c r="T533" s="28">
        <f>T$14</f>
        <v>0</v>
      </c>
      <c r="U533" s="28">
        <f>U$14</f>
        <v>0</v>
      </c>
      <c r="V533" s="28" t="str">
        <f t="shared" si="487"/>
        <v/>
      </c>
      <c r="W533" s="28">
        <f>W$14</f>
        <v>0</v>
      </c>
      <c r="X533" s="28">
        <f>X$14</f>
        <v>0</v>
      </c>
      <c r="Y533" s="28" t="str">
        <f t="shared" si="488"/>
        <v/>
      </c>
      <c r="Z533" s="28">
        <f>Z$14</f>
        <v>0</v>
      </c>
      <c r="AA533" s="28">
        <f>AA$14</f>
        <v>0</v>
      </c>
      <c r="AB533" s="28" t="str">
        <f t="shared" si="489"/>
        <v/>
      </c>
      <c r="AC533" s="28">
        <f>AC$14</f>
        <v>0</v>
      </c>
      <c r="AD533" s="28">
        <f>AD$14</f>
        <v>0</v>
      </c>
      <c r="AE533" s="28" t="str">
        <f t="shared" si="490"/>
        <v/>
      </c>
      <c r="AF533" s="28">
        <f>AF$14</f>
        <v>0</v>
      </c>
      <c r="AG533" s="28">
        <f>AG$14</f>
        <v>0</v>
      </c>
      <c r="AH533" s="28" t="str">
        <f t="shared" si="491"/>
        <v/>
      </c>
      <c r="AI533" s="28" t="str">
        <f>AI$14</f>
        <v>metadata</v>
      </c>
      <c r="AJ533" s="28" t="str">
        <f>AJ$14</f>
        <v>Asset metadata in the form of JSON (original filename, latitude, longitude, location, etc.)</v>
      </c>
      <c r="AK533" s="28" t="str">
        <f t="shared" si="492"/>
        <v>"key":"metadata","value":"","description":"Asset metadata in the form of JSON (original filename, latitude, longitude, location, etc.)"},{</v>
      </c>
      <c r="AL533" s="28">
        <f>AL$14</f>
        <v>0</v>
      </c>
      <c r="AM533" s="28">
        <f>AM$14</f>
        <v>0</v>
      </c>
      <c r="AN533" s="28" t="str">
        <f t="shared" si="493"/>
        <v/>
      </c>
      <c r="AO533" s="28">
        <f>AO$14</f>
        <v>0</v>
      </c>
      <c r="AP533" s="28">
        <f>AP$14</f>
        <v>0</v>
      </c>
      <c r="AQ533" s="28" t="str">
        <f t="shared" si="494"/>
        <v/>
      </c>
      <c r="AR533" s="28">
        <f>AR$14</f>
        <v>0</v>
      </c>
      <c r="AS533" s="28">
        <f>AS$14</f>
        <v>0</v>
      </c>
      <c r="AT533" s="28" t="str">
        <f t="shared" si="495"/>
        <v/>
      </c>
      <c r="AU533" s="28">
        <f>AU$14</f>
        <v>0</v>
      </c>
      <c r="AV533" s="28">
        <f>AV$14</f>
        <v>0</v>
      </c>
      <c r="AW533" s="28" t="str">
        <f t="shared" si="496"/>
        <v/>
      </c>
      <c r="AX533" s="28">
        <f>AX$14</f>
        <v>0</v>
      </c>
      <c r="AY533" s="28">
        <f>AY$14</f>
        <v>0</v>
      </c>
      <c r="AZ533" s="28" t="str">
        <f t="shared" si="497"/>
        <v/>
      </c>
      <c r="BA533" s="28">
        <f>BA$14</f>
        <v>0</v>
      </c>
      <c r="BB533" s="28">
        <f>BB$14</f>
        <v>0</v>
      </c>
      <c r="BC533" s="28" t="str">
        <f t="shared" si="498"/>
        <v/>
      </c>
      <c r="BD533" s="28">
        <f>BD$14</f>
        <v>0</v>
      </c>
      <c r="BE533" s="28">
        <f>BE$14</f>
        <v>0</v>
      </c>
      <c r="BF533" s="28" t="str">
        <f t="shared" si="499"/>
        <v/>
      </c>
      <c r="BG533" s="28">
        <f>BG$14</f>
        <v>0</v>
      </c>
      <c r="BH533" s="28">
        <f>BH$14</f>
        <v>0</v>
      </c>
      <c r="BI533" s="28" t="str">
        <f t="shared" si="500"/>
        <v/>
      </c>
      <c r="BJ533" s="28">
        <f>BJ$14</f>
        <v>0</v>
      </c>
      <c r="BK533" s="28">
        <f>BK$14</f>
        <v>0</v>
      </c>
      <c r="BL533" s="28" t="str">
        <f t="shared" si="501"/>
        <v/>
      </c>
      <c r="BM533" s="28">
        <f>BM$14</f>
        <v>0</v>
      </c>
      <c r="BN533" s="28">
        <f>BN$14</f>
        <v>0</v>
      </c>
      <c r="BO533" s="28" t="str">
        <f t="shared" si="502"/>
        <v/>
      </c>
      <c r="BP533" s="28" t="str">
        <f>BP$14</f>
        <v>subject</v>
      </c>
      <c r="BQ533" s="28" t="str">
        <f>BQ$14</f>
        <v>Notification appears as subject line nd used for both emails and push notifications.</v>
      </c>
      <c r="BR533" s="28" t="str">
        <f t="shared" si="503"/>
        <v>"key":"subject","value":"","description":"Notification appears as subject line nd used for both emails and push notifications."},{</v>
      </c>
      <c r="BS533" s="28">
        <f>BS$14</f>
        <v>0</v>
      </c>
      <c r="BT533" s="28">
        <f>BT$14</f>
        <v>0</v>
      </c>
      <c r="BU533" s="28" t="str">
        <f t="shared" si="504"/>
        <v/>
      </c>
      <c r="BV533" s="28">
        <f>BV$14</f>
        <v>0</v>
      </c>
      <c r="BW533" s="28">
        <f>BW$14</f>
        <v>0</v>
      </c>
      <c r="BX533" s="28" t="str">
        <f t="shared" si="505"/>
        <v/>
      </c>
      <c r="BY533" s="28">
        <f>BY$14</f>
        <v>0</v>
      </c>
      <c r="BZ533" s="28">
        <f>BZ$14</f>
        <v>0</v>
      </c>
      <c r="CA533" s="28" t="str">
        <f t="shared" si="506"/>
        <v/>
      </c>
      <c r="CB533" s="28">
        <f>CB$14</f>
        <v>0</v>
      </c>
      <c r="CC533" s="28">
        <f>CC$14</f>
        <v>0</v>
      </c>
      <c r="CD533" s="28" t="str">
        <f t="shared" si="507"/>
        <v/>
      </c>
      <c r="CE533" s="28">
        <f>CE$14</f>
        <v>0</v>
      </c>
      <c r="CF533" s="28">
        <f>CF$14</f>
        <v>0</v>
      </c>
      <c r="CG533" s="28" t="str">
        <f t="shared" si="508"/>
        <v/>
      </c>
      <c r="CH533" s="28"/>
      <c r="CI533" s="28"/>
      <c r="CJ533" s="28"/>
      <c r="CK533" s="28"/>
      <c r="CL533" s="28"/>
      <c r="CM533" s="28"/>
    </row>
    <row r="534" spans="2:91" x14ac:dyDescent="0.2">
      <c r="B534" s="28">
        <f>B$15</f>
        <v>0</v>
      </c>
      <c r="C534" s="28">
        <f>C$15</f>
        <v>0</v>
      </c>
      <c r="D534" s="28" t="str">
        <f t="shared" si="481"/>
        <v/>
      </c>
      <c r="E534" s="28">
        <f>E$15</f>
        <v>0</v>
      </c>
      <c r="F534" s="28">
        <f>F$15</f>
        <v>0</v>
      </c>
      <c r="G534" s="28" t="str">
        <f t="shared" si="482"/>
        <v/>
      </c>
      <c r="H534" s="28">
        <f>H$15</f>
        <v>0</v>
      </c>
      <c r="I534" s="28">
        <f>I$15</f>
        <v>0</v>
      </c>
      <c r="J534" s="28" t="str">
        <f t="shared" si="483"/>
        <v/>
      </c>
      <c r="K534" s="28">
        <f>K$15</f>
        <v>0</v>
      </c>
      <c r="L534" s="28">
        <f>L$15</f>
        <v>0</v>
      </c>
      <c r="M534" s="28" t="str">
        <f t="shared" si="484"/>
        <v/>
      </c>
      <c r="N534" s="28">
        <f>N$15</f>
        <v>0</v>
      </c>
      <c r="O534" s="28">
        <f>O$15</f>
        <v>0</v>
      </c>
      <c r="P534" s="28" t="str">
        <f t="shared" si="485"/>
        <v/>
      </c>
      <c r="Q534" s="28">
        <f>Q$15</f>
        <v>0</v>
      </c>
      <c r="R534" s="28">
        <f>R$15</f>
        <v>0</v>
      </c>
      <c r="S534" s="28" t="str">
        <f t="shared" si="486"/>
        <v/>
      </c>
      <c r="T534" s="28">
        <f>T$15</f>
        <v>0</v>
      </c>
      <c r="U534" s="28">
        <f>U$15</f>
        <v>0</v>
      </c>
      <c r="V534" s="28" t="str">
        <f t="shared" si="487"/>
        <v/>
      </c>
      <c r="W534" s="28">
        <f>W$15</f>
        <v>0</v>
      </c>
      <c r="X534" s="28">
        <f>X$15</f>
        <v>0</v>
      </c>
      <c r="Y534" s="28" t="str">
        <f t="shared" si="488"/>
        <v/>
      </c>
      <c r="Z534" s="28">
        <f>Z$15</f>
        <v>0</v>
      </c>
      <c r="AA534" s="28">
        <f>AA$15</f>
        <v>0</v>
      </c>
      <c r="AB534" s="28" t="str">
        <f t="shared" si="489"/>
        <v/>
      </c>
      <c r="AC534" s="28">
        <f>AC$15</f>
        <v>0</v>
      </c>
      <c r="AD534" s="28">
        <f>AD$15</f>
        <v>0</v>
      </c>
      <c r="AE534" s="28" t="str">
        <f t="shared" si="490"/>
        <v/>
      </c>
      <c r="AF534" s="28">
        <f>AF$15</f>
        <v>0</v>
      </c>
      <c r="AG534" s="28">
        <f>AG$15</f>
        <v>0</v>
      </c>
      <c r="AH534" s="28" t="str">
        <f t="shared" si="491"/>
        <v/>
      </c>
      <c r="AI534" s="28">
        <f>AI$15</f>
        <v>0</v>
      </c>
      <c r="AJ534" s="28">
        <f>AJ$15</f>
        <v>0</v>
      </c>
      <c r="AK534" s="28" t="str">
        <f t="shared" si="492"/>
        <v/>
      </c>
      <c r="AL534" s="28">
        <f>AL$15</f>
        <v>0</v>
      </c>
      <c r="AM534" s="28">
        <f>AM$15</f>
        <v>0</v>
      </c>
      <c r="AN534" s="28" t="str">
        <f t="shared" si="493"/>
        <v/>
      </c>
      <c r="AO534" s="28">
        <f>AO$15</f>
        <v>0</v>
      </c>
      <c r="AP534" s="28">
        <f>AP$15</f>
        <v>0</v>
      </c>
      <c r="AQ534" s="28" t="str">
        <f t="shared" si="494"/>
        <v/>
      </c>
      <c r="AR534" s="28">
        <f>AR$15</f>
        <v>0</v>
      </c>
      <c r="AS534" s="28">
        <f>AS$15</f>
        <v>0</v>
      </c>
      <c r="AT534" s="28" t="str">
        <f t="shared" si="495"/>
        <v/>
      </c>
      <c r="AU534" s="28">
        <f>AU$15</f>
        <v>0</v>
      </c>
      <c r="AV534" s="28">
        <f>AV$15</f>
        <v>0</v>
      </c>
      <c r="AW534" s="28" t="str">
        <f t="shared" si="496"/>
        <v/>
      </c>
      <c r="AX534" s="28">
        <f>AX$15</f>
        <v>0</v>
      </c>
      <c r="AY534" s="28">
        <f>AY$15</f>
        <v>0</v>
      </c>
      <c r="AZ534" s="28" t="str">
        <f t="shared" si="497"/>
        <v/>
      </c>
      <c r="BA534" s="28">
        <f>BA$15</f>
        <v>0</v>
      </c>
      <c r="BB534" s="28">
        <f>BB$15</f>
        <v>0</v>
      </c>
      <c r="BC534" s="28" t="str">
        <f t="shared" si="498"/>
        <v/>
      </c>
      <c r="BD534" s="28">
        <f>BD$15</f>
        <v>0</v>
      </c>
      <c r="BE534" s="28">
        <f>BE$15</f>
        <v>0</v>
      </c>
      <c r="BF534" s="28" t="str">
        <f t="shared" si="499"/>
        <v/>
      </c>
      <c r="BG534" s="28">
        <f>BG$15</f>
        <v>0</v>
      </c>
      <c r="BH534" s="28">
        <f>BH$15</f>
        <v>0</v>
      </c>
      <c r="BI534" s="28" t="str">
        <f t="shared" si="500"/>
        <v/>
      </c>
      <c r="BJ534" s="28">
        <f>BJ$15</f>
        <v>0</v>
      </c>
      <c r="BK534" s="28">
        <f>BK$15</f>
        <v>0</v>
      </c>
      <c r="BL534" s="28" t="str">
        <f t="shared" si="501"/>
        <v/>
      </c>
      <c r="BM534" s="28">
        <f>BM$15</f>
        <v>0</v>
      </c>
      <c r="BN534" s="28">
        <f>BN$15</f>
        <v>0</v>
      </c>
      <c r="BO534" s="28" t="str">
        <f t="shared" si="502"/>
        <v/>
      </c>
      <c r="BP534" s="28" t="str">
        <f>BP$15</f>
        <v>object</v>
      </c>
      <c r="BQ534" s="28" t="str">
        <f>BQ$15</f>
        <v>Notification object denotes the item the notification was created against.</v>
      </c>
      <c r="BR534" s="28" t="str">
        <f t="shared" si="503"/>
        <v>"key":"object","value":"","description":"Notification object denotes the item the notification was created against."},{</v>
      </c>
      <c r="BS534" s="28">
        <f>BS$15</f>
        <v>0</v>
      </c>
      <c r="BT534" s="28">
        <f>BT$15</f>
        <v>0</v>
      </c>
      <c r="BU534" s="28" t="str">
        <f t="shared" si="504"/>
        <v/>
      </c>
      <c r="BV534" s="28">
        <f>BV$15</f>
        <v>0</v>
      </c>
      <c r="BW534" s="28">
        <f>BW$15</f>
        <v>0</v>
      </c>
      <c r="BX534" s="28" t="str">
        <f t="shared" si="505"/>
        <v/>
      </c>
      <c r="BY534" s="28">
        <f>BY$15</f>
        <v>0</v>
      </c>
      <c r="BZ534" s="28">
        <f>BZ$15</f>
        <v>0</v>
      </c>
      <c r="CA534" s="28" t="str">
        <f t="shared" si="506"/>
        <v/>
      </c>
      <c r="CB534" s="28">
        <f>CB$15</f>
        <v>0</v>
      </c>
      <c r="CC534" s="28">
        <f>CC$15</f>
        <v>0</v>
      </c>
      <c r="CD534" s="28" t="str">
        <f t="shared" si="507"/>
        <v/>
      </c>
      <c r="CE534" s="28">
        <f>CE$15</f>
        <v>0</v>
      </c>
      <c r="CF534" s="28">
        <f>CF$15</f>
        <v>0</v>
      </c>
      <c r="CG534" s="28" t="str">
        <f t="shared" si="508"/>
        <v/>
      </c>
      <c r="CH534" s="28"/>
      <c r="CI534" s="28"/>
      <c r="CJ534" s="28"/>
      <c r="CK534" s="28"/>
      <c r="CL534" s="28"/>
      <c r="CM534" s="28"/>
    </row>
    <row r="535" spans="2:91" x14ac:dyDescent="0.2">
      <c r="B535" s="28">
        <f>B$16</f>
        <v>0</v>
      </c>
      <c r="C535" s="28">
        <f>C$16</f>
        <v>0</v>
      </c>
      <c r="D535" s="28" t="str">
        <f t="shared" si="481"/>
        <v/>
      </c>
      <c r="E535" s="28">
        <f>E$16</f>
        <v>0</v>
      </c>
      <c r="F535" s="28">
        <f>F$16</f>
        <v>0</v>
      </c>
      <c r="G535" s="28" t="str">
        <f t="shared" si="482"/>
        <v/>
      </c>
      <c r="H535" s="28">
        <f>H$16</f>
        <v>0</v>
      </c>
      <c r="I535" s="28">
        <f>I$16</f>
        <v>0</v>
      </c>
      <c r="J535" s="28" t="str">
        <f t="shared" si="483"/>
        <v/>
      </c>
      <c r="K535" s="28">
        <f>K$16</f>
        <v>0</v>
      </c>
      <c r="L535" s="28">
        <f>L$16</f>
        <v>0</v>
      </c>
      <c r="M535" s="28" t="str">
        <f t="shared" si="484"/>
        <v/>
      </c>
      <c r="N535" s="28">
        <f>N$16</f>
        <v>0</v>
      </c>
      <c r="O535" s="28">
        <f>O$16</f>
        <v>0</v>
      </c>
      <c r="P535" s="28" t="str">
        <f t="shared" si="485"/>
        <v/>
      </c>
      <c r="Q535" s="28">
        <f>Q$16</f>
        <v>0</v>
      </c>
      <c r="R535" s="28">
        <f>R$16</f>
        <v>0</v>
      </c>
      <c r="S535" s="28" t="str">
        <f t="shared" si="486"/>
        <v/>
      </c>
      <c r="T535" s="28">
        <f>T$16</f>
        <v>0</v>
      </c>
      <c r="U535" s="28">
        <f>U$16</f>
        <v>0</v>
      </c>
      <c r="V535" s="28" t="str">
        <f t="shared" si="487"/>
        <v/>
      </c>
      <c r="W535" s="28">
        <f>W$16</f>
        <v>0</v>
      </c>
      <c r="X535" s="28">
        <f>X$16</f>
        <v>0</v>
      </c>
      <c r="Y535" s="28" t="str">
        <f t="shared" si="488"/>
        <v/>
      </c>
      <c r="Z535" s="28">
        <f>Z$16</f>
        <v>0</v>
      </c>
      <c r="AA535" s="28">
        <f>AA$16</f>
        <v>0</v>
      </c>
      <c r="AB535" s="28" t="str">
        <f t="shared" si="489"/>
        <v/>
      </c>
      <c r="AC535" s="28">
        <f>AC$16</f>
        <v>0</v>
      </c>
      <c r="AD535" s="28">
        <f>AD$16</f>
        <v>0</v>
      </c>
      <c r="AE535" s="28" t="str">
        <f t="shared" si="490"/>
        <v/>
      </c>
      <c r="AF535" s="28">
        <f>AF$16</f>
        <v>0</v>
      </c>
      <c r="AG535" s="28">
        <f>AG$16</f>
        <v>0</v>
      </c>
      <c r="AH535" s="28" t="str">
        <f t="shared" si="491"/>
        <v/>
      </c>
      <c r="AI535" s="28">
        <f>AI$16</f>
        <v>0</v>
      </c>
      <c r="AJ535" s="28">
        <f>AJ$16</f>
        <v>0</v>
      </c>
      <c r="AK535" s="28" t="str">
        <f t="shared" si="492"/>
        <v/>
      </c>
      <c r="AL535" s="28">
        <f>AL$16</f>
        <v>0</v>
      </c>
      <c r="AM535" s="28">
        <f>AM$16</f>
        <v>0</v>
      </c>
      <c r="AN535" s="28" t="str">
        <f t="shared" si="493"/>
        <v/>
      </c>
      <c r="AO535" s="28">
        <f>AO$16</f>
        <v>0</v>
      </c>
      <c r="AP535" s="28">
        <f>AP$16</f>
        <v>0</v>
      </c>
      <c r="AQ535" s="28" t="str">
        <f t="shared" si="494"/>
        <v/>
      </c>
      <c r="AR535" s="28">
        <f>AR$16</f>
        <v>0</v>
      </c>
      <c r="AS535" s="28">
        <f>AS$16</f>
        <v>0</v>
      </c>
      <c r="AT535" s="28" t="str">
        <f t="shared" si="495"/>
        <v/>
      </c>
      <c r="AU535" s="28">
        <f>AU$16</f>
        <v>0</v>
      </c>
      <c r="AV535" s="28">
        <f>AV$16</f>
        <v>0</v>
      </c>
      <c r="AW535" s="28" t="str">
        <f t="shared" si="496"/>
        <v/>
      </c>
      <c r="AX535" s="28">
        <f>AX$16</f>
        <v>0</v>
      </c>
      <c r="AY535" s="28">
        <f>AY$16</f>
        <v>0</v>
      </c>
      <c r="AZ535" s="28" t="str">
        <f t="shared" si="497"/>
        <v/>
      </c>
      <c r="BA535" s="28">
        <f>BA$16</f>
        <v>0</v>
      </c>
      <c r="BB535" s="28">
        <f>BB$16</f>
        <v>0</v>
      </c>
      <c r="BC535" s="28" t="str">
        <f t="shared" si="498"/>
        <v/>
      </c>
      <c r="BD535" s="28">
        <f>BD$16</f>
        <v>0</v>
      </c>
      <c r="BE535" s="28">
        <f>BE$16</f>
        <v>0</v>
      </c>
      <c r="BF535" s="28" t="str">
        <f t="shared" si="499"/>
        <v/>
      </c>
      <c r="BG535" s="28">
        <f>BG$16</f>
        <v>0</v>
      </c>
      <c r="BH535" s="28">
        <f>BH$16</f>
        <v>0</v>
      </c>
      <c r="BI535" s="28" t="str">
        <f t="shared" si="500"/>
        <v/>
      </c>
      <c r="BJ535" s="28">
        <f>BJ$16</f>
        <v>0</v>
      </c>
      <c r="BK535" s="28">
        <f>BK$16</f>
        <v>0</v>
      </c>
      <c r="BL535" s="28" t="str">
        <f t="shared" si="501"/>
        <v/>
      </c>
      <c r="BM535" s="28">
        <f>BM$16</f>
        <v>0</v>
      </c>
      <c r="BN535" s="28">
        <f>BN$16</f>
        <v>0</v>
      </c>
      <c r="BO535" s="28" t="str">
        <f t="shared" si="502"/>
        <v/>
      </c>
      <c r="BP535" s="28">
        <f>BP$16</f>
        <v>0</v>
      </c>
      <c r="BQ535" s="28">
        <f>BQ$16</f>
        <v>0</v>
      </c>
      <c r="BR535" s="28" t="str">
        <f t="shared" si="503"/>
        <v/>
      </c>
      <c r="BS535" s="28">
        <f>BS$16</f>
        <v>0</v>
      </c>
      <c r="BT535" s="28">
        <f>BT$16</f>
        <v>0</v>
      </c>
      <c r="BU535" s="28" t="str">
        <f t="shared" si="504"/>
        <v/>
      </c>
      <c r="BV535" s="28">
        <f>BV$16</f>
        <v>0</v>
      </c>
      <c r="BW535" s="28">
        <f>BW$16</f>
        <v>0</v>
      </c>
      <c r="BX535" s="28" t="str">
        <f t="shared" si="505"/>
        <v/>
      </c>
      <c r="BY535" s="28">
        <f>BY$16</f>
        <v>0</v>
      </c>
      <c r="BZ535" s="28">
        <f>BZ$16</f>
        <v>0</v>
      </c>
      <c r="CA535" s="28" t="str">
        <f t="shared" si="506"/>
        <v/>
      </c>
      <c r="CB535" s="28">
        <f>CB$16</f>
        <v>0</v>
      </c>
      <c r="CC535" s="28">
        <f>CC$16</f>
        <v>0</v>
      </c>
      <c r="CD535" s="28" t="str">
        <f t="shared" si="507"/>
        <v/>
      </c>
      <c r="CE535" s="28">
        <f>CE$16</f>
        <v>0</v>
      </c>
      <c r="CF535" s="28">
        <f>CF$16</f>
        <v>0</v>
      </c>
      <c r="CG535" s="28" t="str">
        <f t="shared" si="508"/>
        <v/>
      </c>
      <c r="CH535" s="28"/>
      <c r="CI535" s="28"/>
      <c r="CJ535" s="28"/>
      <c r="CK535" s="28"/>
      <c r="CL535" s="28"/>
      <c r="CM535" s="28"/>
    </row>
    <row r="536" spans="2:91" x14ac:dyDescent="0.2">
      <c r="B536" s="28">
        <f>B$17</f>
        <v>0</v>
      </c>
      <c r="C536" s="28">
        <f>C$17</f>
        <v>0</v>
      </c>
      <c r="D536" s="28" t="str">
        <f t="shared" si="481"/>
        <v/>
      </c>
      <c r="E536" s="28">
        <f>E$17</f>
        <v>0</v>
      </c>
      <c r="F536" s="28">
        <f>F$17</f>
        <v>0</v>
      </c>
      <c r="G536" s="28" t="str">
        <f t="shared" si="482"/>
        <v/>
      </c>
      <c r="H536" s="28">
        <f>H$17</f>
        <v>0</v>
      </c>
      <c r="I536" s="28">
        <f>I$17</f>
        <v>0</v>
      </c>
      <c r="J536" s="28" t="str">
        <f t="shared" si="483"/>
        <v/>
      </c>
      <c r="K536" s="28">
        <f>K$17</f>
        <v>0</v>
      </c>
      <c r="L536" s="28">
        <f>L$17</f>
        <v>0</v>
      </c>
      <c r="M536" s="28" t="str">
        <f t="shared" si="484"/>
        <v/>
      </c>
      <c r="N536" s="28">
        <f>N$17</f>
        <v>0</v>
      </c>
      <c r="O536" s="28">
        <f>O$17</f>
        <v>0</v>
      </c>
      <c r="P536" s="28" t="str">
        <f t="shared" si="485"/>
        <v/>
      </c>
      <c r="Q536" s="28">
        <f>Q$17</f>
        <v>0</v>
      </c>
      <c r="R536" s="28">
        <f>R$17</f>
        <v>0</v>
      </c>
      <c r="S536" s="28" t="str">
        <f t="shared" si="486"/>
        <v/>
      </c>
      <c r="T536" s="28">
        <f>T$17</f>
        <v>0</v>
      </c>
      <c r="U536" s="28">
        <f>U$17</f>
        <v>0</v>
      </c>
      <c r="V536" s="28" t="str">
        <f t="shared" si="487"/>
        <v/>
      </c>
      <c r="W536" s="28">
        <f>W$17</f>
        <v>0</v>
      </c>
      <c r="X536" s="28">
        <f>X$17</f>
        <v>0</v>
      </c>
      <c r="Y536" s="28" t="str">
        <f t="shared" si="488"/>
        <v/>
      </c>
      <c r="Z536" s="28">
        <f>Z$17</f>
        <v>0</v>
      </c>
      <c r="AA536" s="28">
        <f>AA$17</f>
        <v>0</v>
      </c>
      <c r="AB536" s="28" t="str">
        <f t="shared" si="489"/>
        <v/>
      </c>
      <c r="AC536" s="28">
        <f>AC$17</f>
        <v>0</v>
      </c>
      <c r="AD536" s="28">
        <f>AD$17</f>
        <v>0</v>
      </c>
      <c r="AE536" s="28" t="str">
        <f t="shared" si="490"/>
        <v/>
      </c>
      <c r="AF536" s="28">
        <f>AF$17</f>
        <v>0</v>
      </c>
      <c r="AG536" s="28">
        <f>AG$17</f>
        <v>0</v>
      </c>
      <c r="AH536" s="28" t="str">
        <f t="shared" si="491"/>
        <v/>
      </c>
      <c r="AI536" s="28">
        <f>AI$17</f>
        <v>0</v>
      </c>
      <c r="AJ536" s="28">
        <f>AJ$17</f>
        <v>0</v>
      </c>
      <c r="AK536" s="28" t="str">
        <f t="shared" si="492"/>
        <v/>
      </c>
      <c r="AL536" s="28">
        <f>AL$17</f>
        <v>0</v>
      </c>
      <c r="AM536" s="28">
        <f>AM$17</f>
        <v>0</v>
      </c>
      <c r="AN536" s="28" t="str">
        <f t="shared" si="493"/>
        <v/>
      </c>
      <c r="AO536" s="28">
        <f>AO$17</f>
        <v>0</v>
      </c>
      <c r="AP536" s="28">
        <f>AP$17</f>
        <v>0</v>
      </c>
      <c r="AQ536" s="28" t="str">
        <f t="shared" si="494"/>
        <v/>
      </c>
      <c r="AR536" s="28">
        <f>AR$17</f>
        <v>0</v>
      </c>
      <c r="AS536" s="28">
        <f>AS$17</f>
        <v>0</v>
      </c>
      <c r="AT536" s="28" t="str">
        <f t="shared" si="495"/>
        <v/>
      </c>
      <c r="AU536" s="28">
        <f>AU$17</f>
        <v>0</v>
      </c>
      <c r="AV536" s="28">
        <f>AV$17</f>
        <v>0</v>
      </c>
      <c r="AW536" s="28" t="str">
        <f t="shared" si="496"/>
        <v/>
      </c>
      <c r="AX536" s="28">
        <f>AX$17</f>
        <v>0</v>
      </c>
      <c r="AY536" s="28">
        <f>AY$17</f>
        <v>0</v>
      </c>
      <c r="AZ536" s="28" t="str">
        <f t="shared" si="497"/>
        <v/>
      </c>
      <c r="BA536" s="28">
        <f>BA$17</f>
        <v>0</v>
      </c>
      <c r="BB536" s="28">
        <f>BB$17</f>
        <v>0</v>
      </c>
      <c r="BC536" s="28" t="str">
        <f t="shared" si="498"/>
        <v/>
      </c>
      <c r="BD536" s="28">
        <f>BD$17</f>
        <v>0</v>
      </c>
      <c r="BE536" s="28">
        <f>BE$17</f>
        <v>0</v>
      </c>
      <c r="BF536" s="28" t="str">
        <f t="shared" si="499"/>
        <v/>
      </c>
      <c r="BG536" s="28">
        <f>BG$17</f>
        <v>0</v>
      </c>
      <c r="BH536" s="28">
        <f>BH$17</f>
        <v>0</v>
      </c>
      <c r="BI536" s="28" t="str">
        <f t="shared" si="500"/>
        <v/>
      </c>
      <c r="BJ536" s="28">
        <f>BJ$17</f>
        <v>0</v>
      </c>
      <c r="BK536" s="28">
        <f>BK$17</f>
        <v>0</v>
      </c>
      <c r="BL536" s="28" t="str">
        <f t="shared" si="501"/>
        <v/>
      </c>
      <c r="BM536" s="28">
        <f>BM$17</f>
        <v>0</v>
      </c>
      <c r="BN536" s="28">
        <f>BN$17</f>
        <v>0</v>
      </c>
      <c r="BO536" s="28" t="str">
        <f t="shared" si="502"/>
        <v/>
      </c>
      <c r="BP536" s="28">
        <f>BP$17</f>
        <v>0</v>
      </c>
      <c r="BQ536" s="28">
        <f>BQ$17</f>
        <v>0</v>
      </c>
      <c r="BR536" s="28" t="str">
        <f t="shared" si="503"/>
        <v/>
      </c>
      <c r="BS536" s="28">
        <f>BS$17</f>
        <v>0</v>
      </c>
      <c r="BT536" s="28">
        <f>BT$17</f>
        <v>0</v>
      </c>
      <c r="BU536" s="28" t="str">
        <f t="shared" si="504"/>
        <v/>
      </c>
      <c r="BV536" s="28">
        <f>BV$17</f>
        <v>0</v>
      </c>
      <c r="BW536" s="28">
        <f>BW$17</f>
        <v>0</v>
      </c>
      <c r="BX536" s="28" t="str">
        <f t="shared" si="505"/>
        <v/>
      </c>
      <c r="BY536" s="28">
        <f>BY$17</f>
        <v>0</v>
      </c>
      <c r="BZ536" s="28">
        <f>BZ$17</f>
        <v>0</v>
      </c>
      <c r="CA536" s="28" t="str">
        <f t="shared" si="506"/>
        <v/>
      </c>
      <c r="CB536" s="28">
        <f>CB$17</f>
        <v>0</v>
      </c>
      <c r="CC536" s="28">
        <f>CC$17</f>
        <v>0</v>
      </c>
      <c r="CD536" s="28" t="str">
        <f t="shared" si="507"/>
        <v/>
      </c>
      <c r="CE536" s="28" t="str">
        <f>CE$17</f>
        <v>excerpt_ID</v>
      </c>
      <c r="CF536" s="28" t="str">
        <f>CF$17</f>
        <v>Excerpt identifier in app</v>
      </c>
      <c r="CG536" s="28" t="str">
        <f t="shared" si="508"/>
        <v>"key":"excerpt_ID","value":"","description":"Excerpt identifier in app"},{</v>
      </c>
      <c r="CH536" s="28"/>
      <c r="CI536" s="28"/>
      <c r="CJ536" s="28"/>
      <c r="CK536" s="28"/>
      <c r="CL536" s="28"/>
      <c r="CM536" s="28"/>
    </row>
    <row r="537" spans="2:91" x14ac:dyDescent="0.2">
      <c r="B537" s="28">
        <f>B$18</f>
        <v>0</v>
      </c>
      <c r="C537" s="28">
        <f>C$18</f>
        <v>0</v>
      </c>
      <c r="D537" s="28" t="str">
        <f t="shared" si="481"/>
        <v/>
      </c>
      <c r="E537" s="28">
        <f>E$18</f>
        <v>0</v>
      </c>
      <c r="F537" s="28">
        <f>F$18</f>
        <v>0</v>
      </c>
      <c r="G537" s="28" t="str">
        <f t="shared" si="482"/>
        <v/>
      </c>
      <c r="H537" s="28">
        <f>H$18</f>
        <v>0</v>
      </c>
      <c r="I537" s="28">
        <f>I$18</f>
        <v>0</v>
      </c>
      <c r="J537" s="28" t="str">
        <f t="shared" si="483"/>
        <v/>
      </c>
      <c r="K537" s="28">
        <f>K$18</f>
        <v>0</v>
      </c>
      <c r="L537" s="28">
        <f>L$18</f>
        <v>0</v>
      </c>
      <c r="M537" s="28" t="str">
        <f t="shared" si="484"/>
        <v/>
      </c>
      <c r="N537" s="28">
        <f>N$18</f>
        <v>0</v>
      </c>
      <c r="O537" s="28">
        <f>O$18</f>
        <v>0</v>
      </c>
      <c r="P537" s="28" t="str">
        <f t="shared" si="485"/>
        <v/>
      </c>
      <c r="Q537" s="28">
        <f>Q$18</f>
        <v>0</v>
      </c>
      <c r="R537" s="28">
        <f>R$18</f>
        <v>0</v>
      </c>
      <c r="S537" s="28" t="str">
        <f t="shared" si="486"/>
        <v/>
      </c>
      <c r="T537" s="28">
        <f>T$18</f>
        <v>0</v>
      </c>
      <c r="U537" s="28">
        <f>U$18</f>
        <v>0</v>
      </c>
      <c r="V537" s="28" t="str">
        <f t="shared" si="487"/>
        <v/>
      </c>
      <c r="W537" s="28">
        <f>W$18</f>
        <v>0</v>
      </c>
      <c r="X537" s="28">
        <f>X$18</f>
        <v>0</v>
      </c>
      <c r="Y537" s="28" t="str">
        <f t="shared" si="488"/>
        <v/>
      </c>
      <c r="Z537" s="28">
        <f>Z$18</f>
        <v>0</v>
      </c>
      <c r="AA537" s="28">
        <f>AA$18</f>
        <v>0</v>
      </c>
      <c r="AB537" s="28" t="str">
        <f t="shared" si="489"/>
        <v/>
      </c>
      <c r="AC537" s="28">
        <f>AC$18</f>
        <v>0</v>
      </c>
      <c r="AD537" s="28">
        <f>AD$18</f>
        <v>0</v>
      </c>
      <c r="AE537" s="28" t="str">
        <f t="shared" si="490"/>
        <v/>
      </c>
      <c r="AF537" s="28">
        <f>AF$18</f>
        <v>0</v>
      </c>
      <c r="AG537" s="28">
        <f>AG$18</f>
        <v>0</v>
      </c>
      <c r="AH537" s="28" t="str">
        <f t="shared" si="491"/>
        <v/>
      </c>
      <c r="AI537" s="28">
        <f>AI$18</f>
        <v>0</v>
      </c>
      <c r="AJ537" s="28">
        <f>AJ$18</f>
        <v>0</v>
      </c>
      <c r="AK537" s="28" t="str">
        <f t="shared" si="492"/>
        <v/>
      </c>
      <c r="AL537" s="28">
        <f>AL$18</f>
        <v>0</v>
      </c>
      <c r="AM537" s="28">
        <f>AM$18</f>
        <v>0</v>
      </c>
      <c r="AN537" s="28" t="str">
        <f t="shared" si="493"/>
        <v/>
      </c>
      <c r="AO537" s="28">
        <f>AO$18</f>
        <v>0</v>
      </c>
      <c r="AP537" s="28">
        <f>AP$18</f>
        <v>0</v>
      </c>
      <c r="AQ537" s="28" t="str">
        <f t="shared" si="494"/>
        <v/>
      </c>
      <c r="AR537" s="28">
        <f>AR$18</f>
        <v>0</v>
      </c>
      <c r="AS537" s="28">
        <f>AS$18</f>
        <v>0</v>
      </c>
      <c r="AT537" s="28" t="str">
        <f t="shared" si="495"/>
        <v/>
      </c>
      <c r="AU537" s="28">
        <f>AU$18</f>
        <v>0</v>
      </c>
      <c r="AV537" s="28">
        <f>AV$18</f>
        <v>0</v>
      </c>
      <c r="AW537" s="28" t="str">
        <f t="shared" si="496"/>
        <v/>
      </c>
      <c r="AX537" s="28">
        <f>AX$18</f>
        <v>0</v>
      </c>
      <c r="AY537" s="28">
        <f>AY$18</f>
        <v>0</v>
      </c>
      <c r="AZ537" s="28" t="str">
        <f t="shared" si="497"/>
        <v/>
      </c>
      <c r="BA537" s="28">
        <f>BA$18</f>
        <v>0</v>
      </c>
      <c r="BB537" s="28">
        <f>BB$18</f>
        <v>0</v>
      </c>
      <c r="BC537" s="28" t="str">
        <f t="shared" si="498"/>
        <v/>
      </c>
      <c r="BD537" s="28">
        <f>BD$18</f>
        <v>0</v>
      </c>
      <c r="BE537" s="28">
        <f>BE$18</f>
        <v>0</v>
      </c>
      <c r="BF537" s="28" t="str">
        <f t="shared" si="499"/>
        <v/>
      </c>
      <c r="BG537" s="28">
        <f>BG$18</f>
        <v>0</v>
      </c>
      <c r="BH537" s="28">
        <f>BH$18</f>
        <v>0</v>
      </c>
      <c r="BI537" s="28" t="str">
        <f t="shared" si="500"/>
        <v/>
      </c>
      <c r="BJ537" s="28">
        <f>BJ$18</f>
        <v>0</v>
      </c>
      <c r="BK537" s="28">
        <f>BK$18</f>
        <v>0</v>
      </c>
      <c r="BL537" s="28" t="str">
        <f t="shared" si="501"/>
        <v/>
      </c>
      <c r="BM537" s="28">
        <f>BM$18</f>
        <v>0</v>
      </c>
      <c r="BN537" s="28">
        <f>BN$18</f>
        <v>0</v>
      </c>
      <c r="BO537" s="28" t="str">
        <f t="shared" si="502"/>
        <v/>
      </c>
      <c r="BP537" s="28">
        <f>BP$18</f>
        <v>0</v>
      </c>
      <c r="BQ537" s="28">
        <f>BQ$18</f>
        <v>0</v>
      </c>
      <c r="BR537" s="28" t="str">
        <f t="shared" si="503"/>
        <v/>
      </c>
      <c r="BS537" s="28">
        <f>BS$18</f>
        <v>0</v>
      </c>
      <c r="BT537" s="28">
        <f>BT$18</f>
        <v>0</v>
      </c>
      <c r="BU537" s="28" t="str">
        <f t="shared" si="504"/>
        <v/>
      </c>
      <c r="BV537" s="28" t="e">
        <f>#REF!</f>
        <v>#REF!</v>
      </c>
      <c r="BW537" s="28" t="e">
        <f>#REF!</f>
        <v>#REF!</v>
      </c>
      <c r="BX537" s="28" t="e">
        <f t="shared" si="505"/>
        <v>#REF!</v>
      </c>
      <c r="BY537" s="28" t="e">
        <f>#REF!</f>
        <v>#REF!</v>
      </c>
      <c r="BZ537" s="28" t="e">
        <f>#REF!</f>
        <v>#REF!</v>
      </c>
      <c r="CA537" s="28" t="e">
        <f t="shared" si="506"/>
        <v>#REF!</v>
      </c>
      <c r="CB537" s="28" t="e">
        <f>#REF!</f>
        <v>#REF!</v>
      </c>
      <c r="CC537" s="28" t="e">
        <f>#REF!</f>
        <v>#REF!</v>
      </c>
      <c r="CD537" s="28" t="e">
        <f t="shared" si="507"/>
        <v>#REF!</v>
      </c>
      <c r="CE537" s="28" t="e">
        <f>#REF!</f>
        <v>#REF!</v>
      </c>
      <c r="CF537" s="28" t="e">
        <f>#REF!</f>
        <v>#REF!</v>
      </c>
      <c r="CG537" s="28" t="e">
        <f t="shared" si="508"/>
        <v>#REF!</v>
      </c>
      <c r="CH537" s="28"/>
      <c r="CI537" s="28"/>
      <c r="CJ537" s="28"/>
      <c r="CK537" s="28"/>
      <c r="CL537" s="28"/>
      <c r="CM537" s="28"/>
    </row>
    <row r="538" spans="2:91" x14ac:dyDescent="0.2">
      <c r="B538" s="28">
        <f>B$19</f>
        <v>0</v>
      </c>
      <c r="C538" s="28">
        <f>C$19</f>
        <v>0</v>
      </c>
      <c r="D538" s="28" t="str">
        <f t="shared" si="481"/>
        <v/>
      </c>
      <c r="E538" s="28">
        <f>E$19</f>
        <v>0</v>
      </c>
      <c r="F538" s="28">
        <f>F$19</f>
        <v>0</v>
      </c>
      <c r="G538" s="28" t="str">
        <f t="shared" si="482"/>
        <v/>
      </c>
      <c r="H538" s="28">
        <f>H$19</f>
        <v>0</v>
      </c>
      <c r="I538" s="28">
        <f>I$19</f>
        <v>0</v>
      </c>
      <c r="J538" s="28" t="str">
        <f t="shared" si="483"/>
        <v/>
      </c>
      <c r="K538" s="28">
        <f>K$19</f>
        <v>0</v>
      </c>
      <c r="L538" s="28">
        <f>L$19</f>
        <v>0</v>
      </c>
      <c r="M538" s="28" t="str">
        <f t="shared" si="484"/>
        <v/>
      </c>
      <c r="N538" s="28">
        <f>N$19</f>
        <v>0</v>
      </c>
      <c r="O538" s="28">
        <f>O$19</f>
        <v>0</v>
      </c>
      <c r="P538" s="28" t="str">
        <f t="shared" si="485"/>
        <v/>
      </c>
      <c r="Q538" s="28">
        <f>Q$19</f>
        <v>0</v>
      </c>
      <c r="R538" s="28">
        <f>R$19</f>
        <v>0</v>
      </c>
      <c r="S538" s="28" t="str">
        <f t="shared" si="486"/>
        <v/>
      </c>
      <c r="T538" s="28">
        <f>T$19</f>
        <v>0</v>
      </c>
      <c r="U538" s="28">
        <f>U$19</f>
        <v>0</v>
      </c>
      <c r="V538" s="28" t="str">
        <f t="shared" si="487"/>
        <v/>
      </c>
      <c r="W538" s="28">
        <f>W$19</f>
        <v>0</v>
      </c>
      <c r="X538" s="28">
        <f>X$19</f>
        <v>0</v>
      </c>
      <c r="Y538" s="28" t="str">
        <f t="shared" si="488"/>
        <v/>
      </c>
      <c r="Z538" s="28">
        <f>Z$19</f>
        <v>0</v>
      </c>
      <c r="AA538" s="28">
        <f>AA$19</f>
        <v>0</v>
      </c>
      <c r="AB538" s="28" t="str">
        <f t="shared" si="489"/>
        <v/>
      </c>
      <c r="AC538" s="28">
        <f>AC$19</f>
        <v>0</v>
      </c>
      <c r="AD538" s="28">
        <f>AD$19</f>
        <v>0</v>
      </c>
      <c r="AE538" s="28" t="str">
        <f t="shared" si="490"/>
        <v/>
      </c>
      <c r="AF538" s="28">
        <f>AF$19</f>
        <v>0</v>
      </c>
      <c r="AG538" s="28">
        <f>AG$19</f>
        <v>0</v>
      </c>
      <c r="AH538" s="28" t="str">
        <f t="shared" si="491"/>
        <v/>
      </c>
      <c r="AI538" s="28">
        <f>AI$19</f>
        <v>0</v>
      </c>
      <c r="AJ538" s="28">
        <f>AJ$19</f>
        <v>0</v>
      </c>
      <c r="AK538" s="28" t="str">
        <f t="shared" si="492"/>
        <v/>
      </c>
      <c r="AL538" s="28">
        <f>AL$19</f>
        <v>0</v>
      </c>
      <c r="AM538" s="28">
        <f>AM$19</f>
        <v>0</v>
      </c>
      <c r="AN538" s="28" t="str">
        <f t="shared" si="493"/>
        <v/>
      </c>
      <c r="AO538" s="28">
        <f>AO$19</f>
        <v>0</v>
      </c>
      <c r="AP538" s="28">
        <f>AP$19</f>
        <v>0</v>
      </c>
      <c r="AQ538" s="28" t="str">
        <f t="shared" si="494"/>
        <v/>
      </c>
      <c r="AR538" s="28">
        <f>AR$19</f>
        <v>0</v>
      </c>
      <c r="AS538" s="28">
        <f>AS$19</f>
        <v>0</v>
      </c>
      <c r="AT538" s="28" t="str">
        <f t="shared" si="495"/>
        <v/>
      </c>
      <c r="AU538" s="28">
        <f>AU$19</f>
        <v>0</v>
      </c>
      <c r="AV538" s="28">
        <f>AV$19</f>
        <v>0</v>
      </c>
      <c r="AW538" s="28" t="str">
        <f t="shared" si="496"/>
        <v/>
      </c>
      <c r="AX538" s="28">
        <f>AX$19</f>
        <v>0</v>
      </c>
      <c r="AY538" s="28">
        <f>AY$19</f>
        <v>0</v>
      </c>
      <c r="AZ538" s="28" t="str">
        <f t="shared" si="497"/>
        <v/>
      </c>
      <c r="BA538" s="28">
        <f>BA$19</f>
        <v>0</v>
      </c>
      <c r="BB538" s="28">
        <f>BB$19</f>
        <v>0</v>
      </c>
      <c r="BC538" s="28" t="str">
        <f t="shared" si="498"/>
        <v/>
      </c>
      <c r="BD538" s="28">
        <f>BD$19</f>
        <v>0</v>
      </c>
      <c r="BE538" s="28">
        <f>BE$19</f>
        <v>0</v>
      </c>
      <c r="BF538" s="28" t="str">
        <f t="shared" si="499"/>
        <v/>
      </c>
      <c r="BG538" s="28">
        <f>BG$19</f>
        <v>0</v>
      </c>
      <c r="BH538" s="28">
        <f>BH$19</f>
        <v>0</v>
      </c>
      <c r="BI538" s="28" t="str">
        <f t="shared" si="500"/>
        <v/>
      </c>
      <c r="BJ538" s="28">
        <f>BJ$19</f>
        <v>0</v>
      </c>
      <c r="BK538" s="28">
        <f>BK$19</f>
        <v>0</v>
      </c>
      <c r="BL538" s="28" t="str">
        <f t="shared" si="501"/>
        <v/>
      </c>
      <c r="BM538" s="28">
        <f>BM$19</f>
        <v>0</v>
      </c>
      <c r="BN538" s="28">
        <f>BN$19</f>
        <v>0</v>
      </c>
      <c r="BO538" s="28" t="str">
        <f t="shared" si="502"/>
        <v/>
      </c>
      <c r="BP538" s="28">
        <f>BP$19</f>
        <v>0</v>
      </c>
      <c r="BQ538" s="28">
        <f>BQ$19</f>
        <v>0</v>
      </c>
      <c r="BR538" s="28" t="str">
        <f t="shared" si="503"/>
        <v/>
      </c>
      <c r="BS538" s="28">
        <f>BS$19</f>
        <v>0</v>
      </c>
      <c r="BT538" s="28">
        <f>BT$19</f>
        <v>0</v>
      </c>
      <c r="BU538" s="28" t="str">
        <f t="shared" si="504"/>
        <v/>
      </c>
      <c r="BV538" s="28" t="e">
        <f>#REF!</f>
        <v>#REF!</v>
      </c>
      <c r="BW538" s="28" t="e">
        <f>#REF!</f>
        <v>#REF!</v>
      </c>
      <c r="BX538" s="28" t="e">
        <f t="shared" si="505"/>
        <v>#REF!</v>
      </c>
      <c r="BY538" s="28">
        <f>BY$19</f>
        <v>0</v>
      </c>
      <c r="BZ538" s="28">
        <f>BZ$19</f>
        <v>0</v>
      </c>
      <c r="CA538" s="28" t="str">
        <f t="shared" si="506"/>
        <v/>
      </c>
      <c r="CB538" s="28">
        <f>CB$19</f>
        <v>0</v>
      </c>
      <c r="CC538" s="28">
        <f>CC$19</f>
        <v>0</v>
      </c>
      <c r="CD538" s="28" t="str">
        <f t="shared" si="507"/>
        <v/>
      </c>
      <c r="CE538" s="28">
        <f>CE$19</f>
        <v>0</v>
      </c>
      <c r="CF538" s="28">
        <f>CF$19</f>
        <v>0</v>
      </c>
      <c r="CG538" s="28" t="str">
        <f t="shared" si="508"/>
        <v/>
      </c>
      <c r="CH538" s="28"/>
      <c r="CI538" s="28"/>
      <c r="CJ538" s="28"/>
      <c r="CK538" s="28"/>
      <c r="CL538" s="28"/>
      <c r="CM538" s="28"/>
    </row>
    <row r="539" spans="2:91" x14ac:dyDescent="0.2">
      <c r="B539" s="28">
        <f>B$20</f>
        <v>0</v>
      </c>
      <c r="C539" s="28">
        <f>C$20</f>
        <v>0</v>
      </c>
      <c r="D539" s="28" t="str">
        <f t="shared" si="481"/>
        <v/>
      </c>
      <c r="E539" s="28">
        <f>E$20</f>
        <v>0</v>
      </c>
      <c r="F539" s="28">
        <f>F$20</f>
        <v>0</v>
      </c>
      <c r="G539" s="28" t="str">
        <f t="shared" si="482"/>
        <v/>
      </c>
      <c r="H539" s="28">
        <f>H$20</f>
        <v>0</v>
      </c>
      <c r="I539" s="28">
        <f>I$20</f>
        <v>0</v>
      </c>
      <c r="J539" s="28" t="str">
        <f t="shared" si="483"/>
        <v/>
      </c>
      <c r="K539" s="28">
        <f>K$20</f>
        <v>0</v>
      </c>
      <c r="L539" s="28">
        <f>L$20</f>
        <v>0</v>
      </c>
      <c r="M539" s="28" t="str">
        <f t="shared" si="484"/>
        <v/>
      </c>
      <c r="N539" s="28">
        <f>N$20</f>
        <v>0</v>
      </c>
      <c r="O539" s="28">
        <f>O$20</f>
        <v>0</v>
      </c>
      <c r="P539" s="28" t="str">
        <f t="shared" si="485"/>
        <v/>
      </c>
      <c r="Q539" s="28">
        <f>Q$20</f>
        <v>0</v>
      </c>
      <c r="R539" s="28">
        <f>R$20</f>
        <v>0</v>
      </c>
      <c r="S539" s="28" t="str">
        <f t="shared" si="486"/>
        <v/>
      </c>
      <c r="T539" s="28">
        <f>T$20</f>
        <v>0</v>
      </c>
      <c r="U539" s="28">
        <f>U$20</f>
        <v>0</v>
      </c>
      <c r="V539" s="28" t="str">
        <f t="shared" si="487"/>
        <v/>
      </c>
      <c r="W539" s="28">
        <f>W$20</f>
        <v>0</v>
      </c>
      <c r="X539" s="28">
        <f>X$20</f>
        <v>0</v>
      </c>
      <c r="Y539" s="28" t="str">
        <f t="shared" si="488"/>
        <v/>
      </c>
      <c r="Z539" s="28">
        <f>Z$20</f>
        <v>0</v>
      </c>
      <c r="AA539" s="28">
        <f>AA$20</f>
        <v>0</v>
      </c>
      <c r="AB539" s="28" t="str">
        <f t="shared" si="489"/>
        <v/>
      </c>
      <c r="AC539" s="28">
        <f>AC$20</f>
        <v>0</v>
      </c>
      <c r="AD539" s="28">
        <f>AD$20</f>
        <v>0</v>
      </c>
      <c r="AE539" s="28" t="str">
        <f t="shared" si="490"/>
        <v/>
      </c>
      <c r="AF539" s="28">
        <f>AF$20</f>
        <v>0</v>
      </c>
      <c r="AG539" s="28">
        <f>AG$20</f>
        <v>0</v>
      </c>
      <c r="AH539" s="28" t="str">
        <f t="shared" si="491"/>
        <v/>
      </c>
      <c r="AI539" s="28">
        <f>AI$20</f>
        <v>0</v>
      </c>
      <c r="AJ539" s="28">
        <f>AJ$20</f>
        <v>0</v>
      </c>
      <c r="AK539" s="28" t="str">
        <f t="shared" si="492"/>
        <v/>
      </c>
      <c r="AL539" s="28">
        <f>AL$20</f>
        <v>0</v>
      </c>
      <c r="AM539" s="28">
        <f>AM$20</f>
        <v>0</v>
      </c>
      <c r="AN539" s="28" t="str">
        <f t="shared" si="493"/>
        <v/>
      </c>
      <c r="AO539" s="28">
        <f>AO$20</f>
        <v>0</v>
      </c>
      <c r="AP539" s="28">
        <f>AP$20</f>
        <v>0</v>
      </c>
      <c r="AQ539" s="28" t="str">
        <f t="shared" si="494"/>
        <v/>
      </c>
      <c r="AR539" s="28">
        <f>AR$20</f>
        <v>0</v>
      </c>
      <c r="AS539" s="28">
        <f>AS$20</f>
        <v>0</v>
      </c>
      <c r="AT539" s="28" t="str">
        <f t="shared" si="495"/>
        <v/>
      </c>
      <c r="AU539" s="28">
        <f>AU$20</f>
        <v>0</v>
      </c>
      <c r="AV539" s="28">
        <f>AV$20</f>
        <v>0</v>
      </c>
      <c r="AW539" s="28" t="str">
        <f t="shared" si="496"/>
        <v/>
      </c>
      <c r="AX539" s="28">
        <f>AX$20</f>
        <v>0</v>
      </c>
      <c r="AY539" s="28">
        <f>AY$20</f>
        <v>0</v>
      </c>
      <c r="AZ539" s="28" t="str">
        <f t="shared" si="497"/>
        <v/>
      </c>
      <c r="BA539" s="28">
        <f>BA$20</f>
        <v>0</v>
      </c>
      <c r="BB539" s="28">
        <f>BB$20</f>
        <v>0</v>
      </c>
      <c r="BC539" s="28" t="str">
        <f t="shared" si="498"/>
        <v/>
      </c>
      <c r="BD539" s="28" t="e">
        <f>#REF!</f>
        <v>#REF!</v>
      </c>
      <c r="BE539" s="28" t="e">
        <f>#REF!</f>
        <v>#REF!</v>
      </c>
      <c r="BF539" s="28" t="e">
        <f t="shared" si="499"/>
        <v>#REF!</v>
      </c>
      <c r="BG539" s="28">
        <f>BG$20</f>
        <v>0</v>
      </c>
      <c r="BH539" s="28">
        <f>BH$20</f>
        <v>0</v>
      </c>
      <c r="BI539" s="28" t="str">
        <f t="shared" si="500"/>
        <v/>
      </c>
      <c r="BJ539" s="28">
        <f>BJ$20</f>
        <v>0</v>
      </c>
      <c r="BK539" s="28">
        <f>BK$20</f>
        <v>0</v>
      </c>
      <c r="BL539" s="28" t="str">
        <f t="shared" si="501"/>
        <v/>
      </c>
      <c r="BM539" s="28">
        <f>BM$20</f>
        <v>0</v>
      </c>
      <c r="BN539" s="28">
        <f>BN$20</f>
        <v>0</v>
      </c>
      <c r="BO539" s="28" t="str">
        <f t="shared" si="502"/>
        <v/>
      </c>
      <c r="BP539" s="28">
        <f>BP$20</f>
        <v>0</v>
      </c>
      <c r="BQ539" s="28">
        <f>BQ$20</f>
        <v>0</v>
      </c>
      <c r="BR539" s="28" t="str">
        <f t="shared" si="503"/>
        <v/>
      </c>
      <c r="BS539" s="28">
        <f>BS$20</f>
        <v>0</v>
      </c>
      <c r="BT539" s="28">
        <f>BT$20</f>
        <v>0</v>
      </c>
      <c r="BU539" s="28" t="str">
        <f t="shared" si="504"/>
        <v/>
      </c>
      <c r="BV539" s="28" t="e">
        <f>#REF!</f>
        <v>#REF!</v>
      </c>
      <c r="BW539" s="28" t="e">
        <f>#REF!</f>
        <v>#REF!</v>
      </c>
      <c r="BX539" s="28" t="e">
        <f t="shared" si="505"/>
        <v>#REF!</v>
      </c>
      <c r="BY539" s="28" t="e">
        <f>#REF!</f>
        <v>#REF!</v>
      </c>
      <c r="BZ539" s="28" t="e">
        <f>#REF!</f>
        <v>#REF!</v>
      </c>
      <c r="CA539" s="28" t="e">
        <f t="shared" si="506"/>
        <v>#REF!</v>
      </c>
      <c r="CB539" s="28" t="e">
        <f>#REF!</f>
        <v>#REF!</v>
      </c>
      <c r="CC539" s="28" t="e">
        <f>#REF!</f>
        <v>#REF!</v>
      </c>
      <c r="CD539" s="28" t="e">
        <f t="shared" si="507"/>
        <v>#REF!</v>
      </c>
      <c r="CE539" s="28" t="e">
        <f>#REF!</f>
        <v>#REF!</v>
      </c>
      <c r="CF539" s="28" t="e">
        <f>#REF!</f>
        <v>#REF!</v>
      </c>
      <c r="CG539" s="28" t="e">
        <f t="shared" si="508"/>
        <v>#REF!</v>
      </c>
      <c r="CH539" s="28"/>
      <c r="CI539" s="28"/>
      <c r="CJ539" s="28"/>
      <c r="CK539" s="28"/>
      <c r="CL539" s="28"/>
      <c r="CM539" s="28"/>
    </row>
    <row r="540" spans="2:91" x14ac:dyDescent="0.2">
      <c r="B540" s="28">
        <f>B$21</f>
        <v>0</v>
      </c>
      <c r="C540" s="28">
        <f>C$21</f>
        <v>0</v>
      </c>
      <c r="D540" s="28" t="str">
        <f t="shared" si="481"/>
        <v/>
      </c>
      <c r="E540" s="28">
        <f>E$21</f>
        <v>0</v>
      </c>
      <c r="F540" s="28">
        <f>F$21</f>
        <v>0</v>
      </c>
      <c r="G540" s="28" t="str">
        <f t="shared" si="482"/>
        <v/>
      </c>
      <c r="H540" s="28">
        <f>H$21</f>
        <v>0</v>
      </c>
      <c r="I540" s="28">
        <f>I$21</f>
        <v>0</v>
      </c>
      <c r="J540" s="28" t="str">
        <f t="shared" si="483"/>
        <v/>
      </c>
      <c r="K540" s="28">
        <f>K$21</f>
        <v>0</v>
      </c>
      <c r="L540" s="28">
        <f>L$21</f>
        <v>0</v>
      </c>
      <c r="M540" s="28" t="str">
        <f t="shared" si="484"/>
        <v/>
      </c>
      <c r="N540" s="28">
        <f>N$21</f>
        <v>0</v>
      </c>
      <c r="O540" s="28">
        <f>O$21</f>
        <v>0</v>
      </c>
      <c r="P540" s="28" t="str">
        <f t="shared" si="485"/>
        <v/>
      </c>
      <c r="Q540" s="28">
        <f>Q$21</f>
        <v>0</v>
      </c>
      <c r="R540" s="28">
        <f>R$21</f>
        <v>0</v>
      </c>
      <c r="S540" s="28" t="str">
        <f t="shared" si="486"/>
        <v/>
      </c>
      <c r="T540" s="28">
        <f>T$21</f>
        <v>0</v>
      </c>
      <c r="U540" s="28">
        <f>U$21</f>
        <v>0</v>
      </c>
      <c r="V540" s="28" t="str">
        <f t="shared" si="487"/>
        <v/>
      </c>
      <c r="W540" s="28">
        <f>W$21</f>
        <v>0</v>
      </c>
      <c r="X540" s="28">
        <f>X$21</f>
        <v>0</v>
      </c>
      <c r="Y540" s="28" t="str">
        <f t="shared" si="488"/>
        <v/>
      </c>
      <c r="Z540" s="28">
        <f>Z$21</f>
        <v>0</v>
      </c>
      <c r="AA540" s="28">
        <f>AA$21</f>
        <v>0</v>
      </c>
      <c r="AB540" s="28" t="str">
        <f t="shared" si="489"/>
        <v/>
      </c>
      <c r="AC540" s="28">
        <f>AC$21</f>
        <v>0</v>
      </c>
      <c r="AD540" s="28">
        <f>AD$21</f>
        <v>0</v>
      </c>
      <c r="AE540" s="28" t="str">
        <f t="shared" si="490"/>
        <v/>
      </c>
      <c r="AF540" s="28">
        <f>AF$21</f>
        <v>0</v>
      </c>
      <c r="AG540" s="28">
        <f>AG$21</f>
        <v>0</v>
      </c>
      <c r="AH540" s="28" t="str">
        <f t="shared" si="491"/>
        <v/>
      </c>
      <c r="AI540" s="28">
        <f>AI$21</f>
        <v>0</v>
      </c>
      <c r="AJ540" s="28">
        <f>AJ$21</f>
        <v>0</v>
      </c>
      <c r="AK540" s="28" t="str">
        <f t="shared" si="492"/>
        <v/>
      </c>
      <c r="AL540" s="28">
        <f>AL$21</f>
        <v>0</v>
      </c>
      <c r="AM540" s="28">
        <f>AM$21</f>
        <v>0</v>
      </c>
      <c r="AN540" s="28" t="str">
        <f t="shared" si="493"/>
        <v/>
      </c>
      <c r="AO540" s="28">
        <f>AO$21</f>
        <v>0</v>
      </c>
      <c r="AP540" s="28">
        <f>AP$21</f>
        <v>0</v>
      </c>
      <c r="AQ540" s="28" t="str">
        <f t="shared" si="494"/>
        <v/>
      </c>
      <c r="AR540" s="28">
        <f>AR$21</f>
        <v>0</v>
      </c>
      <c r="AS540" s="28">
        <f>AS$21</f>
        <v>0</v>
      </c>
      <c r="AT540" s="28" t="str">
        <f t="shared" si="495"/>
        <v/>
      </c>
      <c r="AU540" s="28">
        <f>AU$21</f>
        <v>0</v>
      </c>
      <c r="AV540" s="28">
        <f>AV$21</f>
        <v>0</v>
      </c>
      <c r="AW540" s="28" t="str">
        <f t="shared" si="496"/>
        <v/>
      </c>
      <c r="AX540" s="28">
        <f>AX$21</f>
        <v>0</v>
      </c>
      <c r="AY540" s="28">
        <f>AY$21</f>
        <v>0</v>
      </c>
      <c r="AZ540" s="28" t="str">
        <f t="shared" si="497"/>
        <v/>
      </c>
      <c r="BA540" s="28">
        <f>BA$21</f>
        <v>0</v>
      </c>
      <c r="BB540" s="28">
        <f>BB$21</f>
        <v>0</v>
      </c>
      <c r="BC540" s="28" t="str">
        <f t="shared" si="498"/>
        <v/>
      </c>
      <c r="BD540" s="28">
        <f>BD$21</f>
        <v>0</v>
      </c>
      <c r="BE540" s="28">
        <f>BE$21</f>
        <v>0</v>
      </c>
      <c r="BF540" s="28" t="str">
        <f t="shared" si="499"/>
        <v/>
      </c>
      <c r="BG540" s="28">
        <f>BG$21</f>
        <v>0</v>
      </c>
      <c r="BH540" s="28">
        <f>BH$21</f>
        <v>0</v>
      </c>
      <c r="BI540" s="28" t="str">
        <f t="shared" si="500"/>
        <v/>
      </c>
      <c r="BJ540" s="28">
        <f>BJ$21</f>
        <v>0</v>
      </c>
      <c r="BK540" s="28">
        <f>BK$21</f>
        <v>0</v>
      </c>
      <c r="BL540" s="28" t="str">
        <f t="shared" si="501"/>
        <v/>
      </c>
      <c r="BM540" s="28">
        <f>BM$21</f>
        <v>0</v>
      </c>
      <c r="BN540" s="28">
        <f>BN$21</f>
        <v>0</v>
      </c>
      <c r="BO540" s="28" t="str">
        <f t="shared" si="502"/>
        <v/>
      </c>
      <c r="BP540" s="28">
        <f>BP$21</f>
        <v>0</v>
      </c>
      <c r="BQ540" s="28">
        <f>BQ$21</f>
        <v>0</v>
      </c>
      <c r="BR540" s="28" t="str">
        <f t="shared" si="503"/>
        <v/>
      </c>
      <c r="BS540" s="28">
        <f>BS$21</f>
        <v>0</v>
      </c>
      <c r="BT540" s="28">
        <f>BT$21</f>
        <v>0</v>
      </c>
      <c r="BU540" s="28" t="str">
        <f t="shared" si="504"/>
        <v/>
      </c>
      <c r="BV540" s="28">
        <f>BV$21</f>
        <v>0</v>
      </c>
      <c r="BW540" s="28">
        <f>BW$21</f>
        <v>0</v>
      </c>
      <c r="BX540" s="28" t="str">
        <f t="shared" si="505"/>
        <v/>
      </c>
      <c r="BY540" s="28" t="e">
        <f>#REF!</f>
        <v>#REF!</v>
      </c>
      <c r="BZ540" s="28" t="e">
        <f>#REF!</f>
        <v>#REF!</v>
      </c>
      <c r="CA540" s="28" t="e">
        <f t="shared" si="506"/>
        <v>#REF!</v>
      </c>
      <c r="CB540" s="28" t="e">
        <f>#REF!</f>
        <v>#REF!</v>
      </c>
      <c r="CC540" s="28" t="e">
        <f>#REF!</f>
        <v>#REF!</v>
      </c>
      <c r="CD540" s="28" t="e">
        <f t="shared" si="507"/>
        <v>#REF!</v>
      </c>
      <c r="CE540" s="28" t="e">
        <f>#REF!</f>
        <v>#REF!</v>
      </c>
      <c r="CF540" s="28" t="e">
        <f>#REF!</f>
        <v>#REF!</v>
      </c>
      <c r="CG540" s="28" t="e">
        <f t="shared" si="508"/>
        <v>#REF!</v>
      </c>
      <c r="CH540" s="28"/>
      <c r="CI540" s="28"/>
      <c r="CJ540" s="28"/>
      <c r="CK540" s="28"/>
      <c r="CL540" s="28"/>
      <c r="CM540" s="28"/>
    </row>
    <row r="541" spans="2:91" x14ac:dyDescent="0.2">
      <c r="B541" s="28">
        <f>B$22</f>
        <v>0</v>
      </c>
      <c r="C541" s="28">
        <f>C$22</f>
        <v>0</v>
      </c>
      <c r="D541" s="28" t="str">
        <f t="shared" si="481"/>
        <v/>
      </c>
      <c r="E541" s="28">
        <f>E$22</f>
        <v>0</v>
      </c>
      <c r="F541" s="28">
        <f>F$22</f>
        <v>0</v>
      </c>
      <c r="G541" s="28" t="str">
        <f t="shared" si="482"/>
        <v/>
      </c>
      <c r="H541" s="28">
        <f>H$22</f>
        <v>0</v>
      </c>
      <c r="I541" s="28">
        <f>I$22</f>
        <v>0</v>
      </c>
      <c r="J541" s="28" t="str">
        <f t="shared" si="483"/>
        <v/>
      </c>
      <c r="K541" s="28" t="str">
        <f>K$22</f>
        <v>partner_id</v>
      </c>
      <c r="L541" s="28" t="str">
        <f>L$22</f>
        <v>Partner identifier in app</v>
      </c>
      <c r="M541" s="28" t="str">
        <f t="shared" si="484"/>
        <v>"key":"partner_id","value":"","description":"Partner identifier in app"},{</v>
      </c>
      <c r="N541" s="28">
        <f>N$22</f>
        <v>0</v>
      </c>
      <c r="O541" s="28">
        <f>O$22</f>
        <v>0</v>
      </c>
      <c r="P541" s="28" t="str">
        <f t="shared" si="485"/>
        <v/>
      </c>
      <c r="Q541" s="28">
        <f>Q$22</f>
        <v>0</v>
      </c>
      <c r="R541" s="28">
        <f>R$22</f>
        <v>0</v>
      </c>
      <c r="S541" s="28" t="str">
        <f t="shared" si="486"/>
        <v/>
      </c>
      <c r="T541" s="28">
        <f>T$22</f>
        <v>0</v>
      </c>
      <c r="U541" s="28">
        <f>U$22</f>
        <v>0</v>
      </c>
      <c r="V541" s="28" t="str">
        <f t="shared" si="487"/>
        <v/>
      </c>
      <c r="W541" s="28">
        <f>W$22</f>
        <v>0</v>
      </c>
      <c r="X541" s="28">
        <f>X$22</f>
        <v>0</v>
      </c>
      <c r="Y541" s="28" t="str">
        <f t="shared" si="488"/>
        <v/>
      </c>
      <c r="Z541" s="28">
        <f>Z$22</f>
        <v>0</v>
      </c>
      <c r="AA541" s="28">
        <f>AA$22</f>
        <v>0</v>
      </c>
      <c r="AB541" s="28" t="str">
        <f t="shared" si="489"/>
        <v/>
      </c>
      <c r="AC541" s="28">
        <f>AC$22</f>
        <v>0</v>
      </c>
      <c r="AD541" s="28">
        <f>AD$22</f>
        <v>0</v>
      </c>
      <c r="AE541" s="28" t="str">
        <f t="shared" si="490"/>
        <v/>
      </c>
      <c r="AF541" s="28">
        <f>AF$22</f>
        <v>0</v>
      </c>
      <c r="AG541" s="28">
        <f>AG$22</f>
        <v>0</v>
      </c>
      <c r="AH541" s="28" t="str">
        <f t="shared" si="491"/>
        <v/>
      </c>
      <c r="AI541" s="28">
        <f>AI$22</f>
        <v>0</v>
      </c>
      <c r="AJ541" s="28">
        <f>AJ$22</f>
        <v>0</v>
      </c>
      <c r="AK541" s="28" t="str">
        <f t="shared" si="492"/>
        <v/>
      </c>
      <c r="AL541" s="28">
        <f>AL$22</f>
        <v>0</v>
      </c>
      <c r="AM541" s="28">
        <f>AM$22</f>
        <v>0</v>
      </c>
      <c r="AN541" s="28" t="str">
        <f t="shared" si="493"/>
        <v/>
      </c>
      <c r="AO541" s="28">
        <f>AO$22</f>
        <v>0</v>
      </c>
      <c r="AP541" s="28">
        <f>AP$22</f>
        <v>0</v>
      </c>
      <c r="AQ541" s="28" t="str">
        <f t="shared" si="494"/>
        <v/>
      </c>
      <c r="AR541" s="28">
        <f>AR$22</f>
        <v>0</v>
      </c>
      <c r="AS541" s="28">
        <f>AS$22</f>
        <v>0</v>
      </c>
      <c r="AT541" s="28" t="str">
        <f t="shared" si="495"/>
        <v/>
      </c>
      <c r="AU541" s="28">
        <f>AU$22</f>
        <v>0</v>
      </c>
      <c r="AV541" s="28">
        <f>AV$22</f>
        <v>0</v>
      </c>
      <c r="AW541" s="28" t="str">
        <f t="shared" si="496"/>
        <v/>
      </c>
      <c r="AX541" s="28">
        <f>AX$22</f>
        <v>0</v>
      </c>
      <c r="AY541" s="28">
        <f>AY$22</f>
        <v>0</v>
      </c>
      <c r="AZ541" s="28" t="str">
        <f t="shared" si="497"/>
        <v/>
      </c>
      <c r="BA541" s="28">
        <f>BA$22</f>
        <v>0</v>
      </c>
      <c r="BB541" s="28">
        <f>BB$22</f>
        <v>0</v>
      </c>
      <c r="BC541" s="28" t="str">
        <f t="shared" si="498"/>
        <v/>
      </c>
      <c r="BD541" s="28">
        <f>BD$22</f>
        <v>0</v>
      </c>
      <c r="BE541" s="28">
        <f>BE$22</f>
        <v>0</v>
      </c>
      <c r="BF541" s="28" t="str">
        <f t="shared" si="499"/>
        <v/>
      </c>
      <c r="BG541" s="28">
        <f>BG$22</f>
        <v>0</v>
      </c>
      <c r="BH541" s="28">
        <f>BH$22</f>
        <v>0</v>
      </c>
      <c r="BI541" s="28" t="str">
        <f t="shared" si="500"/>
        <v/>
      </c>
      <c r="BJ541" s="28">
        <f>BJ$22</f>
        <v>0</v>
      </c>
      <c r="BK541" s="28">
        <f>BK$22</f>
        <v>0</v>
      </c>
      <c r="BL541" s="28" t="str">
        <f t="shared" si="501"/>
        <v/>
      </c>
      <c r="BM541" s="28" t="e">
        <f>#REF!</f>
        <v>#REF!</v>
      </c>
      <c r="BN541" s="28" t="e">
        <f>#REF!</f>
        <v>#REF!</v>
      </c>
      <c r="BO541" s="28" t="e">
        <f t="shared" si="502"/>
        <v>#REF!</v>
      </c>
      <c r="BP541" s="28">
        <f>BP$22</f>
        <v>0</v>
      </c>
      <c r="BQ541" s="28">
        <f>BQ$22</f>
        <v>0</v>
      </c>
      <c r="BR541" s="28" t="str">
        <f t="shared" si="503"/>
        <v/>
      </c>
      <c r="BS541" s="28">
        <f>BS$22</f>
        <v>0</v>
      </c>
      <c r="BT541" s="28">
        <f>BT$22</f>
        <v>0</v>
      </c>
      <c r="BU541" s="28" t="str">
        <f t="shared" si="504"/>
        <v/>
      </c>
      <c r="BV541" s="28">
        <f>BV$22</f>
        <v>0</v>
      </c>
      <c r="BW541" s="28">
        <f>BW$22</f>
        <v>0</v>
      </c>
      <c r="BX541" s="28" t="str">
        <f t="shared" si="505"/>
        <v/>
      </c>
      <c r="BY541" s="28">
        <f>BY$22</f>
        <v>0</v>
      </c>
      <c r="BZ541" s="28">
        <f>BZ$22</f>
        <v>0</v>
      </c>
      <c r="CA541" s="28" t="str">
        <f t="shared" si="506"/>
        <v/>
      </c>
      <c r="CB541" s="28">
        <f>CB$22</f>
        <v>0</v>
      </c>
      <c r="CC541" s="28">
        <f>CC$22</f>
        <v>0</v>
      </c>
      <c r="CD541" s="28" t="str">
        <f t="shared" si="507"/>
        <v/>
      </c>
      <c r="CE541" s="28" t="e">
        <f>#REF!</f>
        <v>#REF!</v>
      </c>
      <c r="CF541" s="28" t="e">
        <f>#REF!</f>
        <v>#REF!</v>
      </c>
      <c r="CG541" s="28" t="e">
        <f t="shared" si="508"/>
        <v>#REF!</v>
      </c>
      <c r="CH541" s="28"/>
      <c r="CI541" s="28"/>
      <c r="CJ541" s="28"/>
      <c r="CK541" s="28"/>
      <c r="CL541" s="28"/>
      <c r="CM541" s="28"/>
    </row>
    <row r="542" spans="2:91" x14ac:dyDescent="0.2">
      <c r="B542" s="28">
        <f>B$23</f>
        <v>0</v>
      </c>
      <c r="C542" s="28">
        <f>C$23</f>
        <v>0</v>
      </c>
      <c r="D542" s="28" t="str">
        <f t="shared" si="481"/>
        <v/>
      </c>
      <c r="E542" s="28" t="e">
        <f>#REF!</f>
        <v>#REF!</v>
      </c>
      <c r="F542" s="28" t="e">
        <f>#REF!</f>
        <v>#REF!</v>
      </c>
      <c r="G542" s="28" t="e">
        <f t="shared" si="482"/>
        <v>#REF!</v>
      </c>
      <c r="H542" s="28">
        <f>H$23</f>
        <v>0</v>
      </c>
      <c r="I542" s="28">
        <f>I$23</f>
        <v>0</v>
      </c>
      <c r="J542" s="28" t="str">
        <f t="shared" si="483"/>
        <v/>
      </c>
      <c r="K542" s="28">
        <f>K$23</f>
        <v>0</v>
      </c>
      <c r="L542" s="28">
        <f>L$23</f>
        <v>0</v>
      </c>
      <c r="M542" s="28" t="str">
        <f t="shared" si="484"/>
        <v/>
      </c>
      <c r="N542" s="28">
        <f>N$23</f>
        <v>0</v>
      </c>
      <c r="O542" s="28">
        <f>O$23</f>
        <v>0</v>
      </c>
      <c r="P542" s="28" t="str">
        <f t="shared" si="485"/>
        <v/>
      </c>
      <c r="Q542" s="28">
        <f>Q$23</f>
        <v>0</v>
      </c>
      <c r="R542" s="28">
        <f>R$23</f>
        <v>0</v>
      </c>
      <c r="S542" s="28" t="str">
        <f t="shared" si="486"/>
        <v/>
      </c>
      <c r="T542" s="28">
        <f>T$23</f>
        <v>0</v>
      </c>
      <c r="U542" s="28">
        <f>U$23</f>
        <v>0</v>
      </c>
      <c r="V542" s="28" t="str">
        <f t="shared" si="487"/>
        <v/>
      </c>
      <c r="W542" s="28">
        <f>W$23</f>
        <v>0</v>
      </c>
      <c r="X542" s="28">
        <f>X$23</f>
        <v>0</v>
      </c>
      <c r="Y542" s="28" t="str">
        <f t="shared" si="488"/>
        <v/>
      </c>
      <c r="Z542" s="28">
        <f>Z$23</f>
        <v>0</v>
      </c>
      <c r="AA542" s="28">
        <f>AA$23</f>
        <v>0</v>
      </c>
      <c r="AB542" s="28" t="str">
        <f t="shared" si="489"/>
        <v/>
      </c>
      <c r="AC542" s="28" t="str">
        <f>AC$23</f>
        <v>profile_id</v>
      </c>
      <c r="AD542" s="28" t="str">
        <f>AD$23</f>
        <v>Profile identifier in app</v>
      </c>
      <c r="AE542" s="28" t="str">
        <f t="shared" si="490"/>
        <v>"key":"profile_id","value":"","description":"Profile identifier in app"},{</v>
      </c>
      <c r="AF542" s="28" t="e">
        <f>#REF!</f>
        <v>#REF!</v>
      </c>
      <c r="AG542" s="28" t="e">
        <f>#REF!</f>
        <v>#REF!</v>
      </c>
      <c r="AH542" s="28" t="e">
        <f t="shared" si="491"/>
        <v>#REF!</v>
      </c>
      <c r="AI542" s="28" t="e">
        <f>#REF!</f>
        <v>#REF!</v>
      </c>
      <c r="AJ542" s="28" t="e">
        <f>#REF!</f>
        <v>#REF!</v>
      </c>
      <c r="AK542" s="28" t="e">
        <f t="shared" si="492"/>
        <v>#REF!</v>
      </c>
      <c r="AL542" s="28" t="e">
        <f>#REF!</f>
        <v>#REF!</v>
      </c>
      <c r="AM542" s="28" t="e">
        <f>#REF!</f>
        <v>#REF!</v>
      </c>
      <c r="AN542" s="28" t="e">
        <f t="shared" si="493"/>
        <v>#REF!</v>
      </c>
      <c r="AO542" s="28" t="e">
        <f>#REF!</f>
        <v>#REF!</v>
      </c>
      <c r="AP542" s="28" t="e">
        <f>#REF!</f>
        <v>#REF!</v>
      </c>
      <c r="AQ542" s="28" t="e">
        <f t="shared" si="494"/>
        <v>#REF!</v>
      </c>
      <c r="AR542" s="28" t="str">
        <f>AR$23</f>
        <v>profile_ID</v>
      </c>
      <c r="AS542" s="28" t="str">
        <f>AS$23</f>
        <v>Profile identifier in app</v>
      </c>
      <c r="AT542" s="28" t="str">
        <f t="shared" si="495"/>
        <v>"key":"profile_ID","value":"","description":"Profile identifier in app"},{</v>
      </c>
      <c r="AU542" s="28" t="e">
        <f>#REF!</f>
        <v>#REF!</v>
      </c>
      <c r="AV542" s="28" t="e">
        <f>#REF!</f>
        <v>#REF!</v>
      </c>
      <c r="AW542" s="28" t="e">
        <f t="shared" si="496"/>
        <v>#REF!</v>
      </c>
      <c r="AX542" s="28" t="e">
        <f>#REF!</f>
        <v>#REF!</v>
      </c>
      <c r="AY542" s="28" t="e">
        <f>#REF!</f>
        <v>#REF!</v>
      </c>
      <c r="AZ542" s="28" t="e">
        <f t="shared" si="497"/>
        <v>#REF!</v>
      </c>
      <c r="BA542" s="28" t="e">
        <f>#REF!</f>
        <v>#REF!</v>
      </c>
      <c r="BB542" s="28" t="e">
        <f>#REF!</f>
        <v>#REF!</v>
      </c>
      <c r="BC542" s="28" t="e">
        <f t="shared" si="498"/>
        <v>#REF!</v>
      </c>
      <c r="BD542" s="28">
        <f>BD$23</f>
        <v>0</v>
      </c>
      <c r="BE542" s="28">
        <f>BE$23</f>
        <v>0</v>
      </c>
      <c r="BF542" s="28" t="str">
        <f t="shared" si="499"/>
        <v/>
      </c>
      <c r="BG542" s="28" t="e">
        <f>#REF!</f>
        <v>#REF!</v>
      </c>
      <c r="BH542" s="28" t="e">
        <f>#REF!</f>
        <v>#REF!</v>
      </c>
      <c r="BI542" s="28" t="e">
        <f t="shared" si="500"/>
        <v>#REF!</v>
      </c>
      <c r="BJ542" s="28" t="e">
        <f>#REF!</f>
        <v>#REF!</v>
      </c>
      <c r="BK542" s="28" t="e">
        <f>#REF!</f>
        <v>#REF!</v>
      </c>
      <c r="BL542" s="28" t="e">
        <f t="shared" si="501"/>
        <v>#REF!</v>
      </c>
      <c r="BM542" s="28" t="str">
        <f>BM$22</f>
        <v>thread_ID</v>
      </c>
      <c r="BN542" s="28" t="str">
        <f>BN$22</f>
        <v>Thread identifier in app</v>
      </c>
      <c r="BO542" s="28" t="str">
        <f t="shared" si="502"/>
        <v>"key":"thread_ID","value":"","description":"Thread identifier in app"},{</v>
      </c>
      <c r="BP542" s="28" t="e">
        <f>#REF!</f>
        <v>#REF!</v>
      </c>
      <c r="BQ542" s="28" t="e">
        <f>#REF!</f>
        <v>#REF!</v>
      </c>
      <c r="BR542" s="28" t="e">
        <f t="shared" si="503"/>
        <v>#REF!</v>
      </c>
      <c r="BS542" s="28">
        <f>BS$23</f>
        <v>0</v>
      </c>
      <c r="BT542" s="28">
        <f>BT$23</f>
        <v>0</v>
      </c>
      <c r="BU542" s="28" t="str">
        <f t="shared" si="504"/>
        <v/>
      </c>
      <c r="BV542" s="28" t="str">
        <f>BV$18</f>
        <v>stage_ID</v>
      </c>
      <c r="BW542" s="28" t="str">
        <f>BW$18</f>
        <v>Stage identifier in app</v>
      </c>
      <c r="BX542" s="28" t="str">
        <f t="shared" si="505"/>
        <v>"key":"stage_ID","value":"","description":"Stage identifier in app"},{</v>
      </c>
      <c r="BY542" s="28">
        <f>BY$23</f>
        <v>0</v>
      </c>
      <c r="BZ542" s="28">
        <f>BZ$23</f>
        <v>0</v>
      </c>
      <c r="CA542" s="28" t="str">
        <f t="shared" si="506"/>
        <v/>
      </c>
      <c r="CB542" s="28">
        <f>CB$23</f>
        <v>0</v>
      </c>
      <c r="CC542" s="28">
        <f>CC$23</f>
        <v>0</v>
      </c>
      <c r="CD542" s="28" t="str">
        <f t="shared" si="507"/>
        <v/>
      </c>
      <c r="CE542" s="28" t="str">
        <f>CE$18</f>
        <v>stage_ID</v>
      </c>
      <c r="CF542" s="28" t="str">
        <f>CF$18</f>
        <v>Stage identifier in app</v>
      </c>
      <c r="CG542" s="28" t="str">
        <f t="shared" si="508"/>
        <v>"key":"stage_ID","value":"","description":"Stage identifier in app"},{</v>
      </c>
      <c r="CH542" s="28"/>
      <c r="CI542" s="28"/>
      <c r="CJ542" s="28"/>
      <c r="CK542" s="28"/>
      <c r="CL542" s="28"/>
      <c r="CM542" s="28"/>
    </row>
    <row r="543" spans="2:91" x14ac:dyDescent="0.2">
      <c r="B543" s="28">
        <f>B$24</f>
        <v>0</v>
      </c>
      <c r="C543" s="28">
        <f>C$24</f>
        <v>0</v>
      </c>
      <c r="D543" s="28" t="str">
        <f t="shared" si="481"/>
        <v/>
      </c>
      <c r="E543" s="28" t="str">
        <f>E$23</f>
        <v>profile_id</v>
      </c>
      <c r="F543" s="28" t="str">
        <f>F$23</f>
        <v>Profile identifier in app</v>
      </c>
      <c r="G543" s="28" t="str">
        <f t="shared" si="482"/>
        <v>"key":"profile_id","value":"","description":"Profile identifier in app"},{</v>
      </c>
      <c r="H543" s="28">
        <f>H$24</f>
        <v>0</v>
      </c>
      <c r="I543" s="28">
        <f>I$24</f>
        <v>0</v>
      </c>
      <c r="J543" s="28" t="str">
        <f t="shared" si="483"/>
        <v/>
      </c>
      <c r="K543" s="28">
        <f>K$24</f>
        <v>0</v>
      </c>
      <c r="L543" s="28">
        <f>L$24</f>
        <v>0</v>
      </c>
      <c r="M543" s="28" t="str">
        <f t="shared" si="484"/>
        <v/>
      </c>
      <c r="N543" s="28">
        <f>N$24</f>
        <v>0</v>
      </c>
      <c r="O543" s="28">
        <f>O$24</f>
        <v>0</v>
      </c>
      <c r="P543" s="28" t="str">
        <f t="shared" si="485"/>
        <v/>
      </c>
      <c r="Q543" s="28">
        <f>Q$24</f>
        <v>0</v>
      </c>
      <c r="R543" s="28">
        <f>R$24</f>
        <v>0</v>
      </c>
      <c r="S543" s="28" t="str">
        <f t="shared" si="486"/>
        <v/>
      </c>
      <c r="T543" s="28">
        <f>T$24</f>
        <v>0</v>
      </c>
      <c r="U543" s="28">
        <f>U$24</f>
        <v>0</v>
      </c>
      <c r="V543" s="28" t="str">
        <f t="shared" si="487"/>
        <v/>
      </c>
      <c r="W543" s="28" t="str">
        <f>W$24</f>
        <v>user_id</v>
      </c>
      <c r="X543" s="28" t="str">
        <f>X$24</f>
        <v>User identifier in app</v>
      </c>
      <c r="Y543" s="28" t="str">
        <f t="shared" si="488"/>
        <v>"key":"user_id","value":"","description":"User identifier in app"},{</v>
      </c>
      <c r="Z543" s="28" t="str">
        <f>Z$24</f>
        <v>user_id</v>
      </c>
      <c r="AA543" s="28" t="str">
        <f>AA$24</f>
        <v>User identifier in app</v>
      </c>
      <c r="AB543" s="28" t="str">
        <f t="shared" si="489"/>
        <v>"key":"user_id","value":"","description":"User identifier in app"},{</v>
      </c>
      <c r="AC543" s="28">
        <f>AC$24</f>
        <v>0</v>
      </c>
      <c r="AD543" s="28">
        <f>AD$24</f>
        <v>0</v>
      </c>
      <c r="AE543" s="28" t="str">
        <f t="shared" si="490"/>
        <v/>
      </c>
      <c r="AF543" s="28" t="str">
        <f>AF$23</f>
        <v>profile_id</v>
      </c>
      <c r="AG543" s="28" t="str">
        <f>AG$23</f>
        <v>Profile identifier in app</v>
      </c>
      <c r="AH543" s="28" t="str">
        <f t="shared" si="491"/>
        <v>"key":"profile_id","value":"","description":"Profile identifier in app"},{</v>
      </c>
      <c r="AI543" s="28" t="str">
        <f>AI$23</f>
        <v>profile_ID</v>
      </c>
      <c r="AJ543" s="28" t="str">
        <f>AJ$23</f>
        <v>Profile identifier in app</v>
      </c>
      <c r="AK543" s="28" t="str">
        <f t="shared" si="492"/>
        <v>"key":"profile_ID","value":"","description":"Profile identifier in app"},{</v>
      </c>
      <c r="AL543" s="28" t="str">
        <f>AL$23</f>
        <v>profile_ID</v>
      </c>
      <c r="AM543" s="28" t="str">
        <f>AM$23</f>
        <v>Profile identifier in app</v>
      </c>
      <c r="AN543" s="28" t="str">
        <f t="shared" si="493"/>
        <v>"key":"profile_ID","value":"","description":"Profile identifier in app"},{</v>
      </c>
      <c r="AO543" s="28" t="str">
        <f>AO$23</f>
        <v>profile_ID</v>
      </c>
      <c r="AP543" s="28" t="str">
        <f>AP$23</f>
        <v>Profile identifier in app</v>
      </c>
      <c r="AQ543" s="28" t="str">
        <f t="shared" si="494"/>
        <v>"key":"profile_ID","value":"","description":"Profile identifier in app"},{</v>
      </c>
      <c r="AR543" s="28">
        <f>AR$24</f>
        <v>0</v>
      </c>
      <c r="AS543" s="28">
        <f>AS$24</f>
        <v>0</v>
      </c>
      <c r="AT543" s="28" t="str">
        <f t="shared" si="495"/>
        <v/>
      </c>
      <c r="AU543" s="28" t="str">
        <f>AU$23</f>
        <v>profile_ID</v>
      </c>
      <c r="AV543" s="28" t="str">
        <f>AV$23</f>
        <v>Profile identifier in app</v>
      </c>
      <c r="AW543" s="28" t="str">
        <f t="shared" si="496"/>
        <v>"key":"profile_ID","value":"","description":"Profile identifier in app"},{</v>
      </c>
      <c r="AX543" s="28" t="str">
        <f>AX$23</f>
        <v>profile_ID</v>
      </c>
      <c r="AY543" s="28" t="str">
        <f>AY$23</f>
        <v>Profile identifier in app</v>
      </c>
      <c r="AZ543" s="28" t="str">
        <f t="shared" si="497"/>
        <v>"key":"profile_ID","value":"","description":"Profile identifier in app"},{</v>
      </c>
      <c r="BA543" s="28" t="str">
        <f>BA$23</f>
        <v>profile_ID</v>
      </c>
      <c r="BB543" s="28" t="str">
        <f>BB$23</f>
        <v>Profile identifier in app</v>
      </c>
      <c r="BC543" s="28" t="str">
        <f t="shared" si="498"/>
        <v>"key":"profile_ID","value":"","description":"Profile identifier in app"},{</v>
      </c>
      <c r="BD543" s="28">
        <f>BD$24</f>
        <v>0</v>
      </c>
      <c r="BE543" s="28">
        <f>BE$24</f>
        <v>0</v>
      </c>
      <c r="BF543" s="28" t="str">
        <f t="shared" si="499"/>
        <v/>
      </c>
      <c r="BG543" s="28" t="str">
        <f>BG$23</f>
        <v>profile_ID</v>
      </c>
      <c r="BH543" s="28" t="str">
        <f>BH$23</f>
        <v>Profile identifier in app</v>
      </c>
      <c r="BI543" s="28" t="str">
        <f t="shared" si="500"/>
        <v>"key":"profile_ID","value":"","description":"Profile identifier in app"},{</v>
      </c>
      <c r="BJ543" s="28" t="str">
        <f>BJ$23</f>
        <v>profile_ID</v>
      </c>
      <c r="BK543" s="28" t="str">
        <f>BK$23</f>
        <v>Profile identifier in app</v>
      </c>
      <c r="BL543" s="28" t="str">
        <f t="shared" si="501"/>
        <v>"key":"profile_ID","value":"","description":"Profile identifier in app"},{</v>
      </c>
      <c r="BM543" s="28" t="str">
        <f>BM$23</f>
        <v>profile_ID</v>
      </c>
      <c r="BN543" s="28" t="str">
        <f>BN$23</f>
        <v>Profile identifier in app</v>
      </c>
      <c r="BO543" s="28" t="str">
        <f t="shared" si="502"/>
        <v>"key":"profile_ID","value":"","description":"Profile identifier in app"},{</v>
      </c>
      <c r="BP543" s="28" t="str">
        <f>BP$23</f>
        <v>profile_ID</v>
      </c>
      <c r="BQ543" s="28" t="str">
        <f>BQ$23</f>
        <v>Profile identifier in app</v>
      </c>
      <c r="BR543" s="28" t="str">
        <f t="shared" si="503"/>
        <v>"key":"profile_ID","value":"","description":"Profile identifier in app"},{</v>
      </c>
      <c r="BS543" s="28">
        <f>BS$24</f>
        <v>0</v>
      </c>
      <c r="BT543" s="28">
        <f>BT$24</f>
        <v>0</v>
      </c>
      <c r="BU543" s="28" t="str">
        <f t="shared" si="504"/>
        <v/>
      </c>
      <c r="BV543" s="28" t="str">
        <f>BV$19</f>
        <v>attachment_ID</v>
      </c>
      <c r="BW543" s="28" t="str">
        <f>BW$19</f>
        <v>Attachment identifier in app</v>
      </c>
      <c r="BX543" s="28" t="str">
        <f t="shared" si="505"/>
        <v>"key":"attachment_ID","value":"","description":"Attachment identifier in app"},{</v>
      </c>
      <c r="BY543" s="28" t="str">
        <f>BY$20</f>
        <v>post_ID</v>
      </c>
      <c r="BZ543" s="28" t="str">
        <f>BZ$20</f>
        <v>Post identifier in app</v>
      </c>
      <c r="CA543" s="28" t="str">
        <f t="shared" si="506"/>
        <v>"key":"post_ID","value":"","description":"Post identifier in app"},{</v>
      </c>
      <c r="CB543" s="28" t="str">
        <f>CB$20</f>
        <v>post_ID</v>
      </c>
      <c r="CC543" s="28" t="str">
        <f>CC$20</f>
        <v>Post identifier in app</v>
      </c>
      <c r="CD543" s="28" t="str">
        <f t="shared" si="507"/>
        <v>"key":"post_ID","value":"","description":"Post identifier in app"},{</v>
      </c>
      <c r="CE543" s="28" t="str">
        <f>CE$20</f>
        <v>post_ID</v>
      </c>
      <c r="CF543" s="28" t="str">
        <f>CF$20</f>
        <v>Post identifier in app</v>
      </c>
      <c r="CG543" s="28" t="str">
        <f t="shared" si="508"/>
        <v>"key":"post_ID","value":"","description":"Post identifier in app"},{</v>
      </c>
      <c r="CH543" s="28"/>
      <c r="CI543" s="28"/>
      <c r="CJ543" s="28"/>
      <c r="CK543" s="28"/>
      <c r="CL543" s="28"/>
      <c r="CM543" s="28"/>
    </row>
    <row r="544" spans="2:91" x14ac:dyDescent="0.2">
      <c r="B544" s="28">
        <f>B$25</f>
        <v>0</v>
      </c>
      <c r="C544" s="28">
        <f>C$25</f>
        <v>0</v>
      </c>
      <c r="D544" s="28" t="str">
        <f t="shared" si="481"/>
        <v/>
      </c>
      <c r="E544" s="28">
        <f>E$25</f>
        <v>0</v>
      </c>
      <c r="F544" s="28">
        <f>F$25</f>
        <v>0</v>
      </c>
      <c r="G544" s="28" t="str">
        <f t="shared" si="482"/>
        <v/>
      </c>
      <c r="H544" s="28">
        <f>H$25</f>
        <v>0</v>
      </c>
      <c r="I544" s="28">
        <f>I$25</f>
        <v>0</v>
      </c>
      <c r="J544" s="28" t="str">
        <f t="shared" si="483"/>
        <v/>
      </c>
      <c r="K544" s="28">
        <f>K$25</f>
        <v>0</v>
      </c>
      <c r="L544" s="28">
        <f>L$25</f>
        <v>0</v>
      </c>
      <c r="M544" s="28" t="str">
        <f t="shared" si="484"/>
        <v/>
      </c>
      <c r="N544" s="28">
        <f>N$25</f>
        <v>0</v>
      </c>
      <c r="O544" s="28">
        <f>O$25</f>
        <v>0</v>
      </c>
      <c r="P544" s="28" t="str">
        <f t="shared" si="485"/>
        <v/>
      </c>
      <c r="Q544" s="28">
        <f>Q$25</f>
        <v>0</v>
      </c>
      <c r="R544" s="28">
        <f>R$25</f>
        <v>0</v>
      </c>
      <c r="S544" s="28" t="str">
        <f t="shared" si="486"/>
        <v/>
      </c>
      <c r="T544" s="28" t="str">
        <f>T$25</f>
        <v>person_id</v>
      </c>
      <c r="U544" s="28" t="str">
        <f>U$25</f>
        <v>Person identifier in app</v>
      </c>
      <c r="V544" s="28" t="str">
        <f t="shared" si="487"/>
        <v>"key":"person_id","value":"","description":"Person identifier in app"},{</v>
      </c>
      <c r="W544" s="28">
        <f>W$25</f>
        <v>0</v>
      </c>
      <c r="X544" s="28">
        <f>X$25</f>
        <v>0</v>
      </c>
      <c r="Y544" s="28" t="str">
        <f t="shared" si="488"/>
        <v/>
      </c>
      <c r="Z544" s="28">
        <f>Z$25</f>
        <v>0</v>
      </c>
      <c r="AA544" s="28">
        <f>AA$25</f>
        <v>0</v>
      </c>
      <c r="AB544" s="28" t="str">
        <f t="shared" si="489"/>
        <v/>
      </c>
      <c r="AC544" s="28">
        <f>AC$25</f>
        <v>0</v>
      </c>
      <c r="AD544" s="28">
        <f>AD$25</f>
        <v>0</v>
      </c>
      <c r="AE544" s="28" t="str">
        <f t="shared" si="490"/>
        <v/>
      </c>
      <c r="AF544" s="28">
        <f>AF$25</f>
        <v>0</v>
      </c>
      <c r="AG544" s="28">
        <f>AG$25</f>
        <v>0</v>
      </c>
      <c r="AH544" s="28" t="str">
        <f t="shared" si="491"/>
        <v/>
      </c>
      <c r="AI544" s="28">
        <f>AI$25</f>
        <v>0</v>
      </c>
      <c r="AJ544" s="28">
        <f>AJ$25</f>
        <v>0</v>
      </c>
      <c r="AK544" s="28" t="str">
        <f t="shared" si="492"/>
        <v/>
      </c>
      <c r="AL544" s="28">
        <f>AL$25</f>
        <v>0</v>
      </c>
      <c r="AM544" s="28">
        <f>AM$25</f>
        <v>0</v>
      </c>
      <c r="AN544" s="28" t="str">
        <f t="shared" si="493"/>
        <v/>
      </c>
      <c r="AO544" s="28">
        <f>AO$25</f>
        <v>0</v>
      </c>
      <c r="AP544" s="28">
        <f>AP$25</f>
        <v>0</v>
      </c>
      <c r="AQ544" s="28" t="str">
        <f t="shared" si="494"/>
        <v/>
      </c>
      <c r="AR544" s="28">
        <f>AR$25</f>
        <v>0</v>
      </c>
      <c r="AS544" s="28">
        <f>AS$25</f>
        <v>0</v>
      </c>
      <c r="AT544" s="28" t="str">
        <f t="shared" si="495"/>
        <v/>
      </c>
      <c r="AU544" s="28">
        <f>AU$25</f>
        <v>0</v>
      </c>
      <c r="AV544" s="28">
        <f>AV$25</f>
        <v>0</v>
      </c>
      <c r="AW544" s="28" t="str">
        <f t="shared" si="496"/>
        <v/>
      </c>
      <c r="AX544" s="28">
        <f>AX$25</f>
        <v>0</v>
      </c>
      <c r="AY544" s="28">
        <f>AY$25</f>
        <v>0</v>
      </c>
      <c r="AZ544" s="28" t="str">
        <f t="shared" si="497"/>
        <v/>
      </c>
      <c r="BA544" s="28">
        <f>BA$25</f>
        <v>0</v>
      </c>
      <c r="BB544" s="28">
        <f>BB$25</f>
        <v>0</v>
      </c>
      <c r="BC544" s="28" t="str">
        <f t="shared" si="498"/>
        <v/>
      </c>
      <c r="BD544" s="28" t="str">
        <f>BD$20</f>
        <v>post_ID</v>
      </c>
      <c r="BE544" s="28" t="str">
        <f>BE$20</f>
        <v>Post identifier in app</v>
      </c>
      <c r="BF544" s="28" t="str">
        <f t="shared" si="499"/>
        <v>"key":"post_ID","value":"","description":"Post identifier in app"},{</v>
      </c>
      <c r="BG544" s="28">
        <f>BG$25</f>
        <v>0</v>
      </c>
      <c r="BH544" s="28">
        <f>BH$25</f>
        <v>0</v>
      </c>
      <c r="BI544" s="28" t="str">
        <f t="shared" si="500"/>
        <v/>
      </c>
      <c r="BJ544" s="28">
        <f>BJ$25</f>
        <v>0</v>
      </c>
      <c r="BK544" s="28">
        <f>BK$25</f>
        <v>0</v>
      </c>
      <c r="BL544" s="28" t="str">
        <f t="shared" si="501"/>
        <v/>
      </c>
      <c r="BM544" s="28">
        <f>BM$25</f>
        <v>0</v>
      </c>
      <c r="BN544" s="28">
        <f>BN$25</f>
        <v>0</v>
      </c>
      <c r="BO544" s="28" t="str">
        <f t="shared" si="502"/>
        <v/>
      </c>
      <c r="BP544" s="28">
        <f>BP$25</f>
        <v>0</v>
      </c>
      <c r="BQ544" s="28">
        <f>BQ$25</f>
        <v>0</v>
      </c>
      <c r="BR544" s="28" t="str">
        <f t="shared" si="503"/>
        <v/>
      </c>
      <c r="BS544" s="28">
        <f>BS$25</f>
        <v>0</v>
      </c>
      <c r="BT544" s="28">
        <f>BT$25</f>
        <v>0</v>
      </c>
      <c r="BU544" s="28" t="str">
        <f t="shared" si="504"/>
        <v/>
      </c>
      <c r="BV544" s="28" t="str">
        <f>BV$20</f>
        <v>post_ID</v>
      </c>
      <c r="BW544" s="28" t="str">
        <f>BW$20</f>
        <v>Post identifier in app</v>
      </c>
      <c r="BX544" s="28" t="str">
        <f t="shared" si="505"/>
        <v>"key":"post_ID","value":"","description":"Post identifier in app"},{</v>
      </c>
      <c r="BY544" s="28" t="str">
        <f>BY$18</f>
        <v>stage_ID</v>
      </c>
      <c r="BZ544" s="28" t="str">
        <f>BZ$18</f>
        <v>Stage identifier in app</v>
      </c>
      <c r="CA544" s="28" t="str">
        <f t="shared" si="506"/>
        <v>"key":"stage_ID","value":"","description":"Stage identifier in app"},{</v>
      </c>
      <c r="CB544" s="28" t="str">
        <f>CB$18</f>
        <v>stage_ID</v>
      </c>
      <c r="CC544" s="28" t="str">
        <f>CC$18</f>
        <v>Stage identifier in app</v>
      </c>
      <c r="CD544" s="28" t="str">
        <f t="shared" si="507"/>
        <v>"key":"stage_ID","value":"","description":"Stage identifier in app"},{</v>
      </c>
      <c r="CE544" s="28">
        <f>CE$25</f>
        <v>0</v>
      </c>
      <c r="CF544" s="28">
        <f>CF$25</f>
        <v>0</v>
      </c>
      <c r="CG544" s="28" t="str">
        <f t="shared" si="508"/>
        <v/>
      </c>
      <c r="CH544" s="28"/>
      <c r="CI544" s="28"/>
      <c r="CJ544" s="28"/>
      <c r="CK544" s="28"/>
      <c r="CL544" s="28"/>
      <c r="CM544" s="28"/>
    </row>
    <row r="545" spans="1:97" x14ac:dyDescent="0.2">
      <c r="B545" s="28" t="str">
        <f>B$26</f>
        <v>app_id</v>
      </c>
      <c r="C545" s="28" t="str">
        <f>C$26</f>
        <v>App identifier in app</v>
      </c>
      <c r="D545" s="28" t="str">
        <f t="shared" si="481"/>
        <v>"key":"app_id","value":"","description":"App identifier in app"},{</v>
      </c>
      <c r="E545" s="28" t="str">
        <f>E$26</f>
        <v>app_id</v>
      </c>
      <c r="F545" s="28" t="str">
        <f>F$26</f>
        <v>App identifier in app</v>
      </c>
      <c r="G545" s="28" t="str">
        <f t="shared" si="482"/>
        <v>"key":"app_id","value":"","description":"App identifier in app"},{</v>
      </c>
      <c r="H545" s="28" t="str">
        <f>H$26</f>
        <v>app_id</v>
      </c>
      <c r="I545" s="28" t="str">
        <f>I$26</f>
        <v>App identifier in app</v>
      </c>
      <c r="J545" s="28" t="str">
        <f t="shared" si="483"/>
        <v>"key":"app_id","value":"","description":"App identifier in app"},{</v>
      </c>
      <c r="K545" s="28" t="str">
        <f>K$26</f>
        <v>app_id</v>
      </c>
      <c r="L545" s="28" t="str">
        <f>L$26</f>
        <v>App identifier in app</v>
      </c>
      <c r="M545" s="28" t="str">
        <f t="shared" si="484"/>
        <v>"key":"app_id","value":"","description":"App identifier in app"},{</v>
      </c>
      <c r="N545" s="28" t="str">
        <f>N$26</f>
        <v>app_id</v>
      </c>
      <c r="O545" s="28" t="str">
        <f>O$26</f>
        <v>App identifier in app</v>
      </c>
      <c r="P545" s="28" t="str">
        <f t="shared" si="485"/>
        <v>"key":"app_id","value":"","description":"App identifier in app"},{</v>
      </c>
      <c r="Q545" s="28" t="str">
        <f>Q$26</f>
        <v>app_id</v>
      </c>
      <c r="R545" s="28" t="str">
        <f>R$26</f>
        <v>App identifier in app</v>
      </c>
      <c r="S545" s="28" t="str">
        <f t="shared" si="486"/>
        <v>"key":"app_id","value":"","description":"App identifier in app"},{</v>
      </c>
      <c r="T545" s="28" t="str">
        <f>T$26</f>
        <v>app_id</v>
      </c>
      <c r="U545" s="28" t="str">
        <f>U$26</f>
        <v>App identifier in app</v>
      </c>
      <c r="V545" s="28" t="str">
        <f t="shared" si="487"/>
        <v>"key":"app_id","value":"","description":"App identifier in app"},{</v>
      </c>
      <c r="W545" s="28" t="str">
        <f>W$26</f>
        <v>app_id</v>
      </c>
      <c r="X545" s="28" t="str">
        <f>X$26</f>
        <v>App identifier in app</v>
      </c>
      <c r="Y545" s="28" t="str">
        <f t="shared" si="488"/>
        <v>"key":"app_id","value":"","description":"App identifier in app"},{</v>
      </c>
      <c r="Z545" s="28" t="str">
        <f>Z$26</f>
        <v>app_id</v>
      </c>
      <c r="AA545" s="28" t="str">
        <f>AA$26</f>
        <v>App identifier in app</v>
      </c>
      <c r="AB545" s="28" t="str">
        <f t="shared" si="489"/>
        <v>"key":"app_id","value":"","description":"App identifier in app"},{</v>
      </c>
      <c r="AC545" s="28" t="str">
        <f>AC$26</f>
        <v>app_id</v>
      </c>
      <c r="AD545" s="28" t="str">
        <f>AD$26</f>
        <v>App identifier in app</v>
      </c>
      <c r="AE545" s="28" t="str">
        <f t="shared" si="490"/>
        <v>"key":"app_id","value":"","description":"App identifier in app"},{</v>
      </c>
      <c r="AF545" s="28" t="str">
        <f>AF$26</f>
        <v>app_id</v>
      </c>
      <c r="AG545" s="28" t="str">
        <f>AG$26</f>
        <v>App identifier in app</v>
      </c>
      <c r="AH545" s="28" t="str">
        <f t="shared" si="491"/>
        <v>"key":"app_id","value":"","description":"App identifier in app"},{</v>
      </c>
      <c r="AI545" s="28" t="str">
        <f>AI$26</f>
        <v>app_ID</v>
      </c>
      <c r="AJ545" s="28" t="str">
        <f>AJ$26</f>
        <v>App identifier in app</v>
      </c>
      <c r="AK545" s="28" t="str">
        <f t="shared" si="492"/>
        <v>"key":"app_ID","value":"","description":"App identifier in app"},{</v>
      </c>
      <c r="AL545" s="28" t="str">
        <f>AL$26</f>
        <v>app_ID</v>
      </c>
      <c r="AM545" s="28" t="str">
        <f>AM$26</f>
        <v>App identifier in app</v>
      </c>
      <c r="AN545" s="28" t="str">
        <f t="shared" si="493"/>
        <v>"key":"app_ID","value":"","description":"App identifier in app"},{</v>
      </c>
      <c r="AO545" s="28" t="str">
        <f>AO$26</f>
        <v>app_ID</v>
      </c>
      <c r="AP545" s="28" t="str">
        <f>AP$26</f>
        <v>App identifier in app</v>
      </c>
      <c r="AQ545" s="28" t="str">
        <f t="shared" si="494"/>
        <v>"key":"app_ID","value":"","description":"App identifier in app"},{</v>
      </c>
      <c r="AR545" s="28" t="str">
        <f>AR$26</f>
        <v>app_ID</v>
      </c>
      <c r="AS545" s="28" t="str">
        <f>AS$26</f>
        <v>App identifier in app</v>
      </c>
      <c r="AT545" s="28" t="str">
        <f t="shared" si="495"/>
        <v>"key":"app_ID","value":"","description":"App identifier in app"},{</v>
      </c>
      <c r="AU545" s="28" t="str">
        <f>AU$26</f>
        <v>app_ID</v>
      </c>
      <c r="AV545" s="28" t="str">
        <f>AV$26</f>
        <v>App identifier in app</v>
      </c>
      <c r="AW545" s="28" t="str">
        <f t="shared" si="496"/>
        <v>"key":"app_ID","value":"","description":"App identifier in app"},{</v>
      </c>
      <c r="AX545" s="28" t="str">
        <f>AX$26</f>
        <v>app_ID</v>
      </c>
      <c r="AY545" s="28" t="str">
        <f>AY$26</f>
        <v>App identifier in app</v>
      </c>
      <c r="AZ545" s="28" t="str">
        <f t="shared" si="497"/>
        <v>"key":"app_ID","value":"","description":"App identifier in app"},{</v>
      </c>
      <c r="BA545" s="28" t="str">
        <f>BA$26</f>
        <v>app_ID</v>
      </c>
      <c r="BB545" s="28" t="str">
        <f>BB$26</f>
        <v>App identifier in app</v>
      </c>
      <c r="BC545" s="28" t="str">
        <f t="shared" si="498"/>
        <v>"key":"app_ID","value":"","description":"App identifier in app"},{</v>
      </c>
      <c r="BD545" s="28" t="str">
        <f>BD$26</f>
        <v>app_ID</v>
      </c>
      <c r="BE545" s="28" t="str">
        <f>BE$26</f>
        <v>App identifier in app</v>
      </c>
      <c r="BF545" s="28" t="str">
        <f t="shared" si="499"/>
        <v>"key":"app_ID","value":"","description":"App identifier in app"},{</v>
      </c>
      <c r="BG545" s="28" t="str">
        <f>BG$26</f>
        <v>app_ID</v>
      </c>
      <c r="BH545" s="28" t="str">
        <f>BH$26</f>
        <v>App identifier in app</v>
      </c>
      <c r="BI545" s="28" t="str">
        <f t="shared" si="500"/>
        <v>"key":"app_ID","value":"","description":"App identifier in app"},{</v>
      </c>
      <c r="BJ545" s="28" t="str">
        <f>BJ$26</f>
        <v>app_ID</v>
      </c>
      <c r="BK545" s="28" t="str">
        <f>BK$26</f>
        <v>App identifier in app</v>
      </c>
      <c r="BL545" s="28" t="str">
        <f t="shared" si="501"/>
        <v>"key":"app_ID","value":"","description":"App identifier in app"},{</v>
      </c>
      <c r="BM545" s="28" t="str">
        <f>BM$26</f>
        <v>app_ID</v>
      </c>
      <c r="BN545" s="28" t="str">
        <f>BN$26</f>
        <v>App identifier in app</v>
      </c>
      <c r="BO545" s="28" t="str">
        <f t="shared" si="502"/>
        <v>"key":"app_ID","value":"","description":"App identifier in app"},{</v>
      </c>
      <c r="BP545" s="28" t="str">
        <f>BP$26</f>
        <v>app_ID</v>
      </c>
      <c r="BQ545" s="28" t="str">
        <f>BQ$26</f>
        <v>App identifier in app</v>
      </c>
      <c r="BR545" s="28" t="str">
        <f t="shared" si="503"/>
        <v>"key":"app_ID","value":"","description":"App identifier in app"},{</v>
      </c>
      <c r="BS545" s="28" t="str">
        <f>BS$26</f>
        <v>app_ID</v>
      </c>
      <c r="BT545" s="28" t="str">
        <f>BT$26</f>
        <v>App identifier in app</v>
      </c>
      <c r="BU545" s="28" t="str">
        <f t="shared" si="504"/>
        <v>"key":"app_ID","value":"","description":"App identifier in app"},{</v>
      </c>
      <c r="BV545" s="28" t="str">
        <f>BV$26</f>
        <v>app_ID</v>
      </c>
      <c r="BW545" s="28" t="str">
        <f>BW$26</f>
        <v>App identifier in app</v>
      </c>
      <c r="BX545" s="28" t="str">
        <f t="shared" si="505"/>
        <v>"key":"app_ID","value":"","description":"App identifier in app"},{</v>
      </c>
      <c r="BY545" s="28" t="str">
        <f>BY$26</f>
        <v>app_ID</v>
      </c>
      <c r="BZ545" s="28" t="str">
        <f>BZ$26</f>
        <v>App identifier in app</v>
      </c>
      <c r="CA545" s="28" t="str">
        <f t="shared" si="506"/>
        <v>"key":"app_ID","value":"","description":"App identifier in app"},{</v>
      </c>
      <c r="CB545" s="28" t="str">
        <f>CB$26</f>
        <v>app_ID</v>
      </c>
      <c r="CC545" s="28" t="str">
        <f>CC$26</f>
        <v>App identifier in app</v>
      </c>
      <c r="CD545" s="28" t="str">
        <f t="shared" si="507"/>
        <v>"key":"app_ID","value":"","description":"App identifier in app"},{</v>
      </c>
      <c r="CE545" s="28" t="str">
        <f>CE$26</f>
        <v>app_ID</v>
      </c>
      <c r="CF545" s="28" t="str">
        <f>CF$26</f>
        <v>App identifier in app</v>
      </c>
      <c r="CG545" s="28" t="str">
        <f t="shared" si="508"/>
        <v>"key":"app_ID","value":"","description":"App identifier in app"},{</v>
      </c>
      <c r="CH545" s="28"/>
      <c r="CI545" s="28"/>
      <c r="CJ545" s="28"/>
      <c r="CK545" s="28"/>
      <c r="CL545" s="28"/>
      <c r="CM545" s="28"/>
    </row>
    <row r="546" spans="1:97" x14ac:dyDescent="0.2">
      <c r="B546" s="28">
        <f>B$27</f>
        <v>0</v>
      </c>
      <c r="C546" s="28">
        <f>C$27</f>
        <v>0</v>
      </c>
      <c r="D546" s="28" t="str">
        <f t="shared" si="481"/>
        <v/>
      </c>
      <c r="E546" s="28">
        <f>E$27</f>
        <v>0</v>
      </c>
      <c r="F546" s="28">
        <f>F$27</f>
        <v>0</v>
      </c>
      <c r="G546" s="28" t="str">
        <f t="shared" si="482"/>
        <v/>
      </c>
      <c r="H546" s="28">
        <f>H$27</f>
        <v>0</v>
      </c>
      <c r="I546" s="28">
        <f>I$27</f>
        <v>0</v>
      </c>
      <c r="J546" s="28" t="str">
        <f t="shared" si="483"/>
        <v/>
      </c>
      <c r="K546" s="28">
        <f>K$27</f>
        <v>0</v>
      </c>
      <c r="L546" s="28">
        <f>L$27</f>
        <v>0</v>
      </c>
      <c r="M546" s="28" t="str">
        <f t="shared" si="484"/>
        <v/>
      </c>
      <c r="N546" s="28">
        <f>N$27</f>
        <v>0</v>
      </c>
      <c r="O546" s="28">
        <f>O$27</f>
        <v>0</v>
      </c>
      <c r="P546" s="28" t="str">
        <f t="shared" si="485"/>
        <v/>
      </c>
      <c r="Q546" s="28">
        <f>Q$27</f>
        <v>0</v>
      </c>
      <c r="R546" s="28">
        <f>R$27</f>
        <v>0</v>
      </c>
      <c r="S546" s="28" t="str">
        <f t="shared" si="486"/>
        <v/>
      </c>
      <c r="T546" s="28">
        <f>T$27</f>
        <v>0</v>
      </c>
      <c r="U546" s="28">
        <f>U$27</f>
        <v>0</v>
      </c>
      <c r="V546" s="28" t="str">
        <f t="shared" si="487"/>
        <v/>
      </c>
      <c r="W546" s="28">
        <f>W$27</f>
        <v>0</v>
      </c>
      <c r="X546" s="28">
        <f>X$27</f>
        <v>0</v>
      </c>
      <c r="Y546" s="28" t="str">
        <f t="shared" si="488"/>
        <v/>
      </c>
      <c r="Z546" s="28">
        <f>Z$27</f>
        <v>0</v>
      </c>
      <c r="AA546" s="28">
        <f>AA$27</f>
        <v>0</v>
      </c>
      <c r="AB546" s="28" t="str">
        <f t="shared" si="489"/>
        <v/>
      </c>
      <c r="AC546" s="28">
        <f>AC$27</f>
        <v>0</v>
      </c>
      <c r="AD546" s="28">
        <f>AD$27</f>
        <v>0</v>
      </c>
      <c r="AE546" s="28" t="str">
        <f t="shared" si="490"/>
        <v/>
      </c>
      <c r="AF546" s="28">
        <f>AF$27</f>
        <v>0</v>
      </c>
      <c r="AG546" s="28">
        <f>AG$27</f>
        <v>0</v>
      </c>
      <c r="AH546" s="28" t="str">
        <f t="shared" si="491"/>
        <v/>
      </c>
      <c r="AI546" s="28">
        <f>AI$27</f>
        <v>0</v>
      </c>
      <c r="AJ546" s="28">
        <f>AJ$27</f>
        <v>0</v>
      </c>
      <c r="AK546" s="28" t="str">
        <f t="shared" si="492"/>
        <v/>
      </c>
      <c r="AL546" s="28">
        <f>AL$27</f>
        <v>0</v>
      </c>
      <c r="AM546" s="28">
        <f>AM$27</f>
        <v>0</v>
      </c>
      <c r="AN546" s="28" t="str">
        <f t="shared" si="493"/>
        <v/>
      </c>
      <c r="AO546" s="28">
        <f>AO$27</f>
        <v>0</v>
      </c>
      <c r="AP546" s="28">
        <f>AP$27</f>
        <v>0</v>
      </c>
      <c r="AQ546" s="28" t="str">
        <f t="shared" si="494"/>
        <v/>
      </c>
      <c r="AR546" s="28">
        <f>AR$27</f>
        <v>0</v>
      </c>
      <c r="AS546" s="28">
        <f>AS$27</f>
        <v>0</v>
      </c>
      <c r="AT546" s="28" t="str">
        <f t="shared" si="495"/>
        <v/>
      </c>
      <c r="AU546" s="28">
        <f>AU$27</f>
        <v>0</v>
      </c>
      <c r="AV546" s="28">
        <f>AV$27</f>
        <v>0</v>
      </c>
      <c r="AW546" s="28" t="str">
        <f t="shared" si="496"/>
        <v/>
      </c>
      <c r="AX546" s="28">
        <f>AX$27</f>
        <v>0</v>
      </c>
      <c r="AY546" s="28">
        <f>AY$27</f>
        <v>0</v>
      </c>
      <c r="AZ546" s="28" t="str">
        <f t="shared" si="497"/>
        <v/>
      </c>
      <c r="BA546" s="28">
        <f>BA$27</f>
        <v>0</v>
      </c>
      <c r="BB546" s="28">
        <f>BB$27</f>
        <v>0</v>
      </c>
      <c r="BC546" s="28" t="str">
        <f t="shared" si="498"/>
        <v/>
      </c>
      <c r="BD546" s="28">
        <f>BD$27</f>
        <v>0</v>
      </c>
      <c r="BE546" s="28">
        <f>BE$27</f>
        <v>0</v>
      </c>
      <c r="BF546" s="28" t="str">
        <f t="shared" si="499"/>
        <v/>
      </c>
      <c r="BG546" s="28">
        <f>BG$27</f>
        <v>0</v>
      </c>
      <c r="BH546" s="28">
        <f>BH$27</f>
        <v>0</v>
      </c>
      <c r="BI546" s="28" t="str">
        <f t="shared" si="500"/>
        <v/>
      </c>
      <c r="BJ546" s="28">
        <f>BJ$27</f>
        <v>0</v>
      </c>
      <c r="BK546" s="28">
        <f>BK$27</f>
        <v>0</v>
      </c>
      <c r="BL546" s="28" t="str">
        <f t="shared" si="501"/>
        <v/>
      </c>
      <c r="BM546" s="28">
        <f>BM$27</f>
        <v>0</v>
      </c>
      <c r="BN546" s="28">
        <f>BN$27</f>
        <v>0</v>
      </c>
      <c r="BO546" s="28" t="str">
        <f t="shared" si="502"/>
        <v/>
      </c>
      <c r="BP546" s="28">
        <f>BP$27</f>
        <v>0</v>
      </c>
      <c r="BQ546" s="28">
        <f>BQ$27</f>
        <v>0</v>
      </c>
      <c r="BR546" s="28" t="str">
        <f t="shared" si="503"/>
        <v/>
      </c>
      <c r="BS546" s="28">
        <f>BS$27</f>
        <v>0</v>
      </c>
      <c r="BT546" s="28">
        <f>BT$27</f>
        <v>0</v>
      </c>
      <c r="BU546" s="28" t="str">
        <f t="shared" si="504"/>
        <v/>
      </c>
      <c r="BV546" s="28">
        <f>BV$27</f>
        <v>0</v>
      </c>
      <c r="BW546" s="28">
        <f>BW$27</f>
        <v>0</v>
      </c>
      <c r="BX546" s="28" t="str">
        <f t="shared" si="505"/>
        <v/>
      </c>
      <c r="BY546" s="28">
        <f>BY$27</f>
        <v>0</v>
      </c>
      <c r="BZ546" s="28">
        <f>BZ$27</f>
        <v>0</v>
      </c>
      <c r="CA546" s="28" t="str">
        <f t="shared" si="506"/>
        <v/>
      </c>
      <c r="CB546" s="28">
        <f>CB$27</f>
        <v>0</v>
      </c>
      <c r="CC546" s="28">
        <f>CC$27</f>
        <v>0</v>
      </c>
      <c r="CD546" s="28" t="str">
        <f t="shared" si="507"/>
        <v/>
      </c>
      <c r="CE546" s="28">
        <f>CE$27</f>
        <v>0</v>
      </c>
      <c r="CF546" s="28">
        <f>CF$27</f>
        <v>0</v>
      </c>
      <c r="CG546" s="28" t="str">
        <f t="shared" si="508"/>
        <v/>
      </c>
      <c r="CH546" s="28"/>
      <c r="CI546" s="28"/>
      <c r="CJ546" s="28"/>
      <c r="CK546" s="28"/>
      <c r="CL546" s="28"/>
      <c r="CM546" s="28"/>
    </row>
    <row r="547" spans="1:97" x14ac:dyDescent="0.2">
      <c r="B547" s="28" t="str">
        <f>B$28</f>
        <v>event_id</v>
      </c>
      <c r="C547" s="28" t="str">
        <f>C$28</f>
        <v>Event identifier in app</v>
      </c>
      <c r="D547" s="28" t="str">
        <f t="shared" si="481"/>
        <v>"key":"event_id","value":"","description":"Event identifier in app"},{</v>
      </c>
      <c r="E547" s="28" t="str">
        <f>E$28</f>
        <v>event_id</v>
      </c>
      <c r="F547" s="28" t="str">
        <f>F$28</f>
        <v>Event identifier in app</v>
      </c>
      <c r="G547" s="28" t="str">
        <f t="shared" si="482"/>
        <v>"key":"event_id","value":"","description":"Event identifier in app"},{</v>
      </c>
      <c r="H547" s="28" t="str">
        <f>H$28</f>
        <v>event_id</v>
      </c>
      <c r="I547" s="28" t="str">
        <f>I$28</f>
        <v>Event identifier in app</v>
      </c>
      <c r="J547" s="28" t="str">
        <f t="shared" si="483"/>
        <v>"key":"event_id","value":"","description":"Event identifier in app"},{</v>
      </c>
      <c r="K547" s="28" t="str">
        <f>K$28</f>
        <v>event_id</v>
      </c>
      <c r="L547" s="28" t="str">
        <f>L$28</f>
        <v>Event identifier in app</v>
      </c>
      <c r="M547" s="28" t="str">
        <f t="shared" si="484"/>
        <v>"key":"event_id","value":"","description":"Event identifier in app"},{</v>
      </c>
      <c r="N547" s="28" t="str">
        <f>N$28</f>
        <v>event_id</v>
      </c>
      <c r="O547" s="28" t="str">
        <f>O$28</f>
        <v>Event identifier in app</v>
      </c>
      <c r="P547" s="28" t="str">
        <f t="shared" si="485"/>
        <v>"key":"event_id","value":"","description":"Event identifier in app"},{</v>
      </c>
      <c r="Q547" s="28" t="str">
        <f>Q$28</f>
        <v>event_id</v>
      </c>
      <c r="R547" s="28" t="str">
        <f>R$28</f>
        <v>Event identifier in app</v>
      </c>
      <c r="S547" s="28" t="str">
        <f t="shared" si="486"/>
        <v>"key":"event_id","value":"","description":"Event identifier in app"},{</v>
      </c>
      <c r="T547" s="28" t="str">
        <f>T$28</f>
        <v>event_id</v>
      </c>
      <c r="U547" s="28" t="str">
        <f>U$28</f>
        <v>Event identifier in app</v>
      </c>
      <c r="V547" s="28" t="str">
        <f t="shared" si="487"/>
        <v>"key":"event_id","value":"","description":"Event identifier in app"},{</v>
      </c>
      <c r="W547" s="28" t="str">
        <f>W$28</f>
        <v>event_id</v>
      </c>
      <c r="X547" s="28" t="str">
        <f>X$28</f>
        <v>Event identifier in app</v>
      </c>
      <c r="Y547" s="28" t="str">
        <f t="shared" si="488"/>
        <v>"key":"event_id","value":"","description":"Event identifier in app"},{</v>
      </c>
      <c r="Z547" s="28" t="str">
        <f>Z$28</f>
        <v>event_id</v>
      </c>
      <c r="AA547" s="28" t="str">
        <f>AA$28</f>
        <v>Event identifier in app</v>
      </c>
      <c r="AB547" s="28" t="str">
        <f t="shared" si="489"/>
        <v>"key":"event_id","value":"","description":"Event identifier in app"},{</v>
      </c>
      <c r="AC547" s="28" t="str">
        <f>AC$28</f>
        <v>event_id</v>
      </c>
      <c r="AD547" s="28" t="str">
        <f>AD$28</f>
        <v>Event identifier in app</v>
      </c>
      <c r="AE547" s="28" t="str">
        <f t="shared" si="490"/>
        <v>"key":"event_id","value":"","description":"Event identifier in app"},{</v>
      </c>
      <c r="AF547" s="28" t="str">
        <f>AF$28</f>
        <v>event_id</v>
      </c>
      <c r="AG547" s="28" t="str">
        <f>AG$28</f>
        <v>Event identifier in app</v>
      </c>
      <c r="AH547" s="28" t="str">
        <f t="shared" si="491"/>
        <v>"key":"event_id","value":"","description":"Event identifier in app"},{</v>
      </c>
      <c r="AI547" s="28" t="str">
        <f>AI$28</f>
        <v>event_ID</v>
      </c>
      <c r="AJ547" s="28" t="str">
        <f>AJ$28</f>
        <v>Event identifier in app</v>
      </c>
      <c r="AK547" s="28" t="str">
        <f t="shared" si="492"/>
        <v>"key":"event_ID","value":"","description":"Event identifier in app"},{</v>
      </c>
      <c r="AL547" s="28" t="str">
        <f>AL$28</f>
        <v>event_ID</v>
      </c>
      <c r="AM547" s="28" t="str">
        <f>AM$28</f>
        <v>Event identifier in app</v>
      </c>
      <c r="AN547" s="28" t="str">
        <f t="shared" si="493"/>
        <v>"key":"event_ID","value":"","description":"Event identifier in app"},{</v>
      </c>
      <c r="AO547" s="28" t="str">
        <f>AO$28</f>
        <v>event_ID</v>
      </c>
      <c r="AP547" s="28" t="str">
        <f>AP$28</f>
        <v>Event identifier in app</v>
      </c>
      <c r="AQ547" s="28" t="str">
        <f t="shared" si="494"/>
        <v>"key":"event_ID","value":"","description":"Event identifier in app"},{</v>
      </c>
      <c r="AR547" s="28" t="str">
        <f>AR$28</f>
        <v>event_ID</v>
      </c>
      <c r="AS547" s="28" t="str">
        <f>AS$28</f>
        <v>Event identifier in app</v>
      </c>
      <c r="AT547" s="28" t="str">
        <f t="shared" si="495"/>
        <v>"key":"event_ID","value":"","description":"Event identifier in app"},{</v>
      </c>
      <c r="AU547" s="28" t="str">
        <f>AU$28</f>
        <v>event_ID</v>
      </c>
      <c r="AV547" s="28" t="str">
        <f>AV$28</f>
        <v>Event identifier in app</v>
      </c>
      <c r="AW547" s="28" t="str">
        <f t="shared" si="496"/>
        <v>"key":"event_ID","value":"","description":"Event identifier in app"},{</v>
      </c>
      <c r="AX547" s="28" t="str">
        <f>AX$28</f>
        <v>event_ID</v>
      </c>
      <c r="AY547" s="28" t="str">
        <f>AY$28</f>
        <v>Event identifier in app</v>
      </c>
      <c r="AZ547" s="28" t="str">
        <f t="shared" si="497"/>
        <v>"key":"event_ID","value":"","description":"Event identifier in app"},{</v>
      </c>
      <c r="BA547" s="28" t="str">
        <f>BA$28</f>
        <v>event_ID</v>
      </c>
      <c r="BB547" s="28" t="str">
        <f>BB$28</f>
        <v>Event identifier in app</v>
      </c>
      <c r="BC547" s="28" t="str">
        <f t="shared" si="498"/>
        <v>"key":"event_ID","value":"","description":"Event identifier in app"},{</v>
      </c>
      <c r="BD547" s="28" t="str">
        <f>BD$28</f>
        <v>event_ID</v>
      </c>
      <c r="BE547" s="28" t="str">
        <f>BE$28</f>
        <v>Event identifier in app</v>
      </c>
      <c r="BF547" s="28" t="str">
        <f t="shared" si="499"/>
        <v>"key":"event_ID","value":"","description":"Event identifier in app"},{</v>
      </c>
      <c r="BG547" s="28" t="str">
        <f>BG$28</f>
        <v>event_ID</v>
      </c>
      <c r="BH547" s="28" t="str">
        <f>BH$28</f>
        <v>Event identifier in app</v>
      </c>
      <c r="BI547" s="28" t="str">
        <f t="shared" si="500"/>
        <v>"key":"event_ID","value":"","description":"Event identifier in app"},{</v>
      </c>
      <c r="BJ547" s="28" t="str">
        <f>BJ$28</f>
        <v>event_ID</v>
      </c>
      <c r="BK547" s="28" t="str">
        <f>BK$28</f>
        <v>Event identifier in app</v>
      </c>
      <c r="BL547" s="28" t="str">
        <f t="shared" si="501"/>
        <v>"key":"event_ID","value":"","description":"Event identifier in app"},{</v>
      </c>
      <c r="BM547" s="28" t="str">
        <f>BM$28</f>
        <v>event_ID</v>
      </c>
      <c r="BN547" s="28" t="str">
        <f>BN$28</f>
        <v>Event identifier in app</v>
      </c>
      <c r="BO547" s="28" t="str">
        <f t="shared" si="502"/>
        <v>"key":"event_ID","value":"","description":"Event identifier in app"},{</v>
      </c>
      <c r="BP547" s="28" t="str">
        <f>BP$28</f>
        <v>event_ID</v>
      </c>
      <c r="BQ547" s="28" t="str">
        <f>BQ$28</f>
        <v>Event identifier in app</v>
      </c>
      <c r="BR547" s="28" t="str">
        <f t="shared" si="503"/>
        <v>"key":"event_ID","value":"","description":"Event identifier in app"},{</v>
      </c>
      <c r="BS547" s="28" t="str">
        <f>BS$28</f>
        <v>event_ID</v>
      </c>
      <c r="BT547" s="28" t="str">
        <f>BT$28</f>
        <v>Event identifier in app</v>
      </c>
      <c r="BU547" s="28" t="str">
        <f t="shared" si="504"/>
        <v>"key":"event_ID","value":"","description":"Event identifier in app"},{</v>
      </c>
      <c r="BV547" s="28" t="str">
        <f>BV$28</f>
        <v>event_ID</v>
      </c>
      <c r="BW547" s="28" t="str">
        <f>BW$28</f>
        <v>Event identifier in app</v>
      </c>
      <c r="BX547" s="28" t="str">
        <f t="shared" si="505"/>
        <v>"key":"event_ID","value":"","description":"Event identifier in app"},{</v>
      </c>
      <c r="BY547" s="28" t="str">
        <f>BY$28</f>
        <v>event_ID</v>
      </c>
      <c r="BZ547" s="28" t="str">
        <f>BZ$28</f>
        <v>Event identifier in app</v>
      </c>
      <c r="CA547" s="28" t="str">
        <f t="shared" si="506"/>
        <v>"key":"event_ID","value":"","description":"Event identifier in app"},{</v>
      </c>
      <c r="CB547" s="28" t="str">
        <f>CB$28</f>
        <v>event_ID</v>
      </c>
      <c r="CC547" s="28" t="str">
        <f>CC$28</f>
        <v>Event identifier in app</v>
      </c>
      <c r="CD547" s="28" t="str">
        <f t="shared" si="507"/>
        <v>"key":"event_ID","value":"","description":"Event identifier in app"},{</v>
      </c>
      <c r="CE547" s="28" t="str">
        <f>CE$28</f>
        <v>event_ID</v>
      </c>
      <c r="CF547" s="28" t="str">
        <f>CF$28</f>
        <v>Event identifier in app</v>
      </c>
      <c r="CG547" s="28" t="str">
        <f t="shared" si="508"/>
        <v>"key":"event_ID","value":"","description":"Event identifier in app"},{</v>
      </c>
      <c r="CH547" s="28"/>
      <c r="CI547" s="28"/>
      <c r="CJ547" s="28"/>
      <c r="CK547" s="28"/>
      <c r="CL547" s="28"/>
      <c r="CM547" s="28"/>
    </row>
    <row r="548" spans="1:97" x14ac:dyDescent="0.2">
      <c r="B548" s="28" t="str">
        <f>B$29</f>
        <v>process_id</v>
      </c>
      <c r="C548" s="28" t="str">
        <f>C$29</f>
        <v>Process identifier in app</v>
      </c>
      <c r="D548" s="28" t="str">
        <f t="shared" si="481"/>
        <v>"key":"process_id","value":"","description":"Process identifier in app"},{</v>
      </c>
      <c r="E548" s="28" t="str">
        <f>E$29</f>
        <v>process_id</v>
      </c>
      <c r="F548" s="28" t="str">
        <f>F$29</f>
        <v>Process identifier in app</v>
      </c>
      <c r="G548" s="28" t="str">
        <f t="shared" si="482"/>
        <v>"key":"process_id","value":"","description":"Process identifier in app"},{</v>
      </c>
      <c r="H548" s="28" t="str">
        <f>H$29</f>
        <v>process_id</v>
      </c>
      <c r="I548" s="28" t="str">
        <f>I$29</f>
        <v>Process identifier in app</v>
      </c>
      <c r="J548" s="28" t="str">
        <f t="shared" si="483"/>
        <v>"key":"process_id","value":"","description":"Process identifier in app"},{</v>
      </c>
      <c r="K548" s="28" t="str">
        <f>K$29</f>
        <v>process_id</v>
      </c>
      <c r="L548" s="28" t="str">
        <f>L$29</f>
        <v>Process identifier in app</v>
      </c>
      <c r="M548" s="28" t="str">
        <f t="shared" si="484"/>
        <v>"key":"process_id","value":"","description":"Process identifier in app"},{</v>
      </c>
      <c r="N548" s="28" t="str">
        <f>N$29</f>
        <v>process_id</v>
      </c>
      <c r="O548" s="28" t="str">
        <f>O$29</f>
        <v>Process identifier in app</v>
      </c>
      <c r="P548" s="28" t="str">
        <f t="shared" si="485"/>
        <v>"key":"process_id","value":"","description":"Process identifier in app"},{</v>
      </c>
      <c r="Q548" s="28" t="str">
        <f>Q$29</f>
        <v>process_id</v>
      </c>
      <c r="R548" s="28" t="str">
        <f>R$29</f>
        <v>Process identifier in app</v>
      </c>
      <c r="S548" s="28" t="str">
        <f t="shared" si="486"/>
        <v>"key":"process_id","value":"","description":"Process identifier in app"},{</v>
      </c>
      <c r="T548" s="28" t="str">
        <f>T$29</f>
        <v>process_id</v>
      </c>
      <c r="U548" s="28" t="str">
        <f>U$29</f>
        <v>Process identifier in app</v>
      </c>
      <c r="V548" s="28" t="str">
        <f t="shared" si="487"/>
        <v>"key":"process_id","value":"","description":"Process identifier in app"},{</v>
      </c>
      <c r="W548" s="28" t="str">
        <f>W$29</f>
        <v>process_id</v>
      </c>
      <c r="X548" s="28" t="str">
        <f>X$29</f>
        <v>Process identifier in app</v>
      </c>
      <c r="Y548" s="28" t="str">
        <f t="shared" si="488"/>
        <v>"key":"process_id","value":"","description":"Process identifier in app"},{</v>
      </c>
      <c r="Z548" s="28" t="str">
        <f>Z$29</f>
        <v>process_id</v>
      </c>
      <c r="AA548" s="28" t="str">
        <f>AA$29</f>
        <v>Process identifier in app</v>
      </c>
      <c r="AB548" s="28" t="str">
        <f t="shared" si="489"/>
        <v>"key":"process_id","value":"","description":"Process identifier in app"},{</v>
      </c>
      <c r="AC548" s="28" t="str">
        <f>AC$29</f>
        <v>process_id</v>
      </c>
      <c r="AD548" s="28" t="str">
        <f>AD$29</f>
        <v>Process identifier in app</v>
      </c>
      <c r="AE548" s="28" t="str">
        <f t="shared" si="490"/>
        <v>"key":"process_id","value":"","description":"Process identifier in app"},{</v>
      </c>
      <c r="AF548" s="28" t="str">
        <f>AF$29</f>
        <v>process_id</v>
      </c>
      <c r="AG548" s="28" t="str">
        <f>AG$29</f>
        <v>Process identifier in app</v>
      </c>
      <c r="AH548" s="28" t="str">
        <f t="shared" si="491"/>
        <v>"key":"process_id","value":"","description":"Process identifier in app"},{</v>
      </c>
      <c r="AI548" s="28" t="str">
        <f>AI$29</f>
        <v>process_ID</v>
      </c>
      <c r="AJ548" s="28" t="str">
        <f>AJ$29</f>
        <v>Process identifier in app</v>
      </c>
      <c r="AK548" s="28" t="str">
        <f t="shared" si="492"/>
        <v>"key":"process_ID","value":"","description":"Process identifier in app"},{</v>
      </c>
      <c r="AL548" s="28" t="str">
        <f>AL$29</f>
        <v>process_ID</v>
      </c>
      <c r="AM548" s="28" t="str">
        <f>AM$29</f>
        <v>Process identifier in app</v>
      </c>
      <c r="AN548" s="28" t="str">
        <f t="shared" si="493"/>
        <v>"key":"process_ID","value":"","description":"Process identifier in app"},{</v>
      </c>
      <c r="AO548" s="28" t="str">
        <f>AO$29</f>
        <v>process_ID</v>
      </c>
      <c r="AP548" s="28" t="str">
        <f>AP$29</f>
        <v>Process identifier in app</v>
      </c>
      <c r="AQ548" s="28" t="str">
        <f t="shared" si="494"/>
        <v>"key":"process_ID","value":"","description":"Process identifier in app"},{</v>
      </c>
      <c r="AR548" s="28" t="str">
        <f>AR$29</f>
        <v>process_ID</v>
      </c>
      <c r="AS548" s="28" t="str">
        <f>AS$29</f>
        <v>Process identifier in app</v>
      </c>
      <c r="AT548" s="28" t="str">
        <f t="shared" si="495"/>
        <v>"key":"process_ID","value":"","description":"Process identifier in app"},{</v>
      </c>
      <c r="AU548" s="28" t="str">
        <f>AU$29</f>
        <v>process_ID</v>
      </c>
      <c r="AV548" s="28" t="str">
        <f>AV$29</f>
        <v>Process identifier in app</v>
      </c>
      <c r="AW548" s="28" t="str">
        <f t="shared" si="496"/>
        <v>"key":"process_ID","value":"","description":"Process identifier in app"},{</v>
      </c>
      <c r="AX548" s="28" t="str">
        <f>AX$29</f>
        <v>process_ID</v>
      </c>
      <c r="AY548" s="28" t="str">
        <f>AY$29</f>
        <v>Process identifier in app</v>
      </c>
      <c r="AZ548" s="28" t="str">
        <f t="shared" si="497"/>
        <v>"key":"process_ID","value":"","description":"Process identifier in app"},{</v>
      </c>
      <c r="BA548" s="28" t="str">
        <f>BA$29</f>
        <v>process_ID</v>
      </c>
      <c r="BB548" s="28" t="str">
        <f>BB$29</f>
        <v>Process identifier in app</v>
      </c>
      <c r="BC548" s="28" t="str">
        <f t="shared" si="498"/>
        <v>"key":"process_ID","value":"","description":"Process identifier in app"},{</v>
      </c>
      <c r="BD548" s="28" t="str">
        <f>BD$29</f>
        <v>process_ID</v>
      </c>
      <c r="BE548" s="28" t="str">
        <f>BE$29</f>
        <v>Process identifier in app</v>
      </c>
      <c r="BF548" s="28" t="str">
        <f t="shared" si="499"/>
        <v>"key":"process_ID","value":"","description":"Process identifier in app"},{</v>
      </c>
      <c r="BG548" s="28" t="str">
        <f>BG$29</f>
        <v>process_ID</v>
      </c>
      <c r="BH548" s="28" t="str">
        <f>BH$29</f>
        <v>Process identifier in app</v>
      </c>
      <c r="BI548" s="28" t="str">
        <f t="shared" si="500"/>
        <v>"key":"process_ID","value":"","description":"Process identifier in app"},{</v>
      </c>
      <c r="BJ548" s="28" t="str">
        <f>BJ$29</f>
        <v>process_ID</v>
      </c>
      <c r="BK548" s="28" t="str">
        <f>BK$29</f>
        <v>Process identifier in app</v>
      </c>
      <c r="BL548" s="28" t="str">
        <f t="shared" si="501"/>
        <v>"key":"process_ID","value":"","description":"Process identifier in app"},{</v>
      </c>
      <c r="BM548" s="28" t="str">
        <f>BM$29</f>
        <v>process_ID</v>
      </c>
      <c r="BN548" s="28" t="str">
        <f>BN$29</f>
        <v>Process identifier in app</v>
      </c>
      <c r="BO548" s="28" t="str">
        <f t="shared" si="502"/>
        <v>"key":"process_ID","value":"","description":"Process identifier in app"},{</v>
      </c>
      <c r="BP548" s="28" t="str">
        <f>BP$29</f>
        <v>process_ID</v>
      </c>
      <c r="BQ548" s="28" t="str">
        <f>BQ$29</f>
        <v>Process identifier in app</v>
      </c>
      <c r="BR548" s="28" t="str">
        <f t="shared" si="503"/>
        <v>"key":"process_ID","value":"","description":"Process identifier in app"},{</v>
      </c>
      <c r="BS548" s="28" t="str">
        <f>BS$29</f>
        <v>process_ID</v>
      </c>
      <c r="BT548" s="28" t="str">
        <f>BT$29</f>
        <v>Process identifier in app</v>
      </c>
      <c r="BU548" s="28" t="str">
        <f t="shared" si="504"/>
        <v>"key":"process_ID","value":"","description":"Process identifier in app"},{</v>
      </c>
      <c r="BV548" s="28" t="str">
        <f>BV$29</f>
        <v>process_ID</v>
      </c>
      <c r="BW548" s="28" t="str">
        <f>BW$29</f>
        <v>Process identifier in app</v>
      </c>
      <c r="BX548" s="28" t="str">
        <f t="shared" si="505"/>
        <v>"key":"process_ID","value":"","description":"Process identifier in app"},{</v>
      </c>
      <c r="BY548" s="28" t="str">
        <f>BY$29</f>
        <v>process_ID</v>
      </c>
      <c r="BZ548" s="28" t="str">
        <f>BZ$29</f>
        <v>Process identifier in app</v>
      </c>
      <c r="CA548" s="28" t="str">
        <f t="shared" si="506"/>
        <v>"key":"process_ID","value":"","description":"Process identifier in app"},{</v>
      </c>
      <c r="CB548" s="28" t="str">
        <f>CB$29</f>
        <v>process_ID</v>
      </c>
      <c r="CC548" s="28" t="str">
        <f>CC$29</f>
        <v>Process identifier in app</v>
      </c>
      <c r="CD548" s="28" t="str">
        <f t="shared" si="507"/>
        <v>"key":"process_ID","value":"","description":"Process identifier in app"},{</v>
      </c>
      <c r="CE548" s="28" t="str">
        <f>CE$29</f>
        <v>process_ID</v>
      </c>
      <c r="CF548" s="28" t="str">
        <f>CF$29</f>
        <v>Process identifier in app</v>
      </c>
      <c r="CG548" s="28" t="str">
        <f t="shared" si="508"/>
        <v>"key":"process_ID","value":"","description":"Process identifier in app"},{</v>
      </c>
      <c r="CH548" s="28"/>
      <c r="CI548" s="28"/>
      <c r="CJ548" s="28"/>
      <c r="CK548" s="28"/>
      <c r="CL548" s="28"/>
      <c r="CM548" s="28"/>
    </row>
    <row r="549" spans="1:97" x14ac:dyDescent="0.2">
      <c r="D549" s="61" t="s">
        <v>179</v>
      </c>
      <c r="G549" s="61" t="s">
        <v>179</v>
      </c>
      <c r="J549" s="61" t="s">
        <v>179</v>
      </c>
      <c r="M549" s="61" t="s">
        <v>179</v>
      </c>
      <c r="P549" s="61" t="s">
        <v>179</v>
      </c>
      <c r="S549" s="61" t="s">
        <v>179</v>
      </c>
      <c r="V549" s="61" t="s">
        <v>179</v>
      </c>
      <c r="Y549" s="61" t="s">
        <v>179</v>
      </c>
      <c r="AB549" s="61" t="s">
        <v>179</v>
      </c>
      <c r="AE549" s="61" t="s">
        <v>179</v>
      </c>
      <c r="AH549" s="61" t="s">
        <v>179</v>
      </c>
      <c r="AK549" s="61" t="s">
        <v>179</v>
      </c>
      <c r="AN549" s="61" t="s">
        <v>179</v>
      </c>
      <c r="AQ549" s="61" t="s">
        <v>179</v>
      </c>
      <c r="AT549" s="61" t="s">
        <v>179</v>
      </c>
      <c r="AW549" s="61" t="s">
        <v>179</v>
      </c>
      <c r="AZ549" s="61" t="s">
        <v>179</v>
      </c>
      <c r="BC549" s="61" t="s">
        <v>179</v>
      </c>
      <c r="BF549" s="61" t="s">
        <v>179</v>
      </c>
      <c r="BI549" s="61" t="s">
        <v>179</v>
      </c>
      <c r="BL549" s="61" t="s">
        <v>179</v>
      </c>
      <c r="BO549" s="61" t="s">
        <v>179</v>
      </c>
      <c r="BR549" s="61" t="s">
        <v>179</v>
      </c>
      <c r="BU549" s="61" t="s">
        <v>179</v>
      </c>
      <c r="BX549" s="61" t="s">
        <v>179</v>
      </c>
      <c r="CA549" s="61" t="s">
        <v>179</v>
      </c>
      <c r="CD549" s="61" t="s">
        <v>179</v>
      </c>
      <c r="CG549" s="61" t="s">
        <v>179</v>
      </c>
      <c r="CJ549" s="61"/>
      <c r="CM549" s="61"/>
    </row>
    <row r="550" spans="1:97" x14ac:dyDescent="0.2">
      <c r="D550" s="61" t="str">
        <f>CONCATENATE($Z$460,"description",$Z$460,$AA$460)</f>
        <v>"description":</v>
      </c>
      <c r="G550" s="61" t="str">
        <f>CONCATENATE($Z$460,"description",$Z$460,$AA$460)</f>
        <v>"description":</v>
      </c>
      <c r="J550" s="61" t="str">
        <f>CONCATENATE($Z$460,"description",$Z$460,$AA$460)</f>
        <v>"description":</v>
      </c>
      <c r="M550" s="61" t="str">
        <f>CONCATENATE($Z$460,"description",$Z$460,$AA$460)</f>
        <v>"description":</v>
      </c>
      <c r="P550" s="61" t="str">
        <f>CONCATENATE($Z$460,"description",$Z$460,$AA$460)</f>
        <v>"description":</v>
      </c>
      <c r="S550" s="61" t="str">
        <f>CONCATENATE($Z$460,"description",$Z$460,$AA$460)</f>
        <v>"description":</v>
      </c>
      <c r="V550" s="61" t="str">
        <f>CONCATENATE($Z$460,"description",$Z$460,$AA$460)</f>
        <v>"description":</v>
      </c>
      <c r="Y550" s="61" t="str">
        <f>CONCATENATE($Z$460,"description",$Z$460,$AA$460)</f>
        <v>"description":</v>
      </c>
      <c r="AB550" s="61" t="str">
        <f>CONCATENATE($Z$460,"description",$Z$460,$AA$460)</f>
        <v>"description":</v>
      </c>
      <c r="AE550" s="61" t="str">
        <f>CONCATENATE($Z$460,"description",$Z$460,$AA$460)</f>
        <v>"description":</v>
      </c>
      <c r="AH550" s="61" t="str">
        <f>CONCATENATE($Z$460,"description",$Z$460,$AA$460)</f>
        <v>"description":</v>
      </c>
      <c r="AK550" s="61" t="str">
        <f>CONCATENATE($Z$460,"description",$Z$460,$AA$460)</f>
        <v>"description":</v>
      </c>
      <c r="AN550" s="61" t="str">
        <f>CONCATENATE($Z$460,"description",$Z$460,$AA$460)</f>
        <v>"description":</v>
      </c>
      <c r="AQ550" s="61" t="str">
        <f>CONCATENATE($Z$460,"description",$Z$460,$AA$460)</f>
        <v>"description":</v>
      </c>
      <c r="AT550" s="61" t="str">
        <f>CONCATENATE($Z$460,"description",$Z$460,$AA$460)</f>
        <v>"description":</v>
      </c>
      <c r="AW550" s="61" t="str">
        <f>CONCATENATE($Z$460,"description",$Z$460,$AA$460)</f>
        <v>"description":</v>
      </c>
      <c r="AZ550" s="61" t="str">
        <f>CONCATENATE($Z$460,"description",$Z$460,$AA$460)</f>
        <v>"description":</v>
      </c>
      <c r="BC550" s="61" t="str">
        <f>CONCATENATE($Z$460,"description",$Z$460,$AA$460)</f>
        <v>"description":</v>
      </c>
      <c r="BF550" s="61" t="str">
        <f>CONCATENATE($Z$460,"description",$Z$460,$AA$460)</f>
        <v>"description":</v>
      </c>
      <c r="BI550" s="61" t="str">
        <f>CONCATENATE($Z$460,"description",$Z$460,$AA$460)</f>
        <v>"description":</v>
      </c>
      <c r="BL550" s="61" t="str">
        <f>CONCATENATE($Z$460,"description",$Z$460,$AA$460)</f>
        <v>"description":</v>
      </c>
      <c r="BO550" s="61" t="str">
        <f>CONCATENATE($Z$460,"description",$Z$460,$AA$460)</f>
        <v>"description":</v>
      </c>
      <c r="BR550" s="61" t="str">
        <f>CONCATENATE($Z$460,"description",$Z$460,$AA$460)</f>
        <v>"description":</v>
      </c>
      <c r="BU550" s="61" t="str">
        <f>CONCATENATE($Z$460,"description",$Z$460,$AA$460)</f>
        <v>"description":</v>
      </c>
      <c r="BX550" s="61" t="str">
        <f>CONCATENATE($Z$460,"description",$Z$460,$AA$460)</f>
        <v>"description":</v>
      </c>
      <c r="CA550" s="61" t="str">
        <f>CONCATENATE($Z$460,"description",$Z$460,$AA$460)</f>
        <v>"description":</v>
      </c>
      <c r="CD550" s="61" t="str">
        <f>CONCATENATE($Z$460,"description",$Z$460,$AA$460)</f>
        <v>"description":</v>
      </c>
      <c r="CG550" s="61" t="str">
        <f>CONCATENATE($Z$460,"description",$Z$460,$AA$460)</f>
        <v>"description":</v>
      </c>
      <c r="CJ550" s="61"/>
      <c r="CM550" s="61"/>
    </row>
    <row r="551" spans="1:97" x14ac:dyDescent="0.2">
      <c r="B551" t="str">
        <f>D3</f>
        <v>Keys table holds the assignment of every app ID created</v>
      </c>
      <c r="D551" t="str">
        <f>CONCATENATE($Z$460,"POST to ",B551,$Z$460)</f>
        <v>"POST to Keys table holds the assignment of every app ID created"</v>
      </c>
      <c r="E551" t="str">
        <f>G3</f>
        <v>The initiating action being attempted by an API call. This should follow every API request to completion.</v>
      </c>
      <c r="G551" t="str">
        <f>CONCATENATE($Z$460,"POST to ",E551,$Z$460)</f>
        <v>"POST to The initiating action being attempted by an API call. This should follow every API request to completion."</v>
      </c>
      <c r="H551" t="str">
        <f>J3</f>
        <v>Events tell the story of API calls</v>
      </c>
      <c r="J551" t="str">
        <f>CONCATENATE($Z$460,"POST to ",H551,$Z$460)</f>
        <v>"POST to Events tell the story of API calls"</v>
      </c>
      <c r="K551" t="str">
        <f>M3</f>
        <v>Apps represent applications and or software created by partners to make public (and regulated) use of the Gradient API</v>
      </c>
      <c r="M551" t="str">
        <f>CONCATENATE($Z$460,"POST to ",K551,$Z$460)</f>
        <v>"POST to Apps represent applications and or software created by partners to make public (and regulated) use of the Gradient API"</v>
      </c>
      <c r="N551" t="str">
        <f>P3</f>
        <v>Tokens are tied to a partner app and provide stateless credentials to all API calls made on behalf of the app.</v>
      </c>
      <c r="P551" t="str">
        <f>CONCATENATE($Z$460,"POST to ",N551,$Z$460)</f>
        <v>"POST to Tokens are tied to a partner app and provide stateless credentials to all API calls made on behalf of the app."</v>
      </c>
      <c r="Q551" t="str">
        <f>S3</f>
        <v>Persons records are used as the bedrock for all user data and communications.</v>
      </c>
      <c r="S551" t="str">
        <f>CONCATENATE($Z$460,"POST to ",Q551,$Z$460)</f>
        <v>"POST to Persons records are used as the bedrock for all user data and communications."</v>
      </c>
      <c r="T551" t="str">
        <f>V3</f>
        <v>Users represent persons who have decided to create system login credentials with Gradient in order to begin using our services.</v>
      </c>
      <c r="V551" t="str">
        <f>CONCATENATE($Z$460,"POST to ",T551,$Z$460)</f>
        <v>"POST to Users represent persons who have decided to create system login credentials with Gradient in order to begin using our services."</v>
      </c>
      <c r="W551" t="str">
        <f>Y3</f>
        <v>Profiles represent and reflect any publicly available information provided by a member.</v>
      </c>
      <c r="Y551" t="str">
        <f>CONCATENATE($Z$460,"POST to ",W551,$Z$460)</f>
        <v>"POST to Profiles represent and reflect any publicly available information provided by a member."</v>
      </c>
      <c r="Z551" t="str">
        <f>AB3</f>
        <v>Partners represent a paid membership which unlocks a number of content contributor features</v>
      </c>
      <c r="AB551" t="str">
        <f>CONCATENATE($Z$460,"POST to ",Z551,$Z$460)</f>
        <v>"POST to Partners represent a paid membership which unlocks a number of content contributor features"</v>
      </c>
      <c r="AC551" t="str">
        <f>AE3</f>
        <v>Every instance a user visits an object</v>
      </c>
      <c r="AE551" t="str">
        <f>CONCATENATE($Z$460,"POST to ",AC551,$Z$460)</f>
        <v>"POST to Every instance a user visits an object"</v>
      </c>
      <c r="AF551" t="str">
        <f>AH3</f>
        <v>all searches entered into the system by users</v>
      </c>
      <c r="AH551" t="str">
        <f>CONCATENATE($Z$460,"POST to ",AF551,$Z$460)</f>
        <v>"POST to all searches entered into the system by users"</v>
      </c>
      <c r="AI551" t="str">
        <f>AK3</f>
        <v>Image references are stored in this database</v>
      </c>
      <c r="AK551" t="str">
        <f>CONCATENATE($Z$460,"POST to ",AI551,$Z$460)</f>
        <v>"POST to Image references are stored in this database"</v>
      </c>
      <c r="AL551" t="str">
        <f>AN3</f>
        <v>Represent all acknowledgements or approvals from users against any object in the app</v>
      </c>
      <c r="AN551" t="str">
        <f>CONCATENATE($Z$460,"POST to ",AL551,$Z$460)</f>
        <v>"POST to Represent all acknowledgements or approvals from users against any object in the app"</v>
      </c>
      <c r="AO551" t="str">
        <f>AQ3</f>
        <v>Represent all commentary from users against any object in the app. Parent objects can also be represented</v>
      </c>
      <c r="AQ551" t="str">
        <f>CONCATENATE($Z$460,"POST to ",AO551,$Z$460)</f>
        <v>"POST to Represent all commentary from users against any object in the app. Parent objects can also be represented"</v>
      </c>
      <c r="AR551" t="str">
        <f>AT3</f>
        <v>Carries all followships or relationships between users and other users</v>
      </c>
      <c r="AT551" t="str">
        <f>CONCATENATE($Z$460,"POST to ",AR551,$Z$460)</f>
        <v>"POST to Carries all followships or relationships between users and other users"</v>
      </c>
      <c r="AU551" t="str">
        <f>AW3</f>
        <v>Carries all formally created sets of users</v>
      </c>
      <c r="AW551" t="str">
        <f>CONCATENATE($Z$460,"POST to ",AU551,$Z$460)</f>
        <v>"POST to Carries all formally created sets of users"</v>
      </c>
      <c r="AX551" t="str">
        <f>AZ3</f>
        <v>Posts are personalized additions to the platform</v>
      </c>
      <c r="AZ551" t="str">
        <f>CONCATENATE($Z$460,"POST to ",AX551,$Z$460)</f>
        <v>"POST to Posts are personalized additions to the platform"</v>
      </c>
      <c r="BA551" t="str">
        <f>BC3</f>
        <v>Any hashtag created by a user</v>
      </c>
      <c r="BC551" t="str">
        <f>CONCATENATE($Z$460,"POST to ",BA551,$Z$460)</f>
        <v>"POST to Any hashtag created by a user"</v>
      </c>
      <c r="BD551" t="str">
        <f>BF3</f>
        <v>Topics are a list of user generated subject matter headings</v>
      </c>
      <c r="BF551" t="str">
        <f>CONCATENATE($Z$460,"POST to ",BD551,$Z$460)</f>
        <v>"POST to Topics are a list of user generated subject matter headings"</v>
      </c>
      <c r="BG551" t="str">
        <f>BI3</f>
        <v>Any common word or term created by a user</v>
      </c>
      <c r="BI551" t="str">
        <f>CONCATENATE($Z$460,"POST to ",BG551,$Z$460)</f>
        <v>"POST to Any common word or term created by a user"</v>
      </c>
      <c r="BJ551" t="str">
        <f>BL3</f>
        <v>All direct messages between users are held in a single thread. This includes both 1-to-1 and 1-to-many communications.</v>
      </c>
      <c r="BL551" t="str">
        <f>CONCATENATE($Z$460,"POST to ",BJ551,$Z$460)</f>
        <v>"POST to All direct messages between users are held in a single thread. This includes both 1-to-1 and 1-to-many communications."</v>
      </c>
      <c r="BM551" t="str">
        <f>BO3</f>
        <v>Any direct communcations between users or sets of users</v>
      </c>
      <c r="BO551" t="str">
        <f>CONCATENATE($Z$460,"POST to ",BM551,$Z$460)</f>
        <v>"POST to Any direct communcations between users or sets of users"</v>
      </c>
      <c r="BP551" t="str">
        <f>BR3</f>
        <v>All communications from the app to users whether marketing-based or action-based.</v>
      </c>
      <c r="BR551" t="str">
        <f>CONCATENATE($Z$460,"POST to ",BP551,$Z$460)</f>
        <v>"POST to All communications from the app to users whether marketing-based or action-based."</v>
      </c>
      <c r="BS551" t="str">
        <f>BU3</f>
        <v>Container for both attachments and excerpts for a post</v>
      </c>
      <c r="BU551" t="str">
        <f>CONCATENATE($Z$460,"POST to ",BS551,$Z$460)</f>
        <v>"POST to Container for both attachments and excerpts for a post"</v>
      </c>
      <c r="BV551" t="str">
        <f>BX3</f>
        <v>Container for media files</v>
      </c>
      <c r="BX551" t="str">
        <f>CONCATENATE($Z$460,"POST to ",BV551,$Z$460)</f>
        <v>"POST to Container for media files"</v>
      </c>
      <c r="BY551" t="str">
        <f>CA3</f>
        <v>Container for post media assets.</v>
      </c>
      <c r="CA551" t="str">
        <f>CONCATENATE($Z$460,"POST to ",BY551,$Z$460)</f>
        <v>"POST to Container for post media assets."</v>
      </c>
      <c r="CB551" t="str">
        <f>CD3</f>
        <v>Container for post text.</v>
      </c>
      <c r="CD551" t="str">
        <f>CONCATENATE($Z$460,"POST to ",CB551,$Z$460)</f>
        <v>"POST to Container for post text."</v>
      </c>
      <c r="CE551" t="str">
        <f>CG3</f>
        <v>Line of post text.</v>
      </c>
      <c r="CG551" t="str">
        <f>CONCATENATE($Z$460,"POST to ",CE551,$Z$460)</f>
        <v>"POST to Line of post text."</v>
      </c>
    </row>
    <row r="552" spans="1:97" x14ac:dyDescent="0.2">
      <c r="D552" s="61" t="s">
        <v>190</v>
      </c>
      <c r="G552" s="61" t="s">
        <v>190</v>
      </c>
      <c r="J552" s="61" t="s">
        <v>190</v>
      </c>
      <c r="M552" s="61" t="s">
        <v>190</v>
      </c>
      <c r="P552" s="61" t="s">
        <v>190</v>
      </c>
      <c r="S552" s="61" t="s">
        <v>190</v>
      </c>
      <c r="V552" s="61" t="s">
        <v>190</v>
      </c>
      <c r="Y552" s="61" t="s">
        <v>190</v>
      </c>
      <c r="AB552" s="61" t="s">
        <v>190</v>
      </c>
      <c r="AE552" s="61" t="s">
        <v>190</v>
      </c>
      <c r="AH552" s="61" t="s">
        <v>190</v>
      </c>
      <c r="AK552" s="61" t="s">
        <v>190</v>
      </c>
      <c r="AN552" s="61" t="s">
        <v>190</v>
      </c>
      <c r="AQ552" s="61" t="s">
        <v>190</v>
      </c>
      <c r="AT552" s="61" t="s">
        <v>190</v>
      </c>
      <c r="AW552" s="61" t="s">
        <v>190</v>
      </c>
      <c r="AZ552" s="61" t="s">
        <v>190</v>
      </c>
      <c r="BC552" s="61" t="s">
        <v>190</v>
      </c>
      <c r="BF552" s="61" t="s">
        <v>190</v>
      </c>
      <c r="BI552" s="61" t="s">
        <v>190</v>
      </c>
      <c r="BL552" s="61" t="s">
        <v>190</v>
      </c>
      <c r="BO552" s="61" t="s">
        <v>190</v>
      </c>
      <c r="BR552" s="61" t="s">
        <v>190</v>
      </c>
      <c r="BU552" s="61" t="s">
        <v>190</v>
      </c>
      <c r="BX552" s="61" t="s">
        <v>190</v>
      </c>
      <c r="CA552" s="61" t="s">
        <v>190</v>
      </c>
      <c r="CD552" s="61" t="s">
        <v>190</v>
      </c>
      <c r="CG552" s="61" t="s">
        <v>190</v>
      </c>
      <c r="CJ552" s="61"/>
      <c r="CM552" s="61"/>
    </row>
    <row r="554" spans="1:97" x14ac:dyDescent="0.2">
      <c r="D554" t="s">
        <v>191</v>
      </c>
      <c r="G554" t="s">
        <v>191</v>
      </c>
      <c r="J554" t="s">
        <v>191</v>
      </c>
      <c r="M554" t="s">
        <v>191</v>
      </c>
      <c r="P554" t="s">
        <v>191</v>
      </c>
      <c r="S554" t="s">
        <v>191</v>
      </c>
      <c r="V554" t="s">
        <v>191</v>
      </c>
      <c r="Y554" t="s">
        <v>191</v>
      </c>
      <c r="AB554" t="s">
        <v>191</v>
      </c>
      <c r="AE554" t="s">
        <v>191</v>
      </c>
      <c r="AH554" t="s">
        <v>191</v>
      </c>
      <c r="AK554" t="s">
        <v>191</v>
      </c>
      <c r="AN554" t="s">
        <v>191</v>
      </c>
      <c r="AQ554" t="s">
        <v>191</v>
      </c>
      <c r="AT554" t="s">
        <v>191</v>
      </c>
      <c r="AW554" t="s">
        <v>191</v>
      </c>
      <c r="AZ554" t="s">
        <v>191</v>
      </c>
      <c r="BC554" t="s">
        <v>191</v>
      </c>
      <c r="BF554" t="s">
        <v>191</v>
      </c>
      <c r="BI554" t="s">
        <v>191</v>
      </c>
      <c r="BL554" t="s">
        <v>191</v>
      </c>
      <c r="BO554" t="s">
        <v>191</v>
      </c>
      <c r="BR554" t="s">
        <v>191</v>
      </c>
      <c r="BU554" t="s">
        <v>191</v>
      </c>
      <c r="BX554" t="s">
        <v>191</v>
      </c>
      <c r="CA554" t="s">
        <v>191</v>
      </c>
      <c r="CD554" t="s">
        <v>191</v>
      </c>
      <c r="CG554" t="s">
        <v>191</v>
      </c>
    </row>
    <row r="555" spans="1:97" x14ac:dyDescent="0.2">
      <c r="D555" s="61" t="str">
        <f>CONCATENATE($Z$460,"description",$Z$460,$AA$460)</f>
        <v>"description":</v>
      </c>
      <c r="G555" s="61" t="str">
        <f>CONCATENATE($Z$460,"description",$Z$460,$AA$460)</f>
        <v>"description":</v>
      </c>
      <c r="J555" s="61" t="str">
        <f>CONCATENATE($Z$460,"description",$Z$460,$AA$460)</f>
        <v>"description":</v>
      </c>
      <c r="M555" s="61" t="str">
        <f>CONCATENATE($Z$460,"description",$Z$460,$AA$460)</f>
        <v>"description":</v>
      </c>
      <c r="P555" s="61" t="str">
        <f>CONCATENATE($Z$460,"description",$Z$460,$AA$460)</f>
        <v>"description":</v>
      </c>
      <c r="S555" s="61" t="str">
        <f>CONCATENATE($Z$460,"description",$Z$460,$AA$460)</f>
        <v>"description":</v>
      </c>
      <c r="V555" s="61" t="str">
        <f>CONCATENATE($Z$460,"description",$Z$460,$AA$460)</f>
        <v>"description":</v>
      </c>
      <c r="Y555" s="61" t="str">
        <f>CONCATENATE($Z$460,"description",$Z$460,$AA$460)</f>
        <v>"description":</v>
      </c>
      <c r="AB555" s="61" t="str">
        <f>CONCATENATE($Z$460,"description",$Z$460,$AA$460)</f>
        <v>"description":</v>
      </c>
      <c r="AE555" s="61" t="str">
        <f>CONCATENATE($Z$460,"description",$Z$460,$AA$460)</f>
        <v>"description":</v>
      </c>
      <c r="AH555" s="61" t="str">
        <f>CONCATENATE($Z$460,"description",$Z$460,$AA$460)</f>
        <v>"description":</v>
      </c>
      <c r="AK555" s="61" t="str">
        <f>CONCATENATE($Z$460,"description",$Z$460,$AA$460)</f>
        <v>"description":</v>
      </c>
      <c r="AN555" s="61" t="str">
        <f>CONCATENATE($Z$460,"description",$Z$460,$AA$460)</f>
        <v>"description":</v>
      </c>
      <c r="AQ555" s="61" t="str">
        <f>CONCATENATE($Z$460,"description",$Z$460,$AA$460)</f>
        <v>"description":</v>
      </c>
      <c r="AT555" s="61" t="str">
        <f>CONCATENATE($Z$460,"description",$Z$460,$AA$460)</f>
        <v>"description":</v>
      </c>
      <c r="AW555" s="61" t="str">
        <f>CONCATENATE($Z$460,"description",$Z$460,$AA$460)</f>
        <v>"description":</v>
      </c>
      <c r="AZ555" s="61" t="str">
        <f>CONCATENATE($Z$460,"description",$Z$460,$AA$460)</f>
        <v>"description":</v>
      </c>
      <c r="BC555" s="61" t="str">
        <f>CONCATENATE($Z$460,"description",$Z$460,$AA$460)</f>
        <v>"description":</v>
      </c>
      <c r="BF555" s="61" t="str">
        <f>CONCATENATE($Z$460,"description",$Z$460,$AA$460)</f>
        <v>"description":</v>
      </c>
      <c r="BI555" s="61" t="str">
        <f>CONCATENATE($Z$460,"description",$Z$460,$AA$460)</f>
        <v>"description":</v>
      </c>
      <c r="BL555" s="61" t="str">
        <f>CONCATENATE($Z$460,"description",$Z$460,$AA$460)</f>
        <v>"description":</v>
      </c>
      <c r="BO555" s="61" t="str">
        <f>CONCATENATE($Z$460,"description",$Z$460,$AA$460)</f>
        <v>"description":</v>
      </c>
      <c r="BR555" s="61" t="str">
        <f>CONCATENATE($Z$460,"description",$Z$460,$AA$460)</f>
        <v>"description":</v>
      </c>
      <c r="BU555" s="61" t="str">
        <f>CONCATENATE($Z$460,"description",$Z$460,$AA$460)</f>
        <v>"description":</v>
      </c>
      <c r="BX555" s="61" t="str">
        <f>CONCATENATE($Z$460,"description",$Z$460,$AA$460)</f>
        <v>"description":</v>
      </c>
      <c r="CA555" s="61" t="str">
        <f>CONCATENATE($Z$460,"description",$Z$460,$AA$460)</f>
        <v>"description":</v>
      </c>
      <c r="CD555" s="61" t="str">
        <f>CONCATENATE($Z$460,"description",$Z$460,$AA$460)</f>
        <v>"description":</v>
      </c>
      <c r="CG555" s="61" t="str">
        <f>CONCATENATE($Z$460,"description",$Z$460,$AA$460)</f>
        <v>"description":</v>
      </c>
      <c r="CJ555" s="61"/>
      <c r="CM555" s="61"/>
    </row>
    <row r="556" spans="1:97" x14ac:dyDescent="0.2">
      <c r="D556" t="str">
        <f>CONCATENATE($Z$460,D3,$Z$460,",")</f>
        <v>"Keys table holds the assignment of every app ID created",</v>
      </c>
      <c r="G556" t="str">
        <f>CONCATENATE($Z$460,G3,$Z$460,",")</f>
        <v>"The initiating action being attempted by an API call. This should follow every API request to completion.",</v>
      </c>
      <c r="J556" t="str">
        <f>CONCATENATE($Z$460,J3,$Z$460,",")</f>
        <v>"Events tell the story of API calls",</v>
      </c>
      <c r="M556" t="str">
        <f>CONCATENATE($Z$460,M3,$Z$460,",")</f>
        <v>"Apps represent applications and or software created by partners to make public (and regulated) use of the Gradient API",</v>
      </c>
      <c r="P556" t="str">
        <f>CONCATENATE($Z$460,P3,$Z$460,",")</f>
        <v>"Tokens are tied to a partner app and provide stateless credentials to all API calls made on behalf of the app.",</v>
      </c>
      <c r="S556" t="str">
        <f>CONCATENATE($Z$460,S3,$Z$460,",")</f>
        <v>"Persons records are used as the bedrock for all user data and communications.",</v>
      </c>
      <c r="V556" t="str">
        <f>CONCATENATE($Z$460,V3,$Z$460,",")</f>
        <v>"Users represent persons who have decided to create system login credentials with Gradient in order to begin using our services.",</v>
      </c>
      <c r="Y556" t="str">
        <f>CONCATENATE($Z$460,Y3,$Z$460,",")</f>
        <v>"Profiles represent and reflect any publicly available information provided by a member.",</v>
      </c>
      <c r="AB556" t="str">
        <f>CONCATENATE($Z$460,AB3,$Z$460,",")</f>
        <v>"Partners represent a paid membership which unlocks a number of content contributor features",</v>
      </c>
      <c r="AE556" t="str">
        <f>CONCATENATE($Z$460,AE3,$Z$460,",")</f>
        <v>"Every instance a user visits an object",</v>
      </c>
      <c r="AH556" t="str">
        <f>CONCATENATE($Z$460,AH3,$Z$460,",")</f>
        <v>"all searches entered into the system by users",</v>
      </c>
      <c r="AK556" t="str">
        <f>CONCATENATE($Z$460,AK3,$Z$460,",")</f>
        <v>"Image references are stored in this database",</v>
      </c>
      <c r="AN556" t="str">
        <f>CONCATENATE($Z$460,AN3,$Z$460,",")</f>
        <v>"Represent all acknowledgements or approvals from users against any object in the app",</v>
      </c>
      <c r="AQ556" t="str">
        <f>CONCATENATE($Z$460,AQ3,$Z$460,",")</f>
        <v>"Represent all commentary from users against any object in the app. Parent objects can also be represented",</v>
      </c>
      <c r="AT556" t="str">
        <f>CONCATENATE($Z$460,AT3,$Z$460,",")</f>
        <v>"Carries all followships or relationships between users and other users",</v>
      </c>
      <c r="AW556" t="str">
        <f>CONCATENATE($Z$460,AW3,$Z$460,",")</f>
        <v>"Carries all formally created sets of users",</v>
      </c>
      <c r="AZ556" t="str">
        <f>CONCATENATE($Z$460,AZ3,$Z$460,",")</f>
        <v>"Posts are personalized additions to the platform",</v>
      </c>
      <c r="BC556" t="str">
        <f>CONCATENATE($Z$460,BC3,$Z$460,",")</f>
        <v>"Any hashtag created by a user",</v>
      </c>
      <c r="BF556" t="str">
        <f>CONCATENATE($Z$460,BF3,$Z$460,",")</f>
        <v>"Topics are a list of user generated subject matter headings",</v>
      </c>
      <c r="BI556" t="str">
        <f>CONCATENATE($Z$460,BI3,$Z$460,",")</f>
        <v>"Any common word or term created by a user",</v>
      </c>
      <c r="BL556" t="str">
        <f>CONCATENATE($Z$460,BL3,$Z$460,",")</f>
        <v>"All direct messages between users are held in a single thread. This includes both 1-to-1 and 1-to-many communications.",</v>
      </c>
      <c r="BO556" t="str">
        <f>CONCATENATE($Z$460,BO3,$Z$460,",")</f>
        <v>"Any direct communcations between users or sets of users",</v>
      </c>
      <c r="BR556" t="str">
        <f>CONCATENATE($Z$460,BR3,$Z$460,",")</f>
        <v>"All communications from the app to users whether marketing-based or action-based.",</v>
      </c>
      <c r="BU556" t="str">
        <f>CONCATENATE($Z$460,BU3,$Z$460,",")</f>
        <v>"Container for both attachments and excerpts for a post",</v>
      </c>
      <c r="BX556" t="str">
        <f>CONCATENATE($Z$460,BX3,$Z$460,",")</f>
        <v>"Container for media files",</v>
      </c>
      <c r="CA556" t="str">
        <f>CONCATENATE($Z$460,CA3,$Z$460,",")</f>
        <v>"Container for post media assets.",</v>
      </c>
      <c r="CD556" t="str">
        <f>CONCATENATE($Z$460,CD3,$Z$460,",")</f>
        <v>"Container for post text.",</v>
      </c>
      <c r="CG556" t="str">
        <f>CONCATENATE($Z$460,CG3,$Z$460,",")</f>
        <v>"Line of post text.",</v>
      </c>
    </row>
    <row r="557" spans="1:97" x14ac:dyDescent="0.2">
      <c r="D557" t="s">
        <v>192</v>
      </c>
      <c r="G557" t="s">
        <v>192</v>
      </c>
      <c r="J557" t="s">
        <v>192</v>
      </c>
      <c r="M557" t="s">
        <v>192</v>
      </c>
      <c r="P557" t="s">
        <v>192</v>
      </c>
      <c r="S557" t="s">
        <v>192</v>
      </c>
      <c r="V557" t="s">
        <v>192</v>
      </c>
      <c r="Y557" t="s">
        <v>192</v>
      </c>
      <c r="AB557" t="s">
        <v>192</v>
      </c>
      <c r="AE557" t="s">
        <v>192</v>
      </c>
      <c r="AH557" t="s">
        <v>192</v>
      </c>
      <c r="AK557" t="s">
        <v>192</v>
      </c>
      <c r="AN557" t="s">
        <v>192</v>
      </c>
      <c r="AQ557" t="s">
        <v>192</v>
      </c>
      <c r="AT557" t="s">
        <v>192</v>
      </c>
      <c r="AW557" t="s">
        <v>192</v>
      </c>
      <c r="AZ557" t="s">
        <v>192</v>
      </c>
      <c r="BC557" t="s">
        <v>192</v>
      </c>
      <c r="BF557" t="s">
        <v>192</v>
      </c>
      <c r="BI557" t="s">
        <v>192</v>
      </c>
      <c r="BL557" t="s">
        <v>192</v>
      </c>
      <c r="BO557" t="s">
        <v>192</v>
      </c>
      <c r="BR557" t="s">
        <v>192</v>
      </c>
      <c r="BU557" t="s">
        <v>192</v>
      </c>
      <c r="BX557" t="s">
        <v>192</v>
      </c>
      <c r="CA557" t="s">
        <v>192</v>
      </c>
      <c r="CD557" t="s">
        <v>192</v>
      </c>
      <c r="CG557" t="s">
        <v>192</v>
      </c>
      <c r="CS557" t="s">
        <v>192</v>
      </c>
    </row>
    <row r="560" spans="1:97" s="67" customFormat="1" x14ac:dyDescent="0.2">
      <c r="A560" s="71"/>
      <c r="M560" s="72" t="s">
        <v>189</v>
      </c>
    </row>
    <row r="561" spans="1:13" s="72" customFormat="1" x14ac:dyDescent="0.2">
      <c r="A561" s="73"/>
      <c r="M561" s="72" t="s">
        <v>188</v>
      </c>
    </row>
  </sheetData>
  <phoneticPr fontId="5" type="noConversion"/>
  <hyperlinks>
    <hyperlink ref="K465" r:id="rId1" xr:uid="{6982F272-1435-0B42-995F-E6EBC8640FFD}"/>
    <hyperlink ref="K511" r:id="rId2" xr:uid="{77DD7729-2D4E-FC41-84E3-E30D7E39FB84}"/>
    <hyperlink ref="H465" r:id="rId3" xr:uid="{3F66AF47-D1D7-084E-A727-5534B8A3780F}"/>
    <hyperlink ref="H511" r:id="rId4" xr:uid="{0B91D1DF-99E4-D543-BC14-D04377CB4B64}"/>
    <hyperlink ref="B465" r:id="rId5" xr:uid="{077A6F9F-5005-3644-80D4-CBF372682E90}"/>
    <hyperlink ref="B511" r:id="rId6" xr:uid="{811F3A78-D39F-0742-ACDA-2A13527D6363}"/>
    <hyperlink ref="Z465" r:id="rId7" xr:uid="{E0E8A660-49DA-9646-BA79-5F9FF511844E}"/>
    <hyperlink ref="Z511" r:id="rId8" xr:uid="{14247C4C-7BF3-424F-9B3B-889C167A2635}"/>
    <hyperlink ref="Q465" r:id="rId9" xr:uid="{D2A66E64-06F3-C246-904A-D57C8663ADD9}"/>
    <hyperlink ref="Q511" r:id="rId10" xr:uid="{5EF4D7D3-2BD6-8D43-AA75-11F39D23AD98}"/>
    <hyperlink ref="N465" r:id="rId11" xr:uid="{462F5BB9-46DE-9049-A033-39B036DED330}"/>
    <hyperlink ref="N511" r:id="rId12" xr:uid="{87FD630F-8B3D-694C-85D1-8023901F0E79}"/>
    <hyperlink ref="T465" r:id="rId13" xr:uid="{5DE0DA81-63C3-5746-9240-2D76C8FD9DB6}"/>
    <hyperlink ref="T511" r:id="rId14" xr:uid="{48EF62F6-D931-0D44-BDBA-73FE36C916AC}"/>
    <hyperlink ref="W465" r:id="rId15" xr:uid="{B0C83D74-CF29-1F4F-870A-85EDAF94F0ED}"/>
    <hyperlink ref="W511" r:id="rId16" xr:uid="{C7C52B48-7A94-0C4C-AFC5-B2AEC3B33D0F}"/>
    <hyperlink ref="AC465" r:id="rId17" xr:uid="{C058FA69-67EE-644F-857B-EFBF62CD7716}"/>
    <hyperlink ref="AC511" r:id="rId18" xr:uid="{EC7019BD-2C95-9448-B5E2-BD4D9CFB875C}"/>
    <hyperlink ref="AI465" r:id="rId19" xr:uid="{3E58FFCE-17DB-2B4B-A05D-8AF73D89D7FF}"/>
    <hyperlink ref="AI511" r:id="rId20" xr:uid="{01DA9626-D573-D440-8C5D-4A69CB66F62B}"/>
    <hyperlink ref="AF465" r:id="rId21" xr:uid="{71B5F1C4-CED2-0340-9EEB-ECD260705587}"/>
    <hyperlink ref="AF511" r:id="rId22" xr:uid="{1C5DDE7D-32D2-EE40-9662-DFA8BD184E5A}"/>
    <hyperlink ref="AL465" r:id="rId23" xr:uid="{B06D1327-D2D6-8D4F-92FB-9DC50E01D7D6}"/>
    <hyperlink ref="AL511" r:id="rId24" xr:uid="{745596EA-0A70-E443-8461-EDB812B4DBBD}"/>
    <hyperlink ref="AO465" r:id="rId25" xr:uid="{A8E2A9E8-695C-BB4A-AD8A-F9B5B116ED30}"/>
    <hyperlink ref="AO511" r:id="rId26" xr:uid="{3C49CFFF-9417-3E45-B0BF-067031A068D2}"/>
    <hyperlink ref="AR465" r:id="rId27" xr:uid="{399BEC40-1CB3-DC43-BD3A-071C256C33A7}"/>
    <hyperlink ref="AR511" r:id="rId28" xr:uid="{3EC5AF2D-7D58-0648-A408-527ED7887A61}"/>
    <hyperlink ref="AU465" r:id="rId29" xr:uid="{3484B7EA-46A4-0840-ABDC-8A40FD5C2186}"/>
    <hyperlink ref="AU511" r:id="rId30" xr:uid="{D52095F6-B41C-B24B-8CA2-EE53B6138EFE}"/>
    <hyperlink ref="AX465" r:id="rId31" xr:uid="{7B05720E-A110-8C44-BE17-050EB2EF1630}"/>
    <hyperlink ref="AX511" r:id="rId32" xr:uid="{E271421B-C141-7E42-8A69-DEC10680D6A1}"/>
    <hyperlink ref="BM465" r:id="rId33" xr:uid="{2C9DDBE8-F54C-2A4C-8414-AD0E578FDCA3}"/>
    <hyperlink ref="BM511" r:id="rId34" xr:uid="{FAB77C76-CBF9-D046-8396-97EAC4AB5C7E}"/>
    <hyperlink ref="BJ465" r:id="rId35" xr:uid="{8AFF1799-A304-5F46-821A-93ED9F59D28B}"/>
    <hyperlink ref="BJ511" r:id="rId36" xr:uid="{EC7B8C53-A228-AF4F-8878-C26FBFB5A8BB}"/>
    <hyperlink ref="BA465" r:id="rId37" xr:uid="{3B001D61-317D-F44F-96F4-F49A60D7F4EA}"/>
    <hyperlink ref="BA511" r:id="rId38" xr:uid="{46117C09-3E70-854E-B8A9-74F1E0E5AE08}"/>
    <hyperlink ref="BG465" r:id="rId39" xr:uid="{B72C847D-B53A-A043-9E6D-87B3435FC366}"/>
    <hyperlink ref="BG511" r:id="rId40" xr:uid="{9F811019-E54D-8942-ADCF-DCA12F8A80F0}"/>
    <hyperlink ref="BS465" r:id="rId41" xr:uid="{5B1C1F1C-98E9-EE49-8C5B-D37620E393B1}"/>
    <hyperlink ref="BS511" r:id="rId42" xr:uid="{41529755-E548-4C43-BF0C-AA31682D2838}"/>
    <hyperlink ref="BV465" r:id="rId43" xr:uid="{4E35FA81-D170-3D4F-BC4D-EE813EACD52A}"/>
    <hyperlink ref="BV511" r:id="rId44" xr:uid="{11A7474C-275D-F342-8D28-5A1821D2156D}"/>
    <hyperlink ref="BY465" r:id="rId45" xr:uid="{1BEAA60D-190E-9646-AE8C-51F4C8FFFAC2}"/>
    <hyperlink ref="BY511" r:id="rId46" xr:uid="{39309FA5-0F72-6243-B25D-BC0BA35CDC0C}"/>
    <hyperlink ref="CB465" r:id="rId47" xr:uid="{3F310B5B-B3CF-084B-AE51-91CE0D670A31}"/>
    <hyperlink ref="CB511" r:id="rId48" xr:uid="{4A2472E1-1753-584A-86BB-5E6165F0A7BA}"/>
    <hyperlink ref="CE465" r:id="rId49" xr:uid="{3067D760-2770-E440-A455-CD31D8E4A67B}"/>
    <hyperlink ref="CE511" r:id="rId50" xr:uid="{2002C7DF-294C-4648-9708-DE55193F3A8E}"/>
    <hyperlink ref="BD465" r:id="rId51" xr:uid="{0152B06D-7BE2-8E4E-B126-D9F187C1E6B4}"/>
    <hyperlink ref="BD511" r:id="rId52" xr:uid="{920CD890-FBB5-2B46-B9C2-D7B1029E21B1}"/>
    <hyperlink ref="E465" r:id="rId53" xr:uid="{048B183A-660F-C34E-8E4E-AD1F06BC488C}"/>
    <hyperlink ref="E511" r:id="rId54" xr:uid="{0F6DD333-D76A-3140-A461-D7D2B1BD78E4}"/>
    <hyperlink ref="BP465" r:id="rId55" xr:uid="{AA9BBD22-7DA5-3943-A1A3-BE4ACBB85B49}"/>
    <hyperlink ref="BP511" r:id="rId56" xr:uid="{C1A03BE0-EDB0-F840-AA23-F6C304C8BC75}"/>
  </hyperlinks>
  <pageMargins left="0.7" right="0.7" top="0.75" bottom="0.75" header="0.3" footer="0.3"/>
  <pageSetup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CB5F0-24CA-BF4C-983D-013CE19067A9}">
  <dimension ref="A1:G8"/>
  <sheetViews>
    <sheetView workbookViewId="0">
      <selection activeCell="C3" sqref="C3"/>
    </sheetView>
  </sheetViews>
  <sheetFormatPr baseColWidth="10" defaultRowHeight="16" x14ac:dyDescent="0.2"/>
  <sheetData>
    <row r="1" spans="1:7" x14ac:dyDescent="0.2">
      <c r="A1" s="95" t="s">
        <v>216</v>
      </c>
      <c r="B1" s="95" t="s">
        <v>217</v>
      </c>
      <c r="C1" s="95" t="s">
        <v>218</v>
      </c>
      <c r="D1" s="95"/>
      <c r="E1" s="95"/>
      <c r="F1" s="96" t="s">
        <v>217</v>
      </c>
      <c r="G1" s="97" t="s">
        <v>219</v>
      </c>
    </row>
    <row r="2" spans="1:7" x14ac:dyDescent="0.2">
      <c r="A2" s="28" t="s">
        <v>220</v>
      </c>
      <c r="B2" s="89">
        <v>150</v>
      </c>
      <c r="C2" s="90">
        <f>VLOOKUP(B2,$F$2:$G$5,2,TRUE)</f>
        <v>0.1</v>
      </c>
      <c r="D2" s="28"/>
      <c r="E2" s="28"/>
      <c r="F2" s="91">
        <v>1</v>
      </c>
      <c r="G2" s="92">
        <v>0.03</v>
      </c>
    </row>
    <row r="3" spans="1:7" x14ac:dyDescent="0.2">
      <c r="A3" s="28" t="s">
        <v>221</v>
      </c>
      <c r="B3" s="89">
        <v>95</v>
      </c>
      <c r="C3" s="90">
        <f t="shared" ref="C3:C8" si="0">VLOOKUP(B3,$F$2:$G$5,2,TRUE)</f>
        <v>0.05</v>
      </c>
      <c r="D3" s="28"/>
      <c r="E3" s="28"/>
      <c r="F3" s="91">
        <v>50</v>
      </c>
      <c r="G3" s="92">
        <v>0.05</v>
      </c>
    </row>
    <row r="4" spans="1:7" x14ac:dyDescent="0.2">
      <c r="A4" s="28" t="s">
        <v>222</v>
      </c>
      <c r="B4" s="89">
        <v>180</v>
      </c>
      <c r="C4" s="90">
        <f t="shared" si="0"/>
        <v>0.1</v>
      </c>
      <c r="D4" s="28"/>
      <c r="E4" s="28"/>
      <c r="F4" s="91">
        <v>100</v>
      </c>
      <c r="G4" s="92">
        <v>7.0000000000000007E-2</v>
      </c>
    </row>
    <row r="5" spans="1:7" x14ac:dyDescent="0.2">
      <c r="A5" s="28" t="s">
        <v>223</v>
      </c>
      <c r="B5" s="89">
        <v>45</v>
      </c>
      <c r="C5" s="90">
        <f t="shared" si="0"/>
        <v>0.03</v>
      </c>
      <c r="D5" s="28"/>
      <c r="E5" s="28"/>
      <c r="F5" s="93">
        <v>150</v>
      </c>
      <c r="G5" s="94">
        <v>0.1</v>
      </c>
    </row>
    <row r="6" spans="1:7" x14ac:dyDescent="0.2">
      <c r="A6" s="28" t="s">
        <v>224</v>
      </c>
      <c r="B6" s="89">
        <v>80</v>
      </c>
      <c r="C6" s="90">
        <f t="shared" si="0"/>
        <v>0.05</v>
      </c>
      <c r="D6" s="28"/>
      <c r="E6" s="28"/>
      <c r="F6" s="28"/>
      <c r="G6" s="28"/>
    </row>
    <row r="7" spans="1:7" x14ac:dyDescent="0.2">
      <c r="A7" s="28" t="s">
        <v>225</v>
      </c>
      <c r="B7" s="89">
        <v>45</v>
      </c>
      <c r="C7" s="90">
        <f t="shared" si="0"/>
        <v>0.03</v>
      </c>
      <c r="D7" s="28"/>
      <c r="E7" s="28"/>
      <c r="F7" s="28"/>
      <c r="G7" s="28"/>
    </row>
    <row r="8" spans="1:7" x14ac:dyDescent="0.2">
      <c r="A8" s="28" t="s">
        <v>226</v>
      </c>
      <c r="B8" s="89">
        <v>130</v>
      </c>
      <c r="C8" s="90">
        <f t="shared" si="0"/>
        <v>7.0000000000000007E-2</v>
      </c>
      <c r="D8" s="28"/>
      <c r="E8" s="28"/>
      <c r="F8" s="28"/>
      <c r="G8"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0F09-4F5E-624A-9BF1-42FA06674C9B}">
  <dimension ref="A1:AB53"/>
  <sheetViews>
    <sheetView workbookViewId="0">
      <selection activeCell="M33" sqref="M33"/>
    </sheetView>
  </sheetViews>
  <sheetFormatPr baseColWidth="10" defaultRowHeight="16" x14ac:dyDescent="0.2"/>
  <cols>
    <col min="4" max="4" width="10.83203125" style="103"/>
  </cols>
  <sheetData>
    <row r="1" spans="1:28" x14ac:dyDescent="0.2">
      <c r="D1" t="s">
        <v>264</v>
      </c>
      <c r="E1" t="s">
        <v>265</v>
      </c>
      <c r="F1" t="s">
        <v>266</v>
      </c>
      <c r="G1" t="s">
        <v>267</v>
      </c>
      <c r="H1" t="s">
        <v>268</v>
      </c>
      <c r="I1" t="s">
        <v>269</v>
      </c>
      <c r="J1" t="s">
        <v>270</v>
      </c>
      <c r="K1" t="s">
        <v>271</v>
      </c>
      <c r="L1" t="s">
        <v>272</v>
      </c>
      <c r="M1" t="s">
        <v>273</v>
      </c>
      <c r="N1" t="s">
        <v>274</v>
      </c>
      <c r="O1" t="s">
        <v>275</v>
      </c>
      <c r="P1" t="s">
        <v>276</v>
      </c>
      <c r="Q1" t="s">
        <v>277</v>
      </c>
      <c r="R1" t="s">
        <v>278</v>
      </c>
      <c r="S1" t="s">
        <v>279</v>
      </c>
      <c r="T1" t="s">
        <v>280</v>
      </c>
      <c r="U1" t="s">
        <v>281</v>
      </c>
      <c r="V1" t="s">
        <v>282</v>
      </c>
      <c r="W1" t="s">
        <v>283</v>
      </c>
      <c r="X1" t="s">
        <v>284</v>
      </c>
      <c r="Y1" t="s">
        <v>285</v>
      </c>
      <c r="Z1" t="s">
        <v>286</v>
      </c>
      <c r="AA1" t="s">
        <v>287</v>
      </c>
      <c r="AB1" t="s">
        <v>288</v>
      </c>
    </row>
    <row r="2" spans="1:28" x14ac:dyDescent="0.2">
      <c r="A2" t="s">
        <v>248</v>
      </c>
      <c r="B2" t="s">
        <v>240</v>
      </c>
      <c r="C2" t="s">
        <v>8</v>
      </c>
      <c r="D2" s="103" t="s">
        <v>250</v>
      </c>
    </row>
    <row r="3" spans="1:28" x14ac:dyDescent="0.2">
      <c r="A3" t="s">
        <v>249</v>
      </c>
      <c r="B3" t="s">
        <v>241</v>
      </c>
      <c r="C3" t="s">
        <v>7</v>
      </c>
      <c r="D3" s="103" t="s">
        <v>250</v>
      </c>
    </row>
    <row r="4" spans="1:28" x14ac:dyDescent="0.2">
      <c r="A4" t="s">
        <v>249</v>
      </c>
      <c r="B4" t="s">
        <v>241</v>
      </c>
      <c r="C4" t="s">
        <v>10</v>
      </c>
      <c r="E4" s="103" t="s">
        <v>250</v>
      </c>
    </row>
    <row r="5" spans="1:28" x14ac:dyDescent="0.2">
      <c r="A5" t="s">
        <v>249</v>
      </c>
      <c r="B5" t="s">
        <v>241</v>
      </c>
      <c r="C5" t="s">
        <v>11</v>
      </c>
      <c r="E5" s="103" t="s">
        <v>250</v>
      </c>
    </row>
    <row r="6" spans="1:28" x14ac:dyDescent="0.2">
      <c r="A6" t="s">
        <v>249</v>
      </c>
      <c r="B6" t="s">
        <v>241</v>
      </c>
      <c r="C6" t="s">
        <v>9</v>
      </c>
      <c r="E6" s="103"/>
      <c r="M6" s="103" t="s">
        <v>250</v>
      </c>
    </row>
    <row r="7" spans="1:28" x14ac:dyDescent="0.2">
      <c r="A7" t="s">
        <v>249</v>
      </c>
      <c r="B7" t="s">
        <v>4</v>
      </c>
      <c r="C7" t="s">
        <v>4</v>
      </c>
      <c r="F7" s="103" t="s">
        <v>250</v>
      </c>
    </row>
    <row r="8" spans="1:28" x14ac:dyDescent="0.2">
      <c r="A8" t="s">
        <v>249</v>
      </c>
      <c r="B8" t="s">
        <v>4</v>
      </c>
      <c r="C8" t="s">
        <v>12</v>
      </c>
      <c r="F8" s="103"/>
      <c r="L8" s="103" t="s">
        <v>250</v>
      </c>
      <c r="N8" s="103"/>
    </row>
    <row r="9" spans="1:28" x14ac:dyDescent="0.2">
      <c r="A9" t="s">
        <v>249</v>
      </c>
      <c r="B9" t="s">
        <v>4</v>
      </c>
      <c r="C9" t="s">
        <v>82</v>
      </c>
      <c r="F9" s="103"/>
      <c r="L9" s="103" t="s">
        <v>250</v>
      </c>
      <c r="N9" s="103"/>
    </row>
    <row r="10" spans="1:28" x14ac:dyDescent="0.2">
      <c r="A10" t="s">
        <v>249</v>
      </c>
      <c r="B10" t="s">
        <v>4</v>
      </c>
      <c r="C10" t="s">
        <v>6</v>
      </c>
      <c r="L10" s="103" t="s">
        <v>250</v>
      </c>
      <c r="N10" s="103"/>
    </row>
    <row r="11" spans="1:28" x14ac:dyDescent="0.2">
      <c r="A11" t="s">
        <v>249</v>
      </c>
      <c r="B11" t="s">
        <v>244</v>
      </c>
      <c r="C11" t="s">
        <v>245</v>
      </c>
      <c r="G11" s="103" t="s">
        <v>250</v>
      </c>
    </row>
    <row r="12" spans="1:28" x14ac:dyDescent="0.2">
      <c r="A12" t="s">
        <v>249</v>
      </c>
      <c r="B12" t="s">
        <v>244</v>
      </c>
      <c r="C12" t="s">
        <v>0</v>
      </c>
      <c r="G12" s="103" t="s">
        <v>250</v>
      </c>
    </row>
    <row r="13" spans="1:28" x14ac:dyDescent="0.2">
      <c r="A13" t="s">
        <v>249</v>
      </c>
      <c r="B13" t="s">
        <v>247</v>
      </c>
      <c r="C13" t="s">
        <v>77</v>
      </c>
      <c r="H13" s="103" t="s">
        <v>250</v>
      </c>
    </row>
    <row r="14" spans="1:28" x14ac:dyDescent="0.2">
      <c r="A14" t="s">
        <v>249</v>
      </c>
      <c r="B14" t="s">
        <v>247</v>
      </c>
      <c r="C14" t="s">
        <v>3</v>
      </c>
      <c r="H14" s="103" t="s">
        <v>250</v>
      </c>
    </row>
    <row r="15" spans="1:28" x14ac:dyDescent="0.2">
      <c r="A15" t="s">
        <v>249</v>
      </c>
      <c r="B15" t="s">
        <v>246</v>
      </c>
      <c r="C15" t="s">
        <v>94</v>
      </c>
      <c r="I15" s="103" t="s">
        <v>250</v>
      </c>
    </row>
    <row r="16" spans="1:28" x14ac:dyDescent="0.2">
      <c r="A16" t="s">
        <v>249</v>
      </c>
      <c r="B16" t="s">
        <v>246</v>
      </c>
      <c r="C16" t="s">
        <v>202</v>
      </c>
      <c r="J16" s="103" t="s">
        <v>250</v>
      </c>
    </row>
    <row r="17" spans="1:17" x14ac:dyDescent="0.2">
      <c r="A17" t="s">
        <v>249</v>
      </c>
      <c r="B17" t="s">
        <v>132</v>
      </c>
      <c r="C17" t="s">
        <v>132</v>
      </c>
      <c r="N17" s="103" t="s">
        <v>250</v>
      </c>
    </row>
    <row r="18" spans="1:17" x14ac:dyDescent="0.2">
      <c r="A18" t="s">
        <v>248</v>
      </c>
      <c r="B18" t="s">
        <v>243</v>
      </c>
      <c r="C18" t="s">
        <v>237</v>
      </c>
      <c r="K18" s="103" t="s">
        <v>250</v>
      </c>
    </row>
    <row r="19" spans="1:17" x14ac:dyDescent="0.2">
      <c r="A19" t="s">
        <v>248</v>
      </c>
      <c r="B19" t="s">
        <v>240</v>
      </c>
      <c r="C19" t="s">
        <v>67</v>
      </c>
      <c r="N19" s="103" t="s">
        <v>250</v>
      </c>
    </row>
    <row r="20" spans="1:17" x14ac:dyDescent="0.2">
      <c r="A20" t="s">
        <v>248</v>
      </c>
      <c r="B20" t="s">
        <v>240</v>
      </c>
      <c r="C20" t="s">
        <v>83</v>
      </c>
      <c r="O20" s="103" t="s">
        <v>250</v>
      </c>
    </row>
    <row r="21" spans="1:17" x14ac:dyDescent="0.2">
      <c r="A21" t="s">
        <v>248</v>
      </c>
      <c r="B21" t="s">
        <v>240</v>
      </c>
      <c r="C21" t="s">
        <v>1</v>
      </c>
      <c r="O21" s="103" t="s">
        <v>250</v>
      </c>
    </row>
    <row r="22" spans="1:17" x14ac:dyDescent="0.2">
      <c r="A22" t="s">
        <v>248</v>
      </c>
      <c r="B22" t="s">
        <v>240</v>
      </c>
      <c r="C22" t="s">
        <v>5</v>
      </c>
      <c r="P22" s="103" t="s">
        <v>250</v>
      </c>
    </row>
    <row r="23" spans="1:17" x14ac:dyDescent="0.2">
      <c r="A23" t="s">
        <v>248</v>
      </c>
      <c r="B23" t="s">
        <v>242</v>
      </c>
      <c r="C23" t="s">
        <v>22</v>
      </c>
      <c r="Q23" s="103" t="s">
        <v>250</v>
      </c>
    </row>
    <row r="24" spans="1:17" x14ac:dyDescent="0.2">
      <c r="A24" t="s">
        <v>248</v>
      </c>
      <c r="B24" t="s">
        <v>242</v>
      </c>
      <c r="C24" t="s">
        <v>53</v>
      </c>
      <c r="Q24" s="103" t="s">
        <v>250</v>
      </c>
    </row>
    <row r="26" spans="1:17" x14ac:dyDescent="0.2">
      <c r="F26" s="62" t="s">
        <v>263</v>
      </c>
    </row>
    <row r="28" spans="1:17" x14ac:dyDescent="0.2">
      <c r="B28" t="s">
        <v>264</v>
      </c>
      <c r="D28" s="103" t="s">
        <v>252</v>
      </c>
      <c r="I28" t="s">
        <v>303</v>
      </c>
      <c r="K28" t="s">
        <v>302</v>
      </c>
      <c r="M28" t="s">
        <v>304</v>
      </c>
      <c r="O28" t="s">
        <v>305</v>
      </c>
    </row>
    <row r="29" spans="1:17" x14ac:dyDescent="0.2">
      <c r="B29" t="s">
        <v>265</v>
      </c>
      <c r="D29" s="103" t="s">
        <v>251</v>
      </c>
      <c r="I29" t="s">
        <v>300</v>
      </c>
      <c r="K29" t="s">
        <v>298</v>
      </c>
      <c r="M29" t="s">
        <v>299</v>
      </c>
      <c r="O29" t="s">
        <v>301</v>
      </c>
    </row>
    <row r="30" spans="1:17" x14ac:dyDescent="0.2">
      <c r="B30" t="s">
        <v>266</v>
      </c>
      <c r="D30" s="103" t="s">
        <v>255</v>
      </c>
      <c r="H30" s="104" t="s">
        <v>289</v>
      </c>
      <c r="I30" s="103"/>
      <c r="K30" s="103" t="s">
        <v>250</v>
      </c>
      <c r="M30" s="103" t="s">
        <v>250</v>
      </c>
      <c r="O30" s="103" t="s">
        <v>250</v>
      </c>
    </row>
    <row r="31" spans="1:17" x14ac:dyDescent="0.2">
      <c r="B31" t="s">
        <v>267</v>
      </c>
      <c r="D31" s="103" t="s">
        <v>253</v>
      </c>
      <c r="H31" s="104" t="s">
        <v>290</v>
      </c>
      <c r="I31" s="103" t="s">
        <v>250</v>
      </c>
      <c r="K31" s="103" t="s">
        <v>250</v>
      </c>
      <c r="M31" s="103" t="s">
        <v>250</v>
      </c>
      <c r="O31" s="103" t="s">
        <v>250</v>
      </c>
    </row>
    <row r="32" spans="1:17" x14ac:dyDescent="0.2">
      <c r="B32" t="s">
        <v>268</v>
      </c>
      <c r="D32" s="103" t="s">
        <v>254</v>
      </c>
      <c r="H32" s="104" t="s">
        <v>291</v>
      </c>
      <c r="K32" s="103" t="s">
        <v>250</v>
      </c>
      <c r="O32" s="103" t="s">
        <v>250</v>
      </c>
    </row>
    <row r="33" spans="2:15" x14ac:dyDescent="0.2">
      <c r="B33" t="s">
        <v>269</v>
      </c>
      <c r="D33" s="103" t="s">
        <v>256</v>
      </c>
      <c r="H33" s="104" t="s">
        <v>292</v>
      </c>
      <c r="K33" s="103" t="s">
        <v>250</v>
      </c>
      <c r="O33" s="103" t="s">
        <v>250</v>
      </c>
    </row>
    <row r="34" spans="2:15" x14ac:dyDescent="0.2">
      <c r="B34" t="s">
        <v>270</v>
      </c>
      <c r="D34" s="103" t="s">
        <v>258</v>
      </c>
      <c r="H34" s="104" t="s">
        <v>293</v>
      </c>
      <c r="M34" s="103" t="s">
        <v>250</v>
      </c>
      <c r="O34" s="103" t="s">
        <v>250</v>
      </c>
    </row>
    <row r="35" spans="2:15" x14ac:dyDescent="0.2">
      <c r="B35" t="s">
        <v>271</v>
      </c>
      <c r="D35" s="103" t="s">
        <v>257</v>
      </c>
      <c r="H35" s="104" t="s">
        <v>294</v>
      </c>
      <c r="M35" s="103" t="s">
        <v>250</v>
      </c>
      <c r="O35" s="103" t="s">
        <v>250</v>
      </c>
    </row>
    <row r="36" spans="2:15" x14ac:dyDescent="0.2">
      <c r="B36" t="s">
        <v>272</v>
      </c>
      <c r="D36" s="103" t="s">
        <v>259</v>
      </c>
      <c r="H36" s="104" t="s">
        <v>295</v>
      </c>
      <c r="M36" s="103" t="s">
        <v>250</v>
      </c>
      <c r="O36" s="103" t="s">
        <v>250</v>
      </c>
    </row>
    <row r="37" spans="2:15" x14ac:dyDescent="0.2">
      <c r="B37" t="s">
        <v>273</v>
      </c>
      <c r="D37" s="103" t="s">
        <v>260</v>
      </c>
      <c r="H37" s="104" t="s">
        <v>296</v>
      </c>
      <c r="M37" s="103" t="s">
        <v>250</v>
      </c>
      <c r="O37" s="103" t="s">
        <v>250</v>
      </c>
    </row>
    <row r="38" spans="2:15" x14ac:dyDescent="0.2">
      <c r="B38" t="s">
        <v>274</v>
      </c>
      <c r="D38" s="103" t="s">
        <v>261</v>
      </c>
      <c r="H38" s="104" t="s">
        <v>297</v>
      </c>
      <c r="O38" s="103" t="s">
        <v>250</v>
      </c>
    </row>
    <row r="39" spans="2:15" x14ac:dyDescent="0.2">
      <c r="B39" t="s">
        <v>275</v>
      </c>
      <c r="D39" s="103" t="s">
        <v>262</v>
      </c>
    </row>
    <row r="40" spans="2:15" x14ac:dyDescent="0.2">
      <c r="B40" t="s">
        <v>276</v>
      </c>
    </row>
    <row r="41" spans="2:15" x14ac:dyDescent="0.2">
      <c r="B41" t="s">
        <v>277</v>
      </c>
    </row>
    <row r="42" spans="2:15" x14ac:dyDescent="0.2">
      <c r="B42" t="s">
        <v>278</v>
      </c>
    </row>
    <row r="43" spans="2:15" x14ac:dyDescent="0.2">
      <c r="B43" t="s">
        <v>279</v>
      </c>
    </row>
    <row r="44" spans="2:15" x14ac:dyDescent="0.2">
      <c r="B44" t="s">
        <v>280</v>
      </c>
    </row>
    <row r="45" spans="2:15" x14ac:dyDescent="0.2">
      <c r="B45" t="s">
        <v>281</v>
      </c>
    </row>
    <row r="46" spans="2:15" x14ac:dyDescent="0.2">
      <c r="B46" t="s">
        <v>282</v>
      </c>
    </row>
    <row r="47" spans="2:15" x14ac:dyDescent="0.2">
      <c r="B47" t="s">
        <v>283</v>
      </c>
    </row>
    <row r="48" spans="2:15" x14ac:dyDescent="0.2">
      <c r="B48" t="s">
        <v>284</v>
      </c>
    </row>
    <row r="49" spans="2:2" x14ac:dyDescent="0.2">
      <c r="B49" t="s">
        <v>285</v>
      </c>
    </row>
    <row r="50" spans="2:2" x14ac:dyDescent="0.2">
      <c r="B50" t="s">
        <v>286</v>
      </c>
    </row>
    <row r="51" spans="2:2" x14ac:dyDescent="0.2">
      <c r="B51" t="s">
        <v>287</v>
      </c>
    </row>
    <row r="52" spans="2:2" x14ac:dyDescent="0.2">
      <c r="B52" t="s">
        <v>288</v>
      </c>
    </row>
    <row r="53" spans="2:2" x14ac:dyDescent="0.2">
      <c r="B53" t="s">
        <v>181</v>
      </c>
    </row>
  </sheetData>
  <hyperlinks>
    <hyperlink ref="F26" r:id="rId1" xr:uid="{7C57258A-0178-594C-BB24-E38F6140192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59071-CFCF-3A40-93B8-6A00DAAC4758}">
  <dimension ref="A1:I28"/>
  <sheetViews>
    <sheetView workbookViewId="0">
      <selection activeCell="I1" sqref="I1:I28"/>
    </sheetView>
  </sheetViews>
  <sheetFormatPr baseColWidth="10" defaultRowHeight="16" x14ac:dyDescent="0.2"/>
  <sheetData>
    <row r="1" spans="1:9" x14ac:dyDescent="0.2">
      <c r="A1" s="28" t="s">
        <v>182</v>
      </c>
      <c r="B1" s="28" t="s">
        <v>183</v>
      </c>
      <c r="C1">
        <v>7</v>
      </c>
      <c r="D1" t="str">
        <f>"="&amp;A1&amp;"$"&amp;C1</f>
        <v>=B$7</v>
      </c>
      <c r="E1" t="str">
        <f>"="&amp;B1&amp;"$"&amp;C1</f>
        <v>=C$7</v>
      </c>
      <c r="I1" t="s">
        <v>209</v>
      </c>
    </row>
    <row r="2" spans="1:9" x14ac:dyDescent="0.2">
      <c r="A2" s="28" t="s">
        <v>182</v>
      </c>
      <c r="B2" s="28" t="s">
        <v>183</v>
      </c>
      <c r="C2">
        <v>8</v>
      </c>
      <c r="D2" t="str">
        <f t="shared" ref="D2:D21" si="0">"="&amp;A2&amp;"$"&amp;C2</f>
        <v>=B$8</v>
      </c>
      <c r="E2" t="str">
        <f t="shared" ref="E2:E22" si="1">"="&amp;B2&amp;"$"&amp;C2</f>
        <v>=C$8</v>
      </c>
      <c r="I2" t="s">
        <v>209</v>
      </c>
    </row>
    <row r="3" spans="1:9" x14ac:dyDescent="0.2">
      <c r="A3" s="28" t="s">
        <v>182</v>
      </c>
      <c r="B3" s="28" t="s">
        <v>183</v>
      </c>
      <c r="C3">
        <v>9</v>
      </c>
      <c r="D3" t="str">
        <f t="shared" si="0"/>
        <v>=B$9</v>
      </c>
      <c r="E3" t="str">
        <f t="shared" si="1"/>
        <v>=C$9</v>
      </c>
      <c r="I3" t="s">
        <v>209</v>
      </c>
    </row>
    <row r="4" spans="1:9" x14ac:dyDescent="0.2">
      <c r="A4" s="28" t="s">
        <v>182</v>
      </c>
      <c r="B4" s="28" t="s">
        <v>183</v>
      </c>
      <c r="C4">
        <v>10</v>
      </c>
      <c r="D4" t="str">
        <f t="shared" si="0"/>
        <v>=B$10</v>
      </c>
      <c r="E4" t="str">
        <f t="shared" si="1"/>
        <v>=C$10</v>
      </c>
      <c r="I4" t="s">
        <v>209</v>
      </c>
    </row>
    <row r="5" spans="1:9" x14ac:dyDescent="0.2">
      <c r="A5" s="28" t="s">
        <v>182</v>
      </c>
      <c r="B5" s="28" t="s">
        <v>183</v>
      </c>
      <c r="C5">
        <v>11</v>
      </c>
      <c r="D5" t="str">
        <f t="shared" si="0"/>
        <v>=B$11</v>
      </c>
      <c r="E5" t="str">
        <f t="shared" si="1"/>
        <v>=C$11</v>
      </c>
      <c r="I5" t="s">
        <v>209</v>
      </c>
    </row>
    <row r="6" spans="1:9" x14ac:dyDescent="0.2">
      <c r="A6" s="28" t="s">
        <v>182</v>
      </c>
      <c r="B6" s="28" t="s">
        <v>183</v>
      </c>
      <c r="C6">
        <v>12</v>
      </c>
      <c r="D6" t="str">
        <f t="shared" si="0"/>
        <v>=B$12</v>
      </c>
      <c r="E6" t="str">
        <f t="shared" si="1"/>
        <v>=C$12</v>
      </c>
      <c r="I6" t="s">
        <v>209</v>
      </c>
    </row>
    <row r="7" spans="1:9" x14ac:dyDescent="0.2">
      <c r="A7" s="28" t="s">
        <v>182</v>
      </c>
      <c r="B7" s="28" t="s">
        <v>183</v>
      </c>
      <c r="C7">
        <v>13</v>
      </c>
      <c r="D7" t="str">
        <f t="shared" si="0"/>
        <v>=B$13</v>
      </c>
      <c r="E7" t="str">
        <f t="shared" si="1"/>
        <v>=C$13</v>
      </c>
      <c r="I7" t="s">
        <v>209</v>
      </c>
    </row>
    <row r="8" spans="1:9" x14ac:dyDescent="0.2">
      <c r="A8" s="28" t="s">
        <v>182</v>
      </c>
      <c r="B8" s="28" t="s">
        <v>183</v>
      </c>
      <c r="C8">
        <v>14</v>
      </c>
      <c r="D8" t="str">
        <f t="shared" si="0"/>
        <v>=B$14</v>
      </c>
      <c r="E8" t="str">
        <f t="shared" si="1"/>
        <v>=C$14</v>
      </c>
      <c r="I8" t="s">
        <v>209</v>
      </c>
    </row>
    <row r="9" spans="1:9" x14ac:dyDescent="0.2">
      <c r="A9" s="28" t="s">
        <v>182</v>
      </c>
      <c r="B9" s="28" t="s">
        <v>183</v>
      </c>
      <c r="C9">
        <v>15</v>
      </c>
      <c r="D9" t="str">
        <f t="shared" si="0"/>
        <v>=B$15</v>
      </c>
      <c r="E9" t="str">
        <f t="shared" si="1"/>
        <v>=C$15</v>
      </c>
      <c r="I9" t="s">
        <v>209</v>
      </c>
    </row>
    <row r="10" spans="1:9" x14ac:dyDescent="0.2">
      <c r="A10" s="28" t="s">
        <v>182</v>
      </c>
      <c r="B10" s="28" t="s">
        <v>183</v>
      </c>
      <c r="C10">
        <v>16</v>
      </c>
      <c r="D10" t="str">
        <f t="shared" si="0"/>
        <v>=B$16</v>
      </c>
      <c r="E10" t="str">
        <f t="shared" si="1"/>
        <v>=C$16</v>
      </c>
      <c r="I10" t="s">
        <v>209</v>
      </c>
    </row>
    <row r="11" spans="1:9" x14ac:dyDescent="0.2">
      <c r="A11" s="28" t="s">
        <v>182</v>
      </c>
      <c r="B11" s="28" t="s">
        <v>183</v>
      </c>
      <c r="C11">
        <v>17</v>
      </c>
      <c r="D11" t="str">
        <f t="shared" si="0"/>
        <v>=B$17</v>
      </c>
      <c r="E11" t="str">
        <f t="shared" si="1"/>
        <v>=C$17</v>
      </c>
      <c r="I11" t="s">
        <v>209</v>
      </c>
    </row>
    <row r="12" spans="1:9" x14ac:dyDescent="0.2">
      <c r="A12" s="28" t="s">
        <v>182</v>
      </c>
      <c r="B12" s="28" t="s">
        <v>183</v>
      </c>
      <c r="C12">
        <v>18</v>
      </c>
      <c r="D12" t="str">
        <f t="shared" si="0"/>
        <v>=B$18</v>
      </c>
      <c r="E12" t="str">
        <f t="shared" si="1"/>
        <v>=C$18</v>
      </c>
      <c r="I12" t="s">
        <v>209</v>
      </c>
    </row>
    <row r="13" spans="1:9" x14ac:dyDescent="0.2">
      <c r="A13" s="28" t="s">
        <v>182</v>
      </c>
      <c r="B13" s="28" t="s">
        <v>183</v>
      </c>
      <c r="C13">
        <v>19</v>
      </c>
      <c r="D13" t="str">
        <f t="shared" si="0"/>
        <v>=B$19</v>
      </c>
      <c r="E13" t="str">
        <f t="shared" si="1"/>
        <v>=C$19</v>
      </c>
      <c r="I13" t="s">
        <v>209</v>
      </c>
    </row>
    <row r="14" spans="1:9" x14ac:dyDescent="0.2">
      <c r="A14" s="28" t="s">
        <v>182</v>
      </c>
      <c r="B14" s="28" t="s">
        <v>183</v>
      </c>
      <c r="C14">
        <v>20</v>
      </c>
      <c r="D14" t="str">
        <f t="shared" si="0"/>
        <v>=B$20</v>
      </c>
      <c r="E14" t="str">
        <f t="shared" si="1"/>
        <v>=C$20</v>
      </c>
      <c r="I14" t="s">
        <v>209</v>
      </c>
    </row>
    <row r="15" spans="1:9" x14ac:dyDescent="0.2">
      <c r="A15" s="28" t="s">
        <v>182</v>
      </c>
      <c r="B15" s="28" t="s">
        <v>183</v>
      </c>
      <c r="C15">
        <v>21</v>
      </c>
      <c r="D15" t="str">
        <f t="shared" si="0"/>
        <v>=B$21</v>
      </c>
      <c r="E15" t="str">
        <f t="shared" si="1"/>
        <v>=C$21</v>
      </c>
      <c r="I15" t="s">
        <v>209</v>
      </c>
    </row>
    <row r="16" spans="1:9" x14ac:dyDescent="0.2">
      <c r="A16" s="28" t="s">
        <v>182</v>
      </c>
      <c r="B16" s="28" t="s">
        <v>183</v>
      </c>
      <c r="C16">
        <v>22</v>
      </c>
      <c r="D16" t="str">
        <f t="shared" si="0"/>
        <v>=B$22</v>
      </c>
      <c r="E16" t="str">
        <f t="shared" si="1"/>
        <v>=C$22</v>
      </c>
      <c r="I16" t="s">
        <v>209</v>
      </c>
    </row>
    <row r="17" spans="1:9" x14ac:dyDescent="0.2">
      <c r="A17" s="28" t="s">
        <v>182</v>
      </c>
      <c r="B17" s="28" t="s">
        <v>183</v>
      </c>
      <c r="C17">
        <v>23</v>
      </c>
      <c r="D17" t="str">
        <f t="shared" si="0"/>
        <v>=B$23</v>
      </c>
      <c r="E17" t="str">
        <f t="shared" si="1"/>
        <v>=C$23</v>
      </c>
      <c r="I17" t="s">
        <v>209</v>
      </c>
    </row>
    <row r="18" spans="1:9" x14ac:dyDescent="0.2">
      <c r="A18" s="28" t="s">
        <v>182</v>
      </c>
      <c r="B18" s="28" t="s">
        <v>183</v>
      </c>
      <c r="C18">
        <v>24</v>
      </c>
      <c r="D18" t="str">
        <f t="shared" si="0"/>
        <v>=B$24</v>
      </c>
      <c r="E18" t="str">
        <f t="shared" si="1"/>
        <v>=C$24</v>
      </c>
      <c r="I18" t="s">
        <v>209</v>
      </c>
    </row>
    <row r="19" spans="1:9" x14ac:dyDescent="0.2">
      <c r="A19" s="28" t="s">
        <v>182</v>
      </c>
      <c r="B19" s="28" t="s">
        <v>183</v>
      </c>
      <c r="C19">
        <v>25</v>
      </c>
      <c r="D19" t="str">
        <f t="shared" si="0"/>
        <v>=B$25</v>
      </c>
      <c r="E19" t="str">
        <f t="shared" si="1"/>
        <v>=C$25</v>
      </c>
      <c r="I19" t="s">
        <v>209</v>
      </c>
    </row>
    <row r="20" spans="1:9" x14ac:dyDescent="0.2">
      <c r="A20" s="28" t="s">
        <v>182</v>
      </c>
      <c r="B20" s="28" t="s">
        <v>183</v>
      </c>
      <c r="C20">
        <v>26</v>
      </c>
      <c r="D20" t="str">
        <f t="shared" si="0"/>
        <v>=B$26</v>
      </c>
      <c r="E20" t="str">
        <f t="shared" si="1"/>
        <v>=C$26</v>
      </c>
      <c r="I20" t="s">
        <v>209</v>
      </c>
    </row>
    <row r="21" spans="1:9" x14ac:dyDescent="0.2">
      <c r="A21" s="28" t="s">
        <v>182</v>
      </c>
      <c r="B21" s="28" t="s">
        <v>183</v>
      </c>
      <c r="C21">
        <v>27</v>
      </c>
      <c r="D21" t="str">
        <f t="shared" si="0"/>
        <v>=B$27</v>
      </c>
      <c r="E21" t="str">
        <f t="shared" si="1"/>
        <v>=C$27</v>
      </c>
      <c r="I21" t="s">
        <v>209</v>
      </c>
    </row>
    <row r="22" spans="1:9" x14ac:dyDescent="0.2">
      <c r="A22" s="28" t="s">
        <v>182</v>
      </c>
      <c r="B22" s="28" t="s">
        <v>183</v>
      </c>
      <c r="C22">
        <v>28</v>
      </c>
      <c r="D22" t="str">
        <f>"="&amp;A22&amp;"$"&amp;C22</f>
        <v>=B$28</v>
      </c>
      <c r="E22" t="str">
        <f t="shared" si="1"/>
        <v>=C$28</v>
      </c>
      <c r="I22" t="s">
        <v>209</v>
      </c>
    </row>
    <row r="23" spans="1:9" x14ac:dyDescent="0.2">
      <c r="I23" t="s">
        <v>209</v>
      </c>
    </row>
    <row r="24" spans="1:9" x14ac:dyDescent="0.2">
      <c r="I24" t="s">
        <v>209</v>
      </c>
    </row>
    <row r="25" spans="1:9" x14ac:dyDescent="0.2">
      <c r="I25" t="s">
        <v>209</v>
      </c>
    </row>
    <row r="26" spans="1:9" x14ac:dyDescent="0.2">
      <c r="I26" t="s">
        <v>209</v>
      </c>
    </row>
    <row r="27" spans="1:9" x14ac:dyDescent="0.2">
      <c r="I27" t="s">
        <v>209</v>
      </c>
    </row>
    <row r="28" spans="1:9" x14ac:dyDescent="0.2">
      <c r="I28" t="s">
        <v>209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postgreSQL</vt:lpstr>
      <vt:lpstr>Sheet2</vt:lpstr>
      <vt:lpstr>Sheet3</vt:lpstr>
      <vt:lpstr>Sheet1</vt:lpstr>
      <vt:lpstr>APOSTROPHE</vt:lpstr>
      <vt:lpstr>Atoken</vt:lpstr>
      <vt:lpstr>COMMA</vt:lpstr>
      <vt:lpstr>lorem</vt:lpstr>
      <vt:lpstr>QOUTATION</vt:lpstr>
      <vt:lpstr>stub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Adolphus Nolan</dc:creator>
  <cp:lastModifiedBy>Microsoft Office User</cp:lastModifiedBy>
  <dcterms:created xsi:type="dcterms:W3CDTF">2018-08-03T18:17:18Z</dcterms:created>
  <dcterms:modified xsi:type="dcterms:W3CDTF">2020-02-26T22:50:49Z</dcterms:modified>
</cp:coreProperties>
</file>