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W\VW Odborne\VW Publications\VW-2024\VW-2024-ZZWZ (Wimmer Zuda CMI)\MATLAB\"/>
    </mc:Choice>
  </mc:AlternateContent>
  <bookViews>
    <workbookView xWindow="-105" yWindow="-105" windowWidth="38625" windowHeight="21105" firstSheet="1" activeTab="1"/>
  </bookViews>
  <sheets>
    <sheet name="Matice A" sheetId="1" r:id="rId1"/>
    <sheet name="Data" sheetId="6" r:id="rId2"/>
    <sheet name="Sheet1" sheetId="7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6" l="1"/>
  <c r="B28" i="6"/>
  <c r="B42" i="6" s="1"/>
  <c r="B41" i="6"/>
  <c r="B40" i="6"/>
  <c r="B39" i="6"/>
  <c r="B38" i="6"/>
  <c r="B37" i="6"/>
  <c r="B36" i="6"/>
  <c r="B35" i="6"/>
  <c r="B34" i="6"/>
  <c r="Z25" i="6" l="1"/>
  <c r="Y25" i="6"/>
  <c r="Z24" i="6"/>
  <c r="Y24" i="6"/>
  <c r="Z23" i="6"/>
  <c r="X25" i="6" s="1"/>
  <c r="Y23" i="6"/>
  <c r="X24" i="6" s="1"/>
  <c r="X23" i="6"/>
  <c r="W22" i="6"/>
  <c r="W21" i="6"/>
  <c r="V22" i="6" s="1"/>
  <c r="V21" i="6"/>
  <c r="W20" i="6"/>
  <c r="U22" i="6" s="1"/>
  <c r="V20" i="6"/>
  <c r="U21" i="6" s="1"/>
  <c r="U20" i="6"/>
  <c r="C19" i="6"/>
  <c r="T19" i="6" s="1"/>
  <c r="S18" i="6"/>
  <c r="R17" i="6"/>
  <c r="Q16" i="6"/>
  <c r="P15" i="6"/>
  <c r="O14" i="6"/>
  <c r="N13" i="6"/>
  <c r="N12" i="6"/>
  <c r="M13" i="6" s="1"/>
  <c r="M12" i="6"/>
  <c r="L11" i="6"/>
  <c r="K10" i="6"/>
  <c r="J9" i="6"/>
  <c r="I8" i="6"/>
  <c r="H7" i="6"/>
  <c r="G6" i="6"/>
  <c r="F5" i="6"/>
  <c r="E4" i="6"/>
  <c r="D3" i="6"/>
</calcChain>
</file>

<file path=xl/sharedStrings.xml><?xml version="1.0" encoding="utf-8"?>
<sst xmlns="http://schemas.openxmlformats.org/spreadsheetml/2006/main" count="65" uniqueCount="42">
  <si>
    <t>ρ1</t>
  </si>
  <si>
    <t>ρ2</t>
  </si>
  <si>
    <t>ρ3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</si>
  <si>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</si>
  <si>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</si>
  <si>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</si>
  <si>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</si>
  <si>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</si>
  <si>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</si>
  <si>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</si>
  <si>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</si>
  <si>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</si>
  <si>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VR</t>
  </si>
  <si>
    <t>G</t>
  </si>
  <si>
    <t>h1</t>
  </si>
  <si>
    <t>h2</t>
  </si>
  <si>
    <t>h3</t>
  </si>
  <si>
    <t>K</t>
  </si>
  <si>
    <t>α</t>
  </si>
  <si>
    <t>Uncertainty</t>
  </si>
  <si>
    <t>dMR</t>
  </si>
  <si>
    <t>dT1</t>
  </si>
  <si>
    <t>dT2</t>
  </si>
  <si>
    <t>dT3</t>
  </si>
  <si>
    <t>Mean (Best Estimate)</t>
  </si>
  <si>
    <t>Covariance Matrix</t>
  </si>
  <si>
    <t>Type I Parameters</t>
  </si>
  <si>
    <t>Type II Parameters</t>
  </si>
  <si>
    <t>dM1</t>
  </si>
  <si>
    <t>V1</t>
  </si>
  <si>
    <t>dM2</t>
  </si>
  <si>
    <t>V2</t>
  </si>
  <si>
    <t>fun1</t>
  </si>
  <si>
    <t>fun2</t>
  </si>
  <si>
    <t>fun3</t>
  </si>
  <si>
    <t>fun4</t>
  </si>
  <si>
    <t>fun5</t>
  </si>
  <si>
    <t>fun6</t>
  </si>
  <si>
    <t>fun7</t>
  </si>
  <si>
    <t>fun8</t>
  </si>
  <si>
    <t>fun9</t>
  </si>
  <si>
    <t>Constraints on the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</si>
</sst>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0E+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  <xf numFmtId="165" fontId="0" fillId="0" borderId="0" xfId="0" applyNumberFormat="1"/>
    <xf numFmtId="164" fontId="0" fillId="3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4" borderId="0" xfId="0" applyNumberForma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5" borderId="0" xfId="0" applyNumberFormat="1" applyFill="1"/>
    <xf numFmtId="164" fontId="0" fillId="6" borderId="0" xfId="0" applyNumberFormat="1" applyFill="1"/>
    <xf numFmtId="164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11" sqref="G11"/>
    </sheetView>
  </sheetViews>
  <sheetFormatPr defaultRowHeight="15" x14ac:dyDescent="0.25"/>
  <sheetData>
    <row r="1" spans="1:6" x14ac:dyDescent="0.25">
      <c r="A1">
        <v>-1</v>
      </c>
      <c r="B1">
        <v>1</v>
      </c>
      <c r="C1">
        <v>0</v>
      </c>
      <c r="D1">
        <v>1.1522399999999999</v>
      </c>
      <c r="E1">
        <v>-1.1522399999999999</v>
      </c>
      <c r="F1">
        <v>0</v>
      </c>
    </row>
    <row r="2" spans="1:6" x14ac:dyDescent="0.25">
      <c r="A2">
        <v>-1</v>
      </c>
      <c r="B2">
        <v>0</v>
      </c>
      <c r="C2">
        <v>1</v>
      </c>
      <c r="D2">
        <v>1.1522399999999999</v>
      </c>
      <c r="E2">
        <v>0</v>
      </c>
      <c r="F2">
        <v>-1.1522399999999999</v>
      </c>
    </row>
    <row r="3" spans="1:6" x14ac:dyDescent="0.25">
      <c r="A3">
        <v>0</v>
      </c>
      <c r="B3">
        <v>-1</v>
      </c>
      <c r="C3">
        <v>1</v>
      </c>
      <c r="D3">
        <v>0</v>
      </c>
      <c r="E3">
        <v>1.1522399999999999</v>
      </c>
      <c r="F3">
        <v>-1.1522399999999999</v>
      </c>
    </row>
    <row r="4" spans="1:6" x14ac:dyDescent="0.25">
      <c r="A4">
        <v>-1</v>
      </c>
      <c r="B4">
        <v>1</v>
      </c>
      <c r="C4">
        <v>0</v>
      </c>
      <c r="D4">
        <v>0.58770999999999995</v>
      </c>
      <c r="E4">
        <v>-0.58770999999999995</v>
      </c>
      <c r="F4">
        <v>0</v>
      </c>
    </row>
    <row r="5" spans="1:6" x14ac:dyDescent="0.25">
      <c r="A5">
        <v>-1</v>
      </c>
      <c r="B5">
        <v>0</v>
      </c>
      <c r="C5">
        <v>1</v>
      </c>
      <c r="D5">
        <v>0.58770999999999995</v>
      </c>
      <c r="E5">
        <v>0</v>
      </c>
      <c r="F5">
        <v>-0.58770999999999995</v>
      </c>
    </row>
    <row r="6" spans="1:6" x14ac:dyDescent="0.25">
      <c r="A6">
        <v>0</v>
      </c>
      <c r="B6">
        <v>-1</v>
      </c>
      <c r="C6">
        <v>1</v>
      </c>
      <c r="D6">
        <v>0</v>
      </c>
      <c r="E6">
        <v>0.58770999999999995</v>
      </c>
      <c r="F6">
        <v>-0.58770999999999995</v>
      </c>
    </row>
    <row r="7" spans="1:6" x14ac:dyDescent="0.25">
      <c r="A7">
        <v>-1</v>
      </c>
      <c r="B7">
        <v>1</v>
      </c>
      <c r="C7">
        <v>0</v>
      </c>
      <c r="D7">
        <v>0.81384000000000001</v>
      </c>
      <c r="E7">
        <v>-0.81384000000000001</v>
      </c>
      <c r="F7">
        <v>0</v>
      </c>
    </row>
    <row r="8" spans="1:6" x14ac:dyDescent="0.25">
      <c r="A8">
        <v>-1</v>
      </c>
      <c r="B8">
        <v>0</v>
      </c>
      <c r="C8">
        <v>1</v>
      </c>
      <c r="D8">
        <v>0.81384000000000001</v>
      </c>
      <c r="E8">
        <v>0</v>
      </c>
      <c r="F8">
        <v>-0.81384000000000001</v>
      </c>
    </row>
    <row r="9" spans="1:6" x14ac:dyDescent="0.25">
      <c r="A9">
        <v>0</v>
      </c>
      <c r="B9">
        <v>-1</v>
      </c>
      <c r="C9">
        <v>1</v>
      </c>
      <c r="D9">
        <v>0</v>
      </c>
      <c r="E9">
        <v>0.81384000000000001</v>
      </c>
      <c r="F9">
        <v>-0.81384000000000001</v>
      </c>
    </row>
    <row r="10" spans="1:6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14" workbookViewId="0">
      <selection activeCell="B36" sqref="B36"/>
    </sheetView>
  </sheetViews>
  <sheetFormatPr defaultRowHeight="15" x14ac:dyDescent="0.25"/>
  <cols>
    <col min="1" max="1" width="28.28515625" style="7" bestFit="1" customWidth="1"/>
    <col min="2" max="2" width="20.28515625" style="1" bestFit="1" customWidth="1"/>
    <col min="3" max="3" width="12.28515625" style="1" bestFit="1" customWidth="1"/>
    <col min="4" max="12" width="11.140625" style="4" bestFit="1" customWidth="1"/>
    <col min="13" max="14" width="12.140625" style="4" bestFit="1" customWidth="1"/>
    <col min="15" max="19" width="10.28515625" style="4" bestFit="1" customWidth="1"/>
    <col min="20" max="20" width="12.42578125" style="4" bestFit="1" customWidth="1"/>
    <col min="21" max="23" width="12" style="4" bestFit="1" customWidth="1"/>
    <col min="24" max="26" width="12.5703125" style="4" bestFit="1" customWidth="1"/>
  </cols>
  <sheetData>
    <row r="1" spans="1:26" s="7" customFormat="1" x14ac:dyDescent="0.25">
      <c r="B1" s="11" t="s">
        <v>24</v>
      </c>
      <c r="C1" s="11" t="s">
        <v>19</v>
      </c>
      <c r="D1" s="12" t="s">
        <v>25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9" t="s">
        <v>26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20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10" t="s">
        <v>17</v>
      </c>
      <c r="T2" s="10" t="s">
        <v>18</v>
      </c>
      <c r="U2" s="10" t="s">
        <v>21</v>
      </c>
      <c r="V2" s="10" t="s">
        <v>22</v>
      </c>
      <c r="W2" s="10" t="s">
        <v>23</v>
      </c>
      <c r="X2" s="10" t="s">
        <v>0</v>
      </c>
      <c r="Y2" s="10" t="s">
        <v>1</v>
      </c>
      <c r="Z2" s="10" t="s">
        <v>2</v>
      </c>
    </row>
    <row r="3" spans="1:26" x14ac:dyDescent="0.25">
      <c r="A3" s="9" t="s">
        <v>3</v>
      </c>
      <c r="B3" s="2">
        <v>-9.7549999999999997E-8</v>
      </c>
      <c r="C3" s="5">
        <v>5.0000000000000003E-10</v>
      </c>
      <c r="D3" s="6">
        <f>C3^2</f>
        <v>2.5000000000000002E-19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</row>
    <row r="4" spans="1:26" x14ac:dyDescent="0.25">
      <c r="A4" s="9" t="s">
        <v>4</v>
      </c>
      <c r="B4" s="2">
        <v>-9.0349999999999998E-8</v>
      </c>
      <c r="C4" s="5">
        <v>3E-10</v>
      </c>
      <c r="D4" s="8">
        <v>0</v>
      </c>
      <c r="E4" s="6">
        <f>C4^2</f>
        <v>9.0000000000000003E-20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</row>
    <row r="5" spans="1:26" x14ac:dyDescent="0.25">
      <c r="A5" s="9" t="s">
        <v>5</v>
      </c>
      <c r="B5" s="2">
        <v>6.3199999999999997E-9</v>
      </c>
      <c r="C5" s="5">
        <v>2.0000000000000001E-10</v>
      </c>
      <c r="D5" s="8">
        <v>0</v>
      </c>
      <c r="E5" s="8">
        <v>0</v>
      </c>
      <c r="F5" s="6">
        <f>C5^2</f>
        <v>4.0000000000000004E-20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</row>
    <row r="6" spans="1:26" x14ac:dyDescent="0.25">
      <c r="A6" s="9" t="s">
        <v>6</v>
      </c>
      <c r="B6" s="2">
        <v>-4.7848999999999999E-7</v>
      </c>
      <c r="C6" s="5">
        <v>3E-10</v>
      </c>
      <c r="D6" s="8">
        <v>0</v>
      </c>
      <c r="E6" s="8">
        <v>0</v>
      </c>
      <c r="F6" s="8">
        <v>0</v>
      </c>
      <c r="G6" s="6">
        <f>C6^2</f>
        <v>9.0000000000000003E-20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</row>
    <row r="7" spans="1:26" x14ac:dyDescent="0.25">
      <c r="A7" s="9" t="s">
        <v>7</v>
      </c>
      <c r="B7" s="2">
        <v>9.481E-8</v>
      </c>
      <c r="C7" s="5">
        <v>3E-10</v>
      </c>
      <c r="D7" s="8">
        <v>0</v>
      </c>
      <c r="E7" s="8">
        <v>0</v>
      </c>
      <c r="F7" s="8">
        <v>0</v>
      </c>
      <c r="G7" s="8">
        <v>0</v>
      </c>
      <c r="H7" s="6">
        <f>C7^2</f>
        <v>9.0000000000000003E-20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</row>
    <row r="8" spans="1:26" x14ac:dyDescent="0.25">
      <c r="A8" s="9" t="s">
        <v>8</v>
      </c>
      <c r="B8" s="2">
        <v>3.8380999999999999E-7</v>
      </c>
      <c r="C8" s="5">
        <v>3E-10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6">
        <f>C8^2</f>
        <v>9.0000000000000003E-20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</row>
    <row r="9" spans="1:26" x14ac:dyDescent="0.25">
      <c r="A9" s="9" t="s">
        <v>9</v>
      </c>
      <c r="B9" s="2">
        <v>-3.2604000000000003E-7</v>
      </c>
      <c r="C9" s="5">
        <v>2.0000000000000001E-10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6">
        <f>C9^2</f>
        <v>4.0000000000000004E-20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</row>
    <row r="10" spans="1:26" x14ac:dyDescent="0.25">
      <c r="A10" s="9" t="s">
        <v>10</v>
      </c>
      <c r="B10" s="2">
        <v>-9.3040000000000005E-8</v>
      </c>
      <c r="C10" s="5">
        <v>3E-10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6">
        <f>C10^2</f>
        <v>9.0000000000000003E-20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</row>
    <row r="11" spans="1:26" x14ac:dyDescent="0.25">
      <c r="A11" s="9" t="s">
        <v>11</v>
      </c>
      <c r="B11" s="2">
        <v>2.3330999999999999E-7</v>
      </c>
      <c r="C11" s="5">
        <v>2.0000000000000001E-10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6">
        <f>C11^2</f>
        <v>4.0000000000000004E-20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</row>
    <row r="12" spans="1:26" x14ac:dyDescent="0.25">
      <c r="A12" s="9" t="s">
        <v>20</v>
      </c>
      <c r="B12" s="2">
        <v>6.4099999999999998E-7</v>
      </c>
      <c r="C12" s="5">
        <v>4.0000000000000001E-8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6">
        <f>C12^2</f>
        <v>1.6000000000000002E-15</v>
      </c>
      <c r="N12" s="6">
        <f>1.164*C13^2</f>
        <v>1.1639999999999999E-18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x14ac:dyDescent="0.25">
      <c r="A13" s="9" t="s">
        <v>12</v>
      </c>
      <c r="B13" s="2">
        <v>1.2543999999999999E-4</v>
      </c>
      <c r="C13" s="5">
        <v>1.0000000000000001E-9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6">
        <f>N12</f>
        <v>1.1639999999999999E-18</v>
      </c>
      <c r="N13" s="6">
        <f>C13^2</f>
        <v>1.0000000000000001E-18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</row>
    <row r="14" spans="1:26" x14ac:dyDescent="0.25">
      <c r="A14" s="9" t="s">
        <v>13</v>
      </c>
      <c r="B14" s="2">
        <v>2.9999999999999999E-7</v>
      </c>
      <c r="C14" s="5">
        <v>2.9999999999999997E-8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6">
        <f>C14^2</f>
        <v>8.9999999999999983E-16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</row>
    <row r="15" spans="1:26" x14ac:dyDescent="0.25">
      <c r="A15" s="9" t="s">
        <v>14</v>
      </c>
      <c r="B15" s="2">
        <v>3.6499999999999998E-2</v>
      </c>
      <c r="C15" s="5">
        <v>5.0000000000000001E-4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6">
        <f>C15^2</f>
        <v>2.4999999999999999E-7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 x14ac:dyDescent="0.25">
      <c r="A16" s="9" t="s">
        <v>15</v>
      </c>
      <c r="B16" s="2">
        <v>3.6499999999999998E-2</v>
      </c>
      <c r="C16" s="5">
        <v>5.0000000000000001E-4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6">
        <f>C16^2</f>
        <v>2.4999999999999999E-7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</row>
    <row r="17" spans="1:26" x14ac:dyDescent="0.25">
      <c r="A17" s="9" t="s">
        <v>16</v>
      </c>
      <c r="B17" s="2">
        <v>0.03</v>
      </c>
      <c r="C17" s="5">
        <v>5.0000000000000001E-4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6">
        <f>C17^2</f>
        <v>2.4999999999999999E-7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</row>
    <row r="18" spans="1:26" x14ac:dyDescent="0.25">
      <c r="A18" s="10" t="s">
        <v>17</v>
      </c>
      <c r="B18" s="2">
        <v>0.99985500000000005</v>
      </c>
      <c r="C18" s="5">
        <v>5.0000000000000004E-6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6">
        <f>C18^2</f>
        <v>2.5000000000000004E-11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</row>
    <row r="19" spans="1:26" x14ac:dyDescent="0.25">
      <c r="A19" s="10" t="s">
        <v>18</v>
      </c>
      <c r="B19" s="3">
        <v>4.8000000000000001E-5</v>
      </c>
      <c r="C19" s="5">
        <f t="shared" ref="C19" si="0">2*10^-6</f>
        <v>1.9999999999999999E-6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6">
        <f>C19^2</f>
        <v>3.9999999999999999E-12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</row>
    <row r="20" spans="1:26" x14ac:dyDescent="0.25">
      <c r="A20" s="10" t="s">
        <v>21</v>
      </c>
      <c r="B20" s="3">
        <v>0.8</v>
      </c>
      <c r="C20" s="5">
        <v>0.1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6">
        <f>C20^2</f>
        <v>1.0000000000000002E-2</v>
      </c>
      <c r="V20" s="6">
        <f>0.8*C20*C21</f>
        <v>8.0000000000000019E-3</v>
      </c>
      <c r="W20" s="6">
        <f>0.8*C20*C22</f>
        <v>8.0000000000000019E-3</v>
      </c>
      <c r="X20" s="8">
        <v>0</v>
      </c>
      <c r="Y20" s="8">
        <v>0</v>
      </c>
      <c r="Z20" s="8">
        <v>0</v>
      </c>
    </row>
    <row r="21" spans="1:26" x14ac:dyDescent="0.25">
      <c r="A21" s="10" t="s">
        <v>22</v>
      </c>
      <c r="B21" s="3">
        <v>0.4</v>
      </c>
      <c r="C21" s="5">
        <v>0.1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6">
        <f>V20</f>
        <v>8.0000000000000019E-3</v>
      </c>
      <c r="V21" s="6">
        <f>C21^2</f>
        <v>1.0000000000000002E-2</v>
      </c>
      <c r="W21" s="6">
        <f>0.8*C21*C22</f>
        <v>8.0000000000000019E-3</v>
      </c>
      <c r="X21" s="8">
        <v>0</v>
      </c>
      <c r="Y21" s="8">
        <v>0</v>
      </c>
      <c r="Z21" s="8">
        <v>0</v>
      </c>
    </row>
    <row r="22" spans="1:26" x14ac:dyDescent="0.25">
      <c r="A22" s="10" t="s">
        <v>23</v>
      </c>
      <c r="B22" s="3">
        <v>0.9</v>
      </c>
      <c r="C22" s="5">
        <v>0.1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6">
        <f>W20</f>
        <v>8.0000000000000019E-3</v>
      </c>
      <c r="V22" s="6">
        <f>W21</f>
        <v>8.0000000000000019E-3</v>
      </c>
      <c r="W22" s="6">
        <f>C22^2</f>
        <v>1.0000000000000002E-2</v>
      </c>
      <c r="X22" s="8">
        <v>0</v>
      </c>
      <c r="Y22" s="8">
        <v>0</v>
      </c>
      <c r="Z22" s="8">
        <v>0</v>
      </c>
    </row>
    <row r="23" spans="1:26" x14ac:dyDescent="0.25">
      <c r="A23" s="10" t="s">
        <v>0</v>
      </c>
      <c r="B23" s="3">
        <v>1.1552</v>
      </c>
      <c r="C23" s="5">
        <v>5.0000000000000001E-4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6">
        <f>C23^2</f>
        <v>2.4999999999999999E-7</v>
      </c>
      <c r="Y23" s="6">
        <f>0.9*C23*C24</f>
        <v>2.2500000000000002E-7</v>
      </c>
      <c r="Z23" s="6">
        <f>0.9*C23*C25</f>
        <v>2.2500000000000002E-7</v>
      </c>
    </row>
    <row r="24" spans="1:26" x14ac:dyDescent="0.25">
      <c r="A24" s="10" t="s">
        <v>1</v>
      </c>
      <c r="B24" s="3">
        <v>0.5877</v>
      </c>
      <c r="C24" s="5">
        <v>5.0000000000000001E-4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6">
        <f>Y23</f>
        <v>2.2500000000000002E-7</v>
      </c>
      <c r="Y24" s="6">
        <f>C24^2</f>
        <v>2.4999999999999999E-7</v>
      </c>
      <c r="Z24" s="6">
        <f>0.9*C24*C25</f>
        <v>2.2500000000000002E-7</v>
      </c>
    </row>
    <row r="25" spans="1:26" x14ac:dyDescent="0.25">
      <c r="A25" s="10" t="s">
        <v>2</v>
      </c>
      <c r="B25" s="3">
        <v>0.81379999999999997</v>
      </c>
      <c r="C25" s="5">
        <v>5.0000000000000001E-4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6">
        <f>Z23</f>
        <v>2.2500000000000002E-7</v>
      </c>
      <c r="Y25" s="6">
        <f>Z24</f>
        <v>2.2500000000000002E-7</v>
      </c>
      <c r="Z25" s="6">
        <f>C25^2</f>
        <v>2.4999999999999999E-7</v>
      </c>
    </row>
    <row r="27" spans="1:26" x14ac:dyDescent="0.25">
      <c r="A27" s="9" t="s">
        <v>27</v>
      </c>
    </row>
    <row r="28" spans="1:26" x14ac:dyDescent="0.25">
      <c r="A28" s="9" t="s">
        <v>28</v>
      </c>
      <c r="B28" s="15">
        <f xml:space="preserve"> 0.999999887200826 -1</f>
        <v>-1.1279917400131012E-7</v>
      </c>
      <c r="C28" s="13">
        <v>4.0005810037432001E-8</v>
      </c>
    </row>
    <row r="29" spans="1:26" x14ac:dyDescent="0.25">
      <c r="A29" s="9" t="s">
        <v>29</v>
      </c>
      <c r="B29" s="15">
        <v>1.2489161501291201E-4</v>
      </c>
      <c r="C29" s="13">
        <v>1.22208267574483E-9</v>
      </c>
    </row>
    <row r="30" spans="1:26" x14ac:dyDescent="0.25">
      <c r="A30" s="9" t="s">
        <v>30</v>
      </c>
      <c r="B30" s="15">
        <f>1.00000075427855 -1</f>
        <v>7.5427855006360289E-7</v>
      </c>
      <c r="C30" s="13">
        <v>4.0004873278121001E-8</v>
      </c>
    </row>
    <row r="31" spans="1:26" x14ac:dyDescent="0.25">
      <c r="A31" s="9" t="s">
        <v>31</v>
      </c>
      <c r="B31" s="15">
        <v>1.2564283943462701E-4</v>
      </c>
      <c r="C31" s="13">
        <v>1.1816896732836201E-9</v>
      </c>
    </row>
    <row r="33" spans="1:2" x14ac:dyDescent="0.25">
      <c r="A33" s="9" t="s">
        <v>41</v>
      </c>
    </row>
    <row r="34" spans="1:2" x14ac:dyDescent="0.25">
      <c r="A34" s="9" t="s">
        <v>32</v>
      </c>
      <c r="B34" s="14">
        <f>B3*B$18 - ((1+B$28)*(1-B$14*B$16)) + ((1+B$12)*(1-B$14*B$15)) + (B$23*(1+B$19*B$20)*(B$29-B$13))</f>
        <v>2.2744647094703021E-8</v>
      </c>
    </row>
    <row r="35" spans="1:2" x14ac:dyDescent="0.25">
      <c r="A35" s="9" t="s">
        <v>33</v>
      </c>
      <c r="B35" s="14">
        <f>B4*B$18 - ((1+B$30)*(1-B$14*B$17)) + ((1+B$12)*(1-B$14*B$15)) + (B$23*(1+B$19*B$20)*(B$31-B$13))</f>
        <v>2.8763663000080733E-8</v>
      </c>
    </row>
    <row r="36" spans="1:2" x14ac:dyDescent="0.25">
      <c r="A36" s="9" t="s">
        <v>34</v>
      </c>
      <c r="B36" s="14">
        <f>B5*B$18 - ((1+B$30)*(1-B$14*B$16)) + ((1+B$28)*(1-B$14*B$16)) + (B$23*(1+B$19*B$20)*(B$29-B$31))</f>
        <v>-1.7286064069673915E-6</v>
      </c>
    </row>
    <row r="37" spans="1:2" x14ac:dyDescent="0.25">
      <c r="A37" s="9" t="s">
        <v>35</v>
      </c>
      <c r="B37" s="14">
        <f>B6*B$18 - ((1+B$28)*(1-B$14*B$16)) + ((1+B$12)*(1-B$14*B$15)) + (B$24*(1+B$19*B$21)*(B$29-B$13))</f>
        <v>-4.6913498167549282E-8</v>
      </c>
    </row>
    <row r="38" spans="1:2" x14ac:dyDescent="0.25">
      <c r="A38" s="9" t="s">
        <v>36</v>
      </c>
      <c r="B38" s="14">
        <f>B7*B$18 - ((1+B$30)*(1-B$14*B$17)) + ((1+B$12)*(1-B$14*B$15)) + (B$24*(1+B$19*B$21)*(B$31-B$13))</f>
        <v>9.8778726684377924E-8</v>
      </c>
    </row>
    <row r="39" spans="1:2" x14ac:dyDescent="0.25">
      <c r="A39" s="9" t="s">
        <v>37</v>
      </c>
      <c r="B39" s="14">
        <f>B8*B$18 - ((1+B$30)*(1-B$14*B$16)) + ((1+B$28)*(1-B$14*B$16)) + (B$24*(1+B$19*B$21)*(B$29-B$31))</f>
        <v>-9.2482643633349635E-7</v>
      </c>
    </row>
    <row r="40" spans="1:2" x14ac:dyDescent="0.25">
      <c r="A40" s="9" t="s">
        <v>38</v>
      </c>
      <c r="B40" s="14">
        <f>B9*B$18 - ((1+B$28)*(1-B$14*B$16)) + ((1+B$12)*(1-B$14*B$15)) + (B$25*(1+B$19*B$22)*(B$29-B$13))</f>
        <v>-1.848854021936364E-8</v>
      </c>
    </row>
    <row r="41" spans="1:2" x14ac:dyDescent="0.25">
      <c r="A41" s="9" t="s">
        <v>39</v>
      </c>
      <c r="B41" s="14">
        <f>B10*B$18 - ((1+B$30)*(1-B$14*B$17)) + ((1+B$12)*(1-B$14*B$15)) + (B$25*(1+B$19*B$22)*(B$31-B$13))</f>
        <v>-4.3177196686531996E-8</v>
      </c>
    </row>
    <row r="42" spans="1:2" x14ac:dyDescent="0.25">
      <c r="A42" s="9" t="s">
        <v>40</v>
      </c>
      <c r="B42" s="14">
        <f>B11*B$18 - ((1+B$30)*(1-B$14*B$16)) + ((1+B$28)*(1-B$14*B$16)) + (B$25*(1+B$19*B$22)*(B$29-B$31))</f>
        <v>-1.2451743890271998E-6</v>
      </c>
    </row>
  </sheetData>
  <mergeCells count="1">
    <mergeCell ref="D1:Z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Matice A</vt:lpstr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Zůda</dc:creator>
  <cp:lastModifiedBy>witkovsky</cp:lastModifiedBy>
  <dcterms:created xsi:type="dcterms:W3CDTF">2023-11-07T09:25:41Z</dcterms:created>
  <dcterms:modified xsi:type="dcterms:W3CDTF">2024-02-15T09:18:20Z</dcterms:modified>
</cp:coreProperties>
</file>