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0" windowWidth="8595" windowHeight="6720" firstSheet="2" activeTab="5"/>
  </bookViews>
  <sheets>
    <sheet name="Goodwill" sheetId="2" r:id="rId1"/>
    <sheet name="Goodwill (2)" sheetId="6" r:id="rId2"/>
    <sheet name="REV" sheetId="3" r:id="rId3"/>
    <sheet name="REV (2)" sheetId="8" r:id="rId4"/>
    <sheet name="REV (3)" sheetId="15" r:id="rId5"/>
    <sheet name="Omloopsnelheid" sheetId="7" r:id="rId6"/>
    <sheet name="Omloopsnelheid (2)" sheetId="9" r:id="rId7"/>
    <sheet name="Omloopsnelheid (3)" sheetId="10" r:id="rId8"/>
    <sheet name="Omloopsnelheid (4)" sheetId="18" r:id="rId9"/>
    <sheet name="Liquiditeit" sheetId="11" r:id="rId10"/>
    <sheet name="Liquiditeit (2)" sheetId="14" r:id="rId11"/>
    <sheet name="Liquiditeit (3)" sheetId="17" r:id="rId12"/>
    <sheet name="Efficiency" sheetId="12" r:id="rId13"/>
    <sheet name="Efficiency (2)" sheetId="13" r:id="rId14"/>
  </sheets>
  <calcPr calcId="125725"/>
</workbook>
</file>

<file path=xl/calcChain.xml><?xml version="1.0" encoding="utf-8"?>
<calcChain xmlns="http://schemas.openxmlformats.org/spreadsheetml/2006/main">
  <c r="E15" i="7"/>
  <c r="D15"/>
  <c r="E2"/>
  <c r="E3" s="1"/>
  <c r="B15" s="1"/>
  <c r="B6" i="18"/>
  <c r="E4" s="1"/>
  <c r="E3"/>
  <c r="B15" s="1"/>
  <c r="E2"/>
  <c r="B2" i="17"/>
  <c r="E3" s="1"/>
  <c r="D15" i="15"/>
  <c r="E15"/>
  <c r="C15"/>
  <c r="H13"/>
  <c r="A15" s="1"/>
  <c r="E2"/>
  <c r="E3"/>
  <c r="B15" s="1"/>
  <c r="E15" i="14"/>
  <c r="D15"/>
  <c r="C15"/>
  <c r="B15"/>
  <c r="F2"/>
  <c r="H13"/>
  <c r="A15" s="1"/>
  <c r="E3"/>
  <c r="E2"/>
  <c r="B2"/>
  <c r="B7" i="11"/>
  <c r="E15" s="1"/>
  <c r="E15" i="13"/>
  <c r="E4"/>
  <c r="E3"/>
  <c r="E2"/>
  <c r="H13" i="12"/>
  <c r="E15"/>
  <c r="D15"/>
  <c r="C15"/>
  <c r="B15"/>
  <c r="E5"/>
  <c r="E4"/>
  <c r="E3"/>
  <c r="E2"/>
  <c r="D15" i="11"/>
  <c r="C15"/>
  <c r="E2"/>
  <c r="H13" i="9"/>
  <c r="H13" i="10"/>
  <c r="E5"/>
  <c r="B6"/>
  <c r="E3" s="1"/>
  <c r="B15" s="1"/>
  <c r="E2"/>
  <c r="E15" i="9"/>
  <c r="B6"/>
  <c r="E4" s="1"/>
  <c r="E2"/>
  <c r="H13" i="8"/>
  <c r="A15" s="1"/>
  <c r="E15"/>
  <c r="C15"/>
  <c r="D15"/>
  <c r="E3"/>
  <c r="F3"/>
  <c r="E2"/>
  <c r="D15" i="3"/>
  <c r="E3"/>
  <c r="B15" s="1"/>
  <c r="H13"/>
  <c r="A15" s="1"/>
  <c r="E15"/>
  <c r="E2"/>
  <c r="H13" i="6"/>
  <c r="H13" i="2"/>
  <c r="A15" s="1"/>
  <c r="E15" i="6"/>
  <c r="D15"/>
  <c r="A15"/>
  <c r="E3"/>
  <c r="G4" s="1"/>
  <c r="E15" i="2"/>
  <c r="D15"/>
  <c r="C15"/>
  <c r="B15"/>
  <c r="E8"/>
  <c r="E7"/>
  <c r="G3"/>
  <c r="G5" s="1"/>
  <c r="E5"/>
  <c r="E3"/>
  <c r="G4" s="1"/>
  <c r="C15" i="7" l="1"/>
  <c r="H13"/>
  <c r="D15" i="18"/>
  <c r="H13"/>
  <c r="A15" s="1"/>
  <c r="E15"/>
  <c r="C15"/>
  <c r="F3"/>
  <c r="E2" i="17"/>
  <c r="H13" s="1"/>
  <c r="A15" s="1"/>
  <c r="F3"/>
  <c r="B15" s="1"/>
  <c r="D15"/>
  <c r="F2"/>
  <c r="H13" i="11"/>
  <c r="B8"/>
  <c r="E3" s="1"/>
  <c r="C15" i="13"/>
  <c r="H13"/>
  <c r="A15" s="1"/>
  <c r="D15"/>
  <c r="E5"/>
  <c r="B15" s="1"/>
  <c r="A15" i="12"/>
  <c r="B2" i="11"/>
  <c r="E4" i="10"/>
  <c r="A15" s="1"/>
  <c r="E15"/>
  <c r="E3" i="9"/>
  <c r="B15" s="1"/>
  <c r="D15"/>
  <c r="A15"/>
  <c r="C15"/>
  <c r="F3"/>
  <c r="B15" i="8"/>
  <c r="C15" i="3"/>
  <c r="C15" i="6"/>
  <c r="E7"/>
  <c r="E8" s="1"/>
  <c r="B15" s="1"/>
  <c r="E5"/>
  <c r="G3" s="1"/>
  <c r="G5" s="1"/>
  <c r="A15" i="7" l="1"/>
  <c r="C15" i="17"/>
  <c r="E15"/>
  <c r="A15" i="11"/>
  <c r="F3" i="10"/>
  <c r="D15"/>
  <c r="C15"/>
  <c r="B15" i="11" l="1"/>
</calcChain>
</file>

<file path=xl/sharedStrings.xml><?xml version="1.0" encoding="utf-8"?>
<sst xmlns="http://schemas.openxmlformats.org/spreadsheetml/2006/main" count="232" uniqueCount="65">
  <si>
    <t xml:space="preserve"> EUR</t>
  </si>
  <si>
    <t>Vraag</t>
  </si>
  <si>
    <t>Antwoord</t>
  </si>
  <si>
    <t>Alternatief 1</t>
  </si>
  <si>
    <t>Alternatief 2</t>
  </si>
  <si>
    <t>Alternatief 3</t>
  </si>
  <si>
    <t>Basisgegevens</t>
  </si>
  <si>
    <t>Marktwaarde activa B</t>
  </si>
  <si>
    <t>Boekwaarde activa B</t>
  </si>
  <si>
    <t>Debt ratio</t>
  </si>
  <si>
    <t>Overname bedrag</t>
  </si>
  <si>
    <t>Balans</t>
  </si>
  <si>
    <t>Activa</t>
  </si>
  <si>
    <t>EV</t>
  </si>
  <si>
    <t>VV</t>
  </si>
  <si>
    <t>Totaal</t>
  </si>
  <si>
    <t>Goodwill</t>
  </si>
  <si>
    <t>Intr. waarde EV</t>
  </si>
  <si>
    <t>RTV</t>
  </si>
  <si>
    <t>KVV</t>
  </si>
  <si>
    <t>Belastingvoet</t>
  </si>
  <si>
    <t>VV/EV</t>
  </si>
  <si>
    <t>REV</t>
  </si>
  <si>
    <t>Gem. EV</t>
  </si>
  <si>
    <t>Groei EV</t>
  </si>
  <si>
    <t>REV oud</t>
  </si>
  <si>
    <t>Groei EAT</t>
  </si>
  <si>
    <t>EAT</t>
  </si>
  <si>
    <t>REV nieuw</t>
  </si>
  <si>
    <t>Omzet</t>
  </si>
  <si>
    <t>Daling voorraad</t>
  </si>
  <si>
    <t>Totaal gem. vermogen</t>
  </si>
  <si>
    <t>Waarde gem. voorraad oud</t>
  </si>
  <si>
    <t>Omloopsnelheid oud</t>
  </si>
  <si>
    <t>Omloopsnelheid nw</t>
  </si>
  <si>
    <t>Daling TV</t>
  </si>
  <si>
    <t xml:space="preserve">e </t>
  </si>
  <si>
    <t>Daling debiteuren</t>
  </si>
  <si>
    <t>Waarde gem. debiteuren</t>
  </si>
  <si>
    <t>Nettowinstmarge</t>
  </si>
  <si>
    <t>Weerstandsvermogen</t>
  </si>
  <si>
    <t>VVK</t>
  </si>
  <si>
    <t>Debiteuren oud</t>
  </si>
  <si>
    <t>Quick ratio oud</t>
  </si>
  <si>
    <t>Quick ratio nw</t>
  </si>
  <si>
    <t>Voorraden nw</t>
  </si>
  <si>
    <t>Vlottende activa nw</t>
  </si>
  <si>
    <t>Vlottende activa oud</t>
  </si>
  <si>
    <t>Voorraden oud</t>
  </si>
  <si>
    <t>Liquide middelen oud</t>
  </si>
  <si>
    <t>Vlottende activa</t>
  </si>
  <si>
    <t>Vooraden</t>
  </si>
  <si>
    <t>Debiteuren</t>
  </si>
  <si>
    <t>Crediteuren</t>
  </si>
  <si>
    <t>Kosten omzet</t>
  </si>
  <si>
    <t>Gem. voorraad termijn</t>
  </si>
  <si>
    <t>Aantal dagen per jaar</t>
  </si>
  <si>
    <t>dagen</t>
  </si>
  <si>
    <t>Gem. kred. crediteuren</t>
  </si>
  <si>
    <t>Gem. kred. debiteuren</t>
  </si>
  <si>
    <t>Gem. fin. termijn NWK</t>
  </si>
  <si>
    <t>Voorraden</t>
  </si>
  <si>
    <t>Liquide middelen</t>
  </si>
  <si>
    <t>Current ratio</t>
  </si>
  <si>
    <t>Omloopsnelheid</t>
  </si>
</sst>
</file>

<file path=xl/styles.xml><?xml version="1.0" encoding="utf-8"?>
<styleSheet xmlns="http://schemas.openxmlformats.org/spreadsheetml/2006/main">
  <numFmts count="5">
    <numFmt numFmtId="43" formatCode="_-* #,##0.00_-;\-* #,##0.00_-;_-* &quot;-&quot;??_-;_-@_-"/>
    <numFmt numFmtId="164" formatCode="0.0%"/>
    <numFmt numFmtId="165" formatCode="_-* #,##0.0_-;\-* #,##0.0_-;_-* &quot;-&quot;??_-;_-@_-"/>
    <numFmt numFmtId="166" formatCode="_-* #,##0_-;\-* #,##0_-;_-* &quot;-&quot;??_-;_-@_-"/>
    <numFmt numFmtId="170" formatCode="0.0000%"/>
  </numFmts>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0" fillId="0" borderId="0" xfId="0" applyAlignment="1">
      <alignment vertical="top"/>
    </xf>
    <xf numFmtId="0" fontId="0" fillId="0" borderId="0" xfId="0"/>
    <xf numFmtId="0" fontId="16" fillId="0" borderId="10" xfId="0" applyFont="1" applyBorder="1"/>
    <xf numFmtId="0" fontId="0" fillId="0" borderId="10" xfId="0" applyBorder="1"/>
    <xf numFmtId="0" fontId="16" fillId="0" borderId="10" xfId="0" applyFont="1" applyBorder="1" applyAlignment="1">
      <alignment horizontal="left" indent="1"/>
    </xf>
    <xf numFmtId="0" fontId="18" fillId="0" borderId="10" xfId="0" applyFont="1" applyBorder="1"/>
    <xf numFmtId="0" fontId="16" fillId="0" borderId="10" xfId="0" applyFont="1" applyBorder="1" applyAlignment="1">
      <alignment horizontal="right"/>
    </xf>
    <xf numFmtId="0" fontId="16" fillId="0" borderId="10" xfId="0" applyFont="1" applyBorder="1" applyAlignment="1">
      <alignment vertical="top"/>
    </xf>
    <xf numFmtId="9" fontId="0" fillId="0" borderId="10" xfId="0" applyNumberFormat="1" applyBorder="1"/>
    <xf numFmtId="0" fontId="16" fillId="0" borderId="10" xfId="0" applyFont="1" applyBorder="1" applyAlignment="1">
      <alignment horizontal="left"/>
    </xf>
    <xf numFmtId="0" fontId="0" fillId="0" borderId="10" xfId="0" applyNumberFormat="1" applyBorder="1" applyAlignment="1">
      <alignment wrapText="1"/>
    </xf>
    <xf numFmtId="9" fontId="0" fillId="0" borderId="10" xfId="43" applyFont="1" applyBorder="1"/>
    <xf numFmtId="164" fontId="0" fillId="0" borderId="10" xfId="43" applyNumberFormat="1" applyFont="1" applyBorder="1"/>
    <xf numFmtId="10" fontId="0" fillId="0" borderId="10" xfId="43" applyNumberFormat="1" applyFont="1" applyBorder="1"/>
    <xf numFmtId="0" fontId="0" fillId="0" borderId="10" xfId="0" applyFont="1" applyBorder="1" applyAlignment="1">
      <alignment horizontal="right"/>
    </xf>
    <xf numFmtId="9" fontId="0" fillId="0" borderId="10" xfId="43" applyNumberFormat="1" applyFont="1" applyBorder="1"/>
    <xf numFmtId="43" fontId="0" fillId="0" borderId="10" xfId="42" applyFont="1" applyBorder="1"/>
    <xf numFmtId="166" fontId="0" fillId="0" borderId="10" xfId="42" applyNumberFormat="1" applyFont="1" applyBorder="1"/>
    <xf numFmtId="43" fontId="0" fillId="0" borderId="10" xfId="0" applyNumberFormat="1" applyBorder="1"/>
    <xf numFmtId="165" fontId="0" fillId="0" borderId="10" xfId="0" applyNumberFormat="1" applyBorder="1"/>
    <xf numFmtId="166" fontId="0" fillId="0" borderId="10" xfId="0" applyNumberFormat="1" applyBorder="1"/>
    <xf numFmtId="165" fontId="0" fillId="0" borderId="10" xfId="43" applyNumberFormat="1" applyFont="1" applyBorder="1"/>
    <xf numFmtId="43" fontId="0" fillId="0" borderId="0" xfId="0" applyNumberFormat="1"/>
    <xf numFmtId="165" fontId="0" fillId="0" borderId="10" xfId="42" applyNumberFormat="1" applyFont="1" applyBorder="1"/>
    <xf numFmtId="164" fontId="0" fillId="0" borderId="10" xfId="0" applyNumberFormat="1" applyBorder="1"/>
    <xf numFmtId="170" fontId="0" fillId="0" borderId="10" xfId="43" applyNumberFormat="1" applyFon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5"/>
  <sheetViews>
    <sheetView workbookViewId="0">
      <selection activeCell="C4" sqref="C4"/>
    </sheetView>
  </sheetViews>
  <sheetFormatPr defaultRowHeight="15"/>
  <cols>
    <col min="1" max="1" width="22.7109375" style="2" customWidth="1"/>
    <col min="2" max="3" width="15.140625" style="2" customWidth="1"/>
    <col min="4" max="4" width="17.1406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7</v>
      </c>
      <c r="B2" s="4">
        <v>400000</v>
      </c>
      <c r="C2" s="4" t="s">
        <v>0</v>
      </c>
      <c r="D2" s="3" t="s">
        <v>11</v>
      </c>
      <c r="E2" s="7"/>
      <c r="F2" s="3"/>
      <c r="G2" s="7"/>
    </row>
    <row r="3" spans="1:8">
      <c r="A3" s="3" t="s">
        <v>8</v>
      </c>
      <c r="B3" s="4">
        <v>300000</v>
      </c>
      <c r="C3" s="4" t="s">
        <v>0</v>
      </c>
      <c r="D3" s="3" t="s">
        <v>12</v>
      </c>
      <c r="E3" s="4">
        <f>B3</f>
        <v>300000</v>
      </c>
      <c r="F3" s="3" t="s">
        <v>13</v>
      </c>
      <c r="G3" s="4">
        <f>E5-G4</f>
        <v>150000</v>
      </c>
    </row>
    <row r="4" spans="1:8">
      <c r="A4" s="3" t="s">
        <v>9</v>
      </c>
      <c r="B4" s="9">
        <v>0.5</v>
      </c>
      <c r="C4" s="4"/>
      <c r="D4" s="3"/>
      <c r="E4" s="4"/>
      <c r="F4" s="3" t="s">
        <v>14</v>
      </c>
      <c r="G4" s="4">
        <f>B4*E3</f>
        <v>150000</v>
      </c>
    </row>
    <row r="5" spans="1:8">
      <c r="A5" s="3" t="s">
        <v>10</v>
      </c>
      <c r="B5" s="4">
        <v>450000</v>
      </c>
      <c r="C5" s="4" t="s">
        <v>0</v>
      </c>
      <c r="D5" s="10" t="s">
        <v>15</v>
      </c>
      <c r="E5" s="4">
        <f>SUM(E3:E4)</f>
        <v>300000</v>
      </c>
      <c r="F5" s="10" t="s">
        <v>15</v>
      </c>
      <c r="G5" s="4">
        <f>SUM(G3:G4)</f>
        <v>300000</v>
      </c>
    </row>
    <row r="6" spans="1:8">
      <c r="A6" s="3"/>
      <c r="B6" s="4"/>
      <c r="C6" s="4"/>
      <c r="D6" s="5"/>
      <c r="E6" s="4"/>
      <c r="F6" s="5"/>
      <c r="G6" s="4"/>
    </row>
    <row r="7" spans="1:8">
      <c r="A7" s="3"/>
      <c r="B7" s="4"/>
      <c r="C7" s="4"/>
      <c r="D7" s="3" t="s">
        <v>17</v>
      </c>
      <c r="E7" s="4">
        <f>B2-G4</f>
        <v>250000</v>
      </c>
      <c r="F7" s="5"/>
      <c r="G7" s="4"/>
    </row>
    <row r="8" spans="1:8">
      <c r="A8" s="3"/>
      <c r="B8" s="4"/>
      <c r="C8" s="4"/>
      <c r="D8" s="3" t="s">
        <v>16</v>
      </c>
      <c r="E8" s="4">
        <f>B5-E7</f>
        <v>200000</v>
      </c>
      <c r="F8" s="3"/>
      <c r="G8" s="4"/>
    </row>
    <row r="9" spans="1:8">
      <c r="A9" s="5"/>
      <c r="B9" s="4"/>
      <c r="C9" s="4"/>
    </row>
    <row r="10" spans="1:8">
      <c r="A10" s="5"/>
      <c r="B10" s="4"/>
      <c r="C10" s="4"/>
    </row>
    <row r="11" spans="1:8">
      <c r="A11" s="5"/>
      <c r="B11" s="4"/>
      <c r="C11" s="4"/>
    </row>
    <row r="12" spans="1:8">
      <c r="H12" s="8" t="s">
        <v>1</v>
      </c>
    </row>
    <row r="13" spans="1:8" s="1" customFormat="1" ht="90">
      <c r="H13" s="11" t="str">
        <f>"Onderneming A neemt onderneming B over. De activa van B zijn getaxeerd op een marktwaarde van "&amp;B2&amp;C2&amp;" en een boekwaarde van "&amp;B3&amp;C3&amp;". De debt ratio van B bedraagt "&amp;B4*100&amp;"%. Alle aandelen van B zullen door A worden overgenomen voor een bedrag van "&amp;B5&amp;C5&amp;". Bereken hoeveel Goodwill A betaalt bij de overname."</f>
        <v>Onderneming A neemt onderneming B over. De activa van B zijn getaxeerd op een marktwaarde van 400000 EUR en een boekwaarde van 300000 EUR. De debt ratio van B bedraagt 50%. Alle aandelen van B zullen door A worden overgenomen voor een bedrag van 450000 EUR. Bereken hoeveel Goodwill A betaalt bij de overname.</v>
      </c>
    </row>
    <row r="14" spans="1:8">
      <c r="A14" s="3" t="s">
        <v>1</v>
      </c>
      <c r="B14" s="7" t="s">
        <v>2</v>
      </c>
      <c r="C14" s="7" t="s">
        <v>3</v>
      </c>
      <c r="D14" s="7" t="s">
        <v>4</v>
      </c>
      <c r="E14" s="7" t="s">
        <v>5</v>
      </c>
    </row>
    <row r="15" spans="1:8">
      <c r="A15" s="4" t="str">
        <f>H13</f>
        <v>Onderneming A neemt onderneming B over. De activa van B zijn getaxeerd op een marktwaarde van 400000 EUR en een boekwaarde van 300000 EUR. De debt ratio van B bedraagt 50%. Alle aandelen van B zullen door A worden overgenomen voor een bedrag van 450000 EUR. Bereken hoeveel Goodwill A betaalt bij de overname.</v>
      </c>
      <c r="B15" s="4">
        <f>E8</f>
        <v>200000</v>
      </c>
      <c r="C15" s="4">
        <f>B5-G4</f>
        <v>300000</v>
      </c>
      <c r="D15" s="4">
        <f>B4*B5</f>
        <v>225000</v>
      </c>
      <c r="E15" s="4">
        <f>B5-B2</f>
        <v>50000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15"/>
  <sheetViews>
    <sheetView workbookViewId="0">
      <selection activeCell="D4" sqref="D4"/>
    </sheetView>
  </sheetViews>
  <sheetFormatPr defaultRowHeight="15"/>
  <cols>
    <col min="1" max="1" width="26.140625" style="2" customWidth="1"/>
    <col min="2" max="3" width="15.140625" style="2" customWidth="1"/>
    <col min="4" max="4" width="22.57031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47</v>
      </c>
      <c r="B2" s="18">
        <f>B4+B5+B6</f>
        <v>800000</v>
      </c>
      <c r="C2" s="4"/>
      <c r="D2" s="3" t="s">
        <v>43</v>
      </c>
      <c r="E2" s="17">
        <f>(B2-B4)/B3</f>
        <v>1.2</v>
      </c>
      <c r="F2" s="3"/>
      <c r="G2" s="7"/>
    </row>
    <row r="3" spans="1:8">
      <c r="A3" s="3" t="s">
        <v>41</v>
      </c>
      <c r="B3" s="18">
        <v>500000</v>
      </c>
      <c r="C3" s="4"/>
      <c r="D3" s="3" t="s">
        <v>44</v>
      </c>
      <c r="E3" s="17">
        <f>(B8-B7)/B3</f>
        <v>1.2</v>
      </c>
      <c r="F3" s="17"/>
      <c r="G3" s="4"/>
    </row>
    <row r="4" spans="1:8">
      <c r="A4" s="3" t="s">
        <v>48</v>
      </c>
      <c r="B4" s="18">
        <v>200000</v>
      </c>
      <c r="C4" s="4"/>
      <c r="D4" s="3"/>
      <c r="E4" s="13"/>
      <c r="F4" s="3"/>
      <c r="G4" s="4"/>
    </row>
    <row r="5" spans="1:8">
      <c r="A5" s="3" t="s">
        <v>42</v>
      </c>
      <c r="B5" s="18">
        <v>350000</v>
      </c>
      <c r="C5" s="4"/>
      <c r="D5" s="10"/>
      <c r="E5" s="19"/>
      <c r="F5" s="10"/>
      <c r="G5" s="4"/>
    </row>
    <row r="6" spans="1:8">
      <c r="A6" s="3" t="s">
        <v>49</v>
      </c>
      <c r="B6" s="18">
        <v>250000</v>
      </c>
      <c r="C6" s="4"/>
      <c r="D6" s="5"/>
      <c r="E6" s="4"/>
      <c r="F6" s="5"/>
      <c r="G6" s="4"/>
    </row>
    <row r="7" spans="1:8">
      <c r="A7" s="3" t="s">
        <v>45</v>
      </c>
      <c r="B7" s="18">
        <f>100000</f>
        <v>100000</v>
      </c>
      <c r="C7" s="4"/>
      <c r="D7" s="3"/>
      <c r="E7" s="4"/>
      <c r="F7" s="5"/>
      <c r="G7" s="4"/>
    </row>
    <row r="8" spans="1:8">
      <c r="A8" s="3" t="s">
        <v>46</v>
      </c>
      <c r="B8" s="21">
        <f>B7+B5+B6</f>
        <v>700000</v>
      </c>
      <c r="C8" s="4"/>
      <c r="D8" s="3"/>
      <c r="E8" s="4"/>
      <c r="F8" s="3"/>
      <c r="G8" s="4"/>
    </row>
    <row r="9" spans="1:8">
      <c r="A9" s="5"/>
      <c r="B9" s="4"/>
      <c r="C9" s="4"/>
      <c r="D9" s="23"/>
    </row>
    <row r="10" spans="1:8">
      <c r="A10" s="5"/>
      <c r="B10" s="4"/>
      <c r="C10" s="4"/>
    </row>
    <row r="11" spans="1:8">
      <c r="A11" s="5"/>
      <c r="B11" s="4"/>
      <c r="C11" s="4"/>
    </row>
    <row r="12" spans="1:8">
      <c r="H12" s="8" t="s">
        <v>1</v>
      </c>
    </row>
    <row r="13" spans="1:8" s="1" customFormat="1" ht="90">
      <c r="H13" s="11" t="str">
        <f>"Onderneming A wil overgaan op JIT. De schatting is dat de hierdoor de voorraden met "&amp;(1-B7/B4)*100&amp;"% zullen dalen. Momenteel bedraagt de quick ratio "&amp;E2&amp;". Het aandeel van de voorraden in de totale vlottende activa is op dit ogenblik ca. "&amp;B4/B2*100&amp;"%. Bereken de quick ratio na invoering van het JIT systeem  (rond af op 1 getal achter de komma)."</f>
        <v>Onderneming A wil overgaan op JIT. De schatting is dat de hierdoor de voorraden met 50% zullen dalen. Momenteel bedraagt de quick ratio 1.2. Het aandeel van de voorraden in de totale vlottende activa is op dit ogenblik ca. 25%. Bereken de quick ratio na invoering van het JIT systeem  (rond af op 1 getal achter de komma).</v>
      </c>
    </row>
    <row r="14" spans="1:8">
      <c r="A14" s="3" t="s">
        <v>1</v>
      </c>
      <c r="B14" s="7" t="s">
        <v>2</v>
      </c>
      <c r="C14" s="7" t="s">
        <v>3</v>
      </c>
      <c r="D14" s="7" t="s">
        <v>4</v>
      </c>
      <c r="E14" s="7" t="s">
        <v>5</v>
      </c>
    </row>
    <row r="15" spans="1:8">
      <c r="A15" s="4" t="str">
        <f>H13</f>
        <v>Onderneming A wil overgaan op JIT. De schatting is dat de hierdoor de voorraden met 50% zullen dalen. Momenteel bedraagt de quick ratio 1.2. Het aandeel van de voorraden in de totale vlottende activa is op dit ogenblik ca. 25%. Bereken de quick ratio na invoering van het JIT systeem  (rond af op 1 getal achter de komma).</v>
      </c>
      <c r="B15" s="20">
        <f>E3</f>
        <v>1.2</v>
      </c>
      <c r="C15" s="20">
        <f>E2*0.5</f>
        <v>0.6</v>
      </c>
      <c r="D15" s="20">
        <f>E2*(1-B4/B2)</f>
        <v>0.89999999999999991</v>
      </c>
      <c r="E15" s="22">
        <f>E2*(1-B7/B2)</f>
        <v>1.05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H15"/>
  <sheetViews>
    <sheetView workbookViewId="0">
      <selection activeCell="B15" sqref="B15:E15"/>
    </sheetView>
  </sheetViews>
  <sheetFormatPr defaultRowHeight="15"/>
  <cols>
    <col min="1" max="1" width="26.140625" style="2" customWidth="1"/>
    <col min="2" max="3" width="15.140625" style="2" customWidth="1"/>
    <col min="4" max="4" width="22.57031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50</v>
      </c>
      <c r="B2" s="18">
        <f>B4+B5+B6</f>
        <v>800000</v>
      </c>
      <c r="C2" s="4"/>
      <c r="D2" s="3" t="s">
        <v>43</v>
      </c>
      <c r="E2" s="17">
        <f>(B2-B4)/B3</f>
        <v>1.2</v>
      </c>
      <c r="F2" s="17">
        <f>(1-B4/B2)*E3</f>
        <v>1.2000000000000002</v>
      </c>
      <c r="G2" s="7"/>
    </row>
    <row r="3" spans="1:8">
      <c r="A3" s="3" t="s">
        <v>41</v>
      </c>
      <c r="B3" s="18">
        <v>500000</v>
      </c>
      <c r="C3" s="4"/>
      <c r="D3" s="3" t="s">
        <v>63</v>
      </c>
      <c r="E3" s="17">
        <f>B2/B3</f>
        <v>1.6</v>
      </c>
      <c r="F3" s="17"/>
      <c r="G3" s="4"/>
    </row>
    <row r="4" spans="1:8">
      <c r="A4" s="3" t="s">
        <v>61</v>
      </c>
      <c r="B4" s="18">
        <v>200000</v>
      </c>
      <c r="C4" s="4"/>
      <c r="D4" s="3"/>
      <c r="E4" s="13"/>
      <c r="F4" s="3"/>
      <c r="G4" s="4"/>
    </row>
    <row r="5" spans="1:8">
      <c r="A5" s="3" t="s">
        <v>52</v>
      </c>
      <c r="B5" s="18">
        <v>350000</v>
      </c>
      <c r="C5" s="4"/>
      <c r="D5" s="10"/>
      <c r="E5" s="19"/>
      <c r="F5" s="10"/>
      <c r="G5" s="4"/>
    </row>
    <row r="6" spans="1:8">
      <c r="A6" s="3" t="s">
        <v>62</v>
      </c>
      <c r="B6" s="18">
        <v>250000</v>
      </c>
      <c r="C6" s="4"/>
      <c r="D6" s="5"/>
      <c r="E6" s="4"/>
      <c r="F6" s="5"/>
      <c r="G6" s="4"/>
    </row>
    <row r="7" spans="1:8">
      <c r="A7" s="3"/>
      <c r="B7" s="18"/>
      <c r="C7" s="4"/>
      <c r="D7" s="3"/>
      <c r="E7" s="4"/>
      <c r="F7" s="5"/>
      <c r="G7" s="4"/>
    </row>
    <row r="8" spans="1:8">
      <c r="A8" s="3"/>
      <c r="B8" s="21"/>
      <c r="C8" s="4"/>
      <c r="D8" s="3"/>
      <c r="E8" s="4"/>
      <c r="F8" s="3"/>
      <c r="G8" s="4"/>
    </row>
    <row r="9" spans="1:8">
      <c r="A9" s="5"/>
      <c r="B9" s="4"/>
      <c r="C9" s="4"/>
      <c r="D9" s="23"/>
    </row>
    <row r="10" spans="1:8">
      <c r="A10" s="5"/>
      <c r="B10" s="4"/>
      <c r="C10" s="4"/>
    </row>
    <row r="11" spans="1:8">
      <c r="A11" s="5"/>
      <c r="B11" s="4"/>
      <c r="C11" s="4"/>
    </row>
    <row r="12" spans="1:8">
      <c r="H12" s="8" t="s">
        <v>1</v>
      </c>
    </row>
    <row r="13" spans="1:8" s="1" customFormat="1" ht="60">
      <c r="H13" s="11" t="str">
        <f>"Momenteel bedraagt de current ratio van onderneming A "&amp;E3&amp;". Het aandeel van de voorraden in de totale vlottende activa is ca. "&amp;B4/B2*100&amp;"%. Bereken de quick ratio (rond af op 1 getal achter de komma)."</f>
        <v>Momenteel bedraagt de current ratio van onderneming A 1.6. Het aandeel van de voorraden in de totale vlottende activa is ca. 25%. Bereken de quick ratio (rond af op 1 getal achter de komma).</v>
      </c>
    </row>
    <row r="14" spans="1:8">
      <c r="A14" s="3" t="s">
        <v>1</v>
      </c>
      <c r="B14" s="7" t="s">
        <v>2</v>
      </c>
      <c r="C14" s="7" t="s">
        <v>3</v>
      </c>
      <c r="D14" s="7" t="s">
        <v>4</v>
      </c>
      <c r="E14" s="7" t="s">
        <v>5</v>
      </c>
    </row>
    <row r="15" spans="1:8">
      <c r="A15" s="4" t="str">
        <f>H13</f>
        <v>Momenteel bedraagt de current ratio van onderneming A 1.6. Het aandeel van de voorraden in de totale vlottende activa is ca. 25%. Bereken de quick ratio (rond af op 1 getal achter de komma).</v>
      </c>
      <c r="B15" s="20">
        <f>F2</f>
        <v>1.2000000000000002</v>
      </c>
      <c r="C15" s="20">
        <f>E3*B4/B2</f>
        <v>0.4</v>
      </c>
      <c r="D15" s="20">
        <f>E3*(1+B4/B2)</f>
        <v>2</v>
      </c>
      <c r="E15" s="22">
        <f>E3</f>
        <v>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5"/>
  <sheetViews>
    <sheetView workbookViewId="0">
      <selection activeCell="A15" sqref="A15:E15"/>
    </sheetView>
  </sheetViews>
  <sheetFormatPr defaultRowHeight="15"/>
  <cols>
    <col min="1" max="1" width="26.140625" style="2" customWidth="1"/>
    <col min="2" max="3" width="15.140625" style="2" customWidth="1"/>
    <col min="4" max="4" width="22.57031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50</v>
      </c>
      <c r="B2" s="18">
        <f>B4+B5+B6</f>
        <v>1200000</v>
      </c>
      <c r="C2" s="4"/>
      <c r="D2" s="3" t="s">
        <v>43</v>
      </c>
      <c r="E2" s="17">
        <f>(B2-B4)/B3</f>
        <v>0.87</v>
      </c>
      <c r="F2" s="17">
        <f>(1-B4/B2)*E3</f>
        <v>0.87</v>
      </c>
      <c r="G2" s="7"/>
    </row>
    <row r="3" spans="1:8">
      <c r="A3" s="3" t="s">
        <v>41</v>
      </c>
      <c r="B3" s="18">
        <v>1000000</v>
      </c>
      <c r="C3" s="4"/>
      <c r="D3" s="3" t="s">
        <v>63</v>
      </c>
      <c r="E3" s="17">
        <f>B2/B3</f>
        <v>1.2</v>
      </c>
      <c r="F3" s="17">
        <f>E2/(1-B4/B2)</f>
        <v>1.2</v>
      </c>
      <c r="G3" s="4"/>
    </row>
    <row r="4" spans="1:8">
      <c r="A4" s="3" t="s">
        <v>61</v>
      </c>
      <c r="B4" s="18">
        <v>330000</v>
      </c>
      <c r="C4" s="4"/>
      <c r="D4" s="3"/>
      <c r="E4" s="13"/>
      <c r="F4" s="3"/>
      <c r="G4" s="4"/>
    </row>
    <row r="5" spans="1:8">
      <c r="A5" s="3" t="s">
        <v>52</v>
      </c>
      <c r="B5" s="18">
        <v>600000</v>
      </c>
      <c r="C5" s="4"/>
      <c r="D5" s="10"/>
      <c r="E5" s="19"/>
      <c r="F5" s="10"/>
      <c r="G5" s="4"/>
    </row>
    <row r="6" spans="1:8">
      <c r="A6" s="3" t="s">
        <v>62</v>
      </c>
      <c r="B6" s="18">
        <v>270000</v>
      </c>
      <c r="C6" s="4"/>
      <c r="D6" s="5"/>
      <c r="E6" s="4"/>
      <c r="F6" s="5"/>
      <c r="G6" s="4"/>
    </row>
    <row r="7" spans="1:8">
      <c r="A7" s="3"/>
      <c r="B7" s="18"/>
      <c r="C7" s="4"/>
      <c r="D7" s="3"/>
      <c r="E7" s="4"/>
      <c r="F7" s="5"/>
      <c r="G7" s="4"/>
    </row>
    <row r="8" spans="1:8">
      <c r="A8" s="3"/>
      <c r="B8" s="21"/>
      <c r="C8" s="4"/>
      <c r="D8" s="3"/>
      <c r="E8" s="4"/>
      <c r="F8" s="3"/>
      <c r="G8" s="4"/>
    </row>
    <row r="9" spans="1:8">
      <c r="A9" s="5"/>
      <c r="B9" s="4"/>
      <c r="C9" s="4"/>
      <c r="D9" s="23"/>
    </row>
    <row r="10" spans="1:8">
      <c r="A10" s="5"/>
      <c r="B10" s="4"/>
      <c r="C10" s="4"/>
    </row>
    <row r="11" spans="1:8">
      <c r="A11" s="5"/>
      <c r="B11" s="4"/>
      <c r="C11" s="4"/>
    </row>
    <row r="12" spans="1:8">
      <c r="H12" s="8" t="s">
        <v>1</v>
      </c>
    </row>
    <row r="13" spans="1:8" s="1" customFormat="1" ht="60">
      <c r="H13" s="11" t="str">
        <f>"Momenteel bedraagt de quick ratio van onderneming A "&amp;E2&amp;". Het aandeel van de voorraden in de totale vlottende activa is ca. "&amp;B4/B2*100&amp;"%. Bereken de current ratio (rond af op 1 getal achter de komma)."</f>
        <v>Momenteel bedraagt de quick ratio van onderneming A 0.87. Het aandeel van de voorraden in de totale vlottende activa is ca. 27.5%. Bereken de current ratio (rond af op 1 getal achter de komma).</v>
      </c>
    </row>
    <row r="14" spans="1:8">
      <c r="A14" s="3" t="s">
        <v>1</v>
      </c>
      <c r="B14" s="7" t="s">
        <v>2</v>
      </c>
      <c r="C14" s="7" t="s">
        <v>3</v>
      </c>
      <c r="D14" s="7" t="s">
        <v>4</v>
      </c>
      <c r="E14" s="7" t="s">
        <v>5</v>
      </c>
    </row>
    <row r="15" spans="1:8">
      <c r="A15" s="4" t="str">
        <f>H13</f>
        <v>Momenteel bedraagt de quick ratio van onderneming A 0.87. Het aandeel van de voorraden in de totale vlottende activa is ca. 27.5%. Bereken de current ratio (rond af op 1 getal achter de komma).</v>
      </c>
      <c r="B15" s="20">
        <f>F3</f>
        <v>1.2</v>
      </c>
      <c r="C15" s="20">
        <f>E2*B4/B2</f>
        <v>0.23924999999999999</v>
      </c>
      <c r="D15" s="20">
        <f>E3*(1+B4/B2)</f>
        <v>1.5299999999999998</v>
      </c>
      <c r="E15" s="22">
        <f>E2+B4/B2</f>
        <v>1.145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15"/>
  <sheetViews>
    <sheetView workbookViewId="0">
      <selection activeCell="E17" sqref="E17"/>
    </sheetView>
  </sheetViews>
  <sheetFormatPr defaultRowHeight="15"/>
  <cols>
    <col min="1" max="1" width="26.140625" style="2" customWidth="1"/>
    <col min="2" max="3" width="15.140625" style="2" customWidth="1"/>
    <col min="4" max="4" width="22.57031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51</v>
      </c>
      <c r="B2" s="18">
        <v>1700000</v>
      </c>
      <c r="C2" s="4"/>
      <c r="D2" s="3" t="s">
        <v>55</v>
      </c>
      <c r="E2" s="18">
        <f>B7*B2/B6</f>
        <v>155.125</v>
      </c>
      <c r="F2" s="3" t="s">
        <v>57</v>
      </c>
      <c r="G2" s="7"/>
    </row>
    <row r="3" spans="1:8">
      <c r="A3" s="3" t="s">
        <v>52</v>
      </c>
      <c r="B3" s="18">
        <v>900000</v>
      </c>
      <c r="C3" s="4"/>
      <c r="D3" s="3" t="s">
        <v>59</v>
      </c>
      <c r="E3" s="18">
        <f>B7*B3/B5</f>
        <v>32.85</v>
      </c>
      <c r="F3" s="3" t="s">
        <v>57</v>
      </c>
      <c r="G3" s="4"/>
    </row>
    <row r="4" spans="1:8">
      <c r="A4" s="3" t="s">
        <v>53</v>
      </c>
      <c r="B4" s="18">
        <v>900000</v>
      </c>
      <c r="C4" s="4"/>
      <c r="D4" s="3" t="s">
        <v>58</v>
      </c>
      <c r="E4" s="18">
        <f>B7*B4/B6</f>
        <v>82.125</v>
      </c>
      <c r="F4" s="3" t="s">
        <v>57</v>
      </c>
      <c r="G4" s="4"/>
    </row>
    <row r="5" spans="1:8">
      <c r="A5" s="3" t="s">
        <v>29</v>
      </c>
      <c r="B5" s="18">
        <v>10000000</v>
      </c>
      <c r="C5" s="4"/>
      <c r="D5" s="10" t="s">
        <v>60</v>
      </c>
      <c r="E5" s="18">
        <f>E2+E3-E4</f>
        <v>105.85</v>
      </c>
      <c r="F5" s="3" t="s">
        <v>57</v>
      </c>
      <c r="G5" s="4"/>
    </row>
    <row r="6" spans="1:8">
      <c r="A6" s="3" t="s">
        <v>54</v>
      </c>
      <c r="B6" s="18">
        <v>4000000</v>
      </c>
      <c r="C6" s="4"/>
      <c r="D6" s="5"/>
      <c r="E6" s="4"/>
      <c r="F6" s="5"/>
      <c r="G6" s="4"/>
    </row>
    <row r="7" spans="1:8">
      <c r="A7" s="3" t="s">
        <v>56</v>
      </c>
      <c r="B7" s="18">
        <v>365</v>
      </c>
      <c r="C7" s="4"/>
      <c r="D7" s="3"/>
      <c r="E7" s="4"/>
      <c r="F7" s="5"/>
      <c r="G7" s="4"/>
    </row>
    <row r="8" spans="1:8">
      <c r="A8" s="3"/>
      <c r="B8" s="21"/>
      <c r="C8" s="4"/>
      <c r="D8" s="3"/>
      <c r="E8" s="4"/>
      <c r="F8" s="3"/>
      <c r="G8" s="4"/>
    </row>
    <row r="9" spans="1:8">
      <c r="A9" s="5"/>
      <c r="B9" s="4"/>
      <c r="C9" s="4"/>
      <c r="D9" s="23"/>
    </row>
    <row r="10" spans="1:8">
      <c r="A10" s="5"/>
      <c r="B10" s="4"/>
      <c r="C10" s="4"/>
    </row>
    <row r="11" spans="1:8">
      <c r="A11" s="5"/>
      <c r="B11" s="4"/>
      <c r="C11" s="4"/>
    </row>
    <row r="12" spans="1:8">
      <c r="H12" s="8" t="s">
        <v>1</v>
      </c>
    </row>
    <row r="13" spans="1:8" s="1" customFormat="1" ht="90">
      <c r="H13" s="11" t="str">
        <f>"Onderneming A heeft een voorraadtermijn van "&amp;ROUND(E2,0)&amp;" dagen, biedt klanten gemiddeld "&amp;ROUND(E3,0)&amp;" dagen betalingstermijn en ontvangt van haar leveranciers een betalingstermijn van "&amp;ROUND(E4,0)&amp;" dagen. Bereken hoeveel dagen het NWK kapitaal moet worden gefinancierd."</f>
        <v>Onderneming A heeft een voorraadtermijn van 155 dagen, biedt klanten gemiddeld 33 dagen betalingstermijn en ontvangt van haar leveranciers een betalingstermijn van 82 dagen. Bereken hoeveel dagen het NWK kapitaal moet worden gefinancierd.</v>
      </c>
    </row>
    <row r="14" spans="1:8">
      <c r="A14" s="3" t="s">
        <v>1</v>
      </c>
      <c r="B14" s="7" t="s">
        <v>2</v>
      </c>
      <c r="C14" s="7" t="s">
        <v>3</v>
      </c>
      <c r="D14" s="7" t="s">
        <v>4</v>
      </c>
      <c r="E14" s="7" t="s">
        <v>5</v>
      </c>
    </row>
    <row r="15" spans="1:8">
      <c r="A15" s="4" t="str">
        <f>H13</f>
        <v>Onderneming A heeft een voorraadtermijn van 155 dagen, biedt klanten gemiddeld 33 dagen betalingstermijn en ontvangt van haar leveranciers een betalingstermijn van 82 dagen. Bereken hoeveel dagen het NWK kapitaal moet worden gefinancierd.</v>
      </c>
      <c r="B15" s="21">
        <f>E5</f>
        <v>105.85</v>
      </c>
      <c r="C15" s="21">
        <f>SUM(E2:E4)</f>
        <v>270.10000000000002</v>
      </c>
      <c r="D15" s="21">
        <f>E2+E4-E3</f>
        <v>204.4</v>
      </c>
      <c r="E15" s="21">
        <f>E2-E3-E4</f>
        <v>40.150000000000006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H15"/>
  <sheetViews>
    <sheetView workbookViewId="0">
      <selection activeCell="D9" sqref="D9"/>
    </sheetView>
  </sheetViews>
  <sheetFormatPr defaultRowHeight="15"/>
  <cols>
    <col min="1" max="1" width="26.140625" style="2" customWidth="1"/>
    <col min="2" max="3" width="15.140625" style="2" customWidth="1"/>
    <col min="4" max="4" width="22.57031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51</v>
      </c>
      <c r="B2" s="18">
        <v>2450000</v>
      </c>
      <c r="C2" s="4"/>
      <c r="D2" s="3" t="s">
        <v>55</v>
      </c>
      <c r="E2" s="18">
        <f>B7*B2/B6</f>
        <v>49.680555555555557</v>
      </c>
      <c r="F2" s="3" t="s">
        <v>57</v>
      </c>
      <c r="G2" s="7"/>
    </row>
    <row r="3" spans="1:8">
      <c r="A3" s="3" t="s">
        <v>52</v>
      </c>
      <c r="B3" s="18">
        <v>1900000</v>
      </c>
      <c r="C3" s="4"/>
      <c r="D3" s="3" t="s">
        <v>59</v>
      </c>
      <c r="E3" s="18">
        <f>B7*B3/B5</f>
        <v>34.674999999999997</v>
      </c>
      <c r="F3" s="3" t="s">
        <v>57</v>
      </c>
      <c r="G3" s="4"/>
    </row>
    <row r="4" spans="1:8">
      <c r="A4" s="3" t="s">
        <v>53</v>
      </c>
      <c r="B4" s="18">
        <v>3950000</v>
      </c>
      <c r="C4" s="4"/>
      <c r="D4" s="3" t="s">
        <v>58</v>
      </c>
      <c r="E4" s="18">
        <f>B7*B4/B6</f>
        <v>80.097222222222229</v>
      </c>
      <c r="F4" s="3" t="s">
        <v>57</v>
      </c>
      <c r="G4" s="4"/>
    </row>
    <row r="5" spans="1:8">
      <c r="A5" s="3" t="s">
        <v>29</v>
      </c>
      <c r="B5" s="18">
        <v>20000000</v>
      </c>
      <c r="C5" s="4"/>
      <c r="D5" s="10" t="s">
        <v>60</v>
      </c>
      <c r="E5" s="18">
        <f>E2+E3-E4</f>
        <v>4.2583333333333258</v>
      </c>
      <c r="F5" s="3" t="s">
        <v>57</v>
      </c>
      <c r="G5" s="4"/>
    </row>
    <row r="6" spans="1:8">
      <c r="A6" s="3" t="s">
        <v>54</v>
      </c>
      <c r="B6" s="18">
        <v>18000000</v>
      </c>
      <c r="C6" s="4"/>
      <c r="D6" s="5"/>
      <c r="E6" s="4"/>
      <c r="F6" s="5"/>
      <c r="G6" s="4"/>
    </row>
    <row r="7" spans="1:8">
      <c r="A7" s="3" t="s">
        <v>56</v>
      </c>
      <c r="B7" s="18">
        <v>365</v>
      </c>
      <c r="C7" s="4"/>
      <c r="D7" s="3"/>
      <c r="E7" s="4"/>
      <c r="F7" s="5"/>
      <c r="G7" s="4"/>
    </row>
    <row r="8" spans="1:8">
      <c r="A8" s="3"/>
      <c r="B8" s="21"/>
      <c r="C8" s="4"/>
      <c r="D8" s="3"/>
      <c r="E8" s="4"/>
      <c r="F8" s="3"/>
      <c r="G8" s="4"/>
    </row>
    <row r="9" spans="1:8">
      <c r="A9" s="5"/>
      <c r="B9" s="4"/>
      <c r="C9" s="4"/>
      <c r="D9" s="23"/>
    </row>
    <row r="10" spans="1:8">
      <c r="A10" s="5"/>
      <c r="B10" s="4"/>
      <c r="C10" s="4"/>
    </row>
    <row r="11" spans="1:8">
      <c r="A11" s="5"/>
      <c r="B11" s="4"/>
      <c r="C11" s="4"/>
    </row>
    <row r="12" spans="1:8">
      <c r="H12" s="8" t="s">
        <v>1</v>
      </c>
    </row>
    <row r="13" spans="1:8" s="1" customFormat="1" ht="90">
      <c r="H13" s="11" t="str">
        <f>"Onderneming A heeft een voorraadtermijn van "&amp;ROUND(E2,0)&amp;" dagen, biedt klanten gemiddeld "&amp;ROUND(E3,0)&amp;" dagen betalingstermijn en ontvangt van haar leveranciers een betalingstermijn van "&amp;ROUND(E4,0)&amp;" dagen. Bereken hoeveel dagen het NWK kapitaal moet worden gefinancierd."</f>
        <v>Onderneming A heeft een voorraadtermijn van 50 dagen, biedt klanten gemiddeld 35 dagen betalingstermijn en ontvangt van haar leveranciers een betalingstermijn van 80 dagen. Bereken hoeveel dagen het NWK kapitaal moet worden gefinancierd.</v>
      </c>
    </row>
    <row r="14" spans="1:8">
      <c r="A14" s="3" t="s">
        <v>1</v>
      </c>
      <c r="B14" s="7" t="s">
        <v>2</v>
      </c>
      <c r="C14" s="7" t="s">
        <v>3</v>
      </c>
      <c r="D14" s="7" t="s">
        <v>4</v>
      </c>
      <c r="E14" s="7" t="s">
        <v>5</v>
      </c>
    </row>
    <row r="15" spans="1:8">
      <c r="A15" s="4" t="str">
        <f>H13</f>
        <v>Onderneming A heeft een voorraadtermijn van 50 dagen, biedt klanten gemiddeld 35 dagen betalingstermijn en ontvangt van haar leveranciers een betalingstermijn van 80 dagen. Bereken hoeveel dagen het NWK kapitaal moet worden gefinancierd.</v>
      </c>
      <c r="B15" s="21">
        <f>E5</f>
        <v>4.2583333333333258</v>
      </c>
      <c r="C15" s="21">
        <f>SUM(E2:E4)</f>
        <v>164.45277777777778</v>
      </c>
      <c r="D15" s="21">
        <f>E2+E4-E3</f>
        <v>95.102777777777774</v>
      </c>
      <c r="E15" s="21">
        <f>E3+E4-E2</f>
        <v>65.091666666666669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5"/>
  <sheetViews>
    <sheetView workbookViewId="0">
      <selection activeCell="B5" sqref="B5"/>
    </sheetView>
  </sheetViews>
  <sheetFormatPr defaultRowHeight="15"/>
  <cols>
    <col min="1" max="1" width="22.7109375" style="2" customWidth="1"/>
    <col min="2" max="3" width="15.140625" style="2" customWidth="1"/>
    <col min="4" max="4" width="17.1406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7</v>
      </c>
      <c r="B2" s="4">
        <v>700000</v>
      </c>
      <c r="C2" s="4" t="s">
        <v>0</v>
      </c>
      <c r="D2" s="3" t="s">
        <v>11</v>
      </c>
      <c r="E2" s="7"/>
      <c r="F2" s="3"/>
      <c r="G2" s="7"/>
    </row>
    <row r="3" spans="1:8">
      <c r="A3" s="3" t="s">
        <v>8</v>
      </c>
      <c r="B3" s="4">
        <v>500000</v>
      </c>
      <c r="C3" s="4" t="s">
        <v>0</v>
      </c>
      <c r="D3" s="3" t="s">
        <v>12</v>
      </c>
      <c r="E3" s="4">
        <f>B3</f>
        <v>500000</v>
      </c>
      <c r="F3" s="3" t="s">
        <v>13</v>
      </c>
      <c r="G3" s="4">
        <f>E5-G4</f>
        <v>200000</v>
      </c>
    </row>
    <row r="4" spans="1:8">
      <c r="A4" s="3" t="s">
        <v>9</v>
      </c>
      <c r="B4" s="9">
        <v>0.6</v>
      </c>
      <c r="C4" s="4"/>
      <c r="D4" s="3"/>
      <c r="E4" s="4"/>
      <c r="F4" s="3" t="s">
        <v>14</v>
      </c>
      <c r="G4" s="4">
        <f>B4*E3</f>
        <v>300000</v>
      </c>
    </row>
    <row r="5" spans="1:8">
      <c r="A5" s="3" t="s">
        <v>10</v>
      </c>
      <c r="B5" s="4">
        <v>600000</v>
      </c>
      <c r="C5" s="4" t="s">
        <v>0</v>
      </c>
      <c r="D5" s="10" t="s">
        <v>15</v>
      </c>
      <c r="E5" s="4">
        <f>SUM(E3:E4)</f>
        <v>500000</v>
      </c>
      <c r="F5" s="10" t="s">
        <v>15</v>
      </c>
      <c r="G5" s="4">
        <f>SUM(G3:G4)</f>
        <v>500000</v>
      </c>
    </row>
    <row r="6" spans="1:8">
      <c r="A6" s="3"/>
      <c r="B6" s="4"/>
      <c r="C6" s="4"/>
      <c r="D6" s="5"/>
      <c r="E6" s="4"/>
      <c r="F6" s="5"/>
      <c r="G6" s="4"/>
    </row>
    <row r="7" spans="1:8">
      <c r="A7" s="3"/>
      <c r="B7" s="4"/>
      <c r="C7" s="4"/>
      <c r="D7" s="3" t="s">
        <v>17</v>
      </c>
      <c r="E7" s="4">
        <f>B2-G4</f>
        <v>400000</v>
      </c>
      <c r="F7" s="5"/>
      <c r="G7" s="4"/>
    </row>
    <row r="8" spans="1:8">
      <c r="A8" s="3"/>
      <c r="B8" s="4"/>
      <c r="C8" s="4"/>
      <c r="D8" s="3" t="s">
        <v>16</v>
      </c>
      <c r="E8" s="4">
        <f>B5-E7</f>
        <v>200000</v>
      </c>
      <c r="F8" s="3"/>
      <c r="G8" s="4"/>
    </row>
    <row r="9" spans="1:8">
      <c r="A9" s="5"/>
      <c r="B9" s="4"/>
      <c r="C9" s="4"/>
    </row>
    <row r="10" spans="1:8">
      <c r="A10" s="5"/>
      <c r="B10" s="4"/>
      <c r="C10" s="4"/>
    </row>
    <row r="11" spans="1:8">
      <c r="A11" s="5"/>
      <c r="B11" s="4"/>
      <c r="C11" s="4"/>
    </row>
    <row r="12" spans="1:8">
      <c r="H12" s="8" t="s">
        <v>1</v>
      </c>
    </row>
    <row r="13" spans="1:8" s="1" customFormat="1" ht="90">
      <c r="H13" s="11" t="str">
        <f>"Onderneming A neemt onderneming B over. De activa van B zijn getaxeerd op een marktwaarde van "&amp;B2&amp;C2&amp;" en een boekwaarde van "&amp;B3&amp;C3&amp;". Het weerstandsvermogen van B bedraagt "&amp;(1-B4)*100&amp;"%. Alle aandelen van B zullen door A worden overgenomen voor een bedrag van "&amp;B5&amp;C5&amp;". Bereken hoeveel Goodwill A betaalt bij de overname."</f>
        <v>Onderneming A neemt onderneming B over. De activa van B zijn getaxeerd op een marktwaarde van 700000 EUR en een boekwaarde van 500000 EUR. Het weerstandsvermogen van B bedraagt 40%. Alle aandelen van B zullen door A worden overgenomen voor een bedrag van 600000 EUR. Bereken hoeveel Goodwill A betaalt bij de overname.</v>
      </c>
    </row>
    <row r="14" spans="1:8">
      <c r="A14" s="3" t="s">
        <v>1</v>
      </c>
      <c r="B14" s="7" t="s">
        <v>2</v>
      </c>
      <c r="C14" s="7" t="s">
        <v>3</v>
      </c>
      <c r="D14" s="7" t="s">
        <v>4</v>
      </c>
      <c r="E14" s="7" t="s">
        <v>5</v>
      </c>
    </row>
    <row r="15" spans="1:8">
      <c r="A15" s="4" t="str">
        <f>H13</f>
        <v>Onderneming A neemt onderneming B over. De activa van B zijn getaxeerd op een marktwaarde van 700000 EUR en een boekwaarde van 500000 EUR. Het weerstandsvermogen van B bedraagt 40%. Alle aandelen van B zullen door A worden overgenomen voor een bedrag van 600000 EUR. Bereken hoeveel Goodwill A betaalt bij de overname.</v>
      </c>
      <c r="B15" s="4">
        <f>E8</f>
        <v>200000</v>
      </c>
      <c r="C15" s="4">
        <f>B5-G4</f>
        <v>300000</v>
      </c>
      <c r="D15" s="4">
        <f>B4*B5</f>
        <v>360000</v>
      </c>
      <c r="E15" s="4">
        <f>B5-B2</f>
        <v>-100000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5"/>
  <sheetViews>
    <sheetView workbookViewId="0">
      <selection activeCell="C1" sqref="C1"/>
    </sheetView>
  </sheetViews>
  <sheetFormatPr defaultRowHeight="15"/>
  <cols>
    <col min="1" max="1" width="22.7109375" style="2" customWidth="1"/>
    <col min="2" max="3" width="15.140625" style="2" customWidth="1"/>
    <col min="4" max="4" width="17.1406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18</v>
      </c>
      <c r="B2" s="9">
        <v>0.14000000000000001</v>
      </c>
      <c r="C2" s="4"/>
      <c r="D2" s="3" t="s">
        <v>21</v>
      </c>
      <c r="E2" s="15">
        <f>B4/(1-B4)</f>
        <v>1.4999999999999998</v>
      </c>
      <c r="F2" s="3"/>
      <c r="G2" s="7"/>
    </row>
    <row r="3" spans="1:8">
      <c r="A3" s="3" t="s">
        <v>19</v>
      </c>
      <c r="B3" s="9">
        <v>0.02</v>
      </c>
      <c r="C3" s="4"/>
      <c r="D3" s="3" t="s">
        <v>22</v>
      </c>
      <c r="E3" s="16">
        <f>(1-$B$5)*($B$2+($B$2-$B$3)*$E$2)</f>
        <v>0.24</v>
      </c>
      <c r="F3" s="3"/>
      <c r="G3" s="4"/>
    </row>
    <row r="4" spans="1:8">
      <c r="A4" s="3" t="s">
        <v>9</v>
      </c>
      <c r="B4" s="9">
        <v>0.6</v>
      </c>
      <c r="C4" s="4"/>
      <c r="D4" s="3"/>
      <c r="E4" s="4"/>
      <c r="F4" s="3"/>
      <c r="G4" s="4"/>
    </row>
    <row r="5" spans="1:8">
      <c r="A5" s="3" t="s">
        <v>20</v>
      </c>
      <c r="B5" s="9">
        <v>0.25</v>
      </c>
      <c r="C5" s="4"/>
      <c r="D5" s="10"/>
      <c r="E5" s="4"/>
      <c r="F5" s="10"/>
      <c r="G5" s="4"/>
    </row>
    <row r="6" spans="1:8">
      <c r="A6" s="3"/>
      <c r="B6" s="4"/>
      <c r="C6" s="4"/>
      <c r="D6" s="5"/>
      <c r="E6" s="4"/>
      <c r="F6" s="5"/>
      <c r="G6" s="4"/>
    </row>
    <row r="7" spans="1:8">
      <c r="A7" s="3"/>
      <c r="B7" s="4"/>
      <c r="C7" s="4"/>
      <c r="D7" s="3"/>
      <c r="E7" s="4"/>
      <c r="F7" s="5"/>
      <c r="G7" s="4"/>
    </row>
    <row r="8" spans="1:8">
      <c r="A8" s="3"/>
      <c r="B8" s="4"/>
      <c r="C8" s="4"/>
      <c r="D8" s="3"/>
      <c r="E8" s="4"/>
      <c r="F8" s="3"/>
      <c r="G8" s="4"/>
    </row>
    <row r="9" spans="1:8">
      <c r="A9" s="5"/>
      <c r="B9" s="4"/>
      <c r="C9" s="4"/>
    </row>
    <row r="10" spans="1:8">
      <c r="A10" s="5"/>
      <c r="B10" s="4"/>
      <c r="C10" s="4"/>
    </row>
    <row r="11" spans="1:8">
      <c r="A11" s="5"/>
      <c r="B11" s="4"/>
      <c r="C11" s="4"/>
    </row>
    <row r="12" spans="1:8">
      <c r="H12" s="8" t="s">
        <v>1</v>
      </c>
    </row>
    <row r="13" spans="1:8" s="1" customFormat="1" ht="90">
      <c r="H13" s="11" t="str">
        <f>"Onderneming A haalt gemiddeld een rendement van "&amp;B2*100&amp;" EUR op iedere 100 EUR die zij in haar activa heeft geinvesteerd. De activa zijn voor "&amp;B4*100&amp;"% met vreemd vermogen gefinancierd. De rentelasten bedragen "&amp;B3*100&amp;"% per annum. Over winsten moet "&amp;B5*100&amp;"% vennootschapsbelasting worden afgedragen. Bereken het rendement op het eigen vermogen (in hele procenten)."</f>
        <v>Onderneming A haalt gemiddeld een rendement van 14 EUR op iedere 100 EUR die zij in haar activa heeft geinvesteerd. De activa zijn voor 60% met vreemd vermogen gefinancierd. De rentelasten bedragen 2% per annum. Over winsten moet 25% vennootschapsbelasting worden afgedragen. Bereken het rendement op het eigen vermogen (in hele procenten).</v>
      </c>
    </row>
    <row r="14" spans="1:8">
      <c r="A14" s="3" t="s">
        <v>1</v>
      </c>
      <c r="B14" s="7" t="s">
        <v>2</v>
      </c>
      <c r="C14" s="7" t="s">
        <v>3</v>
      </c>
      <c r="D14" s="7" t="s">
        <v>4</v>
      </c>
      <c r="E14" s="7" t="s">
        <v>5</v>
      </c>
    </row>
    <row r="15" spans="1:8">
      <c r="A15" s="4" t="str">
        <f>H13</f>
        <v>Onderneming A haalt gemiddeld een rendement van 14 EUR op iedere 100 EUR die zij in haar activa heeft geinvesteerd. De activa zijn voor 60% met vreemd vermogen gefinancierd. De rentelasten bedragen 2% per annum. Over winsten moet 25% vennootschapsbelasting worden afgedragen. Bereken het rendement op het eigen vermogen (in hele procenten).</v>
      </c>
      <c r="B15" s="9">
        <f>E3</f>
        <v>0.24</v>
      </c>
      <c r="C15" s="12">
        <f>E3/(1-B5)</f>
        <v>0.32</v>
      </c>
      <c r="D15" s="16">
        <f>(1-$B$5)*($B$2+$B$2-$B$3*$E$2)</f>
        <v>0.18750000000000006</v>
      </c>
      <c r="E15" s="12">
        <f>(1-B5)*(B2+(B2-B3)*B4)</f>
        <v>0.15900000000000003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5"/>
  <sheetViews>
    <sheetView workbookViewId="0">
      <selection activeCell="E13" sqref="E13"/>
    </sheetView>
  </sheetViews>
  <sheetFormatPr defaultRowHeight="15"/>
  <cols>
    <col min="1" max="1" width="22.7109375" style="2" customWidth="1"/>
    <col min="2" max="3" width="15.140625" style="2" customWidth="1"/>
    <col min="4" max="4" width="17.1406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27</v>
      </c>
      <c r="B2" s="18">
        <v>12000000</v>
      </c>
      <c r="C2" s="4"/>
      <c r="D2" s="3" t="s">
        <v>25</v>
      </c>
      <c r="E2" s="14">
        <f>B2/B3</f>
        <v>0.24</v>
      </c>
      <c r="F2" s="3"/>
      <c r="G2" s="7"/>
    </row>
    <row r="3" spans="1:8">
      <c r="A3" s="3" t="s">
        <v>23</v>
      </c>
      <c r="B3" s="18">
        <v>50000000</v>
      </c>
      <c r="C3" s="4"/>
      <c r="D3" s="3" t="s">
        <v>28</v>
      </c>
      <c r="E3" s="14">
        <f>B2*(1+B4)/(B3*(1+B5))</f>
        <v>0.2510091743119266</v>
      </c>
      <c r="F3" s="14">
        <f>E2*(1+B4)/(1+B5)</f>
        <v>0.2510091743119266</v>
      </c>
      <c r="G3" s="4"/>
    </row>
    <row r="4" spans="1:8">
      <c r="A4" s="3" t="s">
        <v>26</v>
      </c>
      <c r="B4" s="9">
        <v>0.14000000000000001</v>
      </c>
      <c r="C4" s="4"/>
      <c r="D4" s="3"/>
      <c r="E4" s="4"/>
      <c r="F4" s="3"/>
      <c r="G4" s="4"/>
    </row>
    <row r="5" spans="1:8">
      <c r="A5" s="3" t="s">
        <v>24</v>
      </c>
      <c r="B5" s="9">
        <v>0.09</v>
      </c>
      <c r="C5" s="4"/>
      <c r="D5" s="10"/>
      <c r="E5" s="4"/>
      <c r="F5" s="10"/>
      <c r="G5" s="4"/>
    </row>
    <row r="6" spans="1:8">
      <c r="A6" s="3"/>
      <c r="B6" s="9"/>
      <c r="C6" s="4"/>
      <c r="D6" s="5"/>
      <c r="E6" s="4"/>
      <c r="F6" s="5"/>
      <c r="G6" s="4"/>
    </row>
    <row r="7" spans="1:8">
      <c r="A7" s="3"/>
      <c r="B7" s="4"/>
      <c r="C7" s="4"/>
      <c r="D7" s="3"/>
      <c r="E7" s="4"/>
      <c r="F7" s="5"/>
      <c r="G7" s="4"/>
    </row>
    <row r="8" spans="1:8">
      <c r="A8" s="3"/>
      <c r="B8" s="4"/>
      <c r="C8" s="4"/>
      <c r="D8" s="3"/>
      <c r="E8" s="4"/>
      <c r="F8" s="3"/>
      <c r="G8" s="4"/>
    </row>
    <row r="9" spans="1:8">
      <c r="A9" s="5"/>
      <c r="B9" s="4"/>
      <c r="C9" s="4"/>
    </row>
    <row r="10" spans="1:8">
      <c r="A10" s="5"/>
      <c r="B10" s="4"/>
      <c r="C10" s="4"/>
    </row>
    <row r="11" spans="1:8">
      <c r="A11" s="5"/>
      <c r="B11" s="4"/>
      <c r="C11" s="4"/>
    </row>
    <row r="12" spans="1:8">
      <c r="H12" s="8" t="s">
        <v>1</v>
      </c>
    </row>
    <row r="13" spans="1:8" s="1" customFormat="1" ht="105">
      <c r="H13" s="11" t="str">
        <f>"Onderneming A heeft afgelopen jaar een rendement op het eigen vermogen behaald van "&amp;E2*100&amp;"%. Dit jaar zal "&amp;B5*100&amp;"% extra eigen vermogen worden aangetrokken om een overname te financieren. De overgenomen onderneming zal direct een positieve bijdrage leveren aan de nettowinst. Verwacht wordt dat deze met "&amp;B4*100&amp;"% zal stijgen. Bereken de verwachte REV na de overname."</f>
        <v>Onderneming A heeft afgelopen jaar een rendement op het eigen vermogen behaald van 24%. Dit jaar zal 9% extra eigen vermogen worden aangetrokken om een overname te financieren. De overgenomen onderneming zal direct een positieve bijdrage leveren aan de nettowinst. Verwacht wordt dat deze met 14% zal stijgen. Bereken de verwachte REV na de overname.</v>
      </c>
    </row>
    <row r="14" spans="1:8">
      <c r="A14" s="3" t="s">
        <v>1</v>
      </c>
      <c r="B14" s="7" t="s">
        <v>2</v>
      </c>
      <c r="C14" s="7" t="s">
        <v>3</v>
      </c>
      <c r="D14" s="7" t="s">
        <v>4</v>
      </c>
      <c r="E14" s="7" t="s">
        <v>5</v>
      </c>
    </row>
    <row r="15" spans="1:8">
      <c r="A15" s="4" t="str">
        <f>H13</f>
        <v>Onderneming A heeft afgelopen jaar een rendement op het eigen vermogen behaald van 24%. Dit jaar zal 9% extra eigen vermogen worden aangetrokken om een overname te financieren. De overgenomen onderneming zal direct een positieve bijdrage leveren aan de nettowinst. Verwacht wordt dat deze met 14% zal stijgen. Bereken de verwachte REV na de overname.</v>
      </c>
      <c r="B15" s="9">
        <f>E3</f>
        <v>0.2510091743119266</v>
      </c>
      <c r="C15" s="12">
        <f>B2*B4/(B3*B5)</f>
        <v>0.37333333333333341</v>
      </c>
      <c r="D15" s="16">
        <f>E2*(1+B5)/(1+B4)</f>
        <v>0.2294736842105263</v>
      </c>
      <c r="E15" s="12">
        <f>-1+B4/B5</f>
        <v>0.5555555555555558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5"/>
  <sheetViews>
    <sheetView workbookViewId="0">
      <selection activeCell="A15" sqref="A15"/>
    </sheetView>
  </sheetViews>
  <sheetFormatPr defaultRowHeight="15"/>
  <cols>
    <col min="1" max="1" width="22.7109375" style="2" customWidth="1"/>
    <col min="2" max="3" width="15.140625" style="2" customWidth="1"/>
    <col min="4" max="4" width="17.1406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18</v>
      </c>
      <c r="B2" s="9">
        <v>0.02</v>
      </c>
      <c r="C2" s="4"/>
      <c r="D2" s="3" t="s">
        <v>21</v>
      </c>
      <c r="E2" s="15">
        <f>B4/(1-B4)</f>
        <v>0.66666666666666674</v>
      </c>
      <c r="F2" s="3"/>
      <c r="G2" s="7"/>
    </row>
    <row r="3" spans="1:8">
      <c r="A3" s="3" t="s">
        <v>19</v>
      </c>
      <c r="B3" s="9">
        <v>0.08</v>
      </c>
      <c r="C3" s="4"/>
      <c r="D3" s="3" t="s">
        <v>22</v>
      </c>
      <c r="E3" s="14">
        <f>(1-$B$5)*($B$2+($B$2-$B$3)*$E$2)</f>
        <v>-1.4999999999999999E-2</v>
      </c>
      <c r="F3" s="3"/>
      <c r="G3" s="4"/>
    </row>
    <row r="4" spans="1:8">
      <c r="A4" s="3" t="s">
        <v>9</v>
      </c>
      <c r="B4" s="9">
        <v>0.4</v>
      </c>
      <c r="C4" s="4"/>
      <c r="D4" s="3"/>
      <c r="E4" s="4"/>
      <c r="F4" s="3"/>
      <c r="G4" s="4"/>
    </row>
    <row r="5" spans="1:8">
      <c r="A5" s="3" t="s">
        <v>20</v>
      </c>
      <c r="B5" s="9">
        <v>0.25</v>
      </c>
      <c r="C5" s="4"/>
      <c r="D5" s="10"/>
      <c r="E5" s="4"/>
      <c r="F5" s="10"/>
      <c r="G5" s="4"/>
    </row>
    <row r="6" spans="1:8">
      <c r="A6" s="3"/>
      <c r="B6" s="4"/>
      <c r="C6" s="4"/>
      <c r="D6" s="5"/>
      <c r="E6" s="4"/>
      <c r="F6" s="5"/>
      <c r="G6" s="4"/>
    </row>
    <row r="7" spans="1:8">
      <c r="A7" s="3"/>
      <c r="B7" s="4"/>
      <c r="C7" s="4"/>
      <c r="D7" s="3"/>
      <c r="E7" s="4"/>
      <c r="F7" s="5"/>
      <c r="G7" s="4"/>
    </row>
    <row r="8" spans="1:8">
      <c r="A8" s="3"/>
      <c r="B8" s="4"/>
      <c r="C8" s="4"/>
      <c r="D8" s="3"/>
      <c r="E8" s="4"/>
      <c r="F8" s="3"/>
      <c r="G8" s="4"/>
    </row>
    <row r="9" spans="1:8">
      <c r="A9" s="5"/>
      <c r="B9" s="4"/>
      <c r="C9" s="4"/>
    </row>
    <row r="10" spans="1:8">
      <c r="A10" s="5"/>
      <c r="B10" s="4"/>
      <c r="C10" s="4"/>
    </row>
    <row r="11" spans="1:8">
      <c r="A11" s="5"/>
      <c r="B11" s="4"/>
      <c r="C11" s="4"/>
    </row>
    <row r="12" spans="1:8">
      <c r="H12" s="8" t="s">
        <v>1</v>
      </c>
    </row>
    <row r="13" spans="1:8" s="1" customFormat="1" ht="90">
      <c r="H13" s="11" t="str">
        <f>"Onderneming A haalt gemiddeld een rendement van "&amp;B2*100&amp;" EUR op iedere 100 EUR die zij in haar activa heeft geinvesteerd. De debt ratio bedraagt "&amp;B4*100&amp;"%. De rentelasten bedragen "&amp;B3*100&amp;"% per annum. Over winsten moet "&amp;B5*100&amp;"% vennootschapsbelasting worden afgedragen. Bereken het rendement op het eigen vermogen."</f>
        <v>Onderneming A haalt gemiddeld een rendement van 2 EUR op iedere 100 EUR die zij in haar activa heeft geinvesteerd. De debt ratio bedraagt 40%. De rentelasten bedragen 8% per annum. Over winsten moet 25% vennootschapsbelasting worden afgedragen. Bereken het rendement op het eigen vermogen.</v>
      </c>
    </row>
    <row r="14" spans="1:8">
      <c r="A14" s="3" t="s">
        <v>1</v>
      </c>
      <c r="B14" s="7" t="s">
        <v>2</v>
      </c>
      <c r="C14" s="7" t="s">
        <v>3</v>
      </c>
      <c r="D14" s="7" t="s">
        <v>4</v>
      </c>
      <c r="E14" s="7" t="s">
        <v>5</v>
      </c>
    </row>
    <row r="15" spans="1:8">
      <c r="A15" s="4" t="str">
        <f>H13</f>
        <v>Onderneming A haalt gemiddeld een rendement van 2 EUR op iedere 100 EUR die zij in haar activa heeft geinvesteerd. De debt ratio bedraagt 40%. De rentelasten bedragen 8% per annum. Over winsten moet 25% vennootschapsbelasting worden afgedragen. Bereken het rendement op het eigen vermogen.</v>
      </c>
      <c r="B15" s="25">
        <f>E3</f>
        <v>-1.4999999999999999E-2</v>
      </c>
      <c r="C15" s="13">
        <f>E3/(1-B5)</f>
        <v>-0.02</v>
      </c>
      <c r="D15" s="13">
        <f>($B$5)*($B$2+($B$3-$B$2)*$E$2)</f>
        <v>1.4999999999999999E-2</v>
      </c>
      <c r="E15" s="13">
        <f>(1-$B$5)*($B$2+($B$3-$B$2)*$E$2)</f>
        <v>4.4999999999999998E-2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15"/>
  <sheetViews>
    <sheetView tabSelected="1" workbookViewId="0">
      <selection activeCell="E16" sqref="E16"/>
    </sheetView>
  </sheetViews>
  <sheetFormatPr defaultRowHeight="15"/>
  <cols>
    <col min="1" max="1" width="26.140625" style="2" customWidth="1"/>
    <col min="2" max="3" width="15.140625" style="2" customWidth="1"/>
    <col min="4" max="4" width="22.5703125" style="2" customWidth="1"/>
    <col min="5" max="7" width="15.140625" style="2" customWidth="1"/>
    <col min="8" max="8" width="59.7109375" style="2" customWidth="1"/>
    <col min="9" max="9" width="12.140625" style="2" customWidth="1"/>
    <col min="10" max="16384" width="9.140625" style="2"/>
  </cols>
  <sheetData>
    <row r="1" spans="1:8" ht="18.75">
      <c r="A1" s="6" t="s">
        <v>6</v>
      </c>
    </row>
    <row r="2" spans="1:8">
      <c r="A2" s="3" t="s">
        <v>39</v>
      </c>
      <c r="B2" s="12">
        <v>0.1</v>
      </c>
      <c r="C2" s="4"/>
      <c r="D2" s="3" t="s">
        <v>22</v>
      </c>
      <c r="E2" s="26">
        <f>B2*B3*1/B4</f>
        <v>0.25000000000000006</v>
      </c>
      <c r="F2" s="3"/>
      <c r="G2" s="7"/>
    </row>
    <row r="3" spans="1:8">
      <c r="A3" s="3" t="s">
        <v>64</v>
      </c>
      <c r="B3" s="24">
        <v>1.5</v>
      </c>
      <c r="C3" s="4"/>
      <c r="D3" s="3" t="s">
        <v>64</v>
      </c>
      <c r="E3" s="24">
        <f>E2*B4/B2</f>
        <v>1.5000000000000002</v>
      </c>
      <c r="F3" s="17"/>
      <c r="G3" s="4"/>
    </row>
    <row r="4" spans="1:8">
      <c r="A4" s="3" t="s">
        <v>40</v>
      </c>
      <c r="B4" s="12">
        <v>0.6</v>
      </c>
      <c r="C4" s="4"/>
      <c r="D4" s="3"/>
      <c r="E4" s="13"/>
      <c r="F4" s="3"/>
      <c r="G4" s="4"/>
    </row>
    <row r="5" spans="1:8">
      <c r="A5" s="3"/>
      <c r="B5" s="9"/>
      <c r="C5" s="4"/>
      <c r="D5" s="10"/>
      <c r="E5" s="4"/>
      <c r="F5" s="10"/>
      <c r="G5" s="4"/>
    </row>
    <row r="6" spans="1:8">
      <c r="A6" s="3"/>
      <c r="B6" s="18"/>
      <c r="C6" s="4"/>
      <c r="D6" s="5"/>
      <c r="E6" s="4"/>
      <c r="F6" s="5"/>
      <c r="G6" s="4"/>
    </row>
    <row r="7" spans="1:8">
      <c r="A7" s="3"/>
      <c r="B7" s="18"/>
      <c r="C7" s="4"/>
      <c r="D7" s="3"/>
      <c r="E7" s="4"/>
      <c r="F7" s="5"/>
      <c r="G7" s="4"/>
    </row>
    <row r="8" spans="1:8">
      <c r="A8" s="3"/>
      <c r="B8" s="9"/>
      <c r="C8" s="4"/>
      <c r="D8" s="3"/>
      <c r="E8" s="4"/>
      <c r="F8" s="3"/>
      <c r="G8" s="4"/>
    </row>
    <row r="9" spans="1:8">
      <c r="A9" s="5"/>
      <c r="B9" s="4"/>
      <c r="C9" s="4"/>
    </row>
    <row r="10" spans="1:8">
      <c r="A10" s="5"/>
      <c r="B10" s="4"/>
      <c r="C10" s="4"/>
    </row>
    <row r="11" spans="1:8">
      <c r="A11" s="5"/>
      <c r="B11" s="4"/>
      <c r="C11" s="4"/>
    </row>
    <row r="12" spans="1:8">
      <c r="H12" s="8" t="s">
        <v>1</v>
      </c>
    </row>
    <row r="13" spans="1:8" s="1" customFormat="1" ht="90">
      <c r="H13" s="11" t="str">
        <f>"Onderneming A heeft een nettowinstmarge gerealiseerd van "&amp;B2*100&amp;"% en een REV van "&amp;E2*100&amp;"% bij een weerstandsvermogen van "&amp;B4*100&amp;"%. Bereken de omloopsnelheid van het totaal vermogen (rond af op 1 getal achter de komma)."</f>
        <v>Onderneming A heeft een nettowinstmarge gerealiseerd van 10% en een REV van 25% bij een weerstandsvermogen van 60%. Bereken de omloopsnelheid van het totaal vermogen (rond af op 1 getal achter de komma).</v>
      </c>
    </row>
    <row r="14" spans="1:8">
      <c r="A14" s="3" t="s">
        <v>1</v>
      </c>
      <c r="B14" s="7" t="s">
        <v>2</v>
      </c>
      <c r="C14" s="7" t="s">
        <v>3</v>
      </c>
      <c r="D14" s="7" t="s">
        <v>4</v>
      </c>
      <c r="E14" s="7" t="s">
        <v>5</v>
      </c>
    </row>
    <row r="15" spans="1:8">
      <c r="A15" s="4" t="str">
        <f>H13</f>
        <v>Onderneming A heeft een nettowinstmarge gerealiseerd van 10% en een REV van 25% bij een weerstandsvermogen van 60%. Bereken de omloopsnelheid van het totaal vermogen (rond af op 1 getal achter de komma).</v>
      </c>
      <c r="B15" s="20">
        <f>E3</f>
        <v>1.5000000000000002</v>
      </c>
      <c r="C15" s="20">
        <f>E2/(B2*B4)</f>
        <v>4.1666666666666679</v>
      </c>
      <c r="D15" s="20">
        <f>B4*B2/E2</f>
        <v>0.23999999999999994</v>
      </c>
      <c r="E15" s="22">
        <f>E2/B2</f>
        <v>2.5000000000000004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5"/>
  <sheetViews>
    <sheetView workbookViewId="0">
      <selection activeCell="H14" sqref="H14"/>
    </sheetView>
  </sheetViews>
  <sheetFormatPr defaultRowHeight="15"/>
  <cols>
    <col min="1" max="1" width="26.140625" style="2" customWidth="1"/>
    <col min="2" max="3" width="15.140625" style="2" customWidth="1"/>
    <col min="4" max="4" width="22.5703125" style="2" customWidth="1"/>
    <col min="5" max="7" width="15.140625" style="2" customWidth="1"/>
    <col min="8" max="8" width="59.7109375" style="2" customWidth="1"/>
    <col min="9" max="9" width="12.140625" style="2" customWidth="1"/>
    <col min="10" max="16384" width="9.140625" style="2"/>
  </cols>
  <sheetData>
    <row r="1" spans="1:8" ht="18.75">
      <c r="A1" s="6" t="s">
        <v>6</v>
      </c>
      <c r="F1" s="2" t="s">
        <v>36</v>
      </c>
    </row>
    <row r="2" spans="1:8">
      <c r="A2" s="3" t="s">
        <v>29</v>
      </c>
      <c r="B2" s="18">
        <v>800000</v>
      </c>
      <c r="C2" s="4"/>
      <c r="D2" s="3" t="s">
        <v>33</v>
      </c>
      <c r="E2" s="17">
        <f>B2/B3</f>
        <v>1.6</v>
      </c>
      <c r="F2" s="3"/>
      <c r="G2" s="7"/>
    </row>
    <row r="3" spans="1:8">
      <c r="A3" s="3" t="s">
        <v>31</v>
      </c>
      <c r="B3" s="18">
        <v>500000</v>
      </c>
      <c r="C3" s="4"/>
      <c r="D3" s="3" t="s">
        <v>34</v>
      </c>
      <c r="E3" s="17">
        <f>B2/(B3-B6)</f>
        <v>1.7582417582417582</v>
      </c>
      <c r="F3" s="17">
        <f>E2/(1-E4)</f>
        <v>1.7582417582417582</v>
      </c>
      <c r="G3" s="4"/>
    </row>
    <row r="4" spans="1:8">
      <c r="A4" s="3" t="s">
        <v>38</v>
      </c>
      <c r="B4" s="18">
        <v>50000</v>
      </c>
      <c r="C4" s="4"/>
      <c r="D4" s="3" t="s">
        <v>35</v>
      </c>
      <c r="E4" s="13">
        <f>B6/B3</f>
        <v>0.09</v>
      </c>
      <c r="F4" s="3"/>
      <c r="G4" s="4"/>
    </row>
    <row r="5" spans="1:8">
      <c r="A5" s="3" t="s">
        <v>37</v>
      </c>
      <c r="B5" s="9">
        <v>0.9</v>
      </c>
      <c r="C5" s="4"/>
      <c r="D5" s="10"/>
      <c r="E5" s="4"/>
      <c r="F5" s="10"/>
      <c r="G5" s="4"/>
    </row>
    <row r="6" spans="1:8">
      <c r="A6" s="3" t="s">
        <v>30</v>
      </c>
      <c r="B6" s="18">
        <f>B4*B5</f>
        <v>45000</v>
      </c>
      <c r="C6" s="4"/>
      <c r="D6" s="5"/>
      <c r="E6" s="4"/>
      <c r="F6" s="5"/>
      <c r="G6" s="4"/>
    </row>
    <row r="7" spans="1:8">
      <c r="A7" s="3"/>
      <c r="B7" s="18"/>
      <c r="C7" s="4"/>
      <c r="D7" s="3"/>
      <c r="E7" s="4"/>
      <c r="F7" s="5"/>
      <c r="G7" s="4"/>
    </row>
    <row r="8" spans="1:8">
      <c r="A8" s="3"/>
      <c r="B8" s="9"/>
      <c r="C8" s="4"/>
      <c r="D8" s="3"/>
      <c r="E8" s="4"/>
      <c r="F8" s="3"/>
      <c r="G8" s="4"/>
    </row>
    <row r="9" spans="1:8">
      <c r="A9" s="5"/>
      <c r="B9" s="4"/>
      <c r="C9" s="4"/>
    </row>
    <row r="10" spans="1:8">
      <c r="A10" s="5"/>
      <c r="B10" s="4"/>
      <c r="C10" s="4"/>
    </row>
    <row r="11" spans="1:8">
      <c r="A11" s="5"/>
      <c r="B11" s="4"/>
      <c r="C11" s="4"/>
    </row>
    <row r="12" spans="1:8">
      <c r="H12" s="8" t="s">
        <v>1</v>
      </c>
    </row>
    <row r="13" spans="1:8" s="1" customFormat="1" ht="105">
      <c r="H13" s="11" t="str">
        <f>"Onderneming A heeft al haar vorderingen ondergebracht bij een factoringbedrijf. Hierdoor daalt de post Debiteuren significant. De schatting is dat de totale vermogensbehoefte met "&amp;E4*100&amp;"% zal dalen. Bereken de verwachte omloopsnelheid als de omzet gelijk blijft en de onderneming zonder factoring een omloopsnelheid van "&amp;E2&amp;" haalde (rond af op 1 getal achter de komma)."</f>
        <v>Onderneming A heeft al haar vorderingen ondergebracht bij een factoringbedrijf. Hierdoor daalt de post Debiteuren significant. De schatting is dat de totale vermogensbehoefte met 9% zal dalen. Bereken de verwachte omloopsnelheid als de omzet gelijk blijft en de onderneming zonder factoring een omloopsnelheid van 1.6 haalde (rond af op 1 getal achter de komma).</v>
      </c>
    </row>
    <row r="14" spans="1:8">
      <c r="A14" s="3" t="s">
        <v>1</v>
      </c>
      <c r="B14" s="7" t="s">
        <v>2</v>
      </c>
      <c r="C14" s="7" t="s">
        <v>3</v>
      </c>
      <c r="D14" s="7" t="s">
        <v>4</v>
      </c>
      <c r="E14" s="7" t="s">
        <v>5</v>
      </c>
    </row>
    <row r="15" spans="1:8">
      <c r="A15" s="4" t="str">
        <f>H13</f>
        <v>Onderneming A heeft al haar vorderingen ondergebracht bij een factoringbedrijf. Hierdoor daalt de post Debiteuren significant. De schatting is dat de totale vermogensbehoefte met 9% zal dalen. Bereken de verwachte omloopsnelheid als de omzet gelijk blijft en de onderneming zonder factoring een omloopsnelheid van 1.6 haalde (rond af op 1 getal achter de komma).</v>
      </c>
      <c r="B15" s="20">
        <f>E3</f>
        <v>1.7582417582417582</v>
      </c>
      <c r="C15" s="20">
        <f>E2*(1+E4)</f>
        <v>1.7440000000000002</v>
      </c>
      <c r="D15" s="20">
        <f>E2*(1-E4)</f>
        <v>1.4560000000000002</v>
      </c>
      <c r="E15" s="22">
        <f>E2</f>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5"/>
  <sheetViews>
    <sheetView workbookViewId="0">
      <selection activeCell="E13" sqref="E13"/>
    </sheetView>
  </sheetViews>
  <sheetFormatPr defaultRowHeight="15"/>
  <cols>
    <col min="1" max="1" width="26.140625" style="2" customWidth="1"/>
    <col min="2" max="3" width="15.140625" style="2" customWidth="1"/>
    <col min="4" max="4" width="22.5703125" style="2" customWidth="1"/>
    <col min="5" max="7" width="15.140625" style="2" customWidth="1"/>
    <col min="8" max="8" width="59.7109375" style="2" customWidth="1"/>
    <col min="9" max="9" width="12.140625" style="2" customWidth="1"/>
    <col min="10" max="16384" width="9.140625" style="2"/>
  </cols>
  <sheetData>
    <row r="1" spans="1:8" ht="18.75">
      <c r="A1" s="6" t="s">
        <v>6</v>
      </c>
      <c r="F1" s="2" t="s">
        <v>36</v>
      </c>
    </row>
    <row r="2" spans="1:8">
      <c r="A2" s="3" t="s">
        <v>29</v>
      </c>
      <c r="B2" s="18">
        <v>800000</v>
      </c>
      <c r="C2" s="4"/>
      <c r="D2" s="3" t="s">
        <v>33</v>
      </c>
      <c r="E2" s="17">
        <f>B2/B3</f>
        <v>1.6</v>
      </c>
      <c r="F2" s="3"/>
      <c r="G2" s="7"/>
    </row>
    <row r="3" spans="1:8">
      <c r="A3" s="3" t="s">
        <v>31</v>
      </c>
      <c r="B3" s="18">
        <v>500000</v>
      </c>
      <c r="C3" s="4"/>
      <c r="D3" s="3" t="s">
        <v>34</v>
      </c>
      <c r="E3" s="17">
        <f>B2/(B3-B6)</f>
        <v>1.7582417582417582</v>
      </c>
      <c r="F3" s="17">
        <f>E2/(1-E4)</f>
        <v>1.7582417582417582</v>
      </c>
      <c r="G3" s="4"/>
    </row>
    <row r="4" spans="1:8">
      <c r="A4" s="3" t="s">
        <v>38</v>
      </c>
      <c r="B4" s="18">
        <v>50000</v>
      </c>
      <c r="C4" s="4"/>
      <c r="D4" s="3" t="s">
        <v>35</v>
      </c>
      <c r="E4" s="13">
        <f>B6/B3</f>
        <v>0.09</v>
      </c>
      <c r="F4" s="3"/>
      <c r="G4" s="4"/>
    </row>
    <row r="5" spans="1:8">
      <c r="A5" s="3" t="s">
        <v>37</v>
      </c>
      <c r="B5" s="9">
        <v>0.9</v>
      </c>
      <c r="C5" s="4"/>
      <c r="D5" s="10" t="s">
        <v>22</v>
      </c>
      <c r="E5" s="19">
        <f>B7*E3*1/B8</f>
        <v>0.14652014652014653</v>
      </c>
      <c r="F5" s="10"/>
      <c r="G5" s="4"/>
    </row>
    <row r="6" spans="1:8">
      <c r="A6" s="3" t="s">
        <v>30</v>
      </c>
      <c r="B6" s="18">
        <f>B4*B5</f>
        <v>45000</v>
      </c>
      <c r="C6" s="4"/>
      <c r="D6" s="5"/>
      <c r="E6" s="4"/>
      <c r="F6" s="5"/>
      <c r="G6" s="4"/>
    </row>
    <row r="7" spans="1:8">
      <c r="A7" s="3" t="s">
        <v>39</v>
      </c>
      <c r="B7" s="13">
        <v>0.05</v>
      </c>
      <c r="C7" s="4"/>
      <c r="D7" s="3"/>
      <c r="E7" s="4"/>
      <c r="F7" s="5"/>
      <c r="G7" s="4"/>
    </row>
    <row r="8" spans="1:8">
      <c r="A8" s="3" t="s">
        <v>40</v>
      </c>
      <c r="B8" s="9">
        <v>0.6</v>
      </c>
      <c r="C8" s="4"/>
      <c r="D8" s="3"/>
      <c r="E8" s="4"/>
      <c r="F8" s="3"/>
      <c r="G8" s="4"/>
    </row>
    <row r="9" spans="1:8">
      <c r="A9" s="5"/>
      <c r="B9" s="4"/>
      <c r="C9" s="4"/>
      <c r="D9" s="23"/>
    </row>
    <row r="10" spans="1:8">
      <c r="A10" s="5"/>
      <c r="B10" s="4"/>
      <c r="C10" s="4"/>
    </row>
    <row r="11" spans="1:8">
      <c r="A11" s="5"/>
      <c r="B11" s="4"/>
      <c r="C11" s="4"/>
    </row>
    <row r="12" spans="1:8">
      <c r="H12" s="8" t="s">
        <v>1</v>
      </c>
    </row>
    <row r="13" spans="1:8" s="1" customFormat="1" ht="120">
      <c r="H13" s="11" t="str">
        <f>"Onderneming A wil haar machinepark gaan financieren via operational lease. De schatting is dat de hierdoor de totale vermogensbehoefte met "&amp;E4*100&amp;"% zal dalen. De nettowinstmarge bedraagt "&amp;B7*100&amp;"% en het aandeel van het eigen vermogen in het total vermogen is "&amp;B8*100&amp;"%. Bereken het verwachte rendement op het eigen vermogen als de omzet gelijk blijft en de onderneming zonder leasing een omloopsnelheid van "&amp;E2&amp;" haalde (rond af op 1 getal achter de komma)."</f>
        <v>Onderneming A wil haar machinepark gaan financieren via operational lease. De schatting is dat de hierdoor de totale vermogensbehoefte met 9% zal dalen. De nettowinstmarge bedraagt 5% en het aandeel van het eigen vermogen in het total vermogen is 60%. Bereken het verwachte rendement op het eigen vermogen als de omzet gelijk blijft en de onderneming zonder leasing een omloopsnelheid van 1.6 haalde (rond af op 1 getal achter de komma).</v>
      </c>
    </row>
    <row r="14" spans="1:8">
      <c r="A14" s="3" t="s">
        <v>1</v>
      </c>
      <c r="B14" s="7" t="s">
        <v>2</v>
      </c>
      <c r="C14" s="7" t="s">
        <v>3</v>
      </c>
      <c r="D14" s="7" t="s">
        <v>4</v>
      </c>
      <c r="E14" s="7" t="s">
        <v>5</v>
      </c>
    </row>
    <row r="15" spans="1:8">
      <c r="A15" s="4" t="str">
        <f>H13</f>
        <v>Onderneming A wil haar machinepark gaan financieren via operational lease. De schatting is dat de hierdoor de totale vermogensbehoefte met 9% zal dalen. De nettowinstmarge bedraagt 5% en het aandeel van het eigen vermogen in het total vermogen is 60%. Bereken het verwachte rendement op het eigen vermogen als de omzet gelijk blijft en de onderneming zonder leasing een omloopsnelheid van 1.6 haalde (rond af op 1 getal achter de komma).</v>
      </c>
      <c r="B15" s="20">
        <f>E3</f>
        <v>1.7582417582417582</v>
      </c>
      <c r="C15" s="20">
        <f>E2*(1+E4)</f>
        <v>1.7440000000000002</v>
      </c>
      <c r="D15" s="20">
        <f>E2*(1-E4)</f>
        <v>1.4560000000000002</v>
      </c>
      <c r="E15" s="22">
        <f>E2</f>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5"/>
  <sheetViews>
    <sheetView workbookViewId="0">
      <selection activeCell="A2" sqref="A2"/>
    </sheetView>
  </sheetViews>
  <sheetFormatPr defaultRowHeight="15"/>
  <cols>
    <col min="1" max="1" width="26.140625" style="2" customWidth="1"/>
    <col min="2" max="3" width="15.140625" style="2" customWidth="1"/>
    <col min="4" max="4" width="22.5703125" style="2" customWidth="1"/>
    <col min="5" max="7" width="15.140625" style="2" customWidth="1"/>
    <col min="8" max="8" width="59.7109375" style="2" customWidth="1"/>
    <col min="9" max="9" width="12.140625" style="2" customWidth="1"/>
    <col min="10" max="16384" width="9.140625" style="2"/>
  </cols>
  <sheetData>
    <row r="1" spans="1:8" ht="18.75">
      <c r="A1" s="6" t="s">
        <v>6</v>
      </c>
      <c r="F1" s="2" t="s">
        <v>36</v>
      </c>
    </row>
    <row r="2" spans="1:8">
      <c r="A2" s="3" t="s">
        <v>29</v>
      </c>
      <c r="B2" s="18">
        <v>3600000</v>
      </c>
      <c r="C2" s="4"/>
      <c r="D2" s="3" t="s">
        <v>33</v>
      </c>
      <c r="E2" s="17">
        <f>B2/B3</f>
        <v>6</v>
      </c>
      <c r="F2" s="3"/>
      <c r="G2" s="7"/>
    </row>
    <row r="3" spans="1:8">
      <c r="A3" s="3" t="s">
        <v>31</v>
      </c>
      <c r="B3" s="18">
        <v>600000</v>
      </c>
      <c r="C3" s="4"/>
      <c r="D3" s="3" t="s">
        <v>34</v>
      </c>
      <c r="E3" s="17">
        <f>B2/(B3-B6)</f>
        <v>6.666666666666667</v>
      </c>
      <c r="F3" s="17">
        <f>E2/(1-E4)</f>
        <v>6.6666666666666661</v>
      </c>
      <c r="G3" s="4"/>
    </row>
    <row r="4" spans="1:8">
      <c r="A4" s="3" t="s">
        <v>32</v>
      </c>
      <c r="B4" s="18">
        <v>80000</v>
      </c>
      <c r="C4" s="4"/>
      <c r="D4" s="3" t="s">
        <v>35</v>
      </c>
      <c r="E4" s="13">
        <f>B6/B3</f>
        <v>0.1</v>
      </c>
      <c r="F4" s="3"/>
      <c r="G4" s="4"/>
    </row>
    <row r="5" spans="1:8">
      <c r="A5" s="3" t="s">
        <v>30</v>
      </c>
      <c r="B5" s="9">
        <v>0.75</v>
      </c>
      <c r="C5" s="4"/>
      <c r="D5" s="10"/>
      <c r="E5" s="4"/>
      <c r="F5" s="10"/>
      <c r="G5" s="4"/>
    </row>
    <row r="6" spans="1:8">
      <c r="A6" s="3" t="s">
        <v>30</v>
      </c>
      <c r="B6" s="18">
        <f>B4*B5</f>
        <v>60000</v>
      </c>
      <c r="C6" s="4"/>
      <c r="D6" s="5"/>
      <c r="E6" s="4"/>
      <c r="F6" s="5"/>
      <c r="G6" s="4"/>
    </row>
    <row r="7" spans="1:8">
      <c r="A7" s="3"/>
      <c r="B7" s="18"/>
      <c r="C7" s="4"/>
      <c r="D7" s="3"/>
      <c r="E7" s="4"/>
      <c r="F7" s="5"/>
      <c r="G7" s="4"/>
    </row>
    <row r="8" spans="1:8">
      <c r="A8" s="3"/>
      <c r="B8" s="9"/>
      <c r="C8" s="4"/>
      <c r="D8" s="3"/>
      <c r="E8" s="4"/>
      <c r="F8" s="3"/>
      <c r="G8" s="4"/>
    </row>
    <row r="9" spans="1:8">
      <c r="A9" s="5"/>
      <c r="B9" s="4"/>
      <c r="C9" s="4"/>
    </row>
    <row r="10" spans="1:8">
      <c r="A10" s="5"/>
      <c r="B10" s="4"/>
      <c r="C10" s="4"/>
    </row>
    <row r="11" spans="1:8">
      <c r="A11" s="5"/>
      <c r="B11" s="4"/>
      <c r="C11" s="4"/>
    </row>
    <row r="12" spans="1:8">
      <c r="H12" s="8" t="s">
        <v>1</v>
      </c>
    </row>
    <row r="13" spans="1:8" s="1" customFormat="1" ht="90">
      <c r="H13" s="11" t="str">
        <f>"Onderneming A heeft met alle leveranciers JIT afspraken gemaakt. Hierdoor dalen de voorraden. De schatting is dat de totale vermogensbehoefte met "&amp;E4*100&amp;"% zal dalen. Bereken de verwachte omloopsnelheid als de omzet gelijk blijft en de onderneming zonder JIT een omloopsnelheid van "&amp;E2&amp;" haalde (rond af op 1 getal achter de komma)."</f>
        <v>Onderneming A heeft met alle leveranciers JIT afspraken gemaakt. Hierdoor dalen de voorraden. De schatting is dat de totale vermogensbehoefte met 10% zal dalen. Bereken de verwachte omloopsnelheid als de omzet gelijk blijft en de onderneming zonder JIT een omloopsnelheid van 6 haalde (rond af op 1 getal achter de komma).</v>
      </c>
    </row>
    <row r="14" spans="1:8">
      <c r="A14" s="3" t="s">
        <v>1</v>
      </c>
      <c r="B14" s="7" t="s">
        <v>2</v>
      </c>
      <c r="C14" s="7" t="s">
        <v>3</v>
      </c>
      <c r="D14" s="7" t="s">
        <v>4</v>
      </c>
      <c r="E14" s="7" t="s">
        <v>5</v>
      </c>
    </row>
    <row r="15" spans="1:8">
      <c r="A15" s="4" t="str">
        <f>H13</f>
        <v>Onderneming A heeft met alle leveranciers JIT afspraken gemaakt. Hierdoor dalen de voorraden. De schatting is dat de totale vermogensbehoefte met 10% zal dalen. Bereken de verwachte omloopsnelheid als de omzet gelijk blijft en de onderneming zonder JIT een omloopsnelheid van 6 haalde (rond af op 1 getal achter de komma).</v>
      </c>
      <c r="B15" s="20">
        <f>E3</f>
        <v>6.666666666666667</v>
      </c>
      <c r="C15" s="20">
        <f>E2*(1+E4)</f>
        <v>6.6000000000000005</v>
      </c>
      <c r="D15" s="20">
        <f>E2*(1-E4)</f>
        <v>5.4</v>
      </c>
      <c r="E15" s="22">
        <f>E2/(1+E4)</f>
        <v>5.4545454545454541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Goodwill</vt:lpstr>
      <vt:lpstr>Goodwill (2)</vt:lpstr>
      <vt:lpstr>REV</vt:lpstr>
      <vt:lpstr>REV (2)</vt:lpstr>
      <vt:lpstr>REV (3)</vt:lpstr>
      <vt:lpstr>Omloopsnelheid</vt:lpstr>
      <vt:lpstr>Omloopsnelheid (2)</vt:lpstr>
      <vt:lpstr>Omloopsnelheid (3)</vt:lpstr>
      <vt:lpstr>Omloopsnelheid (4)</vt:lpstr>
      <vt:lpstr>Liquiditeit</vt:lpstr>
      <vt:lpstr>Liquiditeit (2)</vt:lpstr>
      <vt:lpstr>Liquiditeit (3)</vt:lpstr>
      <vt:lpstr>Efficiency</vt:lpstr>
      <vt:lpstr>Efficiency (2)</vt:lpstr>
    </vt:vector>
  </TitlesOfParts>
  <Company>Hogeschool van Arnhem en Nijmegen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dc:creator>
  <cp:lastModifiedBy>NB</cp:lastModifiedBy>
  <dcterms:created xsi:type="dcterms:W3CDTF">2014-07-24T09:38:05Z</dcterms:created>
  <dcterms:modified xsi:type="dcterms:W3CDTF">2014-08-19T20:37:15Z</dcterms:modified>
</cp:coreProperties>
</file>