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V_Semestr\Metody\zajecia13\Sprawozdanie\"/>
    </mc:Choice>
  </mc:AlternateContent>
  <xr:revisionPtr revIDLastSave="0" documentId="13_ncr:1_{8D15343E-8D40-4DBF-9DCF-1C5DB6CC6963}" xr6:coauthVersionLast="45" xr6:coauthVersionMax="45" xr10:uidLastSave="{00000000-0000-0000-0000-000000000000}"/>
  <bookViews>
    <workbookView xWindow="-120" yWindow="-120" windowWidth="29040" windowHeight="15840" xr2:uid="{5BDBBEA6-FA39-41E8-A811-899F847025C3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O12" i="1" l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L13" i="1"/>
  <c r="CI13" i="1"/>
  <c r="CH13" i="1"/>
  <c r="CG13" i="1"/>
  <c r="CF13" i="1"/>
  <c r="CI12" i="1"/>
  <c r="CH12" i="1"/>
  <c r="CG12" i="1"/>
  <c r="CF12" i="1"/>
  <c r="CO11" i="1"/>
  <c r="CL11" i="1"/>
  <c r="BV13" i="1"/>
  <c r="BS13" i="1"/>
  <c r="BR13" i="1"/>
  <c r="BQ13" i="1"/>
  <c r="BP13" i="1"/>
  <c r="BY14" i="1"/>
  <c r="BY15" i="1"/>
  <c r="BS12" i="1"/>
  <c r="BR12" i="1"/>
  <c r="BQ12" i="1"/>
  <c r="BP12" i="1"/>
  <c r="BY13" i="1"/>
  <c r="BY12" i="1"/>
  <c r="BY11" i="1"/>
  <c r="BV11" i="1"/>
  <c r="BC13" i="1"/>
  <c r="BB13" i="1"/>
  <c r="BA13" i="1"/>
  <c r="AZ13" i="1"/>
  <c r="BA12" i="1"/>
  <c r="BB12" i="1" s="1"/>
  <c r="BC12" i="1" s="1"/>
  <c r="BI12" i="1"/>
  <c r="BI13" i="1"/>
  <c r="AZ12" i="1"/>
  <c r="BI11" i="1"/>
  <c r="BF11" i="1"/>
  <c r="CL12" i="1" l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P13" i="1"/>
  <c r="AM13" i="1"/>
  <c r="AM12" i="1"/>
  <c r="AL12" i="1"/>
  <c r="AK12" i="1"/>
  <c r="AJ12" i="1"/>
  <c r="AS11" i="1"/>
  <c r="AP11" i="1"/>
  <c r="AC12" i="1"/>
  <c r="AC13" i="1"/>
  <c r="AC14" i="1"/>
  <c r="AC15" i="1"/>
  <c r="Z13" i="1"/>
  <c r="W13" i="1"/>
  <c r="V13" i="1"/>
  <c r="U13" i="1"/>
  <c r="T13" i="1"/>
  <c r="W12" i="1"/>
  <c r="V12" i="1"/>
  <c r="U12" i="1"/>
  <c r="T12" i="1"/>
  <c r="AC11" i="1"/>
  <c r="Z11" i="1"/>
  <c r="M12" i="1"/>
  <c r="M13" i="1"/>
  <c r="M11" i="1"/>
  <c r="BF12" i="1" l="1"/>
  <c r="J11" i="1"/>
  <c r="BV12" i="1" l="1"/>
  <c r="E12" i="1"/>
  <c r="F12" i="1" s="1"/>
  <c r="G12" i="1" s="1"/>
  <c r="D12" i="1"/>
  <c r="CF14" i="1" l="1"/>
  <c r="CG14" i="1"/>
  <c r="AP12" i="1"/>
  <c r="Z12" i="1"/>
  <c r="J12" i="1"/>
  <c r="CH14" i="1" l="1"/>
  <c r="CI14" i="1" s="1"/>
  <c r="BF13" i="1"/>
  <c r="AL13" i="1"/>
  <c r="AJ13" i="1"/>
  <c r="AK13" i="1" s="1"/>
  <c r="D13" i="1"/>
  <c r="CL14" i="1" l="1"/>
  <c r="BP14" i="1"/>
  <c r="E13" i="1"/>
  <c r="F13" i="1" s="1"/>
  <c r="G13" i="1" s="1"/>
  <c r="CF15" i="1" l="1"/>
  <c r="CG15" i="1" s="1"/>
  <c r="CH15" i="1" s="1"/>
  <c r="BQ14" i="1"/>
  <c r="BR14" i="1" s="1"/>
  <c r="BS14" i="1" s="1"/>
  <c r="T14" i="1"/>
  <c r="J13" i="1"/>
  <c r="CI15" i="1" l="1"/>
  <c r="CL15" i="1" s="1"/>
  <c r="BV14" i="1"/>
  <c r="AJ14" i="1"/>
  <c r="U14" i="1"/>
  <c r="V14" i="1" s="1"/>
  <c r="W14" i="1" s="1"/>
  <c r="CF16" i="1" l="1"/>
  <c r="CG16" i="1" s="1"/>
  <c r="CH16" i="1" s="1"/>
  <c r="CI16" i="1" s="1"/>
  <c r="BP15" i="1"/>
  <c r="BQ15" i="1" s="1"/>
  <c r="AK14" i="1"/>
  <c r="Z14" i="1"/>
  <c r="CL16" i="1" l="1"/>
  <c r="BR15" i="1"/>
  <c r="BS15" i="1" s="1"/>
  <c r="AL14" i="1"/>
  <c r="T15" i="1"/>
  <c r="U15" i="1"/>
  <c r="V15" i="1" s="1"/>
  <c r="W15" i="1" s="1"/>
  <c r="CF17" i="1" l="1"/>
  <c r="BV15" i="1"/>
  <c r="AM14" i="1"/>
  <c r="AP14" i="1" s="1"/>
  <c r="Z15" i="1"/>
  <c r="CG17" i="1" l="1"/>
  <c r="CH17" i="1" s="1"/>
  <c r="CI17" i="1" s="1"/>
  <c r="AJ15" i="1"/>
  <c r="AK15" i="1" s="1"/>
  <c r="AL15" i="1" s="1"/>
  <c r="AM15" i="1" s="1"/>
  <c r="CL17" i="1" l="1"/>
  <c r="AP15" i="1"/>
  <c r="AJ16" i="1" s="1"/>
  <c r="AK16" i="1" s="1"/>
  <c r="AL16" i="1" s="1"/>
  <c r="CF18" i="1" l="1"/>
  <c r="CG18" i="1" s="1"/>
  <c r="CH18" i="1" s="1"/>
  <c r="CI18" i="1" s="1"/>
  <c r="AM16" i="1"/>
  <c r="AP16" i="1" s="1"/>
  <c r="CL18" i="1" l="1"/>
  <c r="AJ17" i="1"/>
  <c r="AK17" i="1" s="1"/>
  <c r="AL17" i="1" s="1"/>
  <c r="AM17" i="1" s="1"/>
  <c r="CF19" i="1" l="1"/>
  <c r="CG19" i="1" s="1"/>
  <c r="CH19" i="1" s="1"/>
  <c r="CI19" i="1" s="1"/>
  <c r="AP17" i="1"/>
  <c r="CL19" i="1" l="1"/>
  <c r="AJ18" i="1"/>
  <c r="AK18" i="1"/>
  <c r="CF20" i="1" l="1"/>
  <c r="CG20" i="1"/>
  <c r="AL18" i="1"/>
  <c r="AM18" i="1" s="1"/>
  <c r="CH20" i="1" l="1"/>
  <c r="CI20" i="1" s="1"/>
  <c r="AP18" i="1"/>
  <c r="CL20" i="1" l="1"/>
  <c r="AJ19" i="1"/>
  <c r="CF21" i="1" l="1"/>
  <c r="AK19" i="1"/>
  <c r="AL19" i="1" s="1"/>
  <c r="AM19" i="1" s="1"/>
  <c r="CG21" i="1" l="1"/>
  <c r="CH21" i="1" s="1"/>
  <c r="CI21" i="1" s="1"/>
  <c r="AP19" i="1"/>
  <c r="CL21" i="1" l="1"/>
  <c r="AJ20" i="1"/>
  <c r="CF22" i="1" l="1"/>
  <c r="AK20" i="1"/>
  <c r="AL20" i="1" s="1"/>
  <c r="AM20" i="1" s="1"/>
  <c r="CG22" i="1" l="1"/>
  <c r="CH22" i="1" s="1"/>
  <c r="CI22" i="1" s="1"/>
  <c r="AP20" i="1"/>
  <c r="CL22" i="1" l="1"/>
  <c r="AL21" i="1"/>
  <c r="AM21" i="1" s="1"/>
  <c r="AJ21" i="1"/>
  <c r="AP21" i="1" s="1"/>
  <c r="AK21" i="1"/>
  <c r="CF23" i="1" l="1"/>
  <c r="CH23" i="1"/>
  <c r="CI23" i="1" s="1"/>
  <c r="CG23" i="1"/>
  <c r="CL23" i="1" s="1"/>
  <c r="AK22" i="1"/>
  <c r="AL22" i="1" s="1"/>
  <c r="AM22" i="1" s="1"/>
  <c r="AJ22" i="1"/>
  <c r="AP22" i="1" s="1"/>
  <c r="CG24" i="1" l="1"/>
  <c r="CH24" i="1" s="1"/>
  <c r="CI24" i="1" s="1"/>
  <c r="CF24" i="1"/>
  <c r="AJ23" i="1"/>
  <c r="CL24" i="1" l="1"/>
  <c r="AK23" i="1"/>
  <c r="AL23" i="1" s="1"/>
  <c r="AM23" i="1" s="1"/>
  <c r="CF25" i="1" l="1"/>
  <c r="AP23" i="1"/>
  <c r="CG25" i="1" l="1"/>
  <c r="CH25" i="1" s="1"/>
  <c r="CI25" i="1" s="1"/>
  <c r="AJ24" i="1"/>
  <c r="CL25" i="1" l="1"/>
  <c r="AK24" i="1"/>
  <c r="AL24" i="1" s="1"/>
  <c r="AM24" i="1" s="1"/>
  <c r="CF26" i="1" l="1"/>
  <c r="AP24" i="1"/>
  <c r="CG26" i="1" l="1"/>
  <c r="CH26" i="1" s="1"/>
  <c r="CI26" i="1" s="1"/>
  <c r="AK25" i="1"/>
  <c r="AL25" i="1" s="1"/>
  <c r="AM25" i="1" s="1"/>
  <c r="AJ25" i="1"/>
  <c r="AP25" i="1" s="1"/>
  <c r="CL26" i="1" l="1"/>
  <c r="AJ26" i="1"/>
  <c r="AP26" i="1" s="1"/>
  <c r="AK26" i="1"/>
  <c r="AL26" i="1" s="1"/>
  <c r="AM26" i="1" s="1"/>
  <c r="CF27" i="1" l="1"/>
  <c r="AK27" i="1"/>
  <c r="AL27" i="1" s="1"/>
  <c r="AM27" i="1" s="1"/>
  <c r="AJ27" i="1"/>
  <c r="AP27" i="1" s="1"/>
  <c r="CG27" i="1" l="1"/>
  <c r="CH27" i="1" s="1"/>
  <c r="CI27" i="1" s="1"/>
  <c r="AJ28" i="1"/>
  <c r="AK28" i="1"/>
  <c r="CL27" i="1" l="1"/>
  <c r="AL28" i="1"/>
  <c r="AM28" i="1" s="1"/>
  <c r="CF28" i="1" l="1"/>
  <c r="AP28" i="1"/>
  <c r="CG28" i="1" l="1"/>
  <c r="CH28" i="1" s="1"/>
  <c r="CI28" i="1" s="1"/>
  <c r="AJ29" i="1"/>
  <c r="AK29" i="1" s="1"/>
  <c r="CL28" i="1" l="1"/>
  <c r="AL29" i="1"/>
  <c r="AM29" i="1" s="1"/>
  <c r="AP29" i="1"/>
  <c r="CF29" i="1" l="1"/>
  <c r="AJ30" i="1"/>
  <c r="CG29" i="1" l="1"/>
  <c r="CH29" i="1" s="1"/>
  <c r="CI29" i="1" s="1"/>
  <c r="AK30" i="1"/>
  <c r="AL30" i="1" s="1"/>
  <c r="AM30" i="1" s="1"/>
  <c r="CL29" i="1" l="1"/>
  <c r="AP30" i="1"/>
  <c r="CF30" i="1" l="1"/>
  <c r="AJ31" i="1"/>
  <c r="CG30" i="1" l="1"/>
  <c r="CH30" i="1" s="1"/>
  <c r="CI30" i="1" s="1"/>
  <c r="AK31" i="1"/>
  <c r="AL31" i="1" s="1"/>
  <c r="AM31" i="1" s="1"/>
  <c r="CL30" i="1" l="1"/>
  <c r="AP31" i="1"/>
  <c r="CF31" i="1" l="1"/>
  <c r="CG31" i="1"/>
  <c r="CH31" i="1" s="1"/>
  <c r="CI31" i="1" s="1"/>
  <c r="CL31" i="1" l="1"/>
</calcChain>
</file>

<file path=xl/sharedStrings.xml><?xml version="1.0" encoding="utf-8"?>
<sst xmlns="http://schemas.openxmlformats.org/spreadsheetml/2006/main" count="264" uniqueCount="57">
  <si>
    <t xml:space="preserve">Dane przypadku </t>
  </si>
  <si>
    <t>x0</t>
  </si>
  <si>
    <t>y0</t>
  </si>
  <si>
    <t>b</t>
  </si>
  <si>
    <t>h</t>
  </si>
  <si>
    <t>dy/dx</t>
  </si>
  <si>
    <t>N</t>
  </si>
  <si>
    <t>Punkty</t>
  </si>
  <si>
    <t>Program</t>
  </si>
  <si>
    <t>x1</t>
  </si>
  <si>
    <t>y1</t>
  </si>
  <si>
    <t>x2</t>
  </si>
  <si>
    <t>y2</t>
  </si>
  <si>
    <t>x3</t>
  </si>
  <si>
    <t>y3</t>
  </si>
  <si>
    <t>x + y</t>
  </si>
  <si>
    <t>k1</t>
  </si>
  <si>
    <t>k2</t>
  </si>
  <si>
    <t>k3</t>
  </si>
  <si>
    <t>k4</t>
  </si>
  <si>
    <t>2*EXP(X) - X - 1</t>
  </si>
  <si>
    <t>x4</t>
  </si>
  <si>
    <t>y4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</si>
  <si>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</si>
  <si>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</si>
  <si>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</si>
  <si>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</si>
  <si>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</si>
  <si>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</si>
  <si>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</si>
  <si>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</si>
  <si>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</si>
  <si>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</si>
  <si>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</si>
  <si>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</si>
  <si>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</si>
  <si>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</si>
  <si>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</si>
  <si>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</si>
  <si>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</si>
  <si>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</si>
  <si>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</si>
  <si>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</si>
  <si>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</si>
  <si>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</si>
  <si>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</si>
  <si>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</si>
  <si>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</si>
  <si>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</si>
  <si>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</si>
  <si>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</si>
  <si>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</si>
  <si>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</si>
  <si>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</si>
  <si>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</si>
  <si>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x^2 + y</t>
  </si>
  <si>
    <t>2,1*EXP(X) - x^2 -2x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</si>
</sst>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/>
    <xf numFmtId="0" fontId="0" fillId="5" borderId="4" xfId="0" applyFill="1" applyBorder="1"/>
    <xf numFmtId="0" fontId="0" fillId="5" borderId="7" xfId="0" applyFill="1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Fill="1" applyBorder="1"/>
    <xf numFmtId="0" fontId="0" fillId="0" borderId="0" xfId="0" applyBorder="1"/>
    <xf numFmtId="0" fontId="0" fillId="0" borderId="12" xfId="0" applyBorder="1"/>
    <xf numFmtId="0" fontId="0" fillId="4" borderId="15" xfId="0" applyFill="1" applyBorder="1"/>
    <xf numFmtId="0" fontId="0" fillId="4" borderId="16" xfId="0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4" borderId="15" xfId="0" applyFill="1" applyBorder="1" applyAlignment="1">
      <alignment horizontal="center"/>
    </xf>
    <xf numFmtId="0" fontId="0" fillId="0" borderId="4" xfId="0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Program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Arkusz1!$B$11:$B$13</c:f>
              <c:numCache>
                <c:formatCode>General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</c:numCache>
            </c:numRef>
          </c:xVal>
          <c:yVal>
            <c:numRef>
              <c:f>Arkusz1!$J$11:$J$13</c:f>
              <c:numCache>
                <c:formatCode>General</c:formatCode>
                <c:ptCount val="3"/>
                <c:pt idx="0">
                  <c:v>1</c:v>
                </c:pt>
                <c:pt idx="1">
                  <c:v>1.1103416666666668</c:v>
                </c:pt>
                <c:pt idx="2">
                  <c:v>1.242805141701389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C3-4B77-9AEC-C85EF0B9BEDD}"/>
            </c:ext>
          </c:extLst>
        </c:ser>
        <c:ser>
          <c:idx val="0"/>
          <c:order val="1"/>
          <c:tx>
            <c:v>Wartość dokładna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Arkusz1!$B$11:$B$13</c:f>
              <c:numCache>
                <c:formatCode>General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</c:numCache>
            </c:numRef>
          </c:xVal>
          <c:yVal>
            <c:numRef>
              <c:f>Arkusz1!$M$11:$M$13</c:f>
              <c:numCache>
                <c:formatCode>General</c:formatCode>
                <c:ptCount val="3"/>
                <c:pt idx="0">
                  <c:v>1</c:v>
                </c:pt>
                <c:pt idx="1">
                  <c:v>1.1103418361512953</c:v>
                </c:pt>
                <c:pt idx="2">
                  <c:v>1.2428055163203395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C3-4B77-9AEC-C85EF0B9B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155600"/>
        <c:axId val="306441168"/>
      </c:scatterChart>
      <c:valAx>
        <c:axId val="4051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6441168"/>
        <c:crosses val="autoZero"/>
        <c:crossBetween val="midCat"/>
      </c:valAx>
      <c:valAx>
        <c:axId val="3064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1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Program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Arkusz1!$R$11:$R$15</c:f>
              <c:numCache>
                <c:formatCode>General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Arkusz1!$Z$11:$Z$15</c:f>
              <c:numCache>
                <c:formatCode>General</c:formatCode>
                <c:ptCount val="5"/>
                <c:pt idx="0">
                  <c:v>1</c:v>
                </c:pt>
                <c:pt idx="1">
                  <c:v>1.0525421875000001</c:v>
                </c:pt>
                <c:pt idx="2">
                  <c:v>1.1103418251086425</c:v>
                </c:pt>
                <c:pt idx="3">
                  <c:v>1.1736684680433338</c:v>
                </c:pt>
                <c:pt idx="4">
                  <c:v>1.2428054919123024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14-4A41-AE24-A119CE4335F4}"/>
            </c:ext>
          </c:extLst>
        </c:ser>
        <c:ser>
          <c:idx val="0"/>
          <c:order val="1"/>
          <c:tx>
            <c:v>Wartość dokładna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Arkusz1!$R$11:$R$15</c:f>
              <c:numCache>
                <c:formatCode>General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Arkusz1!$AC$11:$AC$15</c:f>
              <c:numCache>
                <c:formatCode>General</c:formatCode>
                <c:ptCount val="5"/>
                <c:pt idx="0">
                  <c:v>1</c:v>
                </c:pt>
                <c:pt idx="1">
                  <c:v>1.0525421927520484</c:v>
                </c:pt>
                <c:pt idx="2">
                  <c:v>1.1103418361512953</c:v>
                </c:pt>
                <c:pt idx="3">
                  <c:v>1.1736684854565662</c:v>
                </c:pt>
                <c:pt idx="4">
                  <c:v>1.2428055163203395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14-4A41-AE24-A119CE433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155600"/>
        <c:axId val="306441168"/>
      </c:scatterChart>
      <c:valAx>
        <c:axId val="4051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6441168"/>
        <c:crosses val="autoZero"/>
        <c:crossBetween val="midCat"/>
      </c:valAx>
      <c:valAx>
        <c:axId val="3064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1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Program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Arkusz1!$AH$11:$AH$31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Arkusz1!$AP$11:$AP$31</c:f>
              <c:numCache>
                <c:formatCode>General</c:formatCode>
                <c:ptCount val="21"/>
                <c:pt idx="0">
                  <c:v>1</c:v>
                </c:pt>
                <c:pt idx="1">
                  <c:v>1.0101003341666666</c:v>
                </c:pt>
                <c:pt idx="2">
                  <c:v>1.0204026800501391</c:v>
                </c:pt>
                <c:pt idx="3">
                  <c:v>1.0309090679019242</c:v>
                </c:pt>
                <c:pt idx="4">
                  <c:v>1.0416215483778952</c:v>
                </c:pt>
                <c:pt idx="5">
                  <c:v>1.05254219274336</c:v>
                </c:pt>
                <c:pt idx="6">
                  <c:v>1.0636730930801888</c:v>
                </c:pt>
                <c:pt idx="7">
                  <c:v>1.0750163624960241</c:v>
                </c:pt>
                <c:pt idx="8">
                  <c:v>1.0865741353355931</c:v>
                </c:pt>
                <c:pt idx="9">
                  <c:v>1.0983485673941442</c:v>
                </c:pt>
                <c:pt idx="10">
                  <c:v>1.1103418361330284</c:v>
                </c:pt>
                <c:pt idx="11">
                  <c:v>1.1225561408974472</c:v>
                </c:pt>
                <c:pt idx="12">
                  <c:v>1.1349937031363884</c:v>
                </c:pt>
                <c:pt idx="13">
                  <c:v>1.1476567666247737</c:v>
                </c:pt>
                <c:pt idx="14">
                  <c:v>1.1605475976878374</c:v>
                </c:pt>
                <c:pt idx="15">
                  <c:v>1.1736684854277613</c:v>
                </c:pt>
                <c:pt idx="16">
                  <c:v>1.1870217419525864</c:v>
                </c:pt>
                <c:pt idx="17">
                  <c:v>1.2006097026074258</c:v>
                </c:pt>
                <c:pt idx="18">
                  <c:v>1.2144347262080015</c:v>
                </c:pt>
                <c:pt idx="19">
                  <c:v>1.2284991952765274</c:v>
                </c:pt>
                <c:pt idx="20">
                  <c:v>1.2428055162799636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E8-416B-8D59-17B612C2337B}"/>
            </c:ext>
          </c:extLst>
        </c:ser>
        <c:ser>
          <c:idx val="0"/>
          <c:order val="1"/>
          <c:tx>
            <c:v>Wartość dokładna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Arkusz1!$AH$11:$AH$31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Arkusz1!$AS$11:$AS$31</c:f>
              <c:numCache>
                <c:formatCode>General</c:formatCode>
                <c:ptCount val="21"/>
                <c:pt idx="0">
                  <c:v>1</c:v>
                </c:pt>
                <c:pt idx="1">
                  <c:v>1.0101003341683361</c:v>
                </c:pt>
                <c:pt idx="2">
                  <c:v>1.0204026800535115</c:v>
                </c:pt>
                <c:pt idx="3">
                  <c:v>1.0309090679070341</c:v>
                </c:pt>
                <c:pt idx="4">
                  <c:v>1.0416215483847764</c:v>
                </c:pt>
                <c:pt idx="5">
                  <c:v>1.0525421927520484</c:v>
                </c:pt>
                <c:pt idx="6">
                  <c:v>1.0636730930907192</c:v>
                </c:pt>
                <c:pt idx="7">
                  <c:v>1.0750163625084332</c:v>
                </c:pt>
                <c:pt idx="8">
                  <c:v>1.0865741353499172</c:v>
                </c:pt>
                <c:pt idx="9">
                  <c:v>1.098348567410421</c:v>
                </c:pt>
                <c:pt idx="10">
                  <c:v>1.1103418361512953</c:v>
                </c:pt>
                <c:pt idx="11">
                  <c:v>1.1225561409177427</c:v>
                </c:pt>
                <c:pt idx="12">
                  <c:v>1.1349937031587514</c:v>
                </c:pt>
                <c:pt idx="13">
                  <c:v>1.1476567666492437</c:v>
                </c:pt>
                <c:pt idx="14">
                  <c:v>1.1605475977144546</c:v>
                </c:pt>
                <c:pt idx="15">
                  <c:v>1.1736684854565662</c:v>
                </c:pt>
                <c:pt idx="16">
                  <c:v>1.1870217419836204</c:v>
                </c:pt>
                <c:pt idx="17">
                  <c:v>1.200609702640731</c:v>
                </c:pt>
                <c:pt idx="18">
                  <c:v>1.2144347262436201</c:v>
                </c:pt>
                <c:pt idx="19">
                  <c:v>1.228499195314503</c:v>
                </c:pt>
                <c:pt idx="20">
                  <c:v>1.2428055163203395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E8-416B-8D59-17B612C23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155600"/>
        <c:axId val="306441168"/>
      </c:scatterChart>
      <c:valAx>
        <c:axId val="4051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6441168"/>
        <c:crosses val="autoZero"/>
        <c:crossBetween val="midCat"/>
      </c:valAx>
      <c:valAx>
        <c:axId val="3064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1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Program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Arkusz1!$AX$11:$AX$13</c:f>
              <c:numCache>
                <c:formatCode>General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</c:numCache>
            </c:numRef>
          </c:xVal>
          <c:yVal>
            <c:numRef>
              <c:f>Arkusz1!$BF$11:$BF$13</c:f>
              <c:numCache>
                <c:formatCode>General</c:formatCode>
                <c:ptCount val="3"/>
                <c:pt idx="0">
                  <c:v>0.1</c:v>
                </c:pt>
                <c:pt idx="1">
                  <c:v>0.11085895833333334</c:v>
                </c:pt>
                <c:pt idx="2">
                  <c:v>0.12494583736371528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CE-4F1A-8A1A-CA1E86D9AF18}"/>
            </c:ext>
          </c:extLst>
        </c:ser>
        <c:ser>
          <c:idx val="0"/>
          <c:order val="1"/>
          <c:tx>
            <c:v>Wartość dokładna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Arkusz1!$AX$11:$AX$13</c:f>
              <c:numCache>
                <c:formatCode>General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</c:numCache>
            </c:numRef>
          </c:xVal>
          <c:yVal>
            <c:numRef>
              <c:f>Arkusz1!$BI$11:$BI$13</c:f>
              <c:numCache>
                <c:formatCode>General</c:formatCode>
                <c:ptCount val="3"/>
                <c:pt idx="0">
                  <c:v>0.10000000000000009</c:v>
                </c:pt>
                <c:pt idx="1">
                  <c:v>0.11085892795886032</c:v>
                </c:pt>
                <c:pt idx="2">
                  <c:v>0.12494579213635681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CE-4F1A-8A1A-CA1E86D9A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155600"/>
        <c:axId val="306441168"/>
      </c:scatterChart>
      <c:valAx>
        <c:axId val="4051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6441168"/>
        <c:crosses val="autoZero"/>
        <c:crossBetween val="midCat"/>
      </c:valAx>
      <c:valAx>
        <c:axId val="3064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1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Program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Arkusz1!$BN$11:$BN$15</c:f>
              <c:numCache>
                <c:formatCode>General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Arkusz1!$BV$11:$BV$15</c:f>
              <c:numCache>
                <c:formatCode>General</c:formatCode>
                <c:ptCount val="5"/>
                <c:pt idx="0">
                  <c:v>0.1</c:v>
                </c:pt>
                <c:pt idx="1">
                  <c:v>0.10516930338541668</c:v>
                </c:pt>
                <c:pt idx="2">
                  <c:v>0.11085892971870423</c:v>
                </c:pt>
                <c:pt idx="3">
                  <c:v>0.11735191199525324</c:v>
                </c:pt>
                <c:pt idx="4">
                  <c:v>0.12494579462169529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33-44F3-B9E8-2D20003B2D8D}"/>
            </c:ext>
          </c:extLst>
        </c:ser>
        <c:ser>
          <c:idx val="0"/>
          <c:order val="1"/>
          <c:tx>
            <c:v>Wartość dokładna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Arkusz1!$BN$11:$BN$15</c:f>
              <c:numCache>
                <c:formatCode>General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Arkusz1!$BY$11:$BY$15</c:f>
              <c:numCache>
                <c:formatCode>General</c:formatCode>
                <c:ptCount val="5"/>
                <c:pt idx="0">
                  <c:v>0.10000000000000009</c:v>
                </c:pt>
                <c:pt idx="1">
                  <c:v>0.10516930238965072</c:v>
                </c:pt>
                <c:pt idx="2">
                  <c:v>0.11085892795886032</c:v>
                </c:pt>
                <c:pt idx="3">
                  <c:v>0.11735190972939469</c:v>
                </c:pt>
                <c:pt idx="4">
                  <c:v>0.12494579213635681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33-44F3-B9E8-2D20003B2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155600"/>
        <c:axId val="306441168"/>
      </c:scatterChart>
      <c:valAx>
        <c:axId val="4051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6441168"/>
        <c:crosses val="autoZero"/>
        <c:crossBetween val="midCat"/>
      </c:valAx>
      <c:valAx>
        <c:axId val="3064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1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Program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Arkusz1!$CD$11:$CD$31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Arkusz1!$CL$11:$CL$31</c:f>
              <c:numCache>
                <c:formatCode>General</c:formatCode>
                <c:ptCount val="21"/>
                <c:pt idx="0">
                  <c:v>0.1</c:v>
                </c:pt>
                <c:pt idx="1">
                  <c:v>0.10100535087708334</c:v>
                </c:pt>
                <c:pt idx="2">
                  <c:v>0.10202281405683374</c:v>
                </c:pt>
                <c:pt idx="3">
                  <c:v>0.10305452130333342</c:v>
                </c:pt>
                <c:pt idx="4">
                  <c:v>0.10410262580524986</c:v>
                </c:pt>
                <c:pt idx="5">
                  <c:v>0.10516930239115635</c:v>
                </c:pt>
                <c:pt idx="6">
                  <c:v>0.10625674774701674</c:v>
                </c:pt>
                <c:pt idx="7">
                  <c:v>0.10736718063585586</c:v>
                </c:pt>
                <c:pt idx="8">
                  <c:v>0.10850284211963765</c:v>
                </c:pt>
                <c:pt idx="9">
                  <c:v>0.10966599578337322</c:v>
                </c:pt>
                <c:pt idx="10">
                  <c:v>0.11085892796148125</c:v>
                </c:pt>
                <c:pt idx="11">
                  <c:v>0.11208394796642335</c:v>
                </c:pt>
                <c:pt idx="12">
                  <c:v>0.11334338831963721</c:v>
                </c:pt>
                <c:pt idx="13">
                  <c:v>0.1146396049847907</c:v>
                </c:pt>
                <c:pt idx="14">
                  <c:v>0.11597497760338019</c:v>
                </c:pt>
                <c:pt idx="15">
                  <c:v>0.11735190973269667</c:v>
                </c:pt>
                <c:pt idx="16">
                  <c:v>0.11877282908618353</c:v>
                </c:pt>
                <c:pt idx="17">
                  <c:v>0.12024018777620987</c:v>
                </c:pt>
                <c:pt idx="18">
                  <c:v>0.12175646255928382</c:v>
                </c:pt>
                <c:pt idx="19">
                  <c:v>0.12332415508373025</c:v>
                </c:pt>
                <c:pt idx="20">
                  <c:v>0.12494579213985765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2-4543-A371-068E2F715D6B}"/>
            </c:ext>
          </c:extLst>
        </c:ser>
        <c:ser>
          <c:idx val="0"/>
          <c:order val="1"/>
          <c:tx>
            <c:v>Wartość dokładna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Arkusz1!$CD$11:$CD$31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Arkusz1!$CO$11:$CO$31</c:f>
              <c:numCache>
                <c:formatCode>General</c:formatCode>
                <c:ptCount val="21"/>
                <c:pt idx="0">
                  <c:v>0.10000000000000009</c:v>
                </c:pt>
                <c:pt idx="1">
                  <c:v>0.10100535087675278</c:v>
                </c:pt>
                <c:pt idx="2">
                  <c:v>0.10202281405618718</c:v>
                </c:pt>
                <c:pt idx="3">
                  <c:v>0.10305452130238546</c:v>
                </c:pt>
                <c:pt idx="4">
                  <c:v>0.10410262580401541</c:v>
                </c:pt>
                <c:pt idx="5">
                  <c:v>0.10516930238965072</c:v>
                </c:pt>
                <c:pt idx="6">
                  <c:v>0.10625674774525518</c:v>
                </c:pt>
                <c:pt idx="7">
                  <c:v>0.10736718063385453</c:v>
                </c:pt>
                <c:pt idx="8">
                  <c:v>0.10850284211741279</c:v>
                </c:pt>
                <c:pt idx="9">
                  <c:v>0.10966599578094138</c:v>
                </c:pt>
                <c:pt idx="10">
                  <c:v>0.11085892795886032</c:v>
                </c:pt>
                <c:pt idx="11">
                  <c:v>0.11208394796362997</c:v>
                </c:pt>
                <c:pt idx="12">
                  <c:v>0.11334338831668855</c:v>
                </c:pt>
                <c:pt idx="13">
                  <c:v>0.114639604981706</c:v>
                </c:pt>
                <c:pt idx="14">
                  <c:v>0.11597497760017728</c:v>
                </c:pt>
                <c:pt idx="15">
                  <c:v>0.11735190972939469</c:v>
                </c:pt>
                <c:pt idx="16">
                  <c:v>0.11877282908280185</c:v>
                </c:pt>
                <c:pt idx="17">
                  <c:v>0.12024018777276746</c:v>
                </c:pt>
                <c:pt idx="18">
                  <c:v>0.12175646255580164</c:v>
                </c:pt>
                <c:pt idx="19">
                  <c:v>0.12332415508022843</c:v>
                </c:pt>
                <c:pt idx="20">
                  <c:v>0.12494579213635681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2-4543-A371-068E2F71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155600"/>
        <c:axId val="306441168"/>
      </c:scatterChart>
      <c:valAx>
        <c:axId val="4051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6441168"/>
        <c:crosses val="autoZero"/>
        <c:crossBetween val="midCat"/>
      </c:valAx>
      <c:valAx>
        <c:axId val="3064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1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9</xdr:col>
      <xdr:colOff>590550</xdr:colOff>
      <xdr:row>39</xdr:row>
      <xdr:rowOff>133350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7D6599-D746-4E72-85D8-CB4FFBA20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17</xdr:row>
      <xdr:rowOff>0</xdr:rowOff>
    </xdr:from>
    <xdr:to>
      <xdr:col>25</xdr:col>
      <xdr:colOff>590550</xdr:colOff>
      <xdr:row>41</xdr:row>
      <xdr:rowOff>133350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567ACFE-1207-4709-B997-8CA3C0D4D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33</xdr:row>
      <xdr:rowOff>0</xdr:rowOff>
    </xdr:from>
    <xdr:to>
      <xdr:col>45</xdr:col>
      <xdr:colOff>0</xdr:colOff>
      <xdr:row>62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30A8A1B-2FDA-47C3-8944-0E0FCB0C6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0</xdr:colOff>
      <xdr:row>15</xdr:row>
      <xdr:rowOff>0</xdr:rowOff>
    </xdr:from>
    <xdr:to>
      <xdr:col>57</xdr:col>
      <xdr:colOff>590550</xdr:colOff>
      <xdr:row>39</xdr:row>
      <xdr:rowOff>133350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1371782-13B1-443F-AEE5-04EFEA4C8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63</xdr:col>
      <xdr:colOff>609598</xdr:colOff>
      <xdr:row>17</xdr:row>
      <xdr:rowOff>0</xdr:rowOff>
    </xdr:from>
    <xdr:to>
      <xdr:col>76</xdr:col>
      <xdr:colOff>800099</xdr:colOff>
      <xdr:row>41</xdr:row>
      <xdr:rowOff>133350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5331B56E-824B-44C9-A10C-6BEE0A4E3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80</xdr:col>
      <xdr:colOff>0</xdr:colOff>
      <xdr:row>33</xdr:row>
      <xdr:rowOff>0</xdr:rowOff>
    </xdr:from>
    <xdr:to>
      <xdr:col>92</xdr:col>
      <xdr:colOff>723901</xdr:colOff>
      <xdr:row>57</xdr:row>
      <xdr:rowOff>142875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C7E3C4B5-D7E5-4401-9D1B-6668760DB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ykresy_Hu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</sheetNames>
    <sheetDataSet>
      <sheetData sheetId="0">
        <row r="11">
          <cell r="B11">
            <v>0</v>
          </cell>
          <cell r="E11">
            <v>2</v>
          </cell>
          <cell r="H11">
            <v>2</v>
          </cell>
        </row>
        <row r="12">
          <cell r="B12">
            <v>0.1</v>
          </cell>
          <cell r="E12">
            <v>1.89975853743156</v>
          </cell>
          <cell r="H12">
            <v>1.8998415833139854</v>
          </cell>
        </row>
        <row r="13">
          <cell r="B13">
            <v>0.2</v>
          </cell>
          <cell r="E13">
            <v>1.7986340224162747</v>
          </cell>
          <cell r="H13">
            <v>1.7987973309192236</v>
          </cell>
        </row>
        <row r="14">
          <cell r="B14">
            <v>0.3</v>
          </cell>
          <cell r="E14">
            <v>1.6959174805270201</v>
          </cell>
          <cell r="H14">
            <v>1.696154709807324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864D-2E6F-4AB7-86D8-F74AE48C1483}">
  <dimension ref="A1:CO31"/>
  <sheetViews>
    <sheetView tabSelected="1" topLeftCell="U43" workbookViewId="0">
      <selection activeCell="CC34" sqref="CC34"/>
    </sheetView>
  </sheetViews>
  <sheetFormatPr defaultRowHeight="15" x14ac:dyDescent="0.25"/>
  <cols>
    <col min="61" max="61" width="12.7109375" customWidth="1"/>
    <col min="77" max="77" width="12.28515625" customWidth="1"/>
    <col min="92" max="92" width="10.28515625" customWidth="1"/>
    <col min="93" max="93" width="11.140625" customWidth="1"/>
  </cols>
  <sheetData>
    <row r="1" spans="1:93" x14ac:dyDescent="0.25">
      <c r="A1" s="1" t="s">
        <v>0</v>
      </c>
      <c r="B1" s="2"/>
      <c r="C1" s="3"/>
      <c r="Q1" s="1" t="s">
        <v>0</v>
      </c>
      <c r="R1" s="2"/>
      <c r="S1" s="3"/>
      <c r="AG1" s="1" t="s">
        <v>0</v>
      </c>
      <c r="AH1" s="2"/>
      <c r="AI1" s="3"/>
      <c r="AW1" s="1" t="s">
        <v>0</v>
      </c>
      <c r="AX1" s="2"/>
      <c r="AY1" s="3"/>
      <c r="BM1" s="1" t="s">
        <v>0</v>
      </c>
      <c r="BN1" s="2"/>
      <c r="BO1" s="3"/>
      <c r="CC1" s="1" t="s">
        <v>0</v>
      </c>
      <c r="CD1" s="2"/>
      <c r="CE1" s="3"/>
    </row>
    <row r="2" spans="1:93" ht="15.75" x14ac:dyDescent="0.25">
      <c r="A2" s="4" t="s">
        <v>1</v>
      </c>
      <c r="B2" s="5">
        <v>0</v>
      </c>
      <c r="C2" s="6"/>
      <c r="Q2" s="4" t="s">
        <v>1</v>
      </c>
      <c r="R2" s="5">
        <v>0</v>
      </c>
      <c r="S2" s="6"/>
      <c r="AG2" s="4" t="s">
        <v>1</v>
      </c>
      <c r="AH2" s="5">
        <v>0</v>
      </c>
      <c r="AI2" s="6"/>
      <c r="AW2" s="4" t="s">
        <v>1</v>
      </c>
      <c r="AX2" s="5">
        <v>0</v>
      </c>
      <c r="AY2" s="6"/>
      <c r="BM2" s="4" t="s">
        <v>1</v>
      </c>
      <c r="BN2" s="5">
        <v>0</v>
      </c>
      <c r="BO2" s="6"/>
      <c r="CC2" s="4" t="s">
        <v>1</v>
      </c>
      <c r="CD2" s="5">
        <v>0</v>
      </c>
      <c r="CE2" s="6"/>
    </row>
    <row r="3" spans="1:93" x14ac:dyDescent="0.25">
      <c r="A3" s="7" t="s">
        <v>2</v>
      </c>
      <c r="B3" s="5">
        <v>1</v>
      </c>
      <c r="C3" s="6"/>
      <c r="Q3" s="7" t="s">
        <v>2</v>
      </c>
      <c r="R3" s="5">
        <v>1</v>
      </c>
      <c r="S3" s="6"/>
      <c r="AG3" s="7" t="s">
        <v>2</v>
      </c>
      <c r="AH3" s="5">
        <v>1</v>
      </c>
      <c r="AI3" s="6"/>
      <c r="AW3" s="7" t="s">
        <v>2</v>
      </c>
      <c r="AX3" s="5">
        <v>0.1</v>
      </c>
      <c r="AY3" s="6"/>
      <c r="BM3" s="7" t="s">
        <v>2</v>
      </c>
      <c r="BN3" s="5">
        <v>0.1</v>
      </c>
      <c r="BO3" s="6"/>
      <c r="CC3" s="7" t="s">
        <v>2</v>
      </c>
      <c r="CD3" s="5">
        <v>0.1</v>
      </c>
      <c r="CE3" s="6"/>
    </row>
    <row r="4" spans="1:93" x14ac:dyDescent="0.25">
      <c r="A4" s="7" t="s">
        <v>3</v>
      </c>
      <c r="B4" s="5">
        <v>0.2</v>
      </c>
      <c r="C4" s="6"/>
      <c r="Q4" s="7" t="s">
        <v>3</v>
      </c>
      <c r="R4" s="5">
        <v>0.2</v>
      </c>
      <c r="S4" s="6"/>
      <c r="AG4" s="7" t="s">
        <v>3</v>
      </c>
      <c r="AH4" s="5">
        <v>0.2</v>
      </c>
      <c r="AI4" s="6"/>
      <c r="AW4" s="7" t="s">
        <v>3</v>
      </c>
      <c r="AX4" s="5">
        <v>0.2</v>
      </c>
      <c r="AY4" s="6"/>
      <c r="BM4" s="7" t="s">
        <v>3</v>
      </c>
      <c r="BN4" s="5">
        <v>0.2</v>
      </c>
      <c r="BO4" s="6"/>
      <c r="CC4" s="7" t="s">
        <v>3</v>
      </c>
      <c r="CD4" s="5">
        <v>0.2</v>
      </c>
      <c r="CE4" s="6"/>
    </row>
    <row r="5" spans="1:93" x14ac:dyDescent="0.25">
      <c r="A5" s="7" t="s">
        <v>4</v>
      </c>
      <c r="B5" s="5">
        <v>0.1</v>
      </c>
      <c r="C5" s="6"/>
      <c r="Q5" s="7" t="s">
        <v>4</v>
      </c>
      <c r="R5" s="5">
        <v>0.05</v>
      </c>
      <c r="S5" s="6"/>
      <c r="AG5" s="7" t="s">
        <v>4</v>
      </c>
      <c r="AH5" s="5">
        <v>0.01</v>
      </c>
      <c r="AI5" s="6"/>
      <c r="AW5" s="7" t="s">
        <v>4</v>
      </c>
      <c r="AX5" s="5">
        <v>0.1</v>
      </c>
      <c r="AY5" s="6"/>
      <c r="BM5" s="7" t="s">
        <v>4</v>
      </c>
      <c r="BN5" s="5">
        <v>0.05</v>
      </c>
      <c r="BO5" s="6"/>
      <c r="CC5" s="7" t="s">
        <v>4</v>
      </c>
      <c r="CD5" s="5">
        <v>0.01</v>
      </c>
      <c r="CE5" s="6"/>
    </row>
    <row r="6" spans="1:93" x14ac:dyDescent="0.25">
      <c r="A6" s="7" t="s">
        <v>5</v>
      </c>
      <c r="B6" s="19" t="s">
        <v>15</v>
      </c>
      <c r="C6" s="20"/>
      <c r="Q6" s="7" t="s">
        <v>5</v>
      </c>
      <c r="R6" s="19" t="s">
        <v>15</v>
      </c>
      <c r="S6" s="20"/>
      <c r="AG6" s="7" t="s">
        <v>5</v>
      </c>
      <c r="AH6" s="19" t="s">
        <v>15</v>
      </c>
      <c r="AI6" s="20"/>
      <c r="AW6" s="7" t="s">
        <v>5</v>
      </c>
      <c r="AX6" s="19" t="s">
        <v>55</v>
      </c>
      <c r="AY6" s="20"/>
      <c r="BM6" s="7" t="s">
        <v>5</v>
      </c>
      <c r="BN6" s="19" t="s">
        <v>55</v>
      </c>
      <c r="BO6" s="20"/>
      <c r="CC6" s="7" t="s">
        <v>5</v>
      </c>
      <c r="CD6" s="19" t="s">
        <v>55</v>
      </c>
      <c r="CE6" s="20"/>
    </row>
    <row r="7" spans="1:93" ht="15.75" thickBot="1" x14ac:dyDescent="0.3">
      <c r="A7" s="10" t="s">
        <v>6</v>
      </c>
      <c r="B7" s="11">
        <v>2</v>
      </c>
      <c r="C7" s="12"/>
      <c r="Q7" s="10" t="s">
        <v>6</v>
      </c>
      <c r="R7" s="11">
        <v>4</v>
      </c>
      <c r="S7" s="12"/>
      <c r="AG7" s="10" t="s">
        <v>6</v>
      </c>
      <c r="AH7" s="11">
        <v>20</v>
      </c>
      <c r="AI7" s="12"/>
      <c r="AW7" s="10" t="s">
        <v>6</v>
      </c>
      <c r="AX7" s="11">
        <v>2</v>
      </c>
      <c r="AY7" s="12"/>
      <c r="BM7" s="10" t="s">
        <v>6</v>
      </c>
      <c r="BN7" s="11">
        <v>4</v>
      </c>
      <c r="BO7" s="12"/>
      <c r="CC7" s="10" t="s">
        <v>6</v>
      </c>
      <c r="CD7" s="11">
        <v>20</v>
      </c>
      <c r="CE7" s="12"/>
    </row>
    <row r="9" spans="1:93" ht="15.75" thickBot="1" x14ac:dyDescent="0.3"/>
    <row r="10" spans="1:93" ht="15.75" thickBot="1" x14ac:dyDescent="0.3">
      <c r="A10" s="13" t="s">
        <v>7</v>
      </c>
      <c r="I10" s="13" t="s">
        <v>8</v>
      </c>
      <c r="L10" s="33" t="s">
        <v>20</v>
      </c>
      <c r="M10" s="34"/>
      <c r="Q10" s="31" t="s">
        <v>7</v>
      </c>
      <c r="Y10" s="31" t="s">
        <v>8</v>
      </c>
      <c r="AB10" s="33" t="s">
        <v>20</v>
      </c>
      <c r="AC10" s="34"/>
      <c r="AG10" s="31" t="s">
        <v>7</v>
      </c>
      <c r="AO10" s="31" t="s">
        <v>8</v>
      </c>
      <c r="AR10" s="33" t="s">
        <v>20</v>
      </c>
      <c r="AS10" s="34"/>
      <c r="AW10" s="13" t="s">
        <v>7</v>
      </c>
      <c r="BE10" s="13" t="s">
        <v>8</v>
      </c>
      <c r="BH10" s="33" t="s">
        <v>56</v>
      </c>
      <c r="BI10" s="34"/>
      <c r="BM10" s="31" t="s">
        <v>7</v>
      </c>
      <c r="BU10" s="31" t="s">
        <v>8</v>
      </c>
      <c r="BX10" s="33" t="s">
        <v>56</v>
      </c>
      <c r="BY10" s="34"/>
      <c r="CC10" s="31" t="s">
        <v>7</v>
      </c>
      <c r="CK10" s="31" t="s">
        <v>8</v>
      </c>
      <c r="CN10" s="33" t="s">
        <v>56</v>
      </c>
      <c r="CO10" s="34"/>
    </row>
    <row r="11" spans="1:93" ht="15.75" thickBot="1" x14ac:dyDescent="0.3">
      <c r="A11" s="14" t="s">
        <v>1</v>
      </c>
      <c r="B11" s="15">
        <v>0</v>
      </c>
      <c r="D11" s="25" t="s">
        <v>16</v>
      </c>
      <c r="E11" s="26" t="s">
        <v>17</v>
      </c>
      <c r="F11" s="25" t="s">
        <v>18</v>
      </c>
      <c r="G11" s="25" t="s">
        <v>19</v>
      </c>
      <c r="I11" s="14" t="s">
        <v>2</v>
      </c>
      <c r="J11" s="15">
        <f>B3</f>
        <v>1</v>
      </c>
      <c r="L11" s="14" t="s">
        <v>2</v>
      </c>
      <c r="M11" s="15">
        <f>2*EXP(B11) - B11 -1</f>
        <v>1</v>
      </c>
      <c r="Q11" s="14" t="s">
        <v>1</v>
      </c>
      <c r="R11" s="15">
        <v>0</v>
      </c>
      <c r="T11" s="25" t="s">
        <v>16</v>
      </c>
      <c r="U11" s="26" t="s">
        <v>17</v>
      </c>
      <c r="V11" s="25" t="s">
        <v>18</v>
      </c>
      <c r="W11" s="25" t="s">
        <v>19</v>
      </c>
      <c r="Y11" s="14" t="s">
        <v>2</v>
      </c>
      <c r="Z11" s="15">
        <f>R3</f>
        <v>1</v>
      </c>
      <c r="AB11" s="14" t="s">
        <v>2</v>
      </c>
      <c r="AC11" s="15">
        <f>2*EXP(R11) - R11 -1</f>
        <v>1</v>
      </c>
      <c r="AG11" s="14" t="s">
        <v>1</v>
      </c>
      <c r="AH11" s="15">
        <v>0</v>
      </c>
      <c r="AJ11" s="25" t="s">
        <v>16</v>
      </c>
      <c r="AK11" s="26" t="s">
        <v>17</v>
      </c>
      <c r="AL11" s="25" t="s">
        <v>18</v>
      </c>
      <c r="AM11" s="25" t="s">
        <v>19</v>
      </c>
      <c r="AO11" s="14" t="s">
        <v>2</v>
      </c>
      <c r="AP11" s="15">
        <f>AH3</f>
        <v>1</v>
      </c>
      <c r="AR11" s="14" t="s">
        <v>2</v>
      </c>
      <c r="AS11" s="15">
        <f>2*EXP(AH11) - AH11 -1</f>
        <v>1</v>
      </c>
      <c r="AW11" s="14" t="s">
        <v>1</v>
      </c>
      <c r="AX11" s="15">
        <v>0</v>
      </c>
      <c r="AZ11" s="25" t="s">
        <v>16</v>
      </c>
      <c r="BA11" s="26" t="s">
        <v>17</v>
      </c>
      <c r="BB11" s="25" t="s">
        <v>18</v>
      </c>
      <c r="BC11" s="25" t="s">
        <v>19</v>
      </c>
      <c r="BE11" s="14" t="s">
        <v>2</v>
      </c>
      <c r="BF11" s="15">
        <f>AX3</f>
        <v>0.1</v>
      </c>
      <c r="BH11" s="14" t="s">
        <v>2</v>
      </c>
      <c r="BI11" s="15">
        <f>2.1*EXP(AX11) - AX11*AX11 -2*AX11 - 2</f>
        <v>0.10000000000000009</v>
      </c>
      <c r="BM11" s="14" t="s">
        <v>1</v>
      </c>
      <c r="BN11" s="15">
        <v>0</v>
      </c>
      <c r="BP11" s="25" t="s">
        <v>16</v>
      </c>
      <c r="BQ11" s="26" t="s">
        <v>17</v>
      </c>
      <c r="BR11" s="25" t="s">
        <v>18</v>
      </c>
      <c r="BS11" s="25" t="s">
        <v>19</v>
      </c>
      <c r="BU11" s="14" t="s">
        <v>2</v>
      </c>
      <c r="BV11" s="15">
        <f>BN3</f>
        <v>0.1</v>
      </c>
      <c r="BX11" s="14" t="s">
        <v>2</v>
      </c>
      <c r="BY11" s="15">
        <f>2.1*EXP(BN11) - BN11*BN11 -2*BN11 - 2</f>
        <v>0.10000000000000009</v>
      </c>
      <c r="CC11" s="14" t="s">
        <v>1</v>
      </c>
      <c r="CD11" s="15">
        <v>0</v>
      </c>
      <c r="CF11" s="25" t="s">
        <v>16</v>
      </c>
      <c r="CG11" s="26" t="s">
        <v>17</v>
      </c>
      <c r="CH11" s="25" t="s">
        <v>18</v>
      </c>
      <c r="CI11" s="25" t="s">
        <v>19</v>
      </c>
      <c r="CK11" s="14" t="s">
        <v>2</v>
      </c>
      <c r="CL11" s="15">
        <f>CD3</f>
        <v>0.1</v>
      </c>
      <c r="CN11" s="14" t="s">
        <v>2</v>
      </c>
      <c r="CO11" s="15">
        <f>2.1*EXP(CD11) - CD11*CD11 -2*CD11 - 2</f>
        <v>0.10000000000000009</v>
      </c>
    </row>
    <row r="12" spans="1:93" x14ac:dyDescent="0.25">
      <c r="A12" s="16" t="s">
        <v>9</v>
      </c>
      <c r="B12" s="9">
        <v>0.1</v>
      </c>
      <c r="D12" s="27">
        <f>$B$5*(B11+J11)</f>
        <v>0.1</v>
      </c>
      <c r="E12" s="28">
        <f>$B$5*((B11+0.5*$B$5)+(J11+0.5*D12))</f>
        <v>0.11000000000000001</v>
      </c>
      <c r="F12" s="28">
        <f>$B$5*((B11+0.5*$B$5)+(J11+0.5*E12))</f>
        <v>0.1105</v>
      </c>
      <c r="G12" s="15">
        <f>$B$5*((B11+$B$5)+(J11+F12))</f>
        <v>0.12105000000000002</v>
      </c>
      <c r="I12" s="16" t="s">
        <v>10</v>
      </c>
      <c r="J12" s="9">
        <f>J11+(D12+2*E12+2*F12+G12)/6</f>
        <v>1.1103416666666668</v>
      </c>
      <c r="L12" s="16" t="s">
        <v>10</v>
      </c>
      <c r="M12" s="9">
        <f t="shared" ref="M12:M13" si="0">2*EXP(B12) - B12 -1</f>
        <v>1.1103418361512953</v>
      </c>
      <c r="Q12" s="16" t="s">
        <v>9</v>
      </c>
      <c r="R12" s="9">
        <v>0.05</v>
      </c>
      <c r="T12" s="27">
        <f>$R$5*(R11+Z11)</f>
        <v>0.05</v>
      </c>
      <c r="U12" s="28">
        <f>$R$5*((R11+0.5*$R$5)+(Z11+0.5*T12))</f>
        <v>5.2499999999999991E-2</v>
      </c>
      <c r="V12" s="28">
        <f>$R$5*((R11+0.5*$R$5)+(Z11+0.5*U12))</f>
        <v>5.2562500000000005E-2</v>
      </c>
      <c r="W12" s="15">
        <f>$R$5*((R11+$R$5)+(Z11+V12))</f>
        <v>5.5128125000000007E-2</v>
      </c>
      <c r="Y12" s="16" t="s">
        <v>10</v>
      </c>
      <c r="Z12" s="9">
        <f>Z11+(T12+2*U12+2*V12+W12)/6</f>
        <v>1.0525421875000001</v>
      </c>
      <c r="AB12" s="16" t="s">
        <v>10</v>
      </c>
      <c r="AC12" s="9">
        <f t="shared" ref="AC12:AC15" si="1">2*EXP(R12) - R12 -1</f>
        <v>1.0525421927520484</v>
      </c>
      <c r="AG12" s="16" t="s">
        <v>9</v>
      </c>
      <c r="AH12" s="9">
        <v>0.01</v>
      </c>
      <c r="AJ12" s="35">
        <f>$AH$5*(AH11+AP11)</f>
        <v>0.01</v>
      </c>
      <c r="AK12" s="35">
        <f>$AH$5*((AH11+0.5*$AH$5)+(AP11+0.5*AJ12))</f>
        <v>1.0099999999999998E-2</v>
      </c>
      <c r="AL12" s="35">
        <f>$AH$5*((AH11+0.5*$AH$5)+(AP11+0.5*AK12))</f>
        <v>1.0100499999999998E-2</v>
      </c>
      <c r="AM12" s="35">
        <f>$AH$5*((AH11+$AH$5)+(AP11+AL12))</f>
        <v>1.0201005000000001E-2</v>
      </c>
      <c r="AO12" s="16" t="s">
        <v>10</v>
      </c>
      <c r="AP12" s="9">
        <f>AP11+(AJ12+2*AK12+2*AL12+AM12)/6</f>
        <v>1.0101003341666666</v>
      </c>
      <c r="AR12" s="16" t="s">
        <v>10</v>
      </c>
      <c r="AS12" s="9">
        <f t="shared" ref="AS12:AS31" si="2">2*EXP(AH12) - AH12 -1</f>
        <v>1.0101003341683361</v>
      </c>
      <c r="AW12" s="16" t="s">
        <v>9</v>
      </c>
      <c r="AX12" s="9">
        <v>0.1</v>
      </c>
      <c r="AZ12" s="35">
        <f>$AX$5*(AX11*AX11+BF11)</f>
        <v>1.0000000000000002E-2</v>
      </c>
      <c r="BA12" s="35">
        <f>$AX$5*((AX11+0.5*$AX$5)*(AX11+0.5*$AX$5)+(BF11+0.5*AZ12))</f>
        <v>1.0750000000000003E-2</v>
      </c>
      <c r="BB12" s="35">
        <f>$AX$5*((AX11+0.5*$AX$5)*(AX11+0.5*$AX$5)+(BF11+0.5*BA12))</f>
        <v>1.0787500000000002E-2</v>
      </c>
      <c r="BC12" s="38">
        <f>$AX$5*((AX11+$AX$5)*(AX11+$AX$5)+(BF11+BB12))</f>
        <v>1.2078750000000003E-2</v>
      </c>
      <c r="BE12" s="16" t="s">
        <v>10</v>
      </c>
      <c r="BF12" s="9">
        <f>BF11+(AZ12+2*BA12+2*BB12+BC12)/6</f>
        <v>0.11085895833333334</v>
      </c>
      <c r="BH12" s="16" t="s">
        <v>10</v>
      </c>
      <c r="BI12" s="9">
        <f t="shared" ref="BI12:BI13" si="3">2.1*EXP(AX12) - AX12*AX12 -2*AX12 - 2</f>
        <v>0.11085892795886032</v>
      </c>
      <c r="BM12" s="16" t="s">
        <v>9</v>
      </c>
      <c r="BN12" s="9">
        <v>0.05</v>
      </c>
      <c r="BP12" s="35">
        <f>$BN$5*(BN11*BN11+BV11)</f>
        <v>5.000000000000001E-3</v>
      </c>
      <c r="BQ12" s="35">
        <f>$BN$5*((BN11+0.5*$BN$5)*(BN11+0.5*$BN$5)+(BV11+0.5*BP12))</f>
        <v>5.1562500000000011E-3</v>
      </c>
      <c r="BR12" s="35">
        <f>$BN$5*((BN11+0.5*$BN$5)*(BN11+0.5*$BN$5)+(BV11+0.5*BQ12))</f>
        <v>5.1601562500000007E-3</v>
      </c>
      <c r="BS12" s="38">
        <f>$BN$5*((BN11+$BN$5)*(BN11+$BN$5)+(BV11+BR12))</f>
        <v>5.3830078125000009E-3</v>
      </c>
      <c r="BU12" s="16" t="s">
        <v>10</v>
      </c>
      <c r="BV12" s="9">
        <f>BV11+(BP12+2*BQ12+2*BR12+BS12)/6</f>
        <v>0.10516930338541668</v>
      </c>
      <c r="BX12" s="16" t="s">
        <v>10</v>
      </c>
      <c r="BY12" s="9">
        <f t="shared" ref="BY12:BY15" si="4">2.1*EXP(BN12) - BN12*BN12 -2*BN12 - 2</f>
        <v>0.10516930238965072</v>
      </c>
      <c r="CC12" s="16" t="s">
        <v>9</v>
      </c>
      <c r="CD12" s="9">
        <v>0.01</v>
      </c>
      <c r="CF12" s="35">
        <f>$CD$5*(CD11*CD11+CL11)</f>
        <v>1E-3</v>
      </c>
      <c r="CG12" s="35">
        <f>$CD$5*((CD11+0.5*$CD$5)*(CD11+0.5*$CD$5)+(CL11+0.5*CF12))</f>
        <v>1.0052500000000001E-3</v>
      </c>
      <c r="CH12" s="35">
        <f>$CD$5*((CD11+0.5*$CD$5)*(CD11+0.5*$CD$5)+(CL11+0.5*CG12))</f>
        <v>1.0052762500000001E-3</v>
      </c>
      <c r="CI12" s="35">
        <f>$CD$5*((CD11+$CD$5)*(CD11+$CD$5)+(CL11+CH12))</f>
        <v>1.0110527625000001E-3</v>
      </c>
      <c r="CK12" s="16" t="s">
        <v>10</v>
      </c>
      <c r="CL12" s="9">
        <f>CL11+(CF12+2*CG12+2*CH12+CI12)/6</f>
        <v>0.10100535087708334</v>
      </c>
      <c r="CN12" s="16" t="s">
        <v>10</v>
      </c>
      <c r="CO12" s="9">
        <f t="shared" ref="CO12:CO31" si="5">2.1*EXP(CD12) - CD12*CD12 -2*CD12 - 2</f>
        <v>0.10100535087675278</v>
      </c>
    </row>
    <row r="13" spans="1:93" ht="15.75" thickBot="1" x14ac:dyDescent="0.3">
      <c r="A13" s="17" t="s">
        <v>11</v>
      </c>
      <c r="B13" s="18">
        <v>0.2</v>
      </c>
      <c r="D13" s="29">
        <f>$B$5*(B12+J12)</f>
        <v>0.12103416666666669</v>
      </c>
      <c r="E13" s="30">
        <f>$B$5*((B12+0.5*$B$5)+(J12+0.5*D13))</f>
        <v>0.13208587500000002</v>
      </c>
      <c r="F13" s="30">
        <f>$B$5*((B12+0.5*$B$5)+(J12+0.5*E13))</f>
        <v>0.13263846041666669</v>
      </c>
      <c r="G13" s="18">
        <f>$B$5*((B12+$B$5)+(J12+F13))</f>
        <v>0.14429801270833334</v>
      </c>
      <c r="I13" s="17" t="s">
        <v>12</v>
      </c>
      <c r="J13" s="18">
        <f t="shared" ref="J13" si="6">J12+(D13+2*E13+2*F13+G13)/6</f>
        <v>1.242805141701389</v>
      </c>
      <c r="L13" s="17" t="s">
        <v>12</v>
      </c>
      <c r="M13" s="18">
        <f t="shared" si="0"/>
        <v>1.2428055163203395</v>
      </c>
      <c r="Q13" s="16" t="s">
        <v>11</v>
      </c>
      <c r="R13" s="9">
        <v>0.1</v>
      </c>
      <c r="T13" s="32">
        <f>$R$5*(R12+Z12)</f>
        <v>5.5127109375000011E-2</v>
      </c>
      <c r="U13" s="8">
        <f>$R$5*((R12+0.5*$R$5)+(Z12+0.5*T13))</f>
        <v>5.7755287109374998E-2</v>
      </c>
      <c r="V13" s="8">
        <f t="shared" ref="V13:V15" si="7">$R$5*((R12+0.5*$R$5)+(Z12+0.5*U13))</f>
        <v>5.7820991552734381E-2</v>
      </c>
      <c r="W13" s="9">
        <f t="shared" ref="W13:W15" si="8">$R$5*((R12+$R$5)+(Z12+V13))</f>
        <v>6.0518158952636729E-2</v>
      </c>
      <c r="Y13" s="16" t="s">
        <v>12</v>
      </c>
      <c r="Z13" s="9">
        <f t="shared" ref="Z13:Z15" si="9">Z12+(T13+2*U13+2*V13+W13)/6</f>
        <v>1.1103418251086425</v>
      </c>
      <c r="AB13" s="16" t="s">
        <v>12</v>
      </c>
      <c r="AC13" s="9">
        <f t="shared" si="1"/>
        <v>1.1103418361512953</v>
      </c>
      <c r="AG13" s="16" t="s">
        <v>11</v>
      </c>
      <c r="AH13" s="9">
        <v>0.02</v>
      </c>
      <c r="AJ13" s="36">
        <f t="shared" ref="AJ13:AJ31" si="10">$AH$5*(AH12+AP12)</f>
        <v>1.0201003341666666E-2</v>
      </c>
      <c r="AK13" s="36">
        <f t="shared" ref="AK13:AK31" si="11">$AH$5*((AH12+0.5*$AH$5)+(AP12+0.5*AJ13))</f>
        <v>1.0302008358374999E-2</v>
      </c>
      <c r="AL13" s="36">
        <f t="shared" ref="AL13:AL31" si="12">$AH$5*((AH12+0.5*$AH$5)+(AP12+0.5*AK13))</f>
        <v>1.030251338345854E-2</v>
      </c>
      <c r="AM13" s="36">
        <f t="shared" ref="AM13:AM31" si="13">$AH$5*((AH12+$AH$5)+(AP12+AL13))</f>
        <v>1.040402847550125E-2</v>
      </c>
      <c r="AO13" s="16" t="s">
        <v>12</v>
      </c>
      <c r="AP13" s="9">
        <f t="shared" ref="AP13:AP31" si="14">AP12+(AJ13+2*AK13+2*AL13+AM13)/6</f>
        <v>1.0204026800501391</v>
      </c>
      <c r="AR13" s="16" t="s">
        <v>12</v>
      </c>
      <c r="AS13" s="9">
        <f t="shared" si="2"/>
        <v>1.0204026800535115</v>
      </c>
      <c r="AW13" s="17" t="s">
        <v>11</v>
      </c>
      <c r="AX13" s="18">
        <v>0.2</v>
      </c>
      <c r="AZ13" s="37">
        <f>$AX$5*(AX12*AX12+BF12)</f>
        <v>1.2085895833333336E-2</v>
      </c>
      <c r="BA13" s="37">
        <f>$AX$5*((AX12+0.5*$AX$5)*(AX12+0.5*$AX$5)+(BF12+0.5*AZ13))</f>
        <v>1.3940190625000001E-2</v>
      </c>
      <c r="BB13" s="37">
        <f>$AX$5*((AX12+0.5*$AX$5)*(AX12+0.5*$AX$5)+(BF12+0.5*BA13))</f>
        <v>1.4032905364583338E-2</v>
      </c>
      <c r="BC13" s="21">
        <f>$AX$5*((AX12+$AX$5)*(AX12+$AX$5)+(BF12+BB13))</f>
        <v>1.6489186369791669E-2</v>
      </c>
      <c r="BE13" s="17" t="s">
        <v>12</v>
      </c>
      <c r="BF13" s="18">
        <f t="shared" ref="BF13" si="15">BF12+(AZ13+2*BA13+2*BB13+BC13)/6</f>
        <v>0.12494583736371528</v>
      </c>
      <c r="BH13" s="17" t="s">
        <v>12</v>
      </c>
      <c r="BI13" s="18">
        <f t="shared" si="3"/>
        <v>0.12494579213635681</v>
      </c>
      <c r="BM13" s="16" t="s">
        <v>11</v>
      </c>
      <c r="BN13" s="9">
        <v>0.1</v>
      </c>
      <c r="BP13" s="36">
        <f t="shared" ref="BP13:BP15" si="16">$BN$5*(BN12*BN12+BV12)</f>
        <v>5.3834651692708339E-3</v>
      </c>
      <c r="BQ13" s="36">
        <f t="shared" ref="BQ13:BQ15" si="17">$BN$5*((BN12+0.5*$BN$5)*(BN12+0.5*$BN$5)+(BV12+0.5*BP13))</f>
        <v>5.6743017985026048E-3</v>
      </c>
      <c r="BR13" s="36">
        <f t="shared" ref="BR13:BR15" si="18">$BN$5*((BN12+0.5*$BN$5)*(BN12+0.5*$BN$5)+(BV12+0.5*BQ13))</f>
        <v>5.6815727142334E-3</v>
      </c>
      <c r="BS13" s="24">
        <f t="shared" ref="BS13:BS15" si="19">$BN$5*((BN12+$BN$5)*(BN12+$BN$5)+(BV12+BR13))</f>
        <v>6.0425438049825052E-3</v>
      </c>
      <c r="BU13" s="16" t="s">
        <v>12</v>
      </c>
      <c r="BV13" s="9">
        <f t="shared" ref="BV13:BV15" si="20">BV12+(BP13+2*BQ13+2*BR13+BS13)/6</f>
        <v>0.11085892971870423</v>
      </c>
      <c r="BX13" s="16" t="s">
        <v>12</v>
      </c>
      <c r="BY13" s="9">
        <f t="shared" si="4"/>
        <v>0.11085892795886032</v>
      </c>
      <c r="CC13" s="16" t="s">
        <v>11</v>
      </c>
      <c r="CD13" s="9">
        <v>0.02</v>
      </c>
      <c r="CF13" s="36">
        <f t="shared" ref="CF13:CF31" si="21">$CD$5*(CD12*CD12+CL12)</f>
        <v>1.0110535087708334E-3</v>
      </c>
      <c r="CG13" s="36">
        <f t="shared" ref="CG13:CG31" si="22">$CD$5*((CD12+0.5*$CD$5)*(CD12+0.5*$CD$5)+(CL12+0.5*CF13))</f>
        <v>1.0173587763146878E-3</v>
      </c>
      <c r="CH13" s="36">
        <f t="shared" ref="CH13:CH31" si="23">$CD$5*((CD12+0.5*$CD$5)*(CD12+0.5*$CD$5)+(CL12+0.5*CG13))</f>
        <v>1.0173903026524068E-3</v>
      </c>
      <c r="CI13" s="36">
        <f t="shared" ref="CI13:CI31" si="24">$CD$5*((CD12+$CD$5)*(CD12+$CD$5)+(CL12+CH13))</f>
        <v>1.0242274117973574E-3</v>
      </c>
      <c r="CK13" s="16" t="s">
        <v>12</v>
      </c>
      <c r="CL13" s="9">
        <f t="shared" ref="CL13:CL31" si="25">CL12+(CF13+2*CG13+2*CH13+CI13)/6</f>
        <v>0.10202281405683374</v>
      </c>
      <c r="CN13" s="16" t="s">
        <v>12</v>
      </c>
      <c r="CO13" s="9">
        <f t="shared" si="5"/>
        <v>0.10202281405618718</v>
      </c>
    </row>
    <row r="14" spans="1:93" x14ac:dyDescent="0.25">
      <c r="A14" s="22"/>
      <c r="B14" s="23"/>
      <c r="I14" s="22"/>
      <c r="J14" s="23"/>
      <c r="L14" s="22"/>
      <c r="M14" s="23"/>
      <c r="Q14" s="16" t="s">
        <v>13</v>
      </c>
      <c r="R14" s="9">
        <v>0.15</v>
      </c>
      <c r="T14" s="32">
        <f>$R$5*(R13+Z13)</f>
        <v>6.0517091255432136E-2</v>
      </c>
      <c r="U14" s="8">
        <f>$R$5*((R13+0.5*$R$5)+(Z13+0.5*T14))</f>
        <v>6.3280018536817931E-2</v>
      </c>
      <c r="V14" s="8">
        <f t="shared" si="7"/>
        <v>6.3349091718852585E-2</v>
      </c>
      <c r="W14" s="9">
        <f t="shared" si="8"/>
        <v>6.6184545841374773E-2</v>
      </c>
      <c r="Y14" s="16" t="s">
        <v>14</v>
      </c>
      <c r="Z14" s="9">
        <f t="shared" si="9"/>
        <v>1.1736684680433338</v>
      </c>
      <c r="AB14" s="16" t="s">
        <v>14</v>
      </c>
      <c r="AC14" s="9">
        <f t="shared" si="1"/>
        <v>1.1736684854565662</v>
      </c>
      <c r="AG14" s="16" t="s">
        <v>13</v>
      </c>
      <c r="AH14" s="9">
        <v>0.03</v>
      </c>
      <c r="AJ14" s="36">
        <f t="shared" si="10"/>
        <v>1.0404026800501391E-2</v>
      </c>
      <c r="AK14" s="36">
        <f t="shared" si="11"/>
        <v>1.0506046934503896E-2</v>
      </c>
      <c r="AL14" s="36">
        <f t="shared" si="12"/>
        <v>1.0506557035173909E-2</v>
      </c>
      <c r="AM14" s="36">
        <f t="shared" si="13"/>
        <v>1.060909237085313E-2</v>
      </c>
      <c r="AO14" s="16" t="s">
        <v>14</v>
      </c>
      <c r="AP14" s="9">
        <f t="shared" si="14"/>
        <v>1.0309090679019242</v>
      </c>
      <c r="AR14" s="16" t="s">
        <v>14</v>
      </c>
      <c r="AS14" s="9">
        <f t="shared" si="2"/>
        <v>1.0309090679070341</v>
      </c>
      <c r="BM14" s="16" t="s">
        <v>13</v>
      </c>
      <c r="BN14" s="9">
        <v>0.15</v>
      </c>
      <c r="BP14" s="36">
        <f t="shared" si="16"/>
        <v>6.0429464859352126E-3</v>
      </c>
      <c r="BQ14" s="36">
        <f t="shared" si="17"/>
        <v>6.4752701480835922E-3</v>
      </c>
      <c r="BR14" s="36">
        <f t="shared" si="18"/>
        <v>6.4860782396373015E-3</v>
      </c>
      <c r="BS14" s="24">
        <f t="shared" si="19"/>
        <v>6.9922503979170771E-3</v>
      </c>
      <c r="BU14" s="16" t="s">
        <v>14</v>
      </c>
      <c r="BV14" s="9">
        <f t="shared" si="20"/>
        <v>0.11735191199525324</v>
      </c>
      <c r="BX14" s="16" t="s">
        <v>14</v>
      </c>
      <c r="BY14" s="9">
        <f>2.1*EXP(BN14) - BN14*BN14 -2*BN14 - 2</f>
        <v>0.11735190972939469</v>
      </c>
      <c r="CC14" s="16" t="s">
        <v>13</v>
      </c>
      <c r="CD14" s="9">
        <v>0.03</v>
      </c>
      <c r="CF14" s="36">
        <f t="shared" si="21"/>
        <v>1.0242281405683374E-3</v>
      </c>
      <c r="CG14" s="36">
        <f t="shared" si="22"/>
        <v>1.0315992812711791E-3</v>
      </c>
      <c r="CH14" s="36">
        <f t="shared" si="23"/>
        <v>1.0316361369746931E-3</v>
      </c>
      <c r="CI14" s="36">
        <f t="shared" si="24"/>
        <v>1.0395445019380843E-3</v>
      </c>
      <c r="CK14" s="16" t="s">
        <v>14</v>
      </c>
      <c r="CL14" s="9">
        <f t="shared" si="25"/>
        <v>0.10305452130333342</v>
      </c>
      <c r="CN14" s="16" t="s">
        <v>14</v>
      </c>
      <c r="CO14" s="9">
        <f t="shared" si="5"/>
        <v>0.10305452130238546</v>
      </c>
    </row>
    <row r="15" spans="1:93" ht="15.75" thickBot="1" x14ac:dyDescent="0.3">
      <c r="Q15" s="17" t="s">
        <v>21</v>
      </c>
      <c r="R15" s="18">
        <v>0.2</v>
      </c>
      <c r="T15" s="29">
        <f>$R$5*(R14+Z14)</f>
        <v>6.6183423402166694E-2</v>
      </c>
      <c r="U15" s="30">
        <f>$R$5*((R14+0.5*$R$5)+(Z14+0.5*T15))</f>
        <v>6.9088008987220867E-2</v>
      </c>
      <c r="V15" s="30">
        <f t="shared" si="7"/>
        <v>6.9160623626847217E-2</v>
      </c>
      <c r="W15" s="18">
        <f t="shared" si="8"/>
        <v>7.2141454583509054E-2</v>
      </c>
      <c r="Y15" s="17" t="s">
        <v>22</v>
      </c>
      <c r="Z15" s="18">
        <f t="shared" si="9"/>
        <v>1.2428054919123024</v>
      </c>
      <c r="AB15" s="17" t="s">
        <v>22</v>
      </c>
      <c r="AC15" s="18">
        <f t="shared" si="1"/>
        <v>1.2428055163203395</v>
      </c>
      <c r="AG15" s="16" t="s">
        <v>21</v>
      </c>
      <c r="AH15" s="9">
        <v>0.04</v>
      </c>
      <c r="AJ15" s="36">
        <f t="shared" si="10"/>
        <v>1.0609090679019242E-2</v>
      </c>
      <c r="AK15" s="36">
        <f t="shared" si="11"/>
        <v>1.0712136132414337E-2</v>
      </c>
      <c r="AL15" s="36">
        <f t="shared" si="12"/>
        <v>1.0712651359681314E-2</v>
      </c>
      <c r="AM15" s="36">
        <f t="shared" si="13"/>
        <v>1.0816217192616056E-2</v>
      </c>
      <c r="AO15" s="16" t="s">
        <v>22</v>
      </c>
      <c r="AP15" s="9">
        <f t="shared" si="14"/>
        <v>1.0416215483778952</v>
      </c>
      <c r="AR15" s="16" t="s">
        <v>22</v>
      </c>
      <c r="AS15" s="9">
        <f t="shared" si="2"/>
        <v>1.0416215483847764</v>
      </c>
      <c r="BM15" s="17" t="s">
        <v>21</v>
      </c>
      <c r="BN15" s="18">
        <v>0.2</v>
      </c>
      <c r="BP15" s="37">
        <f t="shared" si="16"/>
        <v>6.9925955997626622E-3</v>
      </c>
      <c r="BQ15" s="37">
        <f t="shared" si="17"/>
        <v>7.5736604897567285E-3</v>
      </c>
      <c r="BR15" s="37">
        <f t="shared" si="18"/>
        <v>7.5881871120065799E-3</v>
      </c>
      <c r="BS15" s="21">
        <f t="shared" si="19"/>
        <v>8.2470049553629906E-3</v>
      </c>
      <c r="BU15" s="17" t="s">
        <v>22</v>
      </c>
      <c r="BV15" s="18">
        <f t="shared" si="20"/>
        <v>0.12494579462169529</v>
      </c>
      <c r="BX15" s="17" t="s">
        <v>22</v>
      </c>
      <c r="BY15" s="18">
        <f t="shared" si="4"/>
        <v>0.12494579213635681</v>
      </c>
      <c r="CC15" s="16" t="s">
        <v>21</v>
      </c>
      <c r="CD15" s="9">
        <v>0.04</v>
      </c>
      <c r="CF15" s="36">
        <f t="shared" si="21"/>
        <v>1.0395452130333343E-3</v>
      </c>
      <c r="CG15" s="36">
        <f t="shared" si="22"/>
        <v>1.047992939098501E-3</v>
      </c>
      <c r="CH15" s="36">
        <f t="shared" si="23"/>
        <v>1.0480351777288268E-3</v>
      </c>
      <c r="CI15" s="36">
        <f t="shared" si="24"/>
        <v>1.0570255648106226E-3</v>
      </c>
      <c r="CK15" s="16" t="s">
        <v>22</v>
      </c>
      <c r="CL15" s="9">
        <f t="shared" si="25"/>
        <v>0.10410262580524986</v>
      </c>
      <c r="CN15" s="16" t="s">
        <v>22</v>
      </c>
      <c r="CO15" s="9">
        <f t="shared" si="5"/>
        <v>0.10410262580401541</v>
      </c>
    </row>
    <row r="16" spans="1:93" x14ac:dyDescent="0.25">
      <c r="AG16" s="16" t="s">
        <v>23</v>
      </c>
      <c r="AH16" s="9">
        <v>0.05</v>
      </c>
      <c r="AJ16" s="36">
        <f t="shared" si="10"/>
        <v>1.0816215483778953E-2</v>
      </c>
      <c r="AK16" s="36">
        <f t="shared" si="11"/>
        <v>1.0920296561197846E-2</v>
      </c>
      <c r="AL16" s="36">
        <f t="shared" si="12"/>
        <v>1.092081696658494E-2</v>
      </c>
      <c r="AM16" s="36">
        <f t="shared" si="13"/>
        <v>1.1025423653444801E-2</v>
      </c>
      <c r="AO16" s="16" t="s">
        <v>39</v>
      </c>
      <c r="AP16" s="9">
        <f t="shared" si="14"/>
        <v>1.05254219274336</v>
      </c>
      <c r="AR16" s="16" t="s">
        <v>39</v>
      </c>
      <c r="AS16" s="9">
        <f t="shared" si="2"/>
        <v>1.0525421927520484</v>
      </c>
      <c r="CC16" s="16" t="s">
        <v>23</v>
      </c>
      <c r="CD16" s="9">
        <v>0.05</v>
      </c>
      <c r="CF16" s="36">
        <f t="shared" si="21"/>
        <v>1.0570262580524986E-3</v>
      </c>
      <c r="CG16" s="36">
        <f t="shared" si="22"/>
        <v>1.0665613893427611E-3</v>
      </c>
      <c r="CH16" s="36">
        <f t="shared" si="23"/>
        <v>1.0666090649992124E-3</v>
      </c>
      <c r="CI16" s="36">
        <f t="shared" si="24"/>
        <v>1.0766923487024907E-3</v>
      </c>
      <c r="CK16" s="16" t="s">
        <v>39</v>
      </c>
      <c r="CL16" s="9">
        <f t="shared" si="25"/>
        <v>0.10516930239115635</v>
      </c>
      <c r="CN16" s="16" t="s">
        <v>39</v>
      </c>
      <c r="CO16" s="9">
        <f t="shared" si="5"/>
        <v>0.10516930238965072</v>
      </c>
    </row>
    <row r="17" spans="33:93" x14ac:dyDescent="0.25">
      <c r="AG17" s="16" t="s">
        <v>24</v>
      </c>
      <c r="AH17" s="9">
        <v>0.06</v>
      </c>
      <c r="AJ17" s="36">
        <f t="shared" si="10"/>
        <v>1.1025421927433601E-2</v>
      </c>
      <c r="AK17" s="36">
        <f t="shared" si="11"/>
        <v>1.1130549037070767E-2</v>
      </c>
      <c r="AL17" s="36">
        <f t="shared" si="12"/>
        <v>1.1131074672618953E-2</v>
      </c>
      <c r="AM17" s="36">
        <f t="shared" si="13"/>
        <v>1.1236732674159792E-2</v>
      </c>
      <c r="AO17" s="16" t="s">
        <v>40</v>
      </c>
      <c r="AP17" s="9">
        <f t="shared" si="14"/>
        <v>1.0636730930801888</v>
      </c>
      <c r="AR17" s="16" t="s">
        <v>40</v>
      </c>
      <c r="AS17" s="9">
        <f t="shared" si="2"/>
        <v>1.0636730930907192</v>
      </c>
      <c r="CC17" s="16" t="s">
        <v>24</v>
      </c>
      <c r="CD17" s="9">
        <v>0.06</v>
      </c>
      <c r="CF17" s="36">
        <f t="shared" si="21"/>
        <v>1.0766930239115636E-3</v>
      </c>
      <c r="CG17" s="36">
        <f t="shared" si="22"/>
        <v>1.0873264890311214E-3</v>
      </c>
      <c r="CH17" s="36">
        <f t="shared" si="23"/>
        <v>1.0873796563567191E-3</v>
      </c>
      <c r="CI17" s="36">
        <f t="shared" si="24"/>
        <v>1.0985668204751308E-3</v>
      </c>
      <c r="CK17" s="16" t="s">
        <v>40</v>
      </c>
      <c r="CL17" s="9">
        <f t="shared" si="25"/>
        <v>0.10625674774701674</v>
      </c>
      <c r="CN17" s="16" t="s">
        <v>40</v>
      </c>
      <c r="CO17" s="9">
        <f t="shared" si="5"/>
        <v>0.10625674774525518</v>
      </c>
    </row>
    <row r="18" spans="33:93" x14ac:dyDescent="0.25">
      <c r="AG18" s="16" t="s">
        <v>25</v>
      </c>
      <c r="AH18" s="9">
        <v>7.0000000000000007E-2</v>
      </c>
      <c r="AJ18" s="36">
        <f t="shared" si="10"/>
        <v>1.1236730930801889E-2</v>
      </c>
      <c r="AK18" s="36">
        <f t="shared" si="11"/>
        <v>1.1342914585455896E-2</v>
      </c>
      <c r="AL18" s="36">
        <f t="shared" si="12"/>
        <v>1.1343445503729167E-2</v>
      </c>
      <c r="AM18" s="36">
        <f t="shared" si="13"/>
        <v>1.145016538583918E-2</v>
      </c>
      <c r="AO18" s="16" t="s">
        <v>41</v>
      </c>
      <c r="AP18" s="9">
        <f t="shared" si="14"/>
        <v>1.0750163624960241</v>
      </c>
      <c r="AR18" s="16" t="s">
        <v>41</v>
      </c>
      <c r="AS18" s="9">
        <f t="shared" si="2"/>
        <v>1.0750163625084332</v>
      </c>
      <c r="CC18" s="16" t="s">
        <v>25</v>
      </c>
      <c r="CD18" s="9">
        <v>7.0000000000000007E-2</v>
      </c>
      <c r="CF18" s="36">
        <f t="shared" si="21"/>
        <v>1.0985674774701675E-3</v>
      </c>
      <c r="CG18" s="36">
        <f t="shared" si="22"/>
        <v>1.1103103148575183E-3</v>
      </c>
      <c r="CH18" s="36">
        <f t="shared" si="23"/>
        <v>1.1103690290444551E-3</v>
      </c>
      <c r="CI18" s="36">
        <f t="shared" si="24"/>
        <v>1.122671167760612E-3</v>
      </c>
      <c r="CK18" s="16" t="s">
        <v>41</v>
      </c>
      <c r="CL18" s="9">
        <f t="shared" si="25"/>
        <v>0.10736718063585586</v>
      </c>
      <c r="CN18" s="16" t="s">
        <v>41</v>
      </c>
      <c r="CO18" s="9">
        <f t="shared" si="5"/>
        <v>0.10736718063385453</v>
      </c>
    </row>
    <row r="19" spans="33:93" x14ac:dyDescent="0.25">
      <c r="AG19" s="16" t="s">
        <v>26</v>
      </c>
      <c r="AH19" s="9">
        <v>0.08</v>
      </c>
      <c r="AJ19" s="36">
        <f t="shared" si="10"/>
        <v>1.1450163624960241E-2</v>
      </c>
      <c r="AK19" s="36">
        <f t="shared" si="11"/>
        <v>1.1557414443085041E-2</v>
      </c>
      <c r="AL19" s="36">
        <f t="shared" si="12"/>
        <v>1.1557950697175665E-2</v>
      </c>
      <c r="AM19" s="36">
        <f t="shared" si="13"/>
        <v>1.1665743131931999E-2</v>
      </c>
      <c r="AO19" s="16" t="s">
        <v>42</v>
      </c>
      <c r="AP19" s="9">
        <f t="shared" si="14"/>
        <v>1.0865741353355931</v>
      </c>
      <c r="AR19" s="16" t="s">
        <v>42</v>
      </c>
      <c r="AS19" s="9">
        <f t="shared" si="2"/>
        <v>1.0865741353499172</v>
      </c>
      <c r="CC19" s="16" t="s">
        <v>26</v>
      </c>
      <c r="CD19" s="9">
        <v>0.08</v>
      </c>
      <c r="CF19" s="36">
        <f t="shared" si="21"/>
        <v>1.1226718063585587E-3</v>
      </c>
      <c r="CG19" s="36">
        <f t="shared" si="22"/>
        <v>1.1355351653903514E-3</v>
      </c>
      <c r="CH19" s="36">
        <f t="shared" si="23"/>
        <v>1.1355994821855104E-3</v>
      </c>
      <c r="CI19" s="36">
        <f t="shared" si="24"/>
        <v>1.1490278011804138E-3</v>
      </c>
      <c r="CK19" s="16" t="s">
        <v>42</v>
      </c>
      <c r="CL19" s="9">
        <f t="shared" si="25"/>
        <v>0.10850284211963765</v>
      </c>
      <c r="CN19" s="16" t="s">
        <v>42</v>
      </c>
      <c r="CO19" s="9">
        <f t="shared" si="5"/>
        <v>0.10850284211741279</v>
      </c>
    </row>
    <row r="20" spans="33:93" x14ac:dyDescent="0.25">
      <c r="AG20" s="16" t="s">
        <v>27</v>
      </c>
      <c r="AH20" s="9">
        <v>0.09</v>
      </c>
      <c r="AJ20" s="36">
        <f t="shared" si="10"/>
        <v>1.1665741353355932E-2</v>
      </c>
      <c r="AK20" s="36">
        <f t="shared" si="11"/>
        <v>1.177407006012271E-2</v>
      </c>
      <c r="AL20" s="36">
        <f t="shared" si="12"/>
        <v>1.1774611703656544E-2</v>
      </c>
      <c r="AM20" s="36">
        <f t="shared" si="13"/>
        <v>1.1883487470392497E-2</v>
      </c>
      <c r="AO20" s="16" t="s">
        <v>43</v>
      </c>
      <c r="AP20" s="9">
        <f t="shared" si="14"/>
        <v>1.0983485673941442</v>
      </c>
      <c r="AR20" s="16" t="s">
        <v>43</v>
      </c>
      <c r="AS20" s="9">
        <f t="shared" si="2"/>
        <v>1.098348567410421</v>
      </c>
      <c r="CC20" s="16" t="s">
        <v>27</v>
      </c>
      <c r="CD20" s="9">
        <v>0.09</v>
      </c>
      <c r="CF20" s="36">
        <f t="shared" si="21"/>
        <v>1.1490284211963765E-3</v>
      </c>
      <c r="CG20" s="36">
        <f t="shared" si="22"/>
        <v>1.1630235633023583E-3</v>
      </c>
      <c r="CH20" s="36">
        <f t="shared" si="23"/>
        <v>1.1630935390128884E-3</v>
      </c>
      <c r="CI20" s="36">
        <f t="shared" si="24"/>
        <v>1.1776593565865055E-3</v>
      </c>
      <c r="CK20" s="16" t="s">
        <v>43</v>
      </c>
      <c r="CL20" s="9">
        <f t="shared" si="25"/>
        <v>0.10966599578337322</v>
      </c>
      <c r="CN20" s="16" t="s">
        <v>43</v>
      </c>
      <c r="CO20" s="9">
        <f t="shared" si="5"/>
        <v>0.10966599578094138</v>
      </c>
    </row>
    <row r="21" spans="33:93" x14ac:dyDescent="0.25">
      <c r="AG21" s="16" t="s">
        <v>28</v>
      </c>
      <c r="AH21" s="9">
        <v>0.1</v>
      </c>
      <c r="AJ21" s="36">
        <f t="shared" si="10"/>
        <v>1.1883485673941444E-2</v>
      </c>
      <c r="AK21" s="36">
        <f t="shared" si="11"/>
        <v>1.199290310231115E-2</v>
      </c>
      <c r="AL21" s="36">
        <f t="shared" si="12"/>
        <v>1.1993450189452998E-2</v>
      </c>
      <c r="AM21" s="36">
        <f t="shared" si="13"/>
        <v>1.2103420175835973E-2</v>
      </c>
      <c r="AO21" s="16" t="s">
        <v>44</v>
      </c>
      <c r="AP21" s="9">
        <f t="shared" si="14"/>
        <v>1.1103418361330284</v>
      </c>
      <c r="AR21" s="16" t="s">
        <v>44</v>
      </c>
      <c r="AS21" s="9">
        <f t="shared" si="2"/>
        <v>1.1103418361512953</v>
      </c>
      <c r="CC21" s="16" t="s">
        <v>28</v>
      </c>
      <c r="CD21" s="9">
        <v>0.1</v>
      </c>
      <c r="CF21" s="36">
        <f t="shared" si="21"/>
        <v>1.1776599578337322E-3</v>
      </c>
      <c r="CG21" s="36">
        <f t="shared" si="22"/>
        <v>1.1927982576229008E-3</v>
      </c>
      <c r="CH21" s="36">
        <f t="shared" si="23"/>
        <v>1.1928739491218468E-3</v>
      </c>
      <c r="CI21" s="36">
        <f t="shared" si="24"/>
        <v>1.2085886973249506E-3</v>
      </c>
      <c r="CK21" s="16" t="s">
        <v>44</v>
      </c>
      <c r="CL21" s="9">
        <f t="shared" si="25"/>
        <v>0.11085892796148125</v>
      </c>
      <c r="CN21" s="16" t="s">
        <v>44</v>
      </c>
      <c r="CO21" s="9">
        <f t="shared" si="5"/>
        <v>0.11085892795886032</v>
      </c>
    </row>
    <row r="22" spans="33:93" x14ac:dyDescent="0.25">
      <c r="AG22" s="16" t="s">
        <v>29</v>
      </c>
      <c r="AH22" s="9">
        <v>0.11</v>
      </c>
      <c r="AJ22" s="36">
        <f t="shared" si="10"/>
        <v>1.2103418361330285E-2</v>
      </c>
      <c r="AK22" s="36">
        <f t="shared" si="11"/>
        <v>1.2213935453136935E-2</v>
      </c>
      <c r="AL22" s="36">
        <f t="shared" si="12"/>
        <v>1.2214488038595967E-2</v>
      </c>
      <c r="AM22" s="36">
        <f t="shared" si="13"/>
        <v>1.2325563241716244E-2</v>
      </c>
      <c r="AO22" s="16" t="s">
        <v>45</v>
      </c>
      <c r="AP22" s="9">
        <f t="shared" si="14"/>
        <v>1.1225561408974472</v>
      </c>
      <c r="AR22" s="16" t="s">
        <v>45</v>
      </c>
      <c r="AS22" s="9">
        <f t="shared" si="2"/>
        <v>1.1225561409177427</v>
      </c>
      <c r="CC22" s="16" t="s">
        <v>29</v>
      </c>
      <c r="CD22" s="9">
        <v>0.11</v>
      </c>
      <c r="CF22" s="36">
        <f t="shared" si="21"/>
        <v>1.2085892796148126E-3</v>
      </c>
      <c r="CG22" s="36">
        <f t="shared" si="22"/>
        <v>1.2248822260128866E-3</v>
      </c>
      <c r="CH22" s="36">
        <f t="shared" si="23"/>
        <v>1.224963690744877E-3</v>
      </c>
      <c r="CI22" s="36">
        <f t="shared" si="24"/>
        <v>1.2418389165222612E-3</v>
      </c>
      <c r="CK22" s="16" t="s">
        <v>45</v>
      </c>
      <c r="CL22" s="9">
        <f t="shared" si="25"/>
        <v>0.11208394796642335</v>
      </c>
      <c r="CN22" s="16" t="s">
        <v>45</v>
      </c>
      <c r="CO22" s="9">
        <f t="shared" si="5"/>
        <v>0.11208394796362997</v>
      </c>
    </row>
    <row r="23" spans="33:93" x14ac:dyDescent="0.25">
      <c r="AG23" s="16" t="s">
        <v>30</v>
      </c>
      <c r="AH23" s="9">
        <v>0.12</v>
      </c>
      <c r="AJ23" s="36">
        <f t="shared" si="10"/>
        <v>1.2325561408974473E-2</v>
      </c>
      <c r="AK23" s="36">
        <f t="shared" si="11"/>
        <v>1.2437189216019344E-2</v>
      </c>
      <c r="AL23" s="36">
        <f t="shared" si="12"/>
        <v>1.243774735505457E-2</v>
      </c>
      <c r="AM23" s="36">
        <f t="shared" si="13"/>
        <v>1.2549938882525017E-2</v>
      </c>
      <c r="AO23" s="16" t="s">
        <v>46</v>
      </c>
      <c r="AP23" s="9">
        <f t="shared" si="14"/>
        <v>1.1349937031363884</v>
      </c>
      <c r="AR23" s="16" t="s">
        <v>46</v>
      </c>
      <c r="AS23" s="9">
        <f t="shared" si="2"/>
        <v>1.1349937031587514</v>
      </c>
      <c r="CC23" s="16" t="s">
        <v>30</v>
      </c>
      <c r="CD23" s="9">
        <v>0.12</v>
      </c>
      <c r="CF23" s="36">
        <f t="shared" si="21"/>
        <v>1.2418394796642335E-3</v>
      </c>
      <c r="CG23" s="36">
        <f t="shared" si="22"/>
        <v>1.2592986770625547E-3</v>
      </c>
      <c r="CH23" s="36">
        <f t="shared" si="23"/>
        <v>1.2593859730495463E-3</v>
      </c>
      <c r="CI23" s="36">
        <f t="shared" si="24"/>
        <v>1.277433339394729E-3</v>
      </c>
      <c r="CK23" s="16" t="s">
        <v>46</v>
      </c>
      <c r="CL23" s="9">
        <f t="shared" si="25"/>
        <v>0.11334338831963721</v>
      </c>
      <c r="CN23" s="16" t="s">
        <v>46</v>
      </c>
      <c r="CO23" s="9">
        <f t="shared" si="5"/>
        <v>0.11334338831668855</v>
      </c>
    </row>
    <row r="24" spans="33:93" x14ac:dyDescent="0.25">
      <c r="AG24" s="16" t="s">
        <v>31</v>
      </c>
      <c r="AH24" s="9">
        <v>0.13</v>
      </c>
      <c r="AJ24" s="36">
        <f t="shared" si="10"/>
        <v>1.2549937031363884E-2</v>
      </c>
      <c r="AK24" s="36">
        <f t="shared" si="11"/>
        <v>1.2662686716520703E-2</v>
      </c>
      <c r="AL24" s="36">
        <f t="shared" si="12"/>
        <v>1.2663250464946487E-2</v>
      </c>
      <c r="AM24" s="36">
        <f t="shared" si="13"/>
        <v>1.2776569536013346E-2</v>
      </c>
      <c r="AO24" s="16" t="s">
        <v>47</v>
      </c>
      <c r="AP24" s="9">
        <f t="shared" si="14"/>
        <v>1.1476567666247737</v>
      </c>
      <c r="AR24" s="16" t="s">
        <v>47</v>
      </c>
      <c r="AS24" s="9">
        <f t="shared" si="2"/>
        <v>1.1476567666492437</v>
      </c>
      <c r="CC24" s="16" t="s">
        <v>31</v>
      </c>
      <c r="CD24" s="9">
        <v>0.13</v>
      </c>
      <c r="CF24" s="36">
        <f t="shared" si="21"/>
        <v>1.2774338831963723E-3</v>
      </c>
      <c r="CG24" s="36">
        <f t="shared" si="22"/>
        <v>1.2960710526123539E-3</v>
      </c>
      <c r="CH24" s="36">
        <f t="shared" si="23"/>
        <v>1.2961642384594339E-3</v>
      </c>
      <c r="CI24" s="36">
        <f t="shared" si="24"/>
        <v>1.3153955255809666E-3</v>
      </c>
      <c r="CK24" s="16" t="s">
        <v>47</v>
      </c>
      <c r="CL24" s="9">
        <f t="shared" si="25"/>
        <v>0.1146396049847907</v>
      </c>
      <c r="CN24" s="16" t="s">
        <v>47</v>
      </c>
      <c r="CO24" s="9">
        <f t="shared" si="5"/>
        <v>0.114639604981706</v>
      </c>
    </row>
    <row r="25" spans="33:93" x14ac:dyDescent="0.25">
      <c r="AG25" s="16" t="s">
        <v>32</v>
      </c>
      <c r="AH25" s="9">
        <v>0.14000000000000001</v>
      </c>
      <c r="AJ25" s="36">
        <f t="shared" si="10"/>
        <v>1.2776567666247738E-2</v>
      </c>
      <c r="AK25" s="36">
        <f t="shared" si="11"/>
        <v>1.2890450504578977E-2</v>
      </c>
      <c r="AL25" s="36">
        <f t="shared" si="12"/>
        <v>1.2891019918770633E-2</v>
      </c>
      <c r="AM25" s="36">
        <f t="shared" si="13"/>
        <v>1.3005477865435445E-2</v>
      </c>
      <c r="AO25" s="16" t="s">
        <v>48</v>
      </c>
      <c r="AP25" s="9">
        <f t="shared" si="14"/>
        <v>1.1605475976878374</v>
      </c>
      <c r="AR25" s="16" t="s">
        <v>48</v>
      </c>
      <c r="AS25" s="9">
        <f t="shared" si="2"/>
        <v>1.1605475977144546</v>
      </c>
      <c r="CC25" s="16" t="s">
        <v>32</v>
      </c>
      <c r="CD25" s="9">
        <v>0.14000000000000001</v>
      </c>
      <c r="CF25" s="36">
        <f t="shared" si="21"/>
        <v>1.315396049847907E-3</v>
      </c>
      <c r="CG25" s="36">
        <f t="shared" si="22"/>
        <v>1.3352230300971465E-3</v>
      </c>
      <c r="CH25" s="36">
        <f t="shared" si="23"/>
        <v>1.3353221649983927E-3</v>
      </c>
      <c r="CI25" s="36">
        <f t="shared" si="24"/>
        <v>1.3557492714978909E-3</v>
      </c>
      <c r="CK25" s="16" t="s">
        <v>48</v>
      </c>
      <c r="CL25" s="9">
        <f t="shared" si="25"/>
        <v>0.11597497760338019</v>
      </c>
      <c r="CN25" s="16" t="s">
        <v>48</v>
      </c>
      <c r="CO25" s="9">
        <f t="shared" si="5"/>
        <v>0.11597497760017728</v>
      </c>
    </row>
    <row r="26" spans="33:93" x14ac:dyDescent="0.25">
      <c r="AG26" s="16" t="s">
        <v>33</v>
      </c>
      <c r="AH26" s="9">
        <v>0.15</v>
      </c>
      <c r="AJ26" s="36">
        <f t="shared" si="10"/>
        <v>1.3005475976878374E-2</v>
      </c>
      <c r="AK26" s="36">
        <f t="shared" si="11"/>
        <v>1.3120503356762767E-2</v>
      </c>
      <c r="AL26" s="36">
        <f t="shared" si="12"/>
        <v>1.3121078493662189E-2</v>
      </c>
      <c r="AM26" s="36">
        <f t="shared" si="13"/>
        <v>1.3236686761814997E-2</v>
      </c>
      <c r="AO26" s="16" t="s">
        <v>49</v>
      </c>
      <c r="AP26" s="9">
        <f t="shared" si="14"/>
        <v>1.1736684854277613</v>
      </c>
      <c r="AR26" s="16" t="s">
        <v>49</v>
      </c>
      <c r="AS26" s="9">
        <f t="shared" si="2"/>
        <v>1.1736684854565662</v>
      </c>
      <c r="CC26" s="16" t="s">
        <v>33</v>
      </c>
      <c r="CD26" s="9">
        <v>0.15</v>
      </c>
      <c r="CF26" s="36">
        <f t="shared" si="21"/>
        <v>1.3557497760338019E-3</v>
      </c>
      <c r="CG26" s="36">
        <f t="shared" si="22"/>
        <v>1.3767785249139712E-3</v>
      </c>
      <c r="CH26" s="36">
        <f t="shared" si="23"/>
        <v>1.3768836686583719E-3</v>
      </c>
      <c r="CI26" s="36">
        <f t="shared" si="24"/>
        <v>1.3985186127203858E-3</v>
      </c>
      <c r="CK26" s="16" t="s">
        <v>49</v>
      </c>
      <c r="CL26" s="9">
        <f t="shared" si="25"/>
        <v>0.11735190973269667</v>
      </c>
      <c r="CN26" s="16" t="s">
        <v>49</v>
      </c>
      <c r="CO26" s="9">
        <f t="shared" si="5"/>
        <v>0.11735190972939469</v>
      </c>
    </row>
    <row r="27" spans="33:93" x14ac:dyDescent="0.25">
      <c r="AG27" s="16" t="s">
        <v>34</v>
      </c>
      <c r="AH27" s="9">
        <v>0.16</v>
      </c>
      <c r="AJ27" s="36">
        <f t="shared" si="10"/>
        <v>1.3236684854277612E-2</v>
      </c>
      <c r="AK27" s="36">
        <f t="shared" si="11"/>
        <v>1.3352868278549002E-2</v>
      </c>
      <c r="AL27" s="36">
        <f t="shared" si="12"/>
        <v>1.3353449195670358E-2</v>
      </c>
      <c r="AM27" s="36">
        <f t="shared" si="13"/>
        <v>1.3470219346234316E-2</v>
      </c>
      <c r="AO27" s="16" t="s">
        <v>50</v>
      </c>
      <c r="AP27" s="9">
        <f t="shared" si="14"/>
        <v>1.1870217419525864</v>
      </c>
      <c r="AR27" s="16" t="s">
        <v>50</v>
      </c>
      <c r="AS27" s="9">
        <f t="shared" si="2"/>
        <v>1.1870217419836204</v>
      </c>
      <c r="CC27" s="16" t="s">
        <v>34</v>
      </c>
      <c r="CD27" s="9">
        <v>0.16</v>
      </c>
      <c r="CF27" s="36">
        <f t="shared" si="21"/>
        <v>1.3985190973269668E-3</v>
      </c>
      <c r="CG27" s="36">
        <f t="shared" si="22"/>
        <v>1.4207616928136016E-3</v>
      </c>
      <c r="CH27" s="36">
        <f t="shared" si="23"/>
        <v>1.4208729057910347E-3</v>
      </c>
      <c r="CI27" s="36">
        <f t="shared" si="24"/>
        <v>1.4437278263848771E-3</v>
      </c>
      <c r="CK27" s="16" t="s">
        <v>50</v>
      </c>
      <c r="CL27" s="9">
        <f t="shared" si="25"/>
        <v>0.11877282908618353</v>
      </c>
      <c r="CN27" s="16" t="s">
        <v>50</v>
      </c>
      <c r="CO27" s="9">
        <f t="shared" si="5"/>
        <v>0.11877282908280185</v>
      </c>
    </row>
    <row r="28" spans="33:93" x14ac:dyDescent="0.25">
      <c r="AG28" s="16" t="s">
        <v>35</v>
      </c>
      <c r="AH28" s="9">
        <v>0.17</v>
      </c>
      <c r="AJ28" s="36">
        <f t="shared" si="10"/>
        <v>1.3470217419525863E-2</v>
      </c>
      <c r="AK28" s="36">
        <f t="shared" si="11"/>
        <v>1.3587568506623493E-2</v>
      </c>
      <c r="AL28" s="36">
        <f t="shared" si="12"/>
        <v>1.3588155262058981E-2</v>
      </c>
      <c r="AM28" s="36">
        <f t="shared" si="13"/>
        <v>1.3706098972146452E-2</v>
      </c>
      <c r="AO28" s="16" t="s">
        <v>51</v>
      </c>
      <c r="AP28" s="9">
        <f t="shared" si="14"/>
        <v>1.2006097026074258</v>
      </c>
      <c r="AR28" s="16" t="s">
        <v>51</v>
      </c>
      <c r="AS28" s="9">
        <f t="shared" si="2"/>
        <v>1.200609702640731</v>
      </c>
      <c r="CC28" s="16" t="s">
        <v>35</v>
      </c>
      <c r="CD28" s="9">
        <v>0.17</v>
      </c>
      <c r="CF28" s="36">
        <f t="shared" si="21"/>
        <v>1.4437282908618355E-3</v>
      </c>
      <c r="CG28" s="36">
        <f t="shared" si="22"/>
        <v>1.4671969323161447E-3</v>
      </c>
      <c r="CH28" s="36">
        <f t="shared" si="23"/>
        <v>1.4673142755234161E-3</v>
      </c>
      <c r="CI28" s="36">
        <f t="shared" si="24"/>
        <v>1.4914014336170694E-3</v>
      </c>
      <c r="CK28" s="16" t="s">
        <v>51</v>
      </c>
      <c r="CL28" s="9">
        <f t="shared" si="25"/>
        <v>0.12024018777620987</v>
      </c>
      <c r="CN28" s="16" t="s">
        <v>51</v>
      </c>
      <c r="CO28" s="9">
        <f t="shared" si="5"/>
        <v>0.12024018777276746</v>
      </c>
    </row>
    <row r="29" spans="33:93" x14ac:dyDescent="0.25">
      <c r="AG29" s="16" t="s">
        <v>36</v>
      </c>
      <c r="AH29" s="9">
        <v>0.18</v>
      </c>
      <c r="AJ29" s="36">
        <f t="shared" si="10"/>
        <v>1.3706097026074258E-2</v>
      </c>
      <c r="AK29" s="36">
        <f t="shared" si="11"/>
        <v>1.382462751120463E-2</v>
      </c>
      <c r="AL29" s="36">
        <f t="shared" si="12"/>
        <v>1.3825220163630284E-2</v>
      </c>
      <c r="AM29" s="36">
        <f t="shared" si="13"/>
        <v>1.394434922771056E-2</v>
      </c>
      <c r="AO29" s="16" t="s">
        <v>52</v>
      </c>
      <c r="AP29" s="9">
        <f t="shared" si="14"/>
        <v>1.2144347262080015</v>
      </c>
      <c r="AR29" s="16" t="s">
        <v>52</v>
      </c>
      <c r="AS29" s="9">
        <f t="shared" si="2"/>
        <v>1.2144347262436201</v>
      </c>
      <c r="CC29" s="16" t="s">
        <v>36</v>
      </c>
      <c r="CD29" s="9">
        <v>0.18</v>
      </c>
      <c r="CF29" s="36">
        <f t="shared" si="21"/>
        <v>1.491401877762099E-3</v>
      </c>
      <c r="CG29" s="36">
        <f t="shared" si="22"/>
        <v>1.5161088871509093E-3</v>
      </c>
      <c r="CH29" s="36">
        <f t="shared" si="23"/>
        <v>1.5162324221978532E-3</v>
      </c>
      <c r="CI29" s="36">
        <f t="shared" si="24"/>
        <v>1.5415642019840773E-3</v>
      </c>
      <c r="CK29" s="16" t="s">
        <v>52</v>
      </c>
      <c r="CL29" s="9">
        <f t="shared" si="25"/>
        <v>0.12175646255928382</v>
      </c>
      <c r="CN29" s="16" t="s">
        <v>52</v>
      </c>
      <c r="CO29" s="9">
        <f t="shared" si="5"/>
        <v>0.12175646255580164</v>
      </c>
    </row>
    <row r="30" spans="33:93" x14ac:dyDescent="0.25">
      <c r="AG30" s="16" t="s">
        <v>37</v>
      </c>
      <c r="AH30" s="9">
        <v>0.19</v>
      </c>
      <c r="AJ30" s="36">
        <f t="shared" si="10"/>
        <v>1.3944347262080015E-2</v>
      </c>
      <c r="AK30" s="36">
        <f t="shared" si="11"/>
        <v>1.4064068998390416E-2</v>
      </c>
      <c r="AL30" s="36">
        <f t="shared" si="12"/>
        <v>1.4064667607071969E-2</v>
      </c>
      <c r="AM30" s="36">
        <f t="shared" si="13"/>
        <v>1.4184993938150734E-2</v>
      </c>
      <c r="AO30" s="16" t="s">
        <v>53</v>
      </c>
      <c r="AP30" s="9">
        <f t="shared" si="14"/>
        <v>1.2284991952765274</v>
      </c>
      <c r="AR30" s="16" t="s">
        <v>53</v>
      </c>
      <c r="AS30" s="9">
        <f t="shared" si="2"/>
        <v>1.228499195314503</v>
      </c>
      <c r="CC30" s="16" t="s">
        <v>37</v>
      </c>
      <c r="CD30" s="9">
        <v>0.19</v>
      </c>
      <c r="CF30" s="36">
        <f t="shared" si="21"/>
        <v>1.5415646255928384E-3</v>
      </c>
      <c r="CG30" s="36">
        <f t="shared" si="22"/>
        <v>1.5675224487208025E-3</v>
      </c>
      <c r="CH30" s="36">
        <f t="shared" si="23"/>
        <v>1.5676522378364423E-3</v>
      </c>
      <c r="CI30" s="36">
        <f t="shared" si="24"/>
        <v>1.5942411479712027E-3</v>
      </c>
      <c r="CK30" s="16" t="s">
        <v>53</v>
      </c>
      <c r="CL30" s="9">
        <f t="shared" si="25"/>
        <v>0.12332415508373025</v>
      </c>
      <c r="CN30" s="16" t="s">
        <v>53</v>
      </c>
      <c r="CO30" s="9">
        <f t="shared" si="5"/>
        <v>0.12332415508022843</v>
      </c>
    </row>
    <row r="31" spans="33:93" ht="15.75" thickBot="1" x14ac:dyDescent="0.3">
      <c r="AG31" s="17" t="s">
        <v>38</v>
      </c>
      <c r="AH31" s="18">
        <v>0.2</v>
      </c>
      <c r="AJ31" s="37">
        <f t="shared" si="10"/>
        <v>1.4184991952765274E-2</v>
      </c>
      <c r="AK31" s="37">
        <f t="shared" si="11"/>
        <v>1.4305916912529103E-2</v>
      </c>
      <c r="AL31" s="37">
        <f t="shared" si="12"/>
        <v>1.4306521537327921E-2</v>
      </c>
      <c r="AM31" s="37">
        <f t="shared" si="13"/>
        <v>1.4428057168138553E-2</v>
      </c>
      <c r="AO31" s="17" t="s">
        <v>54</v>
      </c>
      <c r="AP31" s="18">
        <f t="shared" si="14"/>
        <v>1.2428055162799636</v>
      </c>
      <c r="AR31" s="17" t="s">
        <v>54</v>
      </c>
      <c r="AS31" s="18">
        <f t="shared" si="2"/>
        <v>1.2428055163203395</v>
      </c>
      <c r="CC31" s="17" t="s">
        <v>38</v>
      </c>
      <c r="CD31" s="18">
        <v>0.2</v>
      </c>
      <c r="CF31" s="37">
        <f t="shared" si="21"/>
        <v>1.5942415508373026E-3</v>
      </c>
      <c r="CG31" s="37">
        <f t="shared" si="22"/>
        <v>1.6214627585914891E-3</v>
      </c>
      <c r="CH31" s="37">
        <f t="shared" si="23"/>
        <v>1.6215988646302599E-3</v>
      </c>
      <c r="CI31" s="37">
        <f t="shared" si="24"/>
        <v>1.6494575394836054E-3</v>
      </c>
      <c r="CK31" s="17" t="s">
        <v>54</v>
      </c>
      <c r="CL31" s="18">
        <f t="shared" si="25"/>
        <v>0.12494579213985765</v>
      </c>
      <c r="CN31" s="17" t="s">
        <v>54</v>
      </c>
      <c r="CO31" s="18">
        <f t="shared" si="5"/>
        <v>0.12494579213635681</v>
      </c>
    </row>
  </sheetData>
  <mergeCells count="48">
    <mergeCell ref="CN10:CO10"/>
    <mergeCell ref="BX10:BY10"/>
    <mergeCell ref="CC1:CE1"/>
    <mergeCell ref="CD2:CE2"/>
    <mergeCell ref="CD3:CE3"/>
    <mergeCell ref="CD4:CE4"/>
    <mergeCell ref="CD5:CE5"/>
    <mergeCell ref="CD6:CE6"/>
    <mergeCell ref="CD7:CE7"/>
    <mergeCell ref="BH10:BI10"/>
    <mergeCell ref="BM1:BO1"/>
    <mergeCell ref="BN2:BO2"/>
    <mergeCell ref="BN3:BO3"/>
    <mergeCell ref="BN4:BO4"/>
    <mergeCell ref="BN5:BO5"/>
    <mergeCell ref="BN6:BO6"/>
    <mergeCell ref="BN7:BO7"/>
    <mergeCell ref="AR10:AS10"/>
    <mergeCell ref="AW1:AY1"/>
    <mergeCell ref="AX2:AY2"/>
    <mergeCell ref="AX3:AY3"/>
    <mergeCell ref="AX4:AY4"/>
    <mergeCell ref="AX5:AY5"/>
    <mergeCell ref="AX6:AY6"/>
    <mergeCell ref="AX7:AY7"/>
    <mergeCell ref="AH2:AI2"/>
    <mergeCell ref="AH3:AI3"/>
    <mergeCell ref="AH4:AI4"/>
    <mergeCell ref="AH5:AI5"/>
    <mergeCell ref="AH6:AI6"/>
    <mergeCell ref="AH7:AI7"/>
    <mergeCell ref="Q1:S1"/>
    <mergeCell ref="R2:S2"/>
    <mergeCell ref="R3:S3"/>
    <mergeCell ref="R4:S4"/>
    <mergeCell ref="R5:S5"/>
    <mergeCell ref="R6:S6"/>
    <mergeCell ref="R7:S7"/>
    <mergeCell ref="AB10:AC10"/>
    <mergeCell ref="AG1:AI1"/>
    <mergeCell ref="L10:M10"/>
    <mergeCell ref="B6:C6"/>
    <mergeCell ref="A1:C1"/>
    <mergeCell ref="B2:C2"/>
    <mergeCell ref="B3:C3"/>
    <mergeCell ref="B4:C4"/>
    <mergeCell ref="B5:C5"/>
    <mergeCell ref="B7:C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Witkowski</dc:creator>
  <cp:lastModifiedBy>Mateusz Witkowski</cp:lastModifiedBy>
  <dcterms:created xsi:type="dcterms:W3CDTF">2020-06-02T14:09:26Z</dcterms:created>
  <dcterms:modified xsi:type="dcterms:W3CDTF">2020-06-02T17:32:32Z</dcterms:modified>
</cp:coreProperties>
</file>