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meka\CommanderX16Repo\docs\"/>
    </mc:Choice>
  </mc:AlternateContent>
  <xr:revisionPtr revIDLastSave="0" documentId="13_ncr:1_{7487825F-C4D9-44BD-A5BB-FF49E80374C2}" xr6:coauthVersionLast="47" xr6:coauthVersionMax="47" xr10:uidLastSave="{00000000-0000-0000-0000-000000000000}"/>
  <bookViews>
    <workbookView xWindow="-110" yWindow="-110" windowWidth="34620" windowHeight="14020" firstSheet="13" activeTab="24" xr2:uid="{02454ED2-5616-494F-84FC-2DE3FC8B32E3}"/>
  </bookViews>
  <sheets>
    <sheet name="Dynamic (Bank 0x13 - 0x26)" sheetId="2" r:id="rId1"/>
    <sheet name="Flood Banks (Bank 0x27 - 0x30)" sheetId="22" r:id="rId2"/>
    <sheet name="Sheet1" sheetId="26" r:id="rId3"/>
    <sheet name="Div Banks (Bank 0x31 - 0x3B)" sheetId="23" r:id="rId4"/>
    <sheet name="Bank0x1" sheetId="6" r:id="rId5"/>
    <sheet name="Bank0x2" sheetId="7" r:id="rId6"/>
    <sheet name="Bank0x3" sheetId="3" r:id="rId7"/>
    <sheet name="Bank0x4" sheetId="8" r:id="rId8"/>
    <sheet name="Bank0x5" sheetId="9" r:id="rId9"/>
    <sheet name="Bank0x6" sheetId="10" r:id="rId10"/>
    <sheet name="Bank0x7" sheetId="11" r:id="rId11"/>
    <sheet name="Bank0x8" sheetId="12" r:id="rId12"/>
    <sheet name="Bank0x9" sheetId="13" r:id="rId13"/>
    <sheet name="Bank0xA" sheetId="14" r:id="rId14"/>
    <sheet name="Bank0xB" sheetId="15" r:id="rId15"/>
    <sheet name="Bank0xC" sheetId="16" r:id="rId16"/>
    <sheet name="Bank0xD" sheetId="17" r:id="rId17"/>
    <sheet name="Bank0xF" sheetId="21" r:id="rId18"/>
    <sheet name="Bank0x10" sheetId="19" r:id="rId19"/>
    <sheet name="Bank0x11" sheetId="24" r:id="rId20"/>
    <sheet name="BANK0x3C" sheetId="1" r:id="rId21"/>
    <sheet name="BANK0x3D" sheetId="5" r:id="rId22"/>
    <sheet name="BANK0x3E" sheetId="20" r:id="rId23"/>
    <sheet name="Golden" sheetId="4" r:id="rId24"/>
    <sheet name="Vera" sheetId="27" r:id="rId25"/>
    <sheet name="Sprite Addresses" sheetId="28" r:id="rId2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27" l="1"/>
  <c r="D5" i="27" s="1"/>
  <c r="E5" i="27" s="1"/>
  <c r="B5" i="27"/>
  <c r="D6" i="27" s="1"/>
  <c r="E6" i="27" s="1"/>
  <c r="E4" i="27"/>
  <c r="D4" i="27"/>
  <c r="B3" i="27"/>
  <c r="C11" i="27"/>
  <c r="H2" i="3"/>
  <c r="G2" i="3"/>
  <c r="E2" i="3"/>
  <c r="D3" i="27"/>
  <c r="E3" i="27" s="1"/>
  <c r="D2" i="27"/>
  <c r="E2" i="27" s="1"/>
  <c r="E3" i="24"/>
  <c r="H2" i="24"/>
  <c r="G2" i="24"/>
  <c r="B3" i="24" s="1"/>
  <c r="E2" i="24"/>
  <c r="E9" i="24" s="1"/>
  <c r="E4" i="22"/>
  <c r="E3" i="22"/>
  <c r="B3" i="22"/>
  <c r="H3" i="22" s="1"/>
  <c r="I2" i="22"/>
  <c r="H2" i="22"/>
  <c r="G2" i="22"/>
  <c r="E2" i="22"/>
  <c r="H2" i="23"/>
  <c r="H3" i="23"/>
  <c r="H4" i="23"/>
  <c r="G4" i="23"/>
  <c r="G3" i="23"/>
  <c r="G2" i="23"/>
  <c r="F2" i="4"/>
  <c r="F3" i="4" s="1"/>
  <c r="F4" i="4" s="1"/>
  <c r="F5" i="4" s="1"/>
  <c r="E5" i="23"/>
  <c r="B4" i="23"/>
  <c r="E3" i="23"/>
  <c r="B3" i="23"/>
  <c r="E2" i="23"/>
  <c r="E12" i="21"/>
  <c r="E2" i="21"/>
  <c r="B3" i="19"/>
  <c r="E3" i="19"/>
  <c r="B4" i="19"/>
  <c r="E4" i="19"/>
  <c r="B3" i="20"/>
  <c r="E4" i="20"/>
  <c r="E3" i="20"/>
  <c r="E2" i="20"/>
  <c r="E13" i="20" s="1"/>
  <c r="E2" i="19"/>
  <c r="B5" i="4"/>
  <c r="E5" i="4"/>
  <c r="E2" i="15"/>
  <c r="E12" i="15" s="1"/>
  <c r="E2" i="17"/>
  <c r="E12" i="17" s="1"/>
  <c r="E12" i="16"/>
  <c r="E2" i="14"/>
  <c r="E12" i="14" s="1"/>
  <c r="E2" i="13"/>
  <c r="E12" i="13" s="1"/>
  <c r="E2" i="12"/>
  <c r="E12" i="12" s="1"/>
  <c r="E2" i="11"/>
  <c r="E12" i="11" s="1"/>
  <c r="E12" i="10"/>
  <c r="E2" i="9"/>
  <c r="E12" i="9" s="1"/>
  <c r="E2" i="8"/>
  <c r="E12" i="8" s="1"/>
  <c r="E2" i="7"/>
  <c r="E12" i="7" s="1"/>
  <c r="E2" i="6"/>
  <c r="E12" i="6"/>
  <c r="E5" i="5"/>
  <c r="B5" i="5"/>
  <c r="B4" i="5"/>
  <c r="E4" i="5"/>
  <c r="D3" i="5"/>
  <c r="E3" i="5" s="1"/>
  <c r="E2" i="5"/>
  <c r="E9" i="1"/>
  <c r="E4" i="4"/>
  <c r="B3" i="4"/>
  <c r="B4" i="4" s="1"/>
  <c r="E2" i="4"/>
  <c r="E3" i="4"/>
  <c r="E13" i="1"/>
  <c r="E3" i="1"/>
  <c r="E4" i="1"/>
  <c r="E5" i="1"/>
  <c r="E6" i="1"/>
  <c r="E2" i="1"/>
  <c r="B3" i="1"/>
  <c r="B4" i="1" s="1"/>
  <c r="H5" i="2"/>
  <c r="H4" i="2"/>
  <c r="H3" i="2"/>
  <c r="G3" i="2"/>
  <c r="C9" i="2"/>
  <c r="B9" i="2"/>
  <c r="D4" i="2"/>
  <c r="D6" i="2"/>
  <c r="F6" i="2" s="1"/>
  <c r="D5" i="2"/>
  <c r="D3" i="2"/>
  <c r="F3" i="2" s="1"/>
  <c r="D2" i="2"/>
  <c r="B6" i="27" l="1"/>
  <c r="D7" i="27" s="1"/>
  <c r="E7" i="27" s="1"/>
  <c r="C12" i="27"/>
  <c r="C14" i="27" s="1"/>
  <c r="I2" i="3"/>
  <c r="H3" i="24"/>
  <c r="G3" i="24"/>
  <c r="I3" i="24" s="1"/>
  <c r="I2" i="24"/>
  <c r="G3" i="22"/>
  <c r="E10" i="23"/>
  <c r="E10" i="22"/>
  <c r="E12" i="19"/>
  <c r="E10" i="3"/>
  <c r="E10" i="4"/>
  <c r="E13" i="5"/>
  <c r="B3" i="5"/>
  <c r="B5" i="1"/>
  <c r="B6" i="1" s="1"/>
  <c r="B4" i="20" s="1"/>
  <c r="B9" i="1" s="1"/>
  <c r="G4" i="2"/>
  <c r="G5" i="2" s="1"/>
  <c r="G6" i="2" s="1"/>
  <c r="H6" i="2" s="1"/>
  <c r="F9" i="2"/>
  <c r="D9" i="2"/>
  <c r="B7" i="27" l="1"/>
  <c r="B8" i="27" s="1"/>
  <c r="B9" i="27" s="1"/>
  <c r="I3" i="22"/>
  <c r="B4" i="22"/>
  <c r="D8" i="27" l="1"/>
  <c r="E8" i="27" s="1"/>
  <c r="D9" i="27"/>
  <c r="E9" i="27" s="1"/>
  <c r="H4" i="22"/>
  <c r="G4" i="22"/>
  <c r="I4"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66ED31-EA97-4BC0-844A-616BD403B279}" keepAlive="1" name="Query - ChatGPT" description="Connection to the 'ChatGPT' query in the workbook." type="5" refreshedVersion="0" background="1">
    <dbPr connection="Provider=Microsoft.Mashup.OleDb.1;Data Source=$Workbook$;Location=ChatGPT;Extended Properties=&quot;&quot;" command="SELECT * FROM [ChatGPT]"/>
  </connection>
</connections>
</file>

<file path=xl/sharedStrings.xml><?xml version="1.0" encoding="utf-8"?>
<sst xmlns="http://schemas.openxmlformats.org/spreadsheetml/2006/main" count="406" uniqueCount="221">
  <si>
    <t>Type</t>
  </si>
  <si>
    <t>No</t>
  </si>
  <si>
    <t>Total</t>
  </si>
  <si>
    <t>Extra Small</t>
  </si>
  <si>
    <t>Size</t>
  </si>
  <si>
    <t>Small</t>
  </si>
  <si>
    <t>Medium</t>
  </si>
  <si>
    <t>Tiny</t>
  </si>
  <si>
    <t>Bank</t>
  </si>
  <si>
    <t>No Banks</t>
  </si>
  <si>
    <t>Lowest Spot</t>
  </si>
  <si>
    <t>Highest Spot</t>
  </si>
  <si>
    <t>Large</t>
  </si>
  <si>
    <t>Purpose</t>
  </si>
  <si>
    <t>Start</t>
  </si>
  <si>
    <t>Allocation Array</t>
  </si>
  <si>
    <t>logDir</t>
  </si>
  <si>
    <t>picDir</t>
  </si>
  <si>
    <t>soundDir</t>
  </si>
  <si>
    <t>viewDir</t>
  </si>
  <si>
    <t>logicEntry</t>
  </si>
  <si>
    <t>logicFile</t>
  </si>
  <si>
    <t>vars</t>
  </si>
  <si>
    <t>Total Size</t>
  </si>
  <si>
    <t>flags</t>
  </si>
  <si>
    <t>Total Excluding Kernal</t>
  </si>
  <si>
    <t>Total Usable Ram</t>
  </si>
  <si>
    <t>workArea</t>
  </si>
  <si>
    <t>menu</t>
  </si>
  <si>
    <t>menuChild</t>
  </si>
  <si>
    <t>code</t>
  </si>
  <si>
    <t>numstring</t>
  </si>
  <si>
    <t>inputString</t>
  </si>
  <si>
    <t>getNumTemp</t>
  </si>
  <si>
    <t>viewTab</t>
  </si>
  <si>
    <t>loadedView</t>
  </si>
  <si>
    <t>TBD</t>
  </si>
  <si>
    <t>Code Purpose</t>
  </si>
  <si>
    <t>commands.c commands</t>
  </si>
  <si>
    <t>View Code</t>
  </si>
  <si>
    <t>parameters</t>
  </si>
  <si>
    <t>0x14</t>
  </si>
  <si>
    <t>0x13</t>
  </si>
  <si>
    <t>Memory Management</t>
  </si>
  <si>
    <t>dynamic memory management data</t>
  </si>
  <si>
    <t>memory area</t>
  </si>
  <si>
    <t xml:space="preserve"> </t>
  </si>
  <si>
    <t>pictureFile</t>
  </si>
  <si>
    <t>allocationArray</t>
  </si>
  <si>
    <t>Allocation Segment</t>
  </si>
  <si>
    <t>0x15-0x1A</t>
  </si>
  <si>
    <t>Init code meka driver</t>
  </si>
  <si>
    <t xml:space="preserve">Vacant </t>
  </si>
  <si>
    <t>Vacant</t>
  </si>
  <si>
    <t xml:space="preserve">   </t>
  </si>
  <si>
    <t>0x1B-0x20</t>
  </si>
  <si>
    <t>0x21-0x26</t>
  </si>
  <si>
    <t>Mult Table</t>
  </si>
  <si>
    <t>Flood Queue</t>
  </si>
  <si>
    <t>Division Tables</t>
  </si>
  <si>
    <t>These banks hold precomputed division results to 4 decimal places. 
It supports numerators from 1 to 167 and denominators from 2 to 167
The first result is 1 / 2 followed by 1 / 3 . . . 1 / 167 followed by 2 / 2  and so on. 
No numerator group overlaps into another bank
Denominators of 0 and 1 are skipped for obvious reasons
The results are in little endian format with the mantissa portion stored as an integer
The metadata for the tables are only stored on bank 0x31
 There are two forms of metadata a bank table listing which indicates which bank a numerator group is stored on. It a simple one byte list, with the first one being for numerator group 1.
The address metadata indicates at which address each numerator group starts with. It is stored in little endian two byte format, with the first address being for numerator 1.</t>
  </si>
  <si>
    <t>Bank Metadata (31 only)</t>
  </si>
  <si>
    <t>Address Metadata</t>
  </si>
  <si>
    <t>Address</t>
  </si>
  <si>
    <t>These numbers are out and need fixing. May be code rather than Excel</t>
  </si>
  <si>
    <t>Ends</t>
  </si>
  <si>
    <t>End</t>
  </si>
  <si>
    <t>End Banked RAM Location Hex</t>
  </si>
  <si>
    <t>Start Banked RAM Location Hex</t>
  </si>
  <si>
    <t>Vera Address</t>
  </si>
  <si>
    <t>Background Images</t>
  </si>
  <si>
    <t>Priority Screen</t>
  </si>
  <si>
    <t>Tilebase</t>
  </si>
  <si>
    <t>Map Base</t>
  </si>
  <si>
    <t>Total Used</t>
  </si>
  <si>
    <t>Total Available</t>
  </si>
  <si>
    <t>Remaining</t>
  </si>
  <si>
    <t>Sprites</t>
  </si>
  <si>
    <t>This bank is for text processing and includes the text processing buffers. The address of the buffers (textbuffer1,textbuffer2 and interpolation buffer) and tracked by the compiler</t>
  </si>
  <si>
    <t>code/buffers</t>
  </si>
  <si>
    <t>Available For Sprites</t>
  </si>
  <si>
    <t>Sprites Small</t>
  </si>
  <si>
    <t>Index</t>
  </si>
  <si>
    <t>Value</t>
  </si>
  <si>
    <t>0XEA00</t>
  </si>
  <si>
    <t>0XEC00</t>
  </si>
  <si>
    <t>0XEE00</t>
  </si>
  <si>
    <t>0XF000</t>
  </si>
  <si>
    <t>0XF200</t>
  </si>
  <si>
    <t>0XF400</t>
  </si>
  <si>
    <t>0XF600</t>
  </si>
  <si>
    <t>0XF800</t>
  </si>
  <si>
    <t>0XFA00</t>
  </si>
  <si>
    <t>0XFC00</t>
  </si>
  <si>
    <t>0XFE00</t>
  </si>
  <si>
    <t>0X10000</t>
  </si>
  <si>
    <t>0X10200</t>
  </si>
  <si>
    <t>0X10400</t>
  </si>
  <si>
    <t>0X10600</t>
  </si>
  <si>
    <t>0X10800</t>
  </si>
  <si>
    <t>0X10A00</t>
  </si>
  <si>
    <t>0X10C00</t>
  </si>
  <si>
    <t>0X10E00</t>
  </si>
  <si>
    <t>0X11000</t>
  </si>
  <si>
    <t>0X11200</t>
  </si>
  <si>
    <t>0X11400</t>
  </si>
  <si>
    <t>0X11600</t>
  </si>
  <si>
    <t>0X11800</t>
  </si>
  <si>
    <t>0X11A00</t>
  </si>
  <si>
    <t>0X11C00</t>
  </si>
  <si>
    <t>0X11E00</t>
  </si>
  <si>
    <t>0X12000</t>
  </si>
  <si>
    <t>0X12200</t>
  </si>
  <si>
    <t>0X12400</t>
  </si>
  <si>
    <t>0X12600</t>
  </si>
  <si>
    <t>0X12800</t>
  </si>
  <si>
    <t>0X12A00</t>
  </si>
  <si>
    <t>0X12C00</t>
  </si>
  <si>
    <t>0X12E00</t>
  </si>
  <si>
    <t>0X13000</t>
  </si>
  <si>
    <t>0X13200</t>
  </si>
  <si>
    <t>0X13400</t>
  </si>
  <si>
    <t>0X13600</t>
  </si>
  <si>
    <t>0X13800</t>
  </si>
  <si>
    <t>0X13A00</t>
  </si>
  <si>
    <t>0X13C00</t>
  </si>
  <si>
    <t>0X13E00</t>
  </si>
  <si>
    <t>0X14000</t>
  </si>
  <si>
    <t>0X14200</t>
  </si>
  <si>
    <t>0X14400</t>
  </si>
  <si>
    <t>0X14600</t>
  </si>
  <si>
    <t>0X14800</t>
  </si>
  <si>
    <t>0X14A00</t>
  </si>
  <si>
    <t>0X14C00</t>
  </si>
  <si>
    <t>0X14E00</t>
  </si>
  <si>
    <t>0X15000</t>
  </si>
  <si>
    <t>0X15200</t>
  </si>
  <si>
    <t>0X15400</t>
  </si>
  <si>
    <t>0X15600</t>
  </si>
  <si>
    <t>0X15800</t>
  </si>
  <si>
    <t>0X15A00</t>
  </si>
  <si>
    <t>0X15C00</t>
  </si>
  <si>
    <t>0X15E00</t>
  </si>
  <si>
    <t>0X16000</t>
  </si>
  <si>
    <t>0X16200</t>
  </si>
  <si>
    <t>0X16400</t>
  </si>
  <si>
    <t>0X16600</t>
  </si>
  <si>
    <t>0X16800</t>
  </si>
  <si>
    <t>0X16A00</t>
  </si>
  <si>
    <t>0X16C00</t>
  </si>
  <si>
    <t>0X16E00</t>
  </si>
  <si>
    <t>0X17000</t>
  </si>
  <si>
    <t>0X17200</t>
  </si>
  <si>
    <t>0X17400</t>
  </si>
  <si>
    <t>0X17600</t>
  </si>
  <si>
    <t>0X17800</t>
  </si>
  <si>
    <t>0X17A00</t>
  </si>
  <si>
    <t>0X17C00</t>
  </si>
  <si>
    <t>0X17E00</t>
  </si>
  <si>
    <t>0X18000</t>
  </si>
  <si>
    <t>0X18200</t>
  </si>
  <si>
    <t>0X18400</t>
  </si>
  <si>
    <t>0X18600</t>
  </si>
  <si>
    <t>0X18800</t>
  </si>
  <si>
    <t>0X18A00</t>
  </si>
  <si>
    <t>0X18C00</t>
  </si>
  <si>
    <t>0X18E00</t>
  </si>
  <si>
    <t>0X19000</t>
  </si>
  <si>
    <t>0X19200</t>
  </si>
  <si>
    <t>0X19400</t>
  </si>
  <si>
    <t>0X19600</t>
  </si>
  <si>
    <t>0X19800</t>
  </si>
  <si>
    <t>0X19A00</t>
  </si>
  <si>
    <t>0X19C00</t>
  </si>
  <si>
    <t>0X19E00</t>
  </si>
  <si>
    <t>0X1A000</t>
  </si>
  <si>
    <t>0X1A200</t>
  </si>
  <si>
    <t>0X1A400</t>
  </si>
  <si>
    <t>0X1A600</t>
  </si>
  <si>
    <t>0X1A800</t>
  </si>
  <si>
    <t>0X1AA00</t>
  </si>
  <si>
    <t>0X1AC00</t>
  </si>
  <si>
    <t>0X1AE00</t>
  </si>
  <si>
    <t>0X1B000</t>
  </si>
  <si>
    <t>0X1B200</t>
  </si>
  <si>
    <t>0X1B400</t>
  </si>
  <si>
    <t>0X1B600</t>
  </si>
  <si>
    <t>0X1B800</t>
  </si>
  <si>
    <t>0X1BA00</t>
  </si>
  <si>
    <t>0X1BC00</t>
  </si>
  <si>
    <t>0X1BE00</t>
  </si>
  <si>
    <t>0X1C000</t>
  </si>
  <si>
    <t>0X1C200</t>
  </si>
  <si>
    <t>0X1C400</t>
  </si>
  <si>
    <t>0X1C600</t>
  </si>
  <si>
    <t>0X1C800</t>
  </si>
  <si>
    <t>0X1CA00</t>
  </si>
  <si>
    <t>0X1CC00</t>
  </si>
  <si>
    <t>0X1CE00</t>
  </si>
  <si>
    <t>0X1D000</t>
  </si>
  <si>
    <t>0X1D200</t>
  </si>
  <si>
    <t>0X1D400</t>
  </si>
  <si>
    <t>0X1D600</t>
  </si>
  <si>
    <t>0X1D800</t>
  </si>
  <si>
    <t>0X1DA00</t>
  </si>
  <si>
    <t>0X1DC00</t>
  </si>
  <si>
    <t>0X1DE00</t>
  </si>
  <si>
    <t>0X1E000</t>
  </si>
  <si>
    <t>0X1E200</t>
  </si>
  <si>
    <t>0X1E400</t>
  </si>
  <si>
    <t>0X1E600</t>
  </si>
  <si>
    <t>0X1E800</t>
  </si>
  <si>
    <t>0X1EA00</t>
  </si>
  <si>
    <t>0X1EC00</t>
  </si>
  <si>
    <t>0X1EE00</t>
  </si>
  <si>
    <t>0X1F000</t>
  </si>
  <si>
    <t>0X1F200</t>
  </si>
  <si>
    <t>0X1F400</t>
  </si>
  <si>
    <t>0X1F600</t>
  </si>
  <si>
    <t>All possible sprite addresses and their index in _bESpriteAllocTable</t>
  </si>
  <si>
    <t>Multiplier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</si>
</sst>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DE0EA-5B2C-4635-84EE-7D1B81ED29C7}">
  <dimension ref="A1:I9"/>
  <sheetViews>
    <sheetView workbookViewId="0">
      <selection activeCell="J6" sqref="J6"/>
    </sheetView>
  </sheetViews>
  <sheetFormatPr defaultRowHeight="14.5" x14ac:dyDescent="0.35"/>
  <cols>
    <col min="1" max="1" width="16.6328125" bestFit="1" customWidth="1"/>
    <col min="2" max="2" width="11.1796875" bestFit="1" customWidth="1"/>
    <col min="4" max="4" width="19.1796875" customWidth="1"/>
    <col min="5" max="5" width="9.453125" customWidth="1"/>
    <col min="7" max="7" width="11" bestFit="1" customWidth="1"/>
    <col min="8" max="8" width="11.453125" bestFit="1" customWidth="1"/>
  </cols>
  <sheetData>
    <row r="1" spans="1:9" x14ac:dyDescent="0.35">
      <c r="A1" s="1" t="s">
        <v>0</v>
      </c>
      <c r="B1" s="1" t="s">
        <v>4</v>
      </c>
      <c r="C1" s="1" t="s">
        <v>1</v>
      </c>
      <c r="D1" s="1" t="s">
        <v>2</v>
      </c>
      <c r="E1" s="1" t="s">
        <v>8</v>
      </c>
      <c r="F1" s="1" t="s">
        <v>9</v>
      </c>
      <c r="G1" s="1" t="s">
        <v>10</v>
      </c>
      <c r="H1" s="1" t="s">
        <v>11</v>
      </c>
      <c r="I1" s="1"/>
    </row>
    <row r="2" spans="1:9" x14ac:dyDescent="0.35">
      <c r="A2" t="s">
        <v>7</v>
      </c>
      <c r="B2">
        <v>100</v>
      </c>
      <c r="C2">
        <v>80</v>
      </c>
      <c r="D2">
        <f>B2*C2</f>
        <v>8000</v>
      </c>
      <c r="E2" s="2" t="s">
        <v>42</v>
      </c>
      <c r="F2">
        <v>1</v>
      </c>
      <c r="G2">
        <v>0</v>
      </c>
      <c r="H2">
        <v>49</v>
      </c>
    </row>
    <row r="3" spans="1:9" x14ac:dyDescent="0.35">
      <c r="A3" t="s">
        <v>3</v>
      </c>
      <c r="B3">
        <v>160</v>
      </c>
      <c r="C3">
        <v>50</v>
      </c>
      <c r="D3">
        <f>B3*C3</f>
        <v>8000</v>
      </c>
      <c r="E3" s="2" t="s">
        <v>41</v>
      </c>
      <c r="F3">
        <f>D3/8000</f>
        <v>1</v>
      </c>
      <c r="G3">
        <f>H2+1</f>
        <v>50</v>
      </c>
      <c r="H3">
        <f>G3+C3 -1</f>
        <v>99</v>
      </c>
    </row>
    <row r="4" spans="1:9" x14ac:dyDescent="0.35">
      <c r="A4" t="s">
        <v>5</v>
      </c>
      <c r="B4">
        <v>1600</v>
      </c>
      <c r="C4">
        <v>30</v>
      </c>
      <c r="D4">
        <f>B4*C4</f>
        <v>48000</v>
      </c>
      <c r="E4" s="2" t="s">
        <v>50</v>
      </c>
      <c r="F4">
        <v>6</v>
      </c>
      <c r="G4">
        <f>H3+1</f>
        <v>100</v>
      </c>
      <c r="H4">
        <f>G4+C4 -1</f>
        <v>129</v>
      </c>
    </row>
    <row r="5" spans="1:9" x14ac:dyDescent="0.35">
      <c r="A5" t="s">
        <v>6</v>
      </c>
      <c r="B5">
        <v>4000</v>
      </c>
      <c r="C5">
        <v>12</v>
      </c>
      <c r="D5">
        <f>B5*C5</f>
        <v>48000</v>
      </c>
      <c r="E5" s="2" t="s">
        <v>55</v>
      </c>
      <c r="F5">
        <v>6</v>
      </c>
      <c r="G5">
        <f>H4+1</f>
        <v>130</v>
      </c>
      <c r="H5">
        <f>G5+C5 -1</f>
        <v>141</v>
      </c>
    </row>
    <row r="6" spans="1:9" x14ac:dyDescent="0.35">
      <c r="A6" t="s">
        <v>12</v>
      </c>
      <c r="B6">
        <v>8000</v>
      </c>
      <c r="C6">
        <v>6</v>
      </c>
      <c r="D6">
        <f>B6*C6</f>
        <v>48000</v>
      </c>
      <c r="E6" s="2" t="s">
        <v>56</v>
      </c>
      <c r="F6">
        <f>D6/8000</f>
        <v>6</v>
      </c>
      <c r="G6">
        <f>H5+1</f>
        <v>142</v>
      </c>
      <c r="H6">
        <f>G6+C6 - 1</f>
        <v>147</v>
      </c>
    </row>
    <row r="9" spans="1:9" x14ac:dyDescent="0.35">
      <c r="A9" s="1" t="s">
        <v>2</v>
      </c>
      <c r="B9">
        <f>SUM(B2:B8)</f>
        <v>13860</v>
      </c>
      <c r="C9">
        <f>SUM(C2:C6)</f>
        <v>178</v>
      </c>
      <c r="D9">
        <f>SUM(D2:D8)</f>
        <v>160000</v>
      </c>
      <c r="F9">
        <f>SUM(F2:F6)</f>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81C6A-559C-4191-936B-FDDAE6C4B3A5}">
  <dimension ref="A1:I10"/>
  <sheetViews>
    <sheetView workbookViewId="0">
      <selection sqref="A1:I4"/>
    </sheetView>
  </sheetViews>
  <sheetFormatPr defaultRowHeight="14.5" x14ac:dyDescent="0.35"/>
  <cols>
    <col min="1" max="1" width="19.81640625" customWidth="1"/>
    <col min="2" max="2" width="6.1796875" customWidth="1"/>
    <col min="3" max="4" width="11.453125" customWidth="1"/>
    <col min="6" max="6" width="20.453125" customWidth="1"/>
    <col min="7" max="7" width="15.90625" customWidth="1"/>
    <col min="8" max="8" width="28" bestFit="1" customWidth="1"/>
    <col min="9" max="9" width="27.1796875" bestFit="1" customWidth="1"/>
  </cols>
  <sheetData>
    <row r="1" spans="1:9" x14ac:dyDescent="0.35">
      <c r="A1" t="s">
        <v>13</v>
      </c>
      <c r="B1" t="s">
        <v>14</v>
      </c>
      <c r="C1" t="s">
        <v>4</v>
      </c>
      <c r="D1" t="s">
        <v>1</v>
      </c>
      <c r="E1" t="s">
        <v>23</v>
      </c>
      <c r="F1" t="s">
        <v>37</v>
      </c>
      <c r="G1" t="s">
        <v>66</v>
      </c>
      <c r="H1" t="s">
        <v>68</v>
      </c>
      <c r="I1" t="s">
        <v>67</v>
      </c>
    </row>
    <row r="2" spans="1:9" x14ac:dyDescent="0.35">
      <c r="A2" t="s">
        <v>30</v>
      </c>
      <c r="B2">
        <v>0</v>
      </c>
      <c r="C2">
        <v>2128</v>
      </c>
      <c r="D2">
        <v>1</v>
      </c>
      <c r="E2">
        <f>C2*D2</f>
        <v>2128</v>
      </c>
      <c r="G2">
        <f>B2+C2-1</f>
        <v>2127</v>
      </c>
      <c r="H2" t="str">
        <f>DEC2HEX(B2+40960)</f>
        <v>A000</v>
      </c>
      <c r="I2" t="str">
        <f>DEC2HEX(G2+40960)</f>
        <v>A84F</v>
      </c>
    </row>
    <row r="3" spans="1:9" x14ac:dyDescent="0.35">
      <c r="A3" t="s">
        <v>58</v>
      </c>
      <c r="B3">
        <f>G2+1</f>
        <v>2128</v>
      </c>
      <c r="C3">
        <v>5728</v>
      </c>
      <c r="D3">
        <v>1</v>
      </c>
      <c r="E3">
        <f>C3*D3</f>
        <v>5728</v>
      </c>
      <c r="G3">
        <f>B3+C3-1</f>
        <v>7855</v>
      </c>
      <c r="H3" t="str">
        <f>DEC2HEX(B3+40960)</f>
        <v>A850</v>
      </c>
      <c r="I3" t="str">
        <f>DEC2HEX(G3+40960)</f>
        <v>BEAF</v>
      </c>
    </row>
    <row r="4" spans="1:9" x14ac:dyDescent="0.35">
      <c r="A4" t="s">
        <v>57</v>
      </c>
      <c r="B4">
        <f>G3+1</f>
        <v>7856</v>
      </c>
      <c r="C4">
        <v>336</v>
      </c>
      <c r="D4">
        <v>1</v>
      </c>
      <c r="E4">
        <f>C4*D4</f>
        <v>336</v>
      </c>
      <c r="G4">
        <f>B4+C4-1</f>
        <v>8191</v>
      </c>
      <c r="H4" t="str">
        <f>DEC2HEX(B4+40960)</f>
        <v>BEB0</v>
      </c>
      <c r="I4" t="str">
        <f>DEC2HEX(G4+40960)</f>
        <v>BFFF</v>
      </c>
    </row>
    <row r="10" spans="1:9" x14ac:dyDescent="0.35">
      <c r="E10">
        <f>SUM(E2:E8)</f>
        <v>8192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3B9E8-1B92-4636-9052-9B40E00F6D41}">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BE7AF-6CB8-422B-A8C0-1FDCC7BE361F}">
  <dimension ref="A1:H10"/>
  <sheetViews>
    <sheetView workbookViewId="0">
      <selection activeCell="A2" sqref="A2:F4"/>
    </sheetView>
  </sheetViews>
  <sheetFormatPr defaultRowHeight="14.5" x14ac:dyDescent="0.35"/>
  <cols>
    <col min="1" max="1" width="56.81640625" customWidth="1"/>
    <col min="2" max="2" width="6.1796875" customWidth="1"/>
    <col min="3" max="4" width="11.453125" customWidth="1"/>
    <col min="6" max="6" width="12.453125" bestFit="1" customWidth="1"/>
    <col min="7" max="7" width="18.90625" customWidth="1"/>
  </cols>
  <sheetData>
    <row r="1" spans="1:8" x14ac:dyDescent="0.35">
      <c r="A1" s="1" t="s">
        <v>13</v>
      </c>
      <c r="B1" s="1" t="s">
        <v>14</v>
      </c>
      <c r="C1" s="1" t="s">
        <v>4</v>
      </c>
      <c r="D1" s="1" t="s">
        <v>1</v>
      </c>
      <c r="E1" s="1" t="s">
        <v>23</v>
      </c>
      <c r="F1" s="1" t="s">
        <v>37</v>
      </c>
      <c r="G1" s="1" t="s">
        <v>63</v>
      </c>
      <c r="H1" s="1" t="s">
        <v>65</v>
      </c>
    </row>
    <row r="2" spans="1:8" x14ac:dyDescent="0.35">
      <c r="A2" t="s">
        <v>59</v>
      </c>
      <c r="B2">
        <v>0</v>
      </c>
      <c r="C2">
        <v>7470</v>
      </c>
      <c r="D2">
        <v>1</v>
      </c>
      <c r="E2">
        <f>C2</f>
        <v>7470</v>
      </c>
      <c r="F2" t="s">
        <v>59</v>
      </c>
      <c r="G2" t="str">
        <f>DEC2HEX(HEX2DEC("A000"))</f>
        <v>A000</v>
      </c>
      <c r="H2" t="str">
        <f t="shared" ref="H2:H3" si="0">DEC2HEX(HEX2DEC(G2)+E2-1)</f>
        <v>BD2D</v>
      </c>
    </row>
    <row r="3" spans="1:8" x14ac:dyDescent="0.35">
      <c r="A3" t="s">
        <v>61</v>
      </c>
      <c r="B3">
        <f>C2</f>
        <v>7470</v>
      </c>
      <c r="C3">
        <v>167</v>
      </c>
      <c r="D3">
        <v>1</v>
      </c>
      <c r="E3">
        <f>C3</f>
        <v>167</v>
      </c>
      <c r="G3" t="str">
        <f>DEC2HEX(HEX2DEC(G2) + E2)</f>
        <v>BD2E</v>
      </c>
      <c r="H3" t="str">
        <f t="shared" si="0"/>
        <v>BDD4</v>
      </c>
    </row>
    <row r="4" spans="1:8" x14ac:dyDescent="0.35">
      <c r="A4" t="s">
        <v>62</v>
      </c>
      <c r="B4">
        <f>B3+E3</f>
        <v>7637</v>
      </c>
      <c r="C4">
        <v>334</v>
      </c>
      <c r="D4">
        <v>1</v>
      </c>
      <c r="E4">
        <v>334</v>
      </c>
      <c r="G4" t="str">
        <f>DEC2HEX(HEX2DEC(G3) + E3)</f>
        <v>BDD5</v>
      </c>
      <c r="H4" t="str">
        <f>DEC2HEX(HEX2DEC(G4)+E4-1)</f>
        <v>BF22</v>
      </c>
    </row>
    <row r="5" spans="1:8" x14ac:dyDescent="0.35">
      <c r="E5">
        <f>SUM(E2+E4)</f>
        <v>7804</v>
      </c>
    </row>
    <row r="6" spans="1:8" ht="20" customHeight="1" x14ac:dyDescent="0.35"/>
    <row r="7" spans="1:8" ht="253" customHeight="1" x14ac:dyDescent="0.35">
      <c r="A7" s="3" t="s">
        <v>60</v>
      </c>
    </row>
    <row r="10" spans="1:8" x14ac:dyDescent="0.35">
      <c r="A10" s="1" t="s">
        <v>2</v>
      </c>
      <c r="E10">
        <f>SUM(E2:E8)</f>
        <v>15775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54253-1AC6-4AC6-91AF-37AC71E22B02}">
  <dimension ref="A1:F12"/>
  <sheetViews>
    <sheetView workbookViewId="0">
      <selection activeCell="D2" sqref="D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00B15-078B-4B8C-B149-C046CE8CC3B4}">
  <dimension ref="A1:F12"/>
  <sheetViews>
    <sheetView workbookViewId="0">
      <selection activeCell="E2" sqref="E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A0DF3-A6E2-4E63-819F-0B238C4B218B}">
  <dimension ref="A1:I13"/>
  <sheetViews>
    <sheetView workbookViewId="0">
      <selection activeCell="F4" sqref="F4"/>
    </sheetView>
  </sheetViews>
  <sheetFormatPr defaultRowHeight="14.5" x14ac:dyDescent="0.35"/>
  <cols>
    <col min="1" max="1" width="19.81640625" customWidth="1"/>
    <col min="2" max="2" width="6.1796875" customWidth="1"/>
    <col min="3" max="4" width="11.453125" customWidth="1"/>
    <col min="6" max="6" width="21.1796875" bestFit="1" customWidth="1"/>
    <col min="9" max="9" width="26.54296875" bestFit="1" customWidth="1"/>
  </cols>
  <sheetData>
    <row r="1" spans="1:9" x14ac:dyDescent="0.35">
      <c r="A1" t="s">
        <v>13</v>
      </c>
      <c r="B1" t="s">
        <v>14</v>
      </c>
      <c r="C1" t="s">
        <v>4</v>
      </c>
      <c r="D1" t="s">
        <v>1</v>
      </c>
      <c r="E1" t="s">
        <v>23</v>
      </c>
      <c r="F1" t="s">
        <v>37</v>
      </c>
      <c r="G1" t="s">
        <v>66</v>
      </c>
      <c r="H1" t="s">
        <v>68</v>
      </c>
      <c r="I1" t="s">
        <v>67</v>
      </c>
    </row>
    <row r="2" spans="1:9" x14ac:dyDescent="0.35">
      <c r="A2" t="s">
        <v>79</v>
      </c>
      <c r="B2">
        <v>0</v>
      </c>
      <c r="C2">
        <v>8192</v>
      </c>
      <c r="D2">
        <v>1</v>
      </c>
      <c r="E2">
        <f>C2*D2</f>
        <v>8192</v>
      </c>
      <c r="G2">
        <f>B2+C2-1</f>
        <v>8191</v>
      </c>
      <c r="H2" t="str">
        <f>DEC2HEX(B2+40960)</f>
        <v>A000</v>
      </c>
      <c r="I2" t="str">
        <f>DEC2HEX(G2+40960)</f>
        <v>BFFF</v>
      </c>
    </row>
    <row r="6" spans="1:9" x14ac:dyDescent="0.35">
      <c r="A6" t="s">
        <v>31</v>
      </c>
      <c r="B6" t="s">
        <v>36</v>
      </c>
    </row>
    <row r="7" spans="1:9" x14ac:dyDescent="0.35">
      <c r="A7" t="s">
        <v>33</v>
      </c>
      <c r="B7" t="s">
        <v>36</v>
      </c>
    </row>
    <row r="8" spans="1:9" x14ac:dyDescent="0.35">
      <c r="A8" t="s">
        <v>32</v>
      </c>
      <c r="B8" t="s">
        <v>36</v>
      </c>
    </row>
    <row r="10" spans="1:9" x14ac:dyDescent="0.35">
      <c r="A10" s="1" t="s">
        <v>2</v>
      </c>
      <c r="E10">
        <f>SUM(E2:E8)</f>
        <v>8192</v>
      </c>
    </row>
    <row r="13" spans="1:9" ht="145" x14ac:dyDescent="0.35">
      <c r="A13" s="3"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AB9BB-644E-4DE7-A6F3-2DB946584AF9}">
  <dimension ref="A1:F12"/>
  <sheetViews>
    <sheetView workbookViewId="0">
      <selection activeCell="B3" sqref="B3:B4"/>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5024D-5883-452F-AA38-8CA5B65145D7}">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6696</v>
      </c>
      <c r="D2">
        <v>1</v>
      </c>
      <c r="E2">
        <f>C2</f>
        <v>6696</v>
      </c>
      <c r="F2" t="s">
        <v>38</v>
      </c>
    </row>
    <row r="12" spans="1:6" x14ac:dyDescent="0.35">
      <c r="A12" s="1" t="s">
        <v>2</v>
      </c>
      <c r="E12">
        <f>SUM(E2:E10)</f>
        <v>6696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0BDF-E657-4A2B-B23B-E05D3D83C462}">
  <dimension ref="A1:F12"/>
  <sheetViews>
    <sheetView workbookViewId="0">
      <selection activeCell="F4" sqref="F4"/>
    </sheetView>
  </sheetViews>
  <sheetFormatPr defaultRowHeight="14.5" x14ac:dyDescent="0.35"/>
  <cols>
    <col min="1" max="1" width="19.81640625" customWidth="1"/>
    <col min="2" max="2" width="6.1796875" customWidth="1"/>
    <col min="3" max="4" width="11.453125" customWidth="1"/>
    <col min="6" max="6" width="24.81640625" customWidth="1"/>
  </cols>
  <sheetData>
    <row r="1" spans="1:6" x14ac:dyDescent="0.35">
      <c r="A1" s="1" t="s">
        <v>13</v>
      </c>
      <c r="B1" s="1" t="s">
        <v>14</v>
      </c>
      <c r="C1" s="1" t="s">
        <v>4</v>
      </c>
      <c r="D1" s="1" t="s">
        <v>1</v>
      </c>
      <c r="E1" s="1" t="s">
        <v>23</v>
      </c>
      <c r="F1" s="1" t="s">
        <v>37</v>
      </c>
    </row>
    <row r="2" spans="1:6" x14ac:dyDescent="0.35">
      <c r="A2" t="s">
        <v>30</v>
      </c>
      <c r="B2">
        <v>0</v>
      </c>
      <c r="C2">
        <v>1153</v>
      </c>
      <c r="D2">
        <v>1</v>
      </c>
      <c r="E2">
        <v>8191</v>
      </c>
      <c r="F2" t="s">
        <v>51</v>
      </c>
    </row>
    <row r="12" spans="1:6" x14ac:dyDescent="0.35">
      <c r="A12" s="1" t="s">
        <v>2</v>
      </c>
      <c r="E12">
        <f>SUM(E2:E10)</f>
        <v>8191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D8C9F-5BE2-4E98-B5FC-EB226A731849}">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30.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52</v>
      </c>
    </row>
    <row r="12" spans="1:6" x14ac:dyDescent="0.35">
      <c r="A12" s="1" t="s">
        <v>2</v>
      </c>
      <c r="E12">
        <f>SUM(E2:E10)</f>
        <v>8191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69B32-4B46-4AD0-A79C-01B618483F1F}">
  <dimension ref="A1:F12"/>
  <sheetViews>
    <sheetView workbookViewId="0">
      <selection activeCell="D2" sqref="D2"/>
    </sheetView>
  </sheetViews>
  <sheetFormatPr defaultRowHeight="14.5" x14ac:dyDescent="0.35"/>
  <cols>
    <col min="1" max="1" width="19.81640625" customWidth="1"/>
    <col min="2" max="2" width="6.1796875" customWidth="1"/>
    <col min="3" max="4" width="11.453125" customWidth="1"/>
    <col min="6" max="6" width="17.9062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53</v>
      </c>
    </row>
    <row r="12" spans="1:6" x14ac:dyDescent="0.35">
      <c r="A12" s="1" t="s">
        <v>2</v>
      </c>
      <c r="E12">
        <f>SUM(E2:E10)</f>
        <v>8191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A195F-A94B-43B9-B272-B66DEB6E2820}">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3586</v>
      </c>
      <c r="D2">
        <v>1</v>
      </c>
      <c r="E2">
        <f>C2</f>
        <v>3586</v>
      </c>
      <c r="F2" t="s">
        <v>39</v>
      </c>
    </row>
    <row r="12" spans="1:6" x14ac:dyDescent="0.35">
      <c r="A12" s="1" t="s">
        <v>2</v>
      </c>
      <c r="E12">
        <f>SUM(E2:E10)</f>
        <v>3586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F1E-C979-4C21-B312-FEEDB3E52407}">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5123</v>
      </c>
      <c r="D2">
        <v>1</v>
      </c>
      <c r="E2">
        <f>C2</f>
        <v>5123</v>
      </c>
      <c r="F2" t="s">
        <v>39</v>
      </c>
    </row>
    <row r="12" spans="1:6" x14ac:dyDescent="0.35">
      <c r="A12" s="1" t="s">
        <v>2</v>
      </c>
      <c r="E12">
        <f>SUM(E2:E10)</f>
        <v>5123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8CACF-38E0-4F05-9197-203383C8FC18}">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3723</v>
      </c>
      <c r="D2">
        <v>1</v>
      </c>
      <c r="E2">
        <f>C2</f>
        <v>3723</v>
      </c>
      <c r="F2" t="s">
        <v>39</v>
      </c>
    </row>
    <row r="12" spans="1:6" x14ac:dyDescent="0.35">
      <c r="A12" s="1" t="s">
        <v>2</v>
      </c>
      <c r="E12">
        <f>SUM(E2:E10)</f>
        <v>3723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35C43-E3F8-4707-82AC-D64DB07E5F88}">
  <dimension ref="A1:F12"/>
  <sheetViews>
    <sheetView workbookViewId="0">
      <selection activeCell="F2" sqref="F2"/>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5123</v>
      </c>
      <c r="D2">
        <v>1</v>
      </c>
      <c r="E2">
        <v>3093</v>
      </c>
      <c r="F2" t="s">
        <v>39</v>
      </c>
    </row>
    <row r="12" spans="1:6" x14ac:dyDescent="0.35">
      <c r="A12" s="1" t="s">
        <v>2</v>
      </c>
      <c r="E12">
        <f>SUM(E2:E10)</f>
        <v>3093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CA172-7BA6-40DD-ABB6-E303E9E694A5}">
  <dimension ref="A1:F12"/>
  <sheetViews>
    <sheetView workbookViewId="0">
      <selection activeCell="A34" sqref="A34"/>
    </sheetView>
  </sheetViews>
  <sheetFormatPr defaultRowHeight="14.5" x14ac:dyDescent="0.35"/>
  <cols>
    <col min="1" max="1" width="19.81640625" customWidth="1"/>
    <col min="2" max="2" width="6.1796875" customWidth="1"/>
    <col min="3" max="4" width="11.453125" customWidth="1"/>
    <col min="6" max="6" width="12.453125" bestFit="1" customWidth="1"/>
  </cols>
  <sheetData>
    <row r="1" spans="1:6" x14ac:dyDescent="0.35">
      <c r="A1" s="1" t="s">
        <v>13</v>
      </c>
      <c r="B1" s="1" t="s">
        <v>14</v>
      </c>
      <c r="C1" s="1" t="s">
        <v>4</v>
      </c>
      <c r="D1" s="1" t="s">
        <v>1</v>
      </c>
      <c r="E1" s="1" t="s">
        <v>23</v>
      </c>
      <c r="F1" s="1" t="s">
        <v>37</v>
      </c>
    </row>
    <row r="2" spans="1:6" x14ac:dyDescent="0.35">
      <c r="A2" t="s">
        <v>30</v>
      </c>
      <c r="B2">
        <v>0</v>
      </c>
      <c r="C2">
        <v>6127</v>
      </c>
      <c r="D2">
        <v>1</v>
      </c>
      <c r="E2">
        <f>C2</f>
        <v>6127</v>
      </c>
      <c r="F2" t="s">
        <v>39</v>
      </c>
    </row>
    <row r="12" spans="1:6" x14ac:dyDescent="0.35">
      <c r="A12" s="1" t="s">
        <v>2</v>
      </c>
      <c r="E12">
        <f>SUM(E2:E10)</f>
        <v>6127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FF23A-2CF2-4342-A127-6A0CAC1D7ECC}">
  <dimension ref="A1:M34"/>
  <sheetViews>
    <sheetView workbookViewId="0">
      <selection activeCell="M34" sqref="M34"/>
    </sheetView>
  </sheetViews>
  <sheetFormatPr defaultRowHeight="14.5" x14ac:dyDescent="0.35"/>
  <cols>
    <col min="1" max="1" width="19.81640625" customWidth="1"/>
    <col min="2" max="2" width="6.1796875" customWidth="1"/>
    <col min="3" max="4" width="11.453125" customWidth="1"/>
    <col min="6" max="6" width="21.1796875" bestFit="1" customWidth="1"/>
  </cols>
  <sheetData>
    <row r="1" spans="1:6" x14ac:dyDescent="0.35">
      <c r="A1" s="1" t="s">
        <v>13</v>
      </c>
      <c r="B1" s="1" t="s">
        <v>14</v>
      </c>
      <c r="C1" s="1" t="s">
        <v>4</v>
      </c>
      <c r="D1" s="1" t="s">
        <v>1</v>
      </c>
      <c r="E1" s="1" t="s">
        <v>23</v>
      </c>
      <c r="F1" s="1" t="s">
        <v>37</v>
      </c>
    </row>
    <row r="2" spans="1:6" x14ac:dyDescent="0.35">
      <c r="A2" t="s">
        <v>30</v>
      </c>
      <c r="B2">
        <v>0</v>
      </c>
      <c r="C2">
        <v>8191</v>
      </c>
      <c r="D2">
        <v>1</v>
      </c>
      <c r="E2">
        <f>C2</f>
        <v>8191</v>
      </c>
      <c r="F2" t="s">
        <v>38</v>
      </c>
    </row>
    <row r="12" spans="1:6" x14ac:dyDescent="0.35">
      <c r="A12" s="1" t="s">
        <v>2</v>
      </c>
      <c r="E12">
        <f>SUM(E2:E10)</f>
        <v>8191</v>
      </c>
    </row>
    <row r="34" spans="13:13" x14ac:dyDescent="0.35">
      <c r="M34" t="s">
        <v>54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9777F-CEF0-4425-930E-295AE7C473DC}">
  <dimension ref="A1:F12"/>
  <sheetViews>
    <sheetView workbookViewId="0">
      <selection activeCell="E3" sqref="E3"/>
    </sheetView>
  </sheetViews>
  <sheetFormatPr defaultRowHeight="14.5" x14ac:dyDescent="0.35"/>
  <cols>
    <col min="1" max="1" width="31.36328125" bestFit="1" customWidth="1"/>
    <col min="2" max="2" width="6.1796875" customWidth="1"/>
    <col min="3" max="4" width="11.453125" customWidth="1"/>
    <col min="6" max="6" width="31.36328125" bestFit="1" customWidth="1"/>
  </cols>
  <sheetData>
    <row r="1" spans="1:6" x14ac:dyDescent="0.35">
      <c r="A1" s="1" t="s">
        <v>13</v>
      </c>
      <c r="B1" s="1" t="s">
        <v>14</v>
      </c>
      <c r="C1" s="1" t="s">
        <v>4</v>
      </c>
      <c r="D1" s="1" t="s">
        <v>1</v>
      </c>
      <c r="E1" s="1" t="s">
        <v>23</v>
      </c>
      <c r="F1" s="1" t="s">
        <v>37</v>
      </c>
    </row>
    <row r="2" spans="1:6" x14ac:dyDescent="0.35">
      <c r="A2" t="s">
        <v>30</v>
      </c>
      <c r="B2">
        <v>0</v>
      </c>
      <c r="C2">
        <v>1586</v>
      </c>
      <c r="D2">
        <v>1</v>
      </c>
      <c r="E2">
        <f>C2</f>
        <v>1586</v>
      </c>
      <c r="F2" t="s">
        <v>43</v>
      </c>
    </row>
    <row r="3" spans="1:6" x14ac:dyDescent="0.35">
      <c r="A3" t="s">
        <v>48</v>
      </c>
      <c r="B3">
        <f>B4-E3</f>
        <v>7971</v>
      </c>
      <c r="C3">
        <v>186</v>
      </c>
      <c r="D3">
        <v>1</v>
      </c>
      <c r="E3">
        <f>C3*D3</f>
        <v>186</v>
      </c>
      <c r="F3" t="s">
        <v>49</v>
      </c>
    </row>
    <row r="4" spans="1:6" x14ac:dyDescent="0.35">
      <c r="A4" t="s">
        <v>45</v>
      </c>
      <c r="B4">
        <f>8192-E4</f>
        <v>8157</v>
      </c>
      <c r="C4">
        <v>7</v>
      </c>
      <c r="D4">
        <v>5</v>
      </c>
      <c r="E4">
        <f>C4*D4</f>
        <v>35</v>
      </c>
      <c r="F4" t="s">
        <v>44</v>
      </c>
    </row>
    <row r="12" spans="1:6" x14ac:dyDescent="0.35">
      <c r="A12" s="1" t="s">
        <v>2</v>
      </c>
      <c r="E12">
        <f>SUM(E2:E10)</f>
        <v>1807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E8641-C02D-4ECA-9797-EDC79FC57C57}">
  <dimension ref="A1:I9"/>
  <sheetViews>
    <sheetView workbookViewId="0">
      <selection activeCell="E6" sqref="E6"/>
    </sheetView>
  </sheetViews>
  <sheetFormatPr defaultRowHeight="14.5" x14ac:dyDescent="0.35"/>
  <cols>
    <col min="1" max="1" width="19.81640625" customWidth="1"/>
    <col min="2" max="2" width="6.1796875" customWidth="1"/>
    <col min="3" max="4" width="11.453125" customWidth="1"/>
    <col min="6" max="6" width="12.453125" bestFit="1" customWidth="1"/>
    <col min="9" max="9" width="25.90625" customWidth="1"/>
  </cols>
  <sheetData>
    <row r="1" spans="1:9" x14ac:dyDescent="0.35">
      <c r="A1" s="1" t="s">
        <v>13</v>
      </c>
      <c r="B1" s="1" t="s">
        <v>14</v>
      </c>
      <c r="C1" s="1" t="s">
        <v>4</v>
      </c>
      <c r="D1" s="1" t="s">
        <v>1</v>
      </c>
      <c r="E1" s="1" t="s">
        <v>23</v>
      </c>
      <c r="F1" s="1" t="s">
        <v>37</v>
      </c>
      <c r="G1" s="1" t="s">
        <v>66</v>
      </c>
      <c r="H1" s="1" t="s">
        <v>68</v>
      </c>
      <c r="I1" s="1" t="s">
        <v>67</v>
      </c>
    </row>
    <row r="2" spans="1:9" x14ac:dyDescent="0.35">
      <c r="A2" t="s">
        <v>30</v>
      </c>
      <c r="B2">
        <v>0</v>
      </c>
      <c r="C2">
        <v>7856</v>
      </c>
      <c r="D2">
        <v>1</v>
      </c>
      <c r="E2">
        <f>C2*D2</f>
        <v>7856</v>
      </c>
      <c r="G2">
        <f>B2+C2-1</f>
        <v>7855</v>
      </c>
      <c r="H2" t="str">
        <f>DEC2HEX(B2+40960)</f>
        <v>A000</v>
      </c>
      <c r="I2" t="str">
        <f>DEC2HEX(G2+40960)</f>
        <v>BEAF</v>
      </c>
    </row>
    <row r="3" spans="1:9" x14ac:dyDescent="0.35">
      <c r="A3" t="s">
        <v>57</v>
      </c>
      <c r="B3">
        <f>G2+1</f>
        <v>7856</v>
      </c>
      <c r="C3">
        <v>336</v>
      </c>
      <c r="D3">
        <v>1</v>
      </c>
      <c r="E3">
        <f>C3*D3</f>
        <v>336</v>
      </c>
      <c r="G3">
        <f>B3+C3-1</f>
        <v>8191</v>
      </c>
      <c r="H3" t="str">
        <f>DEC2HEX(B3+40960)</f>
        <v>BEB0</v>
      </c>
      <c r="I3" t="str">
        <f>DEC2HEX(G3+40960)</f>
        <v>BFFF</v>
      </c>
    </row>
    <row r="9" spans="1:9" x14ac:dyDescent="0.35">
      <c r="E9">
        <f>SUM(E2:E7)</f>
        <v>8192</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806B9-8F96-4CFC-8F80-C6046C4BB66C}">
  <dimension ref="A1:F13"/>
  <sheetViews>
    <sheetView workbookViewId="0">
      <selection activeCell="C11" sqref="C11"/>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15</v>
      </c>
      <c r="B2">
        <v>0</v>
      </c>
      <c r="C2">
        <v>185</v>
      </c>
      <c r="D2">
        <v>1</v>
      </c>
      <c r="E2">
        <f>C2*D2</f>
        <v>185</v>
      </c>
    </row>
    <row r="3" spans="1:6" x14ac:dyDescent="0.35">
      <c r="A3" t="s">
        <v>16</v>
      </c>
      <c r="B3">
        <f>B2+ E2+1</f>
        <v>186</v>
      </c>
      <c r="C3">
        <v>5</v>
      </c>
      <c r="D3">
        <v>255</v>
      </c>
      <c r="E3">
        <f t="shared" ref="E3:E6" si="0">C3*D3</f>
        <v>1275</v>
      </c>
    </row>
    <row r="4" spans="1:6" x14ac:dyDescent="0.35">
      <c r="A4" t="s">
        <v>17</v>
      </c>
      <c r="B4">
        <f>B3+ E3+1</f>
        <v>1462</v>
      </c>
      <c r="C4">
        <v>5</v>
      </c>
      <c r="D4">
        <v>255</v>
      </c>
      <c r="E4">
        <f t="shared" si="0"/>
        <v>1275</v>
      </c>
    </row>
    <row r="5" spans="1:6" x14ac:dyDescent="0.35">
      <c r="A5" t="s">
        <v>18</v>
      </c>
      <c r="B5">
        <f>B4+ E4+1</f>
        <v>2738</v>
      </c>
      <c r="C5">
        <v>5</v>
      </c>
      <c r="D5">
        <v>255</v>
      </c>
      <c r="E5">
        <f t="shared" si="0"/>
        <v>1275</v>
      </c>
    </row>
    <row r="6" spans="1:6" x14ac:dyDescent="0.35">
      <c r="A6" t="s">
        <v>19</v>
      </c>
      <c r="B6">
        <f>B5+ E5+1</f>
        <v>4014</v>
      </c>
      <c r="C6">
        <v>5</v>
      </c>
      <c r="D6">
        <v>255</v>
      </c>
      <c r="E6">
        <f t="shared" si="0"/>
        <v>1275</v>
      </c>
    </row>
    <row r="9" spans="1:6" x14ac:dyDescent="0.35">
      <c r="A9" t="s">
        <v>28</v>
      </c>
      <c r="B9">
        <f>BANK0x3E!B4+ BANK0x3E!E4+1</f>
        <v>5874</v>
      </c>
      <c r="C9">
        <v>10</v>
      </c>
      <c r="D9">
        <v>20</v>
      </c>
      <c r="E9">
        <f t="shared" ref="E9" si="1">C9*D9</f>
        <v>200</v>
      </c>
    </row>
    <row r="13" spans="1:6" x14ac:dyDescent="0.35">
      <c r="A13" s="1" t="s">
        <v>2</v>
      </c>
      <c r="E13">
        <f>SUM(E2:E11)</f>
        <v>5485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A6CAE-A2FB-4700-AF3B-F451BF94FBFE}">
  <dimension ref="A1:F13"/>
  <sheetViews>
    <sheetView workbookViewId="0">
      <selection activeCell="C5" sqref="C5"/>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28</v>
      </c>
      <c r="B2">
        <v>0</v>
      </c>
      <c r="C2">
        <v>9</v>
      </c>
      <c r="D2">
        <v>20</v>
      </c>
      <c r="E2">
        <f t="shared" ref="E2" si="0">C2*D2</f>
        <v>180</v>
      </c>
    </row>
    <row r="3" spans="1:6" x14ac:dyDescent="0.35">
      <c r="A3" t="s">
        <v>29</v>
      </c>
      <c r="B3">
        <f>B2+ E2+1</f>
        <v>181</v>
      </c>
      <c r="C3">
        <v>9</v>
      </c>
      <c r="D3">
        <f>D2*20</f>
        <v>400</v>
      </c>
      <c r="E3">
        <f t="shared" ref="E3" si="1">C3*D3</f>
        <v>3600</v>
      </c>
    </row>
    <row r="4" spans="1:6" x14ac:dyDescent="0.35">
      <c r="A4" t="s">
        <v>34</v>
      </c>
      <c r="B4">
        <f>B3+ E3+1</f>
        <v>3782</v>
      </c>
      <c r="C4">
        <v>42</v>
      </c>
      <c r="D4">
        <v>20</v>
      </c>
      <c r="E4">
        <f t="shared" ref="E4" si="2">C4*D4</f>
        <v>840</v>
      </c>
    </row>
    <row r="5" spans="1:6" x14ac:dyDescent="0.35">
      <c r="A5" t="s">
        <v>35</v>
      </c>
      <c r="B5">
        <f>B4+ E4+1</f>
        <v>4623</v>
      </c>
      <c r="C5">
        <v>12</v>
      </c>
      <c r="D5">
        <v>256</v>
      </c>
      <c r="E5">
        <f t="shared" ref="E5" si="3">C5*D5</f>
        <v>3072</v>
      </c>
    </row>
    <row r="6" spans="1:6" x14ac:dyDescent="0.35">
      <c r="A6" t="s">
        <v>46</v>
      </c>
    </row>
    <row r="13" spans="1:6" x14ac:dyDescent="0.35">
      <c r="A13" s="1" t="s">
        <v>2</v>
      </c>
      <c r="E13">
        <f>SUM(E2:E11)</f>
        <v>7692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CB7A9-D68D-4611-9022-3CBE081861CE}">
  <dimension ref="A1:F13"/>
  <sheetViews>
    <sheetView workbookViewId="0">
      <selection activeCell="B3" sqref="B3"/>
    </sheetView>
  </sheetViews>
  <sheetFormatPr defaultRowHeight="14.5" x14ac:dyDescent="0.35"/>
  <cols>
    <col min="1" max="1" width="19.81640625" customWidth="1"/>
    <col min="2" max="2" width="6.1796875" customWidth="1"/>
    <col min="3" max="4" width="11.453125" customWidth="1"/>
  </cols>
  <sheetData>
    <row r="1" spans="1:6" x14ac:dyDescent="0.35">
      <c r="A1" s="1" t="s">
        <v>13</v>
      </c>
      <c r="B1" s="1" t="s">
        <v>14</v>
      </c>
      <c r="C1" s="1" t="s">
        <v>4</v>
      </c>
      <c r="D1" s="1" t="s">
        <v>1</v>
      </c>
      <c r="E1" s="1" t="s">
        <v>23</v>
      </c>
      <c r="F1" s="1"/>
    </row>
    <row r="2" spans="1:6" x14ac:dyDescent="0.35">
      <c r="A2" t="s">
        <v>47</v>
      </c>
      <c r="B2">
        <v>0</v>
      </c>
      <c r="C2">
        <v>6</v>
      </c>
      <c r="D2">
        <v>256</v>
      </c>
      <c r="E2">
        <f t="shared" ref="E2" si="0">C2*D2</f>
        <v>1536</v>
      </c>
    </row>
    <row r="3" spans="1:6" x14ac:dyDescent="0.35">
      <c r="A3" t="s">
        <v>20</v>
      </c>
      <c r="B3">
        <f>E2 + 1</f>
        <v>1537</v>
      </c>
      <c r="C3">
        <v>8</v>
      </c>
      <c r="D3">
        <v>255</v>
      </c>
      <c r="E3">
        <f>C3*D3</f>
        <v>2040</v>
      </c>
    </row>
    <row r="4" spans="1:6" x14ac:dyDescent="0.35">
      <c r="A4" t="s">
        <v>21</v>
      </c>
      <c r="B4">
        <f>B3+ E3+1</f>
        <v>3578</v>
      </c>
      <c r="C4">
        <v>9</v>
      </c>
      <c r="D4">
        <v>255</v>
      </c>
      <c r="E4">
        <f>C4*D4</f>
        <v>2295</v>
      </c>
    </row>
    <row r="6" spans="1:6" x14ac:dyDescent="0.35">
      <c r="A6" t="s">
        <v>46</v>
      </c>
    </row>
    <row r="13" spans="1:6" x14ac:dyDescent="0.35">
      <c r="A13" s="1" t="s">
        <v>2</v>
      </c>
      <c r="E13">
        <f>SUM(E2:E11)</f>
        <v>5871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7E188-51E7-49EE-9F4F-07D9A5354CD1}">
  <dimension ref="A1:F11"/>
  <sheetViews>
    <sheetView workbookViewId="0">
      <selection activeCell="A8" sqref="A8"/>
    </sheetView>
  </sheetViews>
  <sheetFormatPr defaultRowHeight="14.5" x14ac:dyDescent="0.35"/>
  <cols>
    <col min="1" max="1" width="60.54296875" bestFit="1" customWidth="1"/>
    <col min="6" max="6" width="24.54296875" customWidth="1"/>
  </cols>
  <sheetData>
    <row r="1" spans="1:6" x14ac:dyDescent="0.35">
      <c r="A1" s="1" t="s">
        <v>13</v>
      </c>
      <c r="B1" s="1" t="s">
        <v>14</v>
      </c>
      <c r="C1" s="1" t="s">
        <v>4</v>
      </c>
      <c r="D1" s="1" t="s">
        <v>1</v>
      </c>
      <c r="E1" s="1" t="s">
        <v>23</v>
      </c>
      <c r="F1" s="1" t="s">
        <v>63</v>
      </c>
    </row>
    <row r="2" spans="1:6" x14ac:dyDescent="0.35">
      <c r="A2" t="s">
        <v>22</v>
      </c>
      <c r="B2">
        <v>0</v>
      </c>
      <c r="C2">
        <v>1</v>
      </c>
      <c r="D2">
        <v>256</v>
      </c>
      <c r="E2">
        <f>C2*D2</f>
        <v>256</v>
      </c>
      <c r="F2" t="str">
        <f>DEC2HEX(HEX2DEC("400"))</f>
        <v>400</v>
      </c>
    </row>
    <row r="3" spans="1:6" x14ac:dyDescent="0.35">
      <c r="A3" t="s">
        <v>24</v>
      </c>
      <c r="B3">
        <f>B2+ E2+1</f>
        <v>257</v>
      </c>
      <c r="C3">
        <v>1</v>
      </c>
      <c r="D3">
        <v>256</v>
      </c>
      <c r="E3">
        <f t="shared" ref="E3" si="0">C3*D3</f>
        <v>256</v>
      </c>
      <c r="F3" t="str">
        <f>DEC2HEX(HEX2DEC(F2) + E2)</f>
        <v>500</v>
      </c>
    </row>
    <row r="4" spans="1:6" x14ac:dyDescent="0.35">
      <c r="A4" t="s">
        <v>27</v>
      </c>
      <c r="B4">
        <f>B3+ E3+1</f>
        <v>514</v>
      </c>
      <c r="C4">
        <v>500</v>
      </c>
      <c r="D4">
        <v>1</v>
      </c>
      <c r="E4">
        <f t="shared" ref="E4" si="1">C4*D4</f>
        <v>500</v>
      </c>
      <c r="F4" t="str">
        <f>DEC2HEX(HEX2DEC(F3) + E3)</f>
        <v>600</v>
      </c>
    </row>
    <row r="5" spans="1:6" x14ac:dyDescent="0.35">
      <c r="A5" t="s">
        <v>40</v>
      </c>
      <c r="B5">
        <f>B4+ E4+1</f>
        <v>1015</v>
      </c>
      <c r="C5">
        <v>11</v>
      </c>
      <c r="D5">
        <v>1</v>
      </c>
      <c r="E5">
        <f t="shared" ref="E5" si="2">C5*D5</f>
        <v>11</v>
      </c>
      <c r="F5" t="str">
        <f>DEC2HEX(HEX2DEC(F4) + E4)</f>
        <v>7F4</v>
      </c>
    </row>
    <row r="7" spans="1:6" x14ac:dyDescent="0.35">
      <c r="A7" t="s">
        <v>64</v>
      </c>
    </row>
    <row r="10" spans="1:6" x14ac:dyDescent="0.35">
      <c r="A10" t="s">
        <v>25</v>
      </c>
      <c r="E10">
        <f>SUM(E2:E9)</f>
        <v>1023</v>
      </c>
    </row>
    <row r="11" spans="1:6" x14ac:dyDescent="0.35">
      <c r="A11" t="s">
        <v>26</v>
      </c>
      <c r="E11">
        <v>1023</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D07F7-AEFD-4D2F-97E3-087A93BF23D8}">
  <dimension ref="A1:I14"/>
  <sheetViews>
    <sheetView tabSelected="1" workbookViewId="0">
      <selection activeCell="F8" sqref="F8"/>
    </sheetView>
  </sheetViews>
  <sheetFormatPr defaultRowHeight="14.5" x14ac:dyDescent="0.35"/>
  <cols>
    <col min="1" max="1" width="21.453125" bestFit="1" customWidth="1"/>
    <col min="2" max="2" width="17.81640625" bestFit="1" customWidth="1"/>
    <col min="3" max="3" width="10.90625" customWidth="1"/>
    <col min="4" max="5" width="15.81640625" customWidth="1"/>
    <col min="6" max="6" width="9.90625" customWidth="1"/>
    <col min="7" max="7" width="11.36328125" bestFit="1" customWidth="1"/>
    <col min="8" max="8" width="18.36328125" bestFit="1" customWidth="1"/>
    <col min="9" max="9" width="16.1796875" customWidth="1"/>
  </cols>
  <sheetData>
    <row r="1" spans="1:9" x14ac:dyDescent="0.35">
      <c r="A1" s="1" t="s">
        <v>13</v>
      </c>
      <c r="B1" s="1" t="s">
        <v>14</v>
      </c>
      <c r="C1" s="1" t="s">
        <v>4</v>
      </c>
      <c r="D1" s="1" t="s">
        <v>69</v>
      </c>
      <c r="E1" s="1" t="s">
        <v>65</v>
      </c>
      <c r="F1" s="1"/>
      <c r="G1" s="1"/>
      <c r="H1" s="1"/>
      <c r="I1" s="1"/>
    </row>
    <row r="2" spans="1:9" x14ac:dyDescent="0.35">
      <c r="A2" t="s">
        <v>70</v>
      </c>
      <c r="B2">
        <v>0</v>
      </c>
      <c r="C2">
        <v>38400</v>
      </c>
      <c r="D2" t="str">
        <f>DEC2HEX(HEX2DEC("00000"))</f>
        <v>0</v>
      </c>
      <c r="E2" t="str">
        <f t="shared" ref="E2:E8" si="0">DEC2HEX(HEX2DEC(D2)+C2-1)</f>
        <v>95FF</v>
      </c>
    </row>
    <row r="3" spans="1:9" x14ac:dyDescent="0.35">
      <c r="A3" t="s">
        <v>71</v>
      </c>
      <c r="B3">
        <f>C2</f>
        <v>38400</v>
      </c>
      <c r="C3">
        <v>13440</v>
      </c>
      <c r="D3" t="str">
        <f t="shared" ref="D3:D8" si="1">DEC2HEX(B2 + C2)</f>
        <v>9600</v>
      </c>
      <c r="E3" t="str">
        <f t="shared" si="0"/>
        <v>CA7F</v>
      </c>
    </row>
    <row r="4" spans="1:9" x14ac:dyDescent="0.35">
      <c r="A4" t="s">
        <v>220</v>
      </c>
      <c r="B4">
        <f>B3+ C3</f>
        <v>51840</v>
      </c>
      <c r="C4">
        <v>2</v>
      </c>
      <c r="D4" t="str">
        <f>DEC2HEX(B3 + C3)</f>
        <v>CA80</v>
      </c>
      <c r="E4" t="str">
        <f>DEC2HEX(HEX2DEC(D4)+C4-1)</f>
        <v>CA81</v>
      </c>
    </row>
    <row r="5" spans="1:9" x14ac:dyDescent="0.35">
      <c r="A5" t="s">
        <v>53</v>
      </c>
      <c r="B5">
        <f>B4+ C4</f>
        <v>51842</v>
      </c>
      <c r="C5">
        <v>126</v>
      </c>
      <c r="D5" t="str">
        <f>DEC2HEX(B4 + C4)</f>
        <v>CA82</v>
      </c>
      <c r="E5" t="str">
        <f t="shared" ref="E5" si="2">DEC2HEX(HEX2DEC(D5)+C5-1)</f>
        <v>CAFF</v>
      </c>
    </row>
    <row r="6" spans="1:9" x14ac:dyDescent="0.35">
      <c r="A6" t="s">
        <v>81</v>
      </c>
      <c r="B6">
        <f>B5+C5</f>
        <v>51968</v>
      </c>
      <c r="C6">
        <v>1280</v>
      </c>
      <c r="D6" t="str">
        <f>DEC2HEX(B5 + C5)</f>
        <v>CB00</v>
      </c>
      <c r="E6" t="str">
        <f t="shared" si="0"/>
        <v>CFFF</v>
      </c>
    </row>
    <row r="7" spans="1:9" x14ac:dyDescent="0.35">
      <c r="A7" t="s">
        <v>72</v>
      </c>
      <c r="B7">
        <f t="shared" ref="B7:B9" si="3">B6+C6</f>
        <v>53248</v>
      </c>
      <c r="C7">
        <v>2560</v>
      </c>
      <c r="D7" t="str">
        <f t="shared" si="1"/>
        <v>D000</v>
      </c>
      <c r="E7" t="str">
        <f t="shared" si="0"/>
        <v>D9FF</v>
      </c>
    </row>
    <row r="8" spans="1:9" x14ac:dyDescent="0.35">
      <c r="A8" t="s">
        <v>73</v>
      </c>
      <c r="B8">
        <f t="shared" si="3"/>
        <v>55808</v>
      </c>
      <c r="C8">
        <v>4096</v>
      </c>
      <c r="D8" t="str">
        <f t="shared" si="1"/>
        <v>DA00</v>
      </c>
      <c r="E8" t="str">
        <f t="shared" si="0"/>
        <v>E9FF</v>
      </c>
    </row>
    <row r="9" spans="1:9" x14ac:dyDescent="0.35">
      <c r="A9" t="s">
        <v>77</v>
      </c>
      <c r="B9">
        <f t="shared" si="3"/>
        <v>59904</v>
      </c>
      <c r="C9">
        <v>69120</v>
      </c>
      <c r="D9" t="str">
        <f t="shared" ref="D9" si="4">DEC2HEX(B8 + C8)</f>
        <v>EA00</v>
      </c>
      <c r="E9" t="str">
        <f t="shared" ref="E9" si="5">DEC2HEX(HEX2DEC(D9)+C9-1)</f>
        <v>1F7FF</v>
      </c>
    </row>
    <row r="11" spans="1:9" x14ac:dyDescent="0.35">
      <c r="B11" t="s">
        <v>80</v>
      </c>
      <c r="C11">
        <f>C9+C6</f>
        <v>70400</v>
      </c>
    </row>
    <row r="12" spans="1:9" x14ac:dyDescent="0.35">
      <c r="B12" t="s">
        <v>74</v>
      </c>
      <c r="C12">
        <f>SUM(C2:C9)</f>
        <v>129024</v>
      </c>
    </row>
    <row r="13" spans="1:9" x14ac:dyDescent="0.35">
      <c r="B13" t="s">
        <v>75</v>
      </c>
      <c r="C13">
        <v>129471</v>
      </c>
    </row>
    <row r="14" spans="1:9" x14ac:dyDescent="0.35">
      <c r="B14" t="s">
        <v>76</v>
      </c>
      <c r="C14">
        <f>C13-C12</f>
        <v>447</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F9F0-2373-44BA-8150-CDB117860CA2}">
  <dimension ref="A1:D136"/>
  <sheetViews>
    <sheetView workbookViewId="0">
      <selection activeCell="D1" sqref="D1"/>
    </sheetView>
  </sheetViews>
  <sheetFormatPr defaultRowHeight="14.5" x14ac:dyDescent="0.35"/>
  <cols>
    <col min="4" max="4" width="119.1796875" customWidth="1"/>
  </cols>
  <sheetData>
    <row r="1" spans="1:4" x14ac:dyDescent="0.35">
      <c r="A1" t="s">
        <v>82</v>
      </c>
      <c r="B1" t="s">
        <v>83</v>
      </c>
      <c r="D1" t="s">
        <v>219</v>
      </c>
    </row>
    <row r="2" spans="1:4" x14ac:dyDescent="0.35">
      <c r="A2">
        <v>0</v>
      </c>
      <c r="B2" t="s">
        <v>84</v>
      </c>
    </row>
    <row r="3" spans="1:4" x14ac:dyDescent="0.35">
      <c r="A3">
        <v>1</v>
      </c>
      <c r="B3" t="s">
        <v>85</v>
      </c>
    </row>
    <row r="4" spans="1:4" x14ac:dyDescent="0.35">
      <c r="A4">
        <v>2</v>
      </c>
      <c r="B4" t="s">
        <v>86</v>
      </c>
    </row>
    <row r="5" spans="1:4" x14ac:dyDescent="0.35">
      <c r="A5">
        <v>3</v>
      </c>
      <c r="B5" t="s">
        <v>87</v>
      </c>
    </row>
    <row r="6" spans="1:4" x14ac:dyDescent="0.35">
      <c r="A6">
        <v>4</v>
      </c>
      <c r="B6" t="s">
        <v>88</v>
      </c>
    </row>
    <row r="7" spans="1:4" x14ac:dyDescent="0.35">
      <c r="A7">
        <v>5</v>
      </c>
      <c r="B7" t="s">
        <v>89</v>
      </c>
    </row>
    <row r="8" spans="1:4" x14ac:dyDescent="0.35">
      <c r="A8">
        <v>6</v>
      </c>
      <c r="B8" t="s">
        <v>90</v>
      </c>
    </row>
    <row r="9" spans="1:4" x14ac:dyDescent="0.35">
      <c r="A9">
        <v>7</v>
      </c>
      <c r="B9" t="s">
        <v>91</v>
      </c>
    </row>
    <row r="10" spans="1:4" x14ac:dyDescent="0.35">
      <c r="A10">
        <v>8</v>
      </c>
      <c r="B10" t="s">
        <v>92</v>
      </c>
    </row>
    <row r="11" spans="1:4" x14ac:dyDescent="0.35">
      <c r="A11">
        <v>9</v>
      </c>
      <c r="B11" t="s">
        <v>93</v>
      </c>
    </row>
    <row r="12" spans="1:4" x14ac:dyDescent="0.35">
      <c r="A12">
        <v>10</v>
      </c>
      <c r="B12" t="s">
        <v>94</v>
      </c>
    </row>
    <row r="13" spans="1:4" x14ac:dyDescent="0.35">
      <c r="A13">
        <v>11</v>
      </c>
      <c r="B13" t="s">
        <v>95</v>
      </c>
    </row>
    <row r="14" spans="1:4" x14ac:dyDescent="0.35">
      <c r="A14">
        <v>12</v>
      </c>
      <c r="B14" t="s">
        <v>96</v>
      </c>
    </row>
    <row r="15" spans="1:4" x14ac:dyDescent="0.35">
      <c r="A15">
        <v>13</v>
      </c>
      <c r="B15" t="s">
        <v>97</v>
      </c>
    </row>
    <row r="16" spans="1:4" x14ac:dyDescent="0.35">
      <c r="A16">
        <v>14</v>
      </c>
      <c r="B16" t="s">
        <v>98</v>
      </c>
    </row>
    <row r="17" spans="1:2" x14ac:dyDescent="0.35">
      <c r="A17">
        <v>15</v>
      </c>
      <c r="B17" t="s">
        <v>99</v>
      </c>
    </row>
    <row r="18" spans="1:2" x14ac:dyDescent="0.35">
      <c r="A18">
        <v>16</v>
      </c>
      <c r="B18" t="s">
        <v>100</v>
      </c>
    </row>
    <row r="19" spans="1:2" x14ac:dyDescent="0.35">
      <c r="A19">
        <v>17</v>
      </c>
      <c r="B19" t="s">
        <v>101</v>
      </c>
    </row>
    <row r="20" spans="1:2" x14ac:dyDescent="0.35">
      <c r="A20">
        <v>18</v>
      </c>
      <c r="B20" t="s">
        <v>102</v>
      </c>
    </row>
    <row r="21" spans="1:2" x14ac:dyDescent="0.35">
      <c r="A21">
        <v>19</v>
      </c>
      <c r="B21" t="s">
        <v>103</v>
      </c>
    </row>
    <row r="22" spans="1:2" x14ac:dyDescent="0.35">
      <c r="A22">
        <v>20</v>
      </c>
      <c r="B22" t="s">
        <v>104</v>
      </c>
    </row>
    <row r="23" spans="1:2" x14ac:dyDescent="0.35">
      <c r="A23">
        <v>21</v>
      </c>
      <c r="B23" t="s">
        <v>105</v>
      </c>
    </row>
    <row r="24" spans="1:2" x14ac:dyDescent="0.35">
      <c r="A24">
        <v>22</v>
      </c>
      <c r="B24" t="s">
        <v>106</v>
      </c>
    </row>
    <row r="25" spans="1:2" x14ac:dyDescent="0.35">
      <c r="A25">
        <v>23</v>
      </c>
      <c r="B25" t="s">
        <v>107</v>
      </c>
    </row>
    <row r="26" spans="1:2" x14ac:dyDescent="0.35">
      <c r="A26">
        <v>24</v>
      </c>
      <c r="B26" t="s">
        <v>108</v>
      </c>
    </row>
    <row r="27" spans="1:2" x14ac:dyDescent="0.35">
      <c r="A27">
        <v>25</v>
      </c>
      <c r="B27" t="s">
        <v>109</v>
      </c>
    </row>
    <row r="28" spans="1:2" x14ac:dyDescent="0.35">
      <c r="A28">
        <v>26</v>
      </c>
      <c r="B28" t="s">
        <v>110</v>
      </c>
    </row>
    <row r="29" spans="1:2" x14ac:dyDescent="0.35">
      <c r="A29">
        <v>27</v>
      </c>
      <c r="B29" t="s">
        <v>111</v>
      </c>
    </row>
    <row r="30" spans="1:2" x14ac:dyDescent="0.35">
      <c r="A30">
        <v>28</v>
      </c>
      <c r="B30" t="s">
        <v>112</v>
      </c>
    </row>
    <row r="31" spans="1:2" x14ac:dyDescent="0.35">
      <c r="A31">
        <v>29</v>
      </c>
      <c r="B31" t="s">
        <v>113</v>
      </c>
    </row>
    <row r="32" spans="1:2" x14ac:dyDescent="0.35">
      <c r="A32">
        <v>30</v>
      </c>
      <c r="B32" t="s">
        <v>114</v>
      </c>
    </row>
    <row r="33" spans="1:2" x14ac:dyDescent="0.35">
      <c r="A33">
        <v>31</v>
      </c>
      <c r="B33" t="s">
        <v>115</v>
      </c>
    </row>
    <row r="34" spans="1:2" x14ac:dyDescent="0.35">
      <c r="A34">
        <v>32</v>
      </c>
      <c r="B34" t="s">
        <v>116</v>
      </c>
    </row>
    <row r="35" spans="1:2" x14ac:dyDescent="0.35">
      <c r="A35">
        <v>33</v>
      </c>
      <c r="B35" t="s">
        <v>117</v>
      </c>
    </row>
    <row r="36" spans="1:2" x14ac:dyDescent="0.35">
      <c r="A36">
        <v>34</v>
      </c>
      <c r="B36" t="s">
        <v>118</v>
      </c>
    </row>
    <row r="37" spans="1:2" x14ac:dyDescent="0.35">
      <c r="A37">
        <v>35</v>
      </c>
      <c r="B37" t="s">
        <v>119</v>
      </c>
    </row>
    <row r="38" spans="1:2" x14ac:dyDescent="0.35">
      <c r="A38">
        <v>36</v>
      </c>
      <c r="B38" t="s">
        <v>120</v>
      </c>
    </row>
    <row r="39" spans="1:2" x14ac:dyDescent="0.35">
      <c r="A39">
        <v>37</v>
      </c>
      <c r="B39" t="s">
        <v>121</v>
      </c>
    </row>
    <row r="40" spans="1:2" x14ac:dyDescent="0.35">
      <c r="A40">
        <v>38</v>
      </c>
      <c r="B40" t="s">
        <v>122</v>
      </c>
    </row>
    <row r="41" spans="1:2" x14ac:dyDescent="0.35">
      <c r="A41">
        <v>39</v>
      </c>
      <c r="B41" t="s">
        <v>123</v>
      </c>
    </row>
    <row r="42" spans="1:2" x14ac:dyDescent="0.35">
      <c r="A42">
        <v>40</v>
      </c>
      <c r="B42" t="s">
        <v>124</v>
      </c>
    </row>
    <row r="43" spans="1:2" x14ac:dyDescent="0.35">
      <c r="A43">
        <v>41</v>
      </c>
      <c r="B43" t="s">
        <v>125</v>
      </c>
    </row>
    <row r="44" spans="1:2" x14ac:dyDescent="0.35">
      <c r="A44">
        <v>42</v>
      </c>
      <c r="B44" t="s">
        <v>126</v>
      </c>
    </row>
    <row r="45" spans="1:2" x14ac:dyDescent="0.35">
      <c r="A45">
        <v>43</v>
      </c>
      <c r="B45" t="s">
        <v>127</v>
      </c>
    </row>
    <row r="46" spans="1:2" x14ac:dyDescent="0.35">
      <c r="A46">
        <v>44</v>
      </c>
      <c r="B46" t="s">
        <v>128</v>
      </c>
    </row>
    <row r="47" spans="1:2" x14ac:dyDescent="0.35">
      <c r="A47">
        <v>45</v>
      </c>
      <c r="B47" t="s">
        <v>129</v>
      </c>
    </row>
    <row r="48" spans="1:2" x14ac:dyDescent="0.35">
      <c r="A48">
        <v>46</v>
      </c>
      <c r="B48" t="s">
        <v>130</v>
      </c>
    </row>
    <row r="49" spans="1:2" x14ac:dyDescent="0.35">
      <c r="A49">
        <v>47</v>
      </c>
      <c r="B49" t="s">
        <v>131</v>
      </c>
    </row>
    <row r="50" spans="1:2" x14ac:dyDescent="0.35">
      <c r="A50">
        <v>48</v>
      </c>
      <c r="B50" t="s">
        <v>132</v>
      </c>
    </row>
    <row r="51" spans="1:2" x14ac:dyDescent="0.35">
      <c r="A51">
        <v>49</v>
      </c>
      <c r="B51" t="s">
        <v>133</v>
      </c>
    </row>
    <row r="52" spans="1:2" x14ac:dyDescent="0.35">
      <c r="A52">
        <v>50</v>
      </c>
      <c r="B52" t="s">
        <v>134</v>
      </c>
    </row>
    <row r="53" spans="1:2" x14ac:dyDescent="0.35">
      <c r="A53">
        <v>51</v>
      </c>
      <c r="B53" t="s">
        <v>135</v>
      </c>
    </row>
    <row r="54" spans="1:2" x14ac:dyDescent="0.35">
      <c r="A54">
        <v>52</v>
      </c>
      <c r="B54" t="s">
        <v>136</v>
      </c>
    </row>
    <row r="55" spans="1:2" x14ac:dyDescent="0.35">
      <c r="A55">
        <v>53</v>
      </c>
      <c r="B55" t="s">
        <v>137</v>
      </c>
    </row>
    <row r="56" spans="1:2" x14ac:dyDescent="0.35">
      <c r="A56">
        <v>54</v>
      </c>
      <c r="B56" t="s">
        <v>138</v>
      </c>
    </row>
    <row r="57" spans="1:2" x14ac:dyDescent="0.35">
      <c r="A57">
        <v>55</v>
      </c>
      <c r="B57" t="s">
        <v>139</v>
      </c>
    </row>
    <row r="58" spans="1:2" x14ac:dyDescent="0.35">
      <c r="A58">
        <v>56</v>
      </c>
      <c r="B58" t="s">
        <v>140</v>
      </c>
    </row>
    <row r="59" spans="1:2" x14ac:dyDescent="0.35">
      <c r="A59">
        <v>57</v>
      </c>
      <c r="B59" t="s">
        <v>141</v>
      </c>
    </row>
    <row r="60" spans="1:2" x14ac:dyDescent="0.35">
      <c r="A60">
        <v>58</v>
      </c>
      <c r="B60" t="s">
        <v>142</v>
      </c>
    </row>
    <row r="61" spans="1:2" x14ac:dyDescent="0.35">
      <c r="A61">
        <v>59</v>
      </c>
      <c r="B61" t="s">
        <v>143</v>
      </c>
    </row>
    <row r="62" spans="1:2" x14ac:dyDescent="0.35">
      <c r="A62">
        <v>60</v>
      </c>
      <c r="B62" t="s">
        <v>144</v>
      </c>
    </row>
    <row r="63" spans="1:2" x14ac:dyDescent="0.35">
      <c r="A63">
        <v>61</v>
      </c>
      <c r="B63" t="s">
        <v>145</v>
      </c>
    </row>
    <row r="64" spans="1:2" x14ac:dyDescent="0.35">
      <c r="A64">
        <v>62</v>
      </c>
      <c r="B64" t="s">
        <v>146</v>
      </c>
    </row>
    <row r="65" spans="1:2" x14ac:dyDescent="0.35">
      <c r="A65">
        <v>63</v>
      </c>
      <c r="B65" t="s">
        <v>147</v>
      </c>
    </row>
    <row r="66" spans="1:2" x14ac:dyDescent="0.35">
      <c r="A66">
        <v>64</v>
      </c>
      <c r="B66" t="s">
        <v>148</v>
      </c>
    </row>
    <row r="67" spans="1:2" x14ac:dyDescent="0.35">
      <c r="A67">
        <v>65</v>
      </c>
      <c r="B67" t="s">
        <v>149</v>
      </c>
    </row>
    <row r="68" spans="1:2" x14ac:dyDescent="0.35">
      <c r="A68">
        <v>66</v>
      </c>
      <c r="B68" t="s">
        <v>150</v>
      </c>
    </row>
    <row r="69" spans="1:2" x14ac:dyDescent="0.35">
      <c r="A69">
        <v>67</v>
      </c>
      <c r="B69" t="s">
        <v>151</v>
      </c>
    </row>
    <row r="70" spans="1:2" x14ac:dyDescent="0.35">
      <c r="A70">
        <v>68</v>
      </c>
      <c r="B70" t="s">
        <v>152</v>
      </c>
    </row>
    <row r="71" spans="1:2" x14ac:dyDescent="0.35">
      <c r="A71">
        <v>69</v>
      </c>
      <c r="B71" t="s">
        <v>153</v>
      </c>
    </row>
    <row r="72" spans="1:2" x14ac:dyDescent="0.35">
      <c r="A72">
        <v>70</v>
      </c>
      <c r="B72" t="s">
        <v>154</v>
      </c>
    </row>
    <row r="73" spans="1:2" x14ac:dyDescent="0.35">
      <c r="A73">
        <v>71</v>
      </c>
      <c r="B73" t="s">
        <v>155</v>
      </c>
    </row>
    <row r="74" spans="1:2" x14ac:dyDescent="0.35">
      <c r="A74">
        <v>72</v>
      </c>
      <c r="B74" t="s">
        <v>156</v>
      </c>
    </row>
    <row r="75" spans="1:2" x14ac:dyDescent="0.35">
      <c r="A75">
        <v>73</v>
      </c>
      <c r="B75" t="s">
        <v>157</v>
      </c>
    </row>
    <row r="76" spans="1:2" x14ac:dyDescent="0.35">
      <c r="A76">
        <v>74</v>
      </c>
      <c r="B76" t="s">
        <v>158</v>
      </c>
    </row>
    <row r="77" spans="1:2" x14ac:dyDescent="0.35">
      <c r="A77">
        <v>75</v>
      </c>
      <c r="B77" t="s">
        <v>159</v>
      </c>
    </row>
    <row r="78" spans="1:2" x14ac:dyDescent="0.35">
      <c r="A78">
        <v>76</v>
      </c>
      <c r="B78" t="s">
        <v>160</v>
      </c>
    </row>
    <row r="79" spans="1:2" x14ac:dyDescent="0.35">
      <c r="A79">
        <v>77</v>
      </c>
      <c r="B79" t="s">
        <v>161</v>
      </c>
    </row>
    <row r="80" spans="1:2" x14ac:dyDescent="0.35">
      <c r="A80">
        <v>78</v>
      </c>
      <c r="B80" t="s">
        <v>162</v>
      </c>
    </row>
    <row r="81" spans="1:2" x14ac:dyDescent="0.35">
      <c r="A81">
        <v>79</v>
      </c>
      <c r="B81" t="s">
        <v>163</v>
      </c>
    </row>
    <row r="82" spans="1:2" x14ac:dyDescent="0.35">
      <c r="A82">
        <v>80</v>
      </c>
      <c r="B82" t="s">
        <v>164</v>
      </c>
    </row>
    <row r="83" spans="1:2" x14ac:dyDescent="0.35">
      <c r="A83">
        <v>81</v>
      </c>
      <c r="B83" t="s">
        <v>165</v>
      </c>
    </row>
    <row r="84" spans="1:2" x14ac:dyDescent="0.35">
      <c r="A84">
        <v>82</v>
      </c>
      <c r="B84" t="s">
        <v>166</v>
      </c>
    </row>
    <row r="85" spans="1:2" x14ac:dyDescent="0.35">
      <c r="A85">
        <v>83</v>
      </c>
      <c r="B85" t="s">
        <v>167</v>
      </c>
    </row>
    <row r="86" spans="1:2" x14ac:dyDescent="0.35">
      <c r="A86">
        <v>84</v>
      </c>
      <c r="B86" t="s">
        <v>168</v>
      </c>
    </row>
    <row r="87" spans="1:2" x14ac:dyDescent="0.35">
      <c r="A87">
        <v>85</v>
      </c>
      <c r="B87" t="s">
        <v>169</v>
      </c>
    </row>
    <row r="88" spans="1:2" x14ac:dyDescent="0.35">
      <c r="A88">
        <v>86</v>
      </c>
      <c r="B88" t="s">
        <v>170</v>
      </c>
    </row>
    <row r="89" spans="1:2" x14ac:dyDescent="0.35">
      <c r="A89">
        <v>87</v>
      </c>
      <c r="B89" t="s">
        <v>171</v>
      </c>
    </row>
    <row r="90" spans="1:2" x14ac:dyDescent="0.35">
      <c r="A90">
        <v>88</v>
      </c>
      <c r="B90" t="s">
        <v>172</v>
      </c>
    </row>
    <row r="91" spans="1:2" x14ac:dyDescent="0.35">
      <c r="A91">
        <v>89</v>
      </c>
      <c r="B91" t="s">
        <v>173</v>
      </c>
    </row>
    <row r="92" spans="1:2" x14ac:dyDescent="0.35">
      <c r="A92">
        <v>90</v>
      </c>
      <c r="B92" t="s">
        <v>174</v>
      </c>
    </row>
    <row r="93" spans="1:2" x14ac:dyDescent="0.35">
      <c r="A93">
        <v>91</v>
      </c>
      <c r="B93" t="s">
        <v>175</v>
      </c>
    </row>
    <row r="94" spans="1:2" x14ac:dyDescent="0.35">
      <c r="A94">
        <v>92</v>
      </c>
      <c r="B94" t="s">
        <v>176</v>
      </c>
    </row>
    <row r="95" spans="1:2" x14ac:dyDescent="0.35">
      <c r="A95">
        <v>93</v>
      </c>
      <c r="B95" t="s">
        <v>177</v>
      </c>
    </row>
    <row r="96" spans="1:2" x14ac:dyDescent="0.35">
      <c r="A96">
        <v>94</v>
      </c>
      <c r="B96" t="s">
        <v>178</v>
      </c>
    </row>
    <row r="97" spans="1:2" x14ac:dyDescent="0.35">
      <c r="A97">
        <v>95</v>
      </c>
      <c r="B97" t="s">
        <v>179</v>
      </c>
    </row>
    <row r="98" spans="1:2" x14ac:dyDescent="0.35">
      <c r="A98">
        <v>96</v>
      </c>
      <c r="B98" t="s">
        <v>180</v>
      </c>
    </row>
    <row r="99" spans="1:2" x14ac:dyDescent="0.35">
      <c r="A99">
        <v>97</v>
      </c>
      <c r="B99" t="s">
        <v>181</v>
      </c>
    </row>
    <row r="100" spans="1:2" x14ac:dyDescent="0.35">
      <c r="A100">
        <v>98</v>
      </c>
      <c r="B100" t="s">
        <v>182</v>
      </c>
    </row>
    <row r="101" spans="1:2" x14ac:dyDescent="0.35">
      <c r="A101">
        <v>99</v>
      </c>
      <c r="B101" t="s">
        <v>183</v>
      </c>
    </row>
    <row r="102" spans="1:2" x14ac:dyDescent="0.35">
      <c r="A102">
        <v>100</v>
      </c>
      <c r="B102" t="s">
        <v>184</v>
      </c>
    </row>
    <row r="103" spans="1:2" x14ac:dyDescent="0.35">
      <c r="A103">
        <v>101</v>
      </c>
      <c r="B103" t="s">
        <v>185</v>
      </c>
    </row>
    <row r="104" spans="1:2" x14ac:dyDescent="0.35">
      <c r="A104">
        <v>102</v>
      </c>
      <c r="B104" t="s">
        <v>186</v>
      </c>
    </row>
    <row r="105" spans="1:2" x14ac:dyDescent="0.35">
      <c r="A105">
        <v>103</v>
      </c>
      <c r="B105" t="s">
        <v>187</v>
      </c>
    </row>
    <row r="106" spans="1:2" x14ac:dyDescent="0.35">
      <c r="A106">
        <v>104</v>
      </c>
      <c r="B106" t="s">
        <v>188</v>
      </c>
    </row>
    <row r="107" spans="1:2" x14ac:dyDescent="0.35">
      <c r="A107">
        <v>105</v>
      </c>
      <c r="B107" t="s">
        <v>189</v>
      </c>
    </row>
    <row r="108" spans="1:2" x14ac:dyDescent="0.35">
      <c r="A108">
        <v>106</v>
      </c>
      <c r="B108" t="s">
        <v>190</v>
      </c>
    </row>
    <row r="109" spans="1:2" x14ac:dyDescent="0.35">
      <c r="A109">
        <v>107</v>
      </c>
      <c r="B109" t="s">
        <v>191</v>
      </c>
    </row>
    <row r="110" spans="1:2" x14ac:dyDescent="0.35">
      <c r="A110">
        <v>108</v>
      </c>
      <c r="B110" t="s">
        <v>192</v>
      </c>
    </row>
    <row r="111" spans="1:2" x14ac:dyDescent="0.35">
      <c r="A111">
        <v>109</v>
      </c>
      <c r="B111" t="s">
        <v>193</v>
      </c>
    </row>
    <row r="112" spans="1:2" x14ac:dyDescent="0.35">
      <c r="A112">
        <v>110</v>
      </c>
      <c r="B112" t="s">
        <v>194</v>
      </c>
    </row>
    <row r="113" spans="1:2" x14ac:dyDescent="0.35">
      <c r="A113">
        <v>111</v>
      </c>
      <c r="B113" t="s">
        <v>195</v>
      </c>
    </row>
    <row r="114" spans="1:2" x14ac:dyDescent="0.35">
      <c r="A114">
        <v>112</v>
      </c>
      <c r="B114" t="s">
        <v>196</v>
      </c>
    </row>
    <row r="115" spans="1:2" x14ac:dyDescent="0.35">
      <c r="A115">
        <v>113</v>
      </c>
      <c r="B115" t="s">
        <v>197</v>
      </c>
    </row>
    <row r="116" spans="1:2" x14ac:dyDescent="0.35">
      <c r="A116">
        <v>114</v>
      </c>
      <c r="B116" t="s">
        <v>198</v>
      </c>
    </row>
    <row r="117" spans="1:2" x14ac:dyDescent="0.35">
      <c r="A117">
        <v>115</v>
      </c>
      <c r="B117" t="s">
        <v>199</v>
      </c>
    </row>
    <row r="118" spans="1:2" x14ac:dyDescent="0.35">
      <c r="A118">
        <v>116</v>
      </c>
      <c r="B118" t="s">
        <v>200</v>
      </c>
    </row>
    <row r="119" spans="1:2" x14ac:dyDescent="0.35">
      <c r="A119">
        <v>117</v>
      </c>
      <c r="B119" t="s">
        <v>201</v>
      </c>
    </row>
    <row r="120" spans="1:2" x14ac:dyDescent="0.35">
      <c r="A120">
        <v>118</v>
      </c>
      <c r="B120" t="s">
        <v>202</v>
      </c>
    </row>
    <row r="121" spans="1:2" x14ac:dyDescent="0.35">
      <c r="A121">
        <v>119</v>
      </c>
      <c r="B121" t="s">
        <v>203</v>
      </c>
    </row>
    <row r="122" spans="1:2" x14ac:dyDescent="0.35">
      <c r="A122">
        <v>120</v>
      </c>
      <c r="B122" t="s">
        <v>204</v>
      </c>
    </row>
    <row r="123" spans="1:2" x14ac:dyDescent="0.35">
      <c r="A123">
        <v>121</v>
      </c>
      <c r="B123" t="s">
        <v>205</v>
      </c>
    </row>
    <row r="124" spans="1:2" x14ac:dyDescent="0.35">
      <c r="A124">
        <v>122</v>
      </c>
      <c r="B124" t="s">
        <v>206</v>
      </c>
    </row>
    <row r="125" spans="1:2" x14ac:dyDescent="0.35">
      <c r="A125">
        <v>123</v>
      </c>
      <c r="B125" t="s">
        <v>207</v>
      </c>
    </row>
    <row r="126" spans="1:2" x14ac:dyDescent="0.35">
      <c r="A126">
        <v>124</v>
      </c>
      <c r="B126" t="s">
        <v>208</v>
      </c>
    </row>
    <row r="127" spans="1:2" x14ac:dyDescent="0.35">
      <c r="A127">
        <v>125</v>
      </c>
      <c r="B127" t="s">
        <v>209</v>
      </c>
    </row>
    <row r="128" spans="1:2" x14ac:dyDescent="0.35">
      <c r="A128">
        <v>126</v>
      </c>
      <c r="B128" t="s">
        <v>210</v>
      </c>
    </row>
    <row r="129" spans="1:2" x14ac:dyDescent="0.35">
      <c r="A129">
        <v>127</v>
      </c>
      <c r="B129" t="s">
        <v>211</v>
      </c>
    </row>
    <row r="130" spans="1:2" x14ac:dyDescent="0.35">
      <c r="A130">
        <v>128</v>
      </c>
      <c r="B130" t="s">
        <v>212</v>
      </c>
    </row>
    <row r="131" spans="1:2" x14ac:dyDescent="0.35">
      <c r="A131">
        <v>129</v>
      </c>
      <c r="B131" t="s">
        <v>213</v>
      </c>
    </row>
    <row r="132" spans="1:2" x14ac:dyDescent="0.35">
      <c r="A132">
        <v>130</v>
      </c>
      <c r="B132" t="s">
        <v>214</v>
      </c>
    </row>
    <row r="133" spans="1:2" x14ac:dyDescent="0.35">
      <c r="A133">
        <v>131</v>
      </c>
      <c r="B133" t="s">
        <v>215</v>
      </c>
    </row>
    <row r="134" spans="1:2" x14ac:dyDescent="0.35">
      <c r="A134">
        <v>132</v>
      </c>
      <c r="B134" t="s">
        <v>216</v>
      </c>
    </row>
    <row r="135" spans="1:2" x14ac:dyDescent="0.35">
      <c r="A135">
        <v>133</v>
      </c>
      <c r="B135" t="s">
        <v>217</v>
      </c>
    </row>
    <row r="136" spans="1:2" x14ac:dyDescent="0.35">
      <c r="A136">
        <v>134</v>
      </c>
      <c r="B136" t="s">
        <v>218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77D203-CCCA-412D-98F3-8787E10954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Dynamic (Bank 0x13 - 0x26)</vt:lpstr>
      <vt:lpstr>Flood Banks (Bank 0x27 - 0x30)</vt:lpstr>
      <vt:lpstr>Sheet1</vt:lpstr>
      <vt:lpstr>Div Banks (Bank 0x31 - 0x3B)</vt:lpstr>
      <vt:lpstr>Bank0x1</vt:lpstr>
      <vt:lpstr>Bank0x2</vt:lpstr>
      <vt:lpstr>Bank0x3</vt:lpstr>
      <vt:lpstr>Bank0x4</vt:lpstr>
      <vt:lpstr>Bank0x5</vt:lpstr>
      <vt:lpstr>Bank0x6</vt:lpstr>
      <vt:lpstr>Bank0x7</vt:lpstr>
      <vt:lpstr>Bank0x8</vt:lpstr>
      <vt:lpstr>Bank0x9</vt:lpstr>
      <vt:lpstr>Bank0xA</vt:lpstr>
      <vt:lpstr>Bank0xB</vt:lpstr>
      <vt:lpstr>Bank0xC</vt:lpstr>
      <vt:lpstr>Bank0xD</vt:lpstr>
      <vt:lpstr>Bank0xF</vt:lpstr>
      <vt:lpstr>Bank0x10</vt:lpstr>
      <vt:lpstr>Bank0x11</vt:lpstr>
      <vt:lpstr>BANK0x3C</vt:lpstr>
      <vt:lpstr>BANK0x3D</vt:lpstr>
      <vt:lpstr>BANK0x3E</vt:lpstr>
      <vt:lpstr>Golden</vt:lpstr>
      <vt:lpstr>Vera</vt:lpstr>
      <vt:lpstr>Sprite Addresses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Lay</dc:creator>
  <cp:lastModifiedBy>Andrew Lay</cp:lastModifiedBy>
  <dcterms:created xsi:type="dcterms:W3CDTF">2022-10-26T11:28:37Z</dcterms:created>
  <dcterms:modified xsi:type="dcterms:W3CDTF">2025-04-28T11:34:35Z</dcterms:modified>
</cp:coreProperties>
</file>