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bookViews>
    <workbookView xWindow="0" yWindow="0" windowWidth="19365" windowHeight="9195" firstSheet="11" activeTab="13"/>
  </bookViews>
  <sheets>
    <sheet name="BIProjectWeek1Data-210521-10350" sheetId="1" r:id="rId1"/>
    <sheet name="Tableau croisé dynamique 21" sheetId="2" r:id="rId2"/>
    <sheet name="Tableau croisé dynamique 20" sheetId="3" r:id="rId3"/>
    <sheet name="Tableau croisé dynamique 19" sheetId="4" r:id="rId4"/>
    <sheet name="Tableau croisé dynamique 18" sheetId="5" r:id="rId5"/>
    <sheet name="Tableau croisé dynamique 15" sheetId="6" r:id="rId6"/>
    <sheet name="Tableau croisé dynamique 14" sheetId="7" r:id="rId7"/>
    <sheet name="Tableau croisé dynamique 13" sheetId="8" r:id="rId8"/>
    <sheet name="Tableau croisé dynamique 10" sheetId="9" r:id="rId9"/>
    <sheet name="Tableau croisé dynamique 9" sheetId="10" r:id="rId10"/>
    <sheet name="Tableau croisé dynamique 4" sheetId="11" r:id="rId11"/>
    <sheet name="Tableau croisé dynamique 3" sheetId="12" r:id="rId12"/>
    <sheet name="Tableau croisé dynamique 2" sheetId="13" r:id="rId13"/>
    <sheet name="Tableau croisé dynamique 1" sheetId="14" r:id="rId14"/>
  </sheets>
  <calcPr calcId="162913"/>
  <pivotCaches>
    <pivotCache cacheId="5" r:id="rId15"/>
  </pivotCaches>
  <extLst>
    <ext uri="GoogleSheetsCustomDataVersion1">
      <go:sheetsCustomData xmlns:go="http://customooxmlschemas.google.com/" r:id="rId19" roundtripDataSignature="AMtx7mjSJGChiYJOlmmfKu+OkJnb2MFZag=="/>
    </ext>
  </extLst>
</workbook>
</file>

<file path=xl/calcChain.xml><?xml version="1.0" encoding="utf-8"?>
<calcChain xmlns="http://schemas.openxmlformats.org/spreadsheetml/2006/main">
  <c r="B96" i="1" l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95" i="1"/>
  <c r="B94" i="1"/>
  <c r="AE4" i="1" l="1"/>
  <c r="AC4" i="1"/>
  <c r="AA4" i="1"/>
  <c r="Q115" i="1"/>
  <c r="P109" i="1"/>
  <c r="O109" i="1"/>
  <c r="Q114" i="1" s="1"/>
  <c r="N109" i="1"/>
  <c r="P102" i="1"/>
  <c r="P103" i="1" s="1"/>
  <c r="P108" i="1" s="1"/>
  <c r="O102" i="1"/>
  <c r="O103" i="1" s="1"/>
  <c r="O108" i="1" s="1"/>
  <c r="N102" i="1"/>
  <c r="N103" i="1" s="1"/>
  <c r="N108" i="1" s="1"/>
  <c r="Q113" i="1" s="1"/>
  <c r="P100" i="1"/>
  <c r="AH37" i="1" s="1"/>
  <c r="O100" i="1"/>
  <c r="P99" i="1"/>
  <c r="O99" i="1"/>
  <c r="N99" i="1"/>
  <c r="N100" i="1" s="1"/>
  <c r="V98" i="1"/>
  <c r="U98" i="1"/>
  <c r="T98" i="1"/>
  <c r="P97" i="1"/>
  <c r="P96" i="1"/>
  <c r="O96" i="1"/>
  <c r="O97" i="1" s="1"/>
  <c r="N96" i="1"/>
  <c r="T95" i="1" s="1"/>
  <c r="V95" i="1"/>
  <c r="U95" i="1"/>
  <c r="P93" i="1"/>
  <c r="P94" i="1" s="1"/>
  <c r="O93" i="1"/>
  <c r="U92" i="1" s="1"/>
  <c r="N93" i="1"/>
  <c r="T92" i="1" s="1"/>
  <c r="V92" i="1"/>
  <c r="P90" i="1"/>
  <c r="V89" i="1" s="1"/>
  <c r="O90" i="1"/>
  <c r="U89" i="1" s="1"/>
  <c r="N90" i="1"/>
  <c r="P89" i="1"/>
  <c r="N89" i="1"/>
  <c r="T89" i="1" s="1"/>
  <c r="P82" i="1"/>
  <c r="O82" i="1"/>
  <c r="N82" i="1"/>
  <c r="P81" i="1"/>
  <c r="O81" i="1"/>
  <c r="N81" i="1"/>
  <c r="P80" i="1"/>
  <c r="O80" i="1"/>
  <c r="U86" i="1" s="1"/>
  <c r="N80" i="1"/>
  <c r="R78" i="1"/>
  <c r="Q78" i="1"/>
  <c r="P78" i="1"/>
  <c r="AA72" i="1"/>
  <c r="Y72" i="1"/>
  <c r="AA71" i="1"/>
  <c r="W70" i="1"/>
  <c r="P66" i="1"/>
  <c r="V65" i="1"/>
  <c r="W65" i="1" s="1"/>
  <c r="P65" i="1"/>
  <c r="N65" i="1"/>
  <c r="R65" i="1" s="1"/>
  <c r="W64" i="1"/>
  <c r="V64" i="1"/>
  <c r="P64" i="1"/>
  <c r="V63" i="1"/>
  <c r="W63" i="1" s="1"/>
  <c r="AE59" i="1"/>
  <c r="P59" i="1"/>
  <c r="P58" i="1"/>
  <c r="N58" i="1"/>
  <c r="R58" i="1" s="1"/>
  <c r="P57" i="1"/>
  <c r="P52" i="1"/>
  <c r="P51" i="1"/>
  <c r="P50" i="1"/>
  <c r="N45" i="1"/>
  <c r="AB45" i="1" s="1"/>
  <c r="AB44" i="1"/>
  <c r="R44" i="1"/>
  <c r="N44" i="1"/>
  <c r="AB43" i="1"/>
  <c r="N43" i="1"/>
  <c r="N46" i="1" s="1"/>
  <c r="X38" i="1"/>
  <c r="N38" i="1"/>
  <c r="N37" i="1"/>
  <c r="R37" i="1" s="1"/>
  <c r="N36" i="1"/>
  <c r="N39" i="1" s="1"/>
  <c r="N32" i="1"/>
  <c r="R31" i="1"/>
  <c r="N31" i="1"/>
  <c r="W72" i="1" s="1"/>
  <c r="N30" i="1"/>
  <c r="R30" i="1" s="1"/>
  <c r="AC29" i="1"/>
  <c r="R29" i="1"/>
  <c r="N29" i="1"/>
  <c r="AC28" i="1"/>
  <c r="AE24" i="1"/>
  <c r="AC24" i="1"/>
  <c r="T24" i="1"/>
  <c r="N24" i="1"/>
  <c r="N66" i="1" s="1"/>
  <c r="R66" i="1" s="1"/>
  <c r="AE23" i="1"/>
  <c r="AC23" i="1"/>
  <c r="AA23" i="1"/>
  <c r="T23" i="1"/>
  <c r="AE5" i="1" s="1"/>
  <c r="R23" i="1"/>
  <c r="V23" i="1" s="1"/>
  <c r="N23" i="1"/>
  <c r="AE22" i="1"/>
  <c r="AC22" i="1"/>
  <c r="AA22" i="1"/>
  <c r="V22" i="1"/>
  <c r="T22" i="1"/>
  <c r="R22" i="1"/>
  <c r="N22" i="1"/>
  <c r="N64" i="1" s="1"/>
  <c r="R64" i="1" s="1"/>
  <c r="AE21" i="1"/>
  <c r="AC21" i="1"/>
  <c r="AA21" i="1"/>
  <c r="AA24" i="1" s="1"/>
  <c r="T17" i="1"/>
  <c r="N17" i="1"/>
  <c r="R17" i="1" s="1"/>
  <c r="T16" i="1"/>
  <c r="N16" i="1"/>
  <c r="AC13" i="1" s="1"/>
  <c r="AC15" i="1" s="1"/>
  <c r="AE15" i="1"/>
  <c r="T15" i="1"/>
  <c r="AD59" i="1" s="1"/>
  <c r="N15" i="1"/>
  <c r="N57" i="1" s="1"/>
  <c r="R57" i="1" s="1"/>
  <c r="AE14" i="1"/>
  <c r="AC14" i="1"/>
  <c r="AA14" i="1"/>
  <c r="AE13" i="1"/>
  <c r="AE12" i="1"/>
  <c r="AC12" i="1"/>
  <c r="AA12" i="1"/>
  <c r="T10" i="1"/>
  <c r="AA28" i="1" s="1"/>
  <c r="N10" i="1"/>
  <c r="R10" i="1" s="1"/>
  <c r="T9" i="1"/>
  <c r="N9" i="1"/>
  <c r="R9" i="1" s="1"/>
  <c r="T8" i="1"/>
  <c r="AC59" i="1" s="1"/>
  <c r="AF59" i="1" s="1"/>
  <c r="N8" i="1"/>
  <c r="R8" i="1" s="1"/>
  <c r="V17" i="1" l="1"/>
  <c r="AC6" i="1"/>
  <c r="V10" i="1"/>
  <c r="AA6" i="1"/>
  <c r="AD43" i="1"/>
  <c r="AA15" i="1"/>
  <c r="AG37" i="1"/>
  <c r="Z44" i="1" s="1"/>
  <c r="AD44" i="1" s="1"/>
  <c r="V9" i="1"/>
  <c r="AA5" i="1"/>
  <c r="AA7" i="1"/>
  <c r="V8" i="1"/>
  <c r="AE28" i="1"/>
  <c r="Y70" i="1"/>
  <c r="R15" i="1"/>
  <c r="R24" i="1"/>
  <c r="AA30" i="1"/>
  <c r="Z45" i="1"/>
  <c r="AD45" i="1" s="1"/>
  <c r="N52" i="1"/>
  <c r="R52" i="1" s="1"/>
  <c r="W71" i="1"/>
  <c r="W73" i="1" s="1"/>
  <c r="O91" i="1"/>
  <c r="N94" i="1"/>
  <c r="N107" i="1" s="1"/>
  <c r="R43" i="1"/>
  <c r="O86" i="1"/>
  <c r="R36" i="1"/>
  <c r="R38" i="1"/>
  <c r="R45" i="1"/>
  <c r="N50" i="1"/>
  <c r="R50" i="1" s="1"/>
  <c r="N59" i="1"/>
  <c r="R59" i="1" s="1"/>
  <c r="AA70" i="1"/>
  <c r="N91" i="1"/>
  <c r="AA13" i="1"/>
  <c r="AC30" i="1"/>
  <c r="AE30" i="1" s="1"/>
  <c r="X36" i="1"/>
  <c r="X37" i="1"/>
  <c r="Y71" i="1"/>
  <c r="P91" i="1"/>
  <c r="AH36" i="1" s="1"/>
  <c r="V38" i="1" s="1"/>
  <c r="Z38" i="1" s="1"/>
  <c r="O94" i="1"/>
  <c r="O107" i="1" s="1"/>
  <c r="O110" i="1" s="1"/>
  <c r="V47" i="1" s="1"/>
  <c r="V52" i="1" s="1"/>
  <c r="N97" i="1"/>
  <c r="AF37" i="1" s="1"/>
  <c r="Z43" i="1" s="1"/>
  <c r="R16" i="1"/>
  <c r="N51" i="1"/>
  <c r="R51" i="1" s="1"/>
  <c r="AA29" i="1"/>
  <c r="AE29" i="1" s="1"/>
  <c r="N110" i="1" l="1"/>
  <c r="V46" i="1" s="1"/>
  <c r="V51" i="1" s="1"/>
  <c r="X51" i="1"/>
  <c r="Z51" i="1" s="1"/>
  <c r="Z36" i="1"/>
  <c r="V24" i="1"/>
  <c r="AE6" i="1"/>
  <c r="AE7" i="1" s="1"/>
  <c r="V15" i="1"/>
  <c r="Y73" i="1"/>
  <c r="X52" i="1"/>
  <c r="Z52" i="1" s="1"/>
  <c r="X53" i="1"/>
  <c r="Z53" i="1" s="1"/>
  <c r="AA73" i="1"/>
  <c r="AG36" i="1"/>
  <c r="V37" i="1" s="1"/>
  <c r="Z37" i="1" s="1"/>
  <c r="AC5" i="1"/>
  <c r="V16" i="1"/>
  <c r="P107" i="1"/>
  <c r="P110" i="1" s="1"/>
  <c r="V48" i="1" s="1"/>
  <c r="V53" i="1" s="1"/>
  <c r="AF36" i="1"/>
  <c r="V36" i="1" s="1"/>
  <c r="AC7" i="1" l="1"/>
  <c r="Q112" i="1"/>
</calcChain>
</file>

<file path=xl/sharedStrings.xml><?xml version="1.0" encoding="utf-8"?>
<sst xmlns="http://schemas.openxmlformats.org/spreadsheetml/2006/main" count="889" uniqueCount="244">
  <si>
    <t>Sales</t>
  </si>
  <si>
    <t>Brand A - Tomato Cans</t>
  </si>
  <si>
    <t>Brand B - Tomato Cans</t>
  </si>
  <si>
    <t>Brand C - Tomato Cans</t>
  </si>
  <si>
    <t>Date</t>
  </si>
  <si>
    <t>Quantity of cans</t>
  </si>
  <si>
    <t>Price</t>
  </si>
  <si>
    <t>Brand Order</t>
  </si>
  <si>
    <t>HTG 25.00</t>
  </si>
  <si>
    <t>HTG 600.00</t>
  </si>
  <si>
    <t>HTG 24.0</t>
  </si>
  <si>
    <t>HTG 576.0</t>
  </si>
  <si>
    <t>HTG 26.00</t>
  </si>
  <si>
    <t>HTG 624.00</t>
  </si>
  <si>
    <t>Month</t>
  </si>
  <si>
    <t>Brand A</t>
  </si>
  <si>
    <t>Brand B</t>
  </si>
  <si>
    <t>Brand C</t>
  </si>
  <si>
    <t>HTG 1,175.00</t>
  </si>
  <si>
    <t>HTG 1,128.0</t>
  </si>
  <si>
    <t>HTG 1,222.00</t>
  </si>
  <si>
    <t>December</t>
  </si>
  <si>
    <t>HTG 375.00</t>
  </si>
  <si>
    <t>HTG 360.0</t>
  </si>
  <si>
    <t>HTG 390.00</t>
  </si>
  <si>
    <t>January</t>
  </si>
  <si>
    <t>HTG 175.00</t>
  </si>
  <si>
    <t>HTG 168.0</t>
  </si>
  <si>
    <t>HTG 182.00</t>
  </si>
  <si>
    <t>Brand A Order</t>
  </si>
  <si>
    <t>February</t>
  </si>
  <si>
    <t>Quantity of box</t>
  </si>
  <si>
    <t>Box Unit Price</t>
  </si>
  <si>
    <t>Quantity of can</t>
  </si>
  <si>
    <t>Can Unit price</t>
  </si>
  <si>
    <t>Total price</t>
  </si>
  <si>
    <t>Total</t>
  </si>
  <si>
    <t>HTG 1,375.00</t>
  </si>
  <si>
    <t>HTG 1,320.0</t>
  </si>
  <si>
    <t>HTG 1,430.00</t>
  </si>
  <si>
    <t>HTG 500.00</t>
  </si>
  <si>
    <t>HTG 480.0</t>
  </si>
  <si>
    <t>HTG 520.00</t>
  </si>
  <si>
    <t>HTG 1,100.00</t>
  </si>
  <si>
    <t>HTG 1,056.0</t>
  </si>
  <si>
    <t>HTG 1,144.00</t>
  </si>
  <si>
    <t>Brand Order(Product)</t>
  </si>
  <si>
    <t>HTG 700.00</t>
  </si>
  <si>
    <t>HTG 672.0</t>
  </si>
  <si>
    <t>HTG 728.00</t>
  </si>
  <si>
    <t>HTG 725.00</t>
  </si>
  <si>
    <t>HTG 696.0</t>
  </si>
  <si>
    <t>HTG 754.00</t>
  </si>
  <si>
    <t>HTG 225.00</t>
  </si>
  <si>
    <t>HTG 216.0</t>
  </si>
  <si>
    <t>HTG 234.00</t>
  </si>
  <si>
    <t>Brand B Order</t>
  </si>
  <si>
    <t>HTG 850.00</t>
  </si>
  <si>
    <t>HTG 816.0</t>
  </si>
  <si>
    <t>HTG 884.00</t>
  </si>
  <si>
    <t>HTG 525.00</t>
  </si>
  <si>
    <t>HTG 504.0</t>
  </si>
  <si>
    <t>HTG 546.00</t>
  </si>
  <si>
    <t>1st month</t>
  </si>
  <si>
    <t>HTG 1,025.00</t>
  </si>
  <si>
    <t>HTG 984.0</t>
  </si>
  <si>
    <t>HTG 1,066.00</t>
  </si>
  <si>
    <t>2nd month</t>
  </si>
  <si>
    <t>HTG 1,350.00</t>
  </si>
  <si>
    <t>HTG 1,296.0</t>
  </si>
  <si>
    <t>HTG 1,404.00</t>
  </si>
  <si>
    <t>3rd month</t>
  </si>
  <si>
    <t>HTG 1,200.00</t>
  </si>
  <si>
    <t>HTG 1,152.0</t>
  </si>
  <si>
    <t>HTG 1,248.00</t>
  </si>
  <si>
    <t>HTG 1,300.00</t>
  </si>
  <si>
    <t>HTG 1,248.0</t>
  </si>
  <si>
    <t>HTG 1,352.00</t>
  </si>
  <si>
    <t>Sales by brand(Product)</t>
  </si>
  <si>
    <t>HTG 425.00</t>
  </si>
  <si>
    <t>HTG 408.0</t>
  </si>
  <si>
    <t>HTG 442.00</t>
  </si>
  <si>
    <t>Brand C Order</t>
  </si>
  <si>
    <t>HTG 250.00</t>
  </si>
  <si>
    <t>HTG 240.0</t>
  </si>
  <si>
    <t>HTG 260.00</t>
  </si>
  <si>
    <t>HTG 575.00</t>
  </si>
  <si>
    <t>HTG 552.0</t>
  </si>
  <si>
    <t>HTG 598.00</t>
  </si>
  <si>
    <t>HTG 550.00</t>
  </si>
  <si>
    <t>HTG 528.0</t>
  </si>
  <si>
    <t>HTG 572.00</t>
  </si>
  <si>
    <t>HTG 925.00</t>
  </si>
  <si>
    <t>HTG 888.0</t>
  </si>
  <si>
    <t>HTG 962.00</t>
  </si>
  <si>
    <t>HTG 1,150.00</t>
  </si>
  <si>
    <t>HTG 1,104.0</t>
  </si>
  <si>
    <t>HTG 1,196.00</t>
  </si>
  <si>
    <t>HTG 400.00</t>
  </si>
  <si>
    <t>HTG 384.0</t>
  </si>
  <si>
    <t>HTG 416.00</t>
  </si>
  <si>
    <t>Profit And Loss Statement(December)</t>
  </si>
  <si>
    <t>HTG 775.00</t>
  </si>
  <si>
    <t>HTG 744.0</t>
  </si>
  <si>
    <t>HTG 806.00</t>
  </si>
  <si>
    <t>Brand A Sales</t>
  </si>
  <si>
    <t>Brand</t>
  </si>
  <si>
    <t>Expenses</t>
  </si>
  <si>
    <t>Profit/loss</t>
  </si>
  <si>
    <t xml:space="preserve"> </t>
  </si>
  <si>
    <t>HTG 150.00</t>
  </si>
  <si>
    <t>HTG 144.0</t>
  </si>
  <si>
    <t>HTG 156.00</t>
  </si>
  <si>
    <t>HTG 1,125.00</t>
  </si>
  <si>
    <t>HTG 1,080.0</t>
  </si>
  <si>
    <t>HTG 1,170.00</t>
  </si>
  <si>
    <t>Brand B Sales</t>
  </si>
  <si>
    <t>Profit And Loss Statement(January)</t>
  </si>
  <si>
    <t>Cans drop</t>
  </si>
  <si>
    <t>HTG 200.00</t>
  </si>
  <si>
    <t>HTG 192.0</t>
  </si>
  <si>
    <t>HTG 208.00</t>
  </si>
  <si>
    <t xml:space="preserve"> Can Unit price</t>
  </si>
  <si>
    <t>HTG 450.00</t>
  </si>
  <si>
    <t>HTG 432.0</t>
  </si>
  <si>
    <t>HTG 468.00</t>
  </si>
  <si>
    <t>HTG 825.00</t>
  </si>
  <si>
    <t>HTG 792.0</t>
  </si>
  <si>
    <t>HTG 858.00</t>
  </si>
  <si>
    <t>Brand C Sales</t>
  </si>
  <si>
    <t>Profit And Loss Statement(February)</t>
  </si>
  <si>
    <t>HTG 1,250.00</t>
  </si>
  <si>
    <t>HTG 1,200.0</t>
  </si>
  <si>
    <t>HTG 950.00</t>
  </si>
  <si>
    <t>HTG 912.0</t>
  </si>
  <si>
    <t>HTG 988.00</t>
  </si>
  <si>
    <t xml:space="preserve">quantities without what left </t>
  </si>
  <si>
    <t>HTG 75.00</t>
  </si>
  <si>
    <t>HTG 72.0</t>
  </si>
  <si>
    <t>HTG 78.00</t>
  </si>
  <si>
    <t>brand a</t>
  </si>
  <si>
    <t>brand b</t>
  </si>
  <si>
    <t>HTG 300.00</t>
  </si>
  <si>
    <t>HTG 288.0</t>
  </si>
  <si>
    <t>HTG 312.00</t>
  </si>
  <si>
    <t>Brand A Properties</t>
  </si>
  <si>
    <t>brand c</t>
  </si>
  <si>
    <t>Cans purchased</t>
  </si>
  <si>
    <t>Cans sold</t>
  </si>
  <si>
    <t>Remaning Cans</t>
  </si>
  <si>
    <t>Profit And Loss Statement</t>
  </si>
  <si>
    <t>HTG 325.00</t>
  </si>
  <si>
    <t>HTG 312.0</t>
  </si>
  <si>
    <t>HTG 338.00</t>
  </si>
  <si>
    <t>HTG 125.00</t>
  </si>
  <si>
    <t>HTG 120.0</t>
  </si>
  <si>
    <t>HTG 130.00</t>
  </si>
  <si>
    <t>HTG 675.00</t>
  </si>
  <si>
    <t>HTG 648.0</t>
  </si>
  <si>
    <t>HTG 702.00</t>
  </si>
  <si>
    <t>HTG 875.00</t>
  </si>
  <si>
    <t>HTG 840.0</t>
  </si>
  <si>
    <t>HTG 910.00</t>
  </si>
  <si>
    <t>Brand B Properties</t>
  </si>
  <si>
    <t>(Selling price – Production cost)/Production cost * 100 = Markup</t>
  </si>
  <si>
    <t>(Revenue – Cost of goods sold)/Revenue = Gross profit margin</t>
  </si>
  <si>
    <t xml:space="preserve">                 Margin of Profit</t>
  </si>
  <si>
    <t>HTG 1,000.00</t>
  </si>
  <si>
    <t>HTG 960.0</t>
  </si>
  <si>
    <t>HTG 1,040.00</t>
  </si>
  <si>
    <t xml:space="preserve">Brand B </t>
  </si>
  <si>
    <t>HTG 1,225.00</t>
  </si>
  <si>
    <t>HTG 1,176.0</t>
  </si>
  <si>
    <t>HTG 1,274.00</t>
  </si>
  <si>
    <t xml:space="preserve">              Average Sale Per Day</t>
  </si>
  <si>
    <t>Brand C Properties</t>
  </si>
  <si>
    <t>Average sale per day</t>
  </si>
  <si>
    <t>HTG 1,075.00</t>
  </si>
  <si>
    <t>HTG 1,032.0</t>
  </si>
  <si>
    <t>HTG 1,118.00</t>
  </si>
  <si>
    <t>HTG 350.00</t>
  </si>
  <si>
    <t>HTG 336.0</t>
  </si>
  <si>
    <t>HTG 364.00</t>
  </si>
  <si>
    <t>HTG 475.00</t>
  </si>
  <si>
    <t>HTG 456.0</t>
  </si>
  <si>
    <t>HTG 494.00</t>
  </si>
  <si>
    <t>Sales by brand</t>
  </si>
  <si>
    <t>Order</t>
  </si>
  <si>
    <t>date order</t>
  </si>
  <si>
    <t>Box a</t>
  </si>
  <si>
    <t>Box b</t>
  </si>
  <si>
    <t>Box c</t>
  </si>
  <si>
    <t>exp date</t>
  </si>
  <si>
    <t>1er stock</t>
  </si>
  <si>
    <t>2nd srock</t>
  </si>
  <si>
    <t>3rd stock</t>
  </si>
  <si>
    <t>4th stock</t>
  </si>
  <si>
    <t>5th stock</t>
  </si>
  <si>
    <t>6th stock</t>
  </si>
  <si>
    <t>7th stock</t>
  </si>
  <si>
    <t>sales per month</t>
  </si>
  <si>
    <t>Brand a</t>
  </si>
  <si>
    <t>Brand b</t>
  </si>
  <si>
    <t>Brand c</t>
  </si>
  <si>
    <t>1st stock</t>
  </si>
  <si>
    <t>HTG 900.00</t>
  </si>
  <si>
    <t>HTG 864.0</t>
  </si>
  <si>
    <t>HTG 936.00</t>
  </si>
  <si>
    <t>can drop</t>
  </si>
  <si>
    <t>Can Drop</t>
  </si>
  <si>
    <t>HTG 800.00</t>
  </si>
  <si>
    <t>HTG 768.0</t>
  </si>
  <si>
    <t>HTG 832.00</t>
  </si>
  <si>
    <t>reste</t>
  </si>
  <si>
    <t>2nd stock</t>
  </si>
  <si>
    <t>HTG 750.00</t>
  </si>
  <si>
    <t>HTG 720.0</t>
  </si>
  <si>
    <t>HTG 780.00</t>
  </si>
  <si>
    <t>HTG 60,225.00</t>
  </si>
  <si>
    <t>HTG 57,816.0</t>
  </si>
  <si>
    <t>HTG 62,634.0</t>
  </si>
  <si>
    <t>Can drop</t>
  </si>
  <si>
    <t>can left</t>
  </si>
  <si>
    <t xml:space="preserve"> Brand a</t>
  </si>
  <si>
    <t>Total can drop</t>
  </si>
  <si>
    <t>Total can left not sell</t>
  </si>
  <si>
    <t>Total can saled</t>
  </si>
  <si>
    <t>Total can ordered</t>
  </si>
  <si>
    <t>total can ordered</t>
  </si>
  <si>
    <t>total can dropped</t>
  </si>
  <si>
    <t>16-12-2019</t>
  </si>
  <si>
    <t>30-12-2019</t>
  </si>
  <si>
    <t>31-12-2019</t>
  </si>
  <si>
    <t>12-01-2020</t>
  </si>
  <si>
    <t>27-01-2020</t>
  </si>
  <si>
    <t>10-02-2020</t>
  </si>
  <si>
    <t>24-02-2020</t>
  </si>
  <si>
    <t>02-12-2019</t>
  </si>
  <si>
    <t>14-01-2020</t>
  </si>
  <si>
    <t>28-02-2020</t>
  </si>
  <si>
    <t>11-01-2020</t>
  </si>
  <si>
    <t>25-02-2020</t>
  </si>
  <si>
    <t>11-03-2020</t>
  </si>
  <si>
    <t>25-03-2020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</si>
</sst>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"/>
    <numFmt numFmtId="165" formatCode="d/m/yyyy"/>
    <numFmt numFmtId="166" formatCode="[$HTG]\ #,##0.00"/>
    <numFmt numFmtId="167" formatCode="dd/mm/yyyy;@"/>
  </numFmts>
  <fonts count="18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rgb="FF212529"/>
      <name val="LatoWeb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sz val="11"/>
      <color rgb="FF000000"/>
      <name val="Inconsolata"/>
    </font>
    <font>
      <sz val="11"/>
      <color rgb="FF7E3794"/>
      <name val="Inconsolata"/>
    </font>
    <font>
      <sz val="11"/>
      <color rgb="FF9C5700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DADADA"/>
        <bgColor rgb="FFDADADA"/>
      </patternFill>
    </fill>
    <fill>
      <patternFill patternType="solid">
        <fgColor theme="6"/>
        <bgColor theme="6"/>
      </patternFill>
    </fill>
    <fill>
      <patternFill patternType="solid">
        <fgColor rgb="FFFFCC99"/>
        <bgColor rgb="FFFFCC99"/>
      </patternFill>
    </fill>
    <fill>
      <patternFill patternType="solid">
        <fgColor rgb="FF70AD47"/>
        <bgColor rgb="FF70AD47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FFC7CE"/>
        <bgColor rgb="FFFFC7CE"/>
      </patternFill>
    </fill>
  </fills>
  <borders count="36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44" fontId="2" fillId="0" borderId="0" xfId="0" applyNumberFormat="1" applyFont="1"/>
    <xf numFmtId="165" fontId="2" fillId="0" borderId="0" xfId="0" applyNumberFormat="1" applyFont="1"/>
    <xf numFmtId="0" fontId="2" fillId="5" borderId="9" xfId="0" applyFont="1" applyFill="1" applyBorder="1"/>
    <xf numFmtId="0" fontId="2" fillId="0" borderId="0" xfId="0" applyFont="1"/>
    <xf numFmtId="0" fontId="7" fillId="10" borderId="13" xfId="0" applyFont="1" applyFill="1" applyBorder="1"/>
    <xf numFmtId="0" fontId="1" fillId="0" borderId="0" xfId="0" applyFont="1" applyAlignment="1"/>
    <xf numFmtId="166" fontId="2" fillId="0" borderId="0" xfId="0" applyNumberFormat="1" applyFont="1"/>
    <xf numFmtId="0" fontId="8" fillId="7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1" fontId="2" fillId="0" borderId="0" xfId="0" applyNumberFormat="1" applyFont="1"/>
    <xf numFmtId="0" fontId="10" fillId="6" borderId="0" xfId="0" applyFont="1" applyFill="1" applyAlignment="1">
      <alignment horizontal="left"/>
    </xf>
    <xf numFmtId="0" fontId="4" fillId="0" borderId="0" xfId="0" applyFont="1" applyAlignment="1"/>
    <xf numFmtId="10" fontId="1" fillId="0" borderId="0" xfId="0" applyNumberFormat="1" applyFont="1"/>
    <xf numFmtId="0" fontId="2" fillId="1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9" fillId="7" borderId="18" xfId="0" applyFont="1" applyFill="1" applyBorder="1"/>
    <xf numFmtId="0" fontId="2" fillId="3" borderId="9" xfId="0" applyFont="1" applyFill="1" applyBorder="1"/>
    <xf numFmtId="0" fontId="5" fillId="9" borderId="9" xfId="0" applyFont="1" applyFill="1" applyBorder="1"/>
    <xf numFmtId="0" fontId="4" fillId="0" borderId="0" xfId="0" applyFont="1" applyAlignment="1"/>
    <xf numFmtId="0" fontId="11" fillId="13" borderId="13" xfId="0" applyFont="1" applyFill="1" applyBorder="1"/>
    <xf numFmtId="0" fontId="12" fillId="14" borderId="9" xfId="0" applyFont="1" applyFill="1" applyBorder="1"/>
    <xf numFmtId="0" fontId="13" fillId="6" borderId="0" xfId="0" applyFont="1" applyFill="1"/>
    <xf numFmtId="0" fontId="1" fillId="0" borderId="0" xfId="0" applyFont="1"/>
    <xf numFmtId="0" fontId="14" fillId="6" borderId="0" xfId="0" applyFont="1" applyFill="1"/>
    <xf numFmtId="0" fontId="9" fillId="6" borderId="0" xfId="0" applyFont="1" applyFill="1"/>
    <xf numFmtId="0" fontId="15" fillId="15" borderId="19" xfId="0" applyFont="1" applyFill="1" applyBorder="1"/>
    <xf numFmtId="0" fontId="5" fillId="7" borderId="22" xfId="0" applyFont="1" applyFill="1" applyBorder="1"/>
    <xf numFmtId="0" fontId="12" fillId="14" borderId="25" xfId="0" applyFont="1" applyFill="1" applyBorder="1"/>
    <xf numFmtId="0" fontId="2" fillId="15" borderId="19" xfId="0" applyFont="1" applyFill="1" applyBorder="1"/>
    <xf numFmtId="0" fontId="16" fillId="16" borderId="9" xfId="0" applyFont="1" applyFill="1" applyBorder="1"/>
    <xf numFmtId="2" fontId="1" fillId="0" borderId="0" xfId="0" applyNumberFormat="1" applyFont="1"/>
    <xf numFmtId="166" fontId="1" fillId="0" borderId="0" xfId="0" applyNumberFormat="1" applyFont="1"/>
    <xf numFmtId="0" fontId="0" fillId="0" borderId="32" xfId="0" pivotButton="1" applyFont="1" applyBorder="1" applyAlignment="1"/>
    <xf numFmtId="0" fontId="0" fillId="0" borderId="33" xfId="0" pivotButton="1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4" fillId="0" borderId="3" xfId="0" applyFont="1" applyBorder="1" applyAlignment="1"/>
    <xf numFmtId="0" fontId="0" fillId="0" borderId="25" xfId="0" applyBorder="1"/>
    <xf numFmtId="167" fontId="17" fillId="0" borderId="0" xfId="0" applyNumberFormat="1" applyFont="1"/>
    <xf numFmtId="165" fontId="17" fillId="0" borderId="0" xfId="0" applyNumberFormat="1" applyFont="1"/>
    <xf numFmtId="166" fontId="2" fillId="0" borderId="0" xfId="0" applyNumberFormat="1" applyFont="1" applyAlignment="1">
      <alignment horizontal="center"/>
    </xf>
    <xf numFmtId="0" fontId="0" fillId="0" borderId="0" xfId="0" applyFont="1" applyAlignment="1"/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/>
    <xf numFmtId="0" fontId="3" fillId="4" borderId="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4" borderId="7" xfId="0" applyFont="1" applyFill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0" fontId="2" fillId="12" borderId="0" xfId="0" applyFont="1" applyFill="1" applyAlignment="1"/>
    <xf numFmtId="2" fontId="2" fillId="0" borderId="0" xfId="0" applyNumberFormat="1" applyFont="1" applyAlignment="1">
      <alignment horizontal="right"/>
    </xf>
    <xf numFmtId="0" fontId="3" fillId="7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9" fillId="7" borderId="15" xfId="0" applyFont="1" applyFill="1" applyBorder="1" applyAlignment="1">
      <alignment horizontal="center"/>
    </xf>
    <xf numFmtId="0" fontId="4" fillId="0" borderId="17" xfId="0" applyFont="1" applyBorder="1"/>
    <xf numFmtId="0" fontId="2" fillId="8" borderId="1" xfId="0" applyFont="1" applyFill="1" applyBorder="1" applyAlignment="1">
      <alignment horizontal="center" wrapText="1"/>
    </xf>
    <xf numFmtId="0" fontId="2" fillId="15" borderId="26" xfId="0" applyFont="1" applyFill="1" applyBorder="1" applyAlignment="1">
      <alignment horizontal="center"/>
    </xf>
    <xf numFmtId="0" fontId="4" fillId="0" borderId="27" xfId="0" applyFont="1" applyBorder="1"/>
    <xf numFmtId="0" fontId="16" fillId="16" borderId="28" xfId="0" applyFont="1" applyFill="1" applyBorder="1" applyAlignment="1">
      <alignment horizontal="center"/>
    </xf>
    <xf numFmtId="0" fontId="4" fillId="0" borderId="29" xfId="0" applyFont="1" applyBorder="1"/>
    <xf numFmtId="0" fontId="1" fillId="0" borderId="0" xfId="0" applyFont="1" applyAlignment="1"/>
    <xf numFmtId="0" fontId="12" fillId="14" borderId="30" xfId="0" applyFont="1" applyFill="1" applyBorder="1" applyAlignment="1">
      <alignment horizontal="center"/>
    </xf>
    <xf numFmtId="0" fontId="4" fillId="0" borderId="31" xfId="0" applyFont="1" applyBorder="1"/>
    <xf numFmtId="0" fontId="2" fillId="3" borderId="7" xfId="0" applyFont="1" applyFill="1" applyBorder="1" applyAlignment="1">
      <alignment horizontal="center"/>
    </xf>
    <xf numFmtId="0" fontId="2" fillId="14" borderId="20" xfId="0" applyFont="1" applyFill="1" applyBorder="1" applyAlignment="1">
      <alignment horizontal="center"/>
    </xf>
    <xf numFmtId="0" fontId="4" fillId="0" borderId="21" xfId="0" applyFont="1" applyBorder="1"/>
    <xf numFmtId="0" fontId="12" fillId="14" borderId="23" xfId="0" applyFont="1" applyFill="1" applyBorder="1" applyAlignment="1">
      <alignment horizontal="center"/>
    </xf>
    <xf numFmtId="0" fontId="4" fillId="0" borderId="24" xfId="0" applyFont="1" applyBorder="1"/>
    <xf numFmtId="0" fontId="2" fillId="0" borderId="1" xfId="0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0" fontId="2" fillId="3" borderId="7" xfId="0" applyFont="1" applyFill="1" applyBorder="1"/>
    <xf numFmtId="0" fontId="2" fillId="11" borderId="0" xfId="0" applyFont="1" applyFill="1" applyAlignment="1"/>
    <xf numFmtId="0" fontId="3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2" fillId="5" borderId="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left" wrapText="1"/>
    </xf>
    <xf numFmtId="0" fontId="4" fillId="0" borderId="11" xfId="0" applyFont="1" applyBorder="1"/>
    <xf numFmtId="0" fontId="2" fillId="0" borderId="0" xfId="0" applyFont="1"/>
    <xf numFmtId="0" fontId="0" fillId="0" borderId="25" xfId="0" applyBorder="1"/>
    <xf numFmtId="0" fontId="4" fillId="0" borderId="16" xfId="0" applyFont="1" applyBorder="1"/>
    <xf numFmtId="2" fontId="0" fillId="0" borderId="0" xfId="0" applyNumberFormat="1" applyFont="1" applyAlignment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BIProjectWeek1Data-210521-10350-style" pivot="0" count="3">
      <tableStyleElement type="headerRow" dxfId="6"/>
      <tableStyleElement type="firstRowStripe" dxfId="5"/>
      <tableStyleElement type="secondRowStripe" dxfId="4"/>
    </tableStyle>
    <tableStyle name="BIProjectWeek1Data-210521-10350-style 2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total can drop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'BIProjectWeek1Data-210521-10350'!$M$106:$P$106</c:f>
              <c:strCache>
                <c:ptCount val="4"/>
                <c:pt idx="1">
                  <c:v> Brand a</c:v>
                </c:pt>
                <c:pt idx="2">
                  <c:v>Brand b</c:v>
                </c:pt>
                <c:pt idx="3">
                  <c:v>Brand c</c:v>
                </c:pt>
              </c:strCache>
            </c:strRef>
          </c:cat>
          <c:val>
            <c:numRef>
              <c:f>'BIProjectWeek1Data-210521-10350'!$M$107:$P$107</c:f>
              <c:numCache>
                <c:formatCode>General</c:formatCode>
                <c:ptCount val="4"/>
                <c:pt idx="1">
                  <c:v>1874</c:v>
                </c:pt>
                <c:pt idx="2">
                  <c:v>2474</c:v>
                </c:pt>
                <c:pt idx="3">
                  <c:v>1274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66-4606-9CD9-17BFBE4F324B}"/>
            </c:ext>
          </c:extLst>
        </c:ser>
        <c:ser>
          <c:idx val="1"/>
          <c:order val="1"/>
          <c:tx>
            <c:v>Total can left not sell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'BIProjectWeek1Data-210521-10350'!$M$106:$P$106</c:f>
              <c:strCache>
                <c:ptCount val="4"/>
                <c:pt idx="1">
                  <c:v> Brand a</c:v>
                </c:pt>
                <c:pt idx="2">
                  <c:v>Brand b</c:v>
                </c:pt>
                <c:pt idx="3">
                  <c:v>Brand c</c:v>
                </c:pt>
              </c:strCache>
            </c:strRef>
          </c:cat>
          <c:val>
            <c:numRef>
              <c:f>'BIProjectWeek1Data-210521-10350'!$M$108:$P$108</c:f>
              <c:numCache>
                <c:formatCode>General</c:formatCode>
                <c:ptCount val="4"/>
                <c:pt idx="1">
                  <c:v>1597</c:v>
                </c:pt>
                <c:pt idx="2">
                  <c:v>1837</c:v>
                </c:pt>
                <c:pt idx="3">
                  <c:v>1357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666-4606-9CD9-17BFBE4F324B}"/>
            </c:ext>
          </c:extLst>
        </c:ser>
        <c:ser>
          <c:idx val="2"/>
          <c:order val="2"/>
          <c:tx>
            <c:v>Total can saled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'BIProjectWeek1Data-210521-10350'!$M$106:$P$106</c:f>
              <c:strCache>
                <c:ptCount val="4"/>
                <c:pt idx="1">
                  <c:v> Brand a</c:v>
                </c:pt>
                <c:pt idx="2">
                  <c:v>Brand b</c:v>
                </c:pt>
                <c:pt idx="3">
                  <c:v>Brand c</c:v>
                </c:pt>
              </c:strCache>
            </c:strRef>
          </c:cat>
          <c:val>
            <c:numRef>
              <c:f>'BIProjectWeek1Data-210521-10350'!$M$109:$P$109</c:f>
              <c:numCache>
                <c:formatCode>General</c:formatCode>
                <c:ptCount val="4"/>
                <c:pt idx="1">
                  <c:v>2409</c:v>
                </c:pt>
                <c:pt idx="2">
                  <c:v>2409</c:v>
                </c:pt>
                <c:pt idx="3">
                  <c:v>2409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666-4606-9CD9-17BFBE4F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083308"/>
        <c:axId val="143735460"/>
      </c:barChart>
      <c:catAx>
        <c:axId val="367083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735460"/>
        <c:crosses val="autoZero"/>
        <c:auto val="1"/>
        <c:lblAlgn val="ctr"/>
        <c:lblOffset val="100"/>
        <c:noMultiLvlLbl val="1"/>
      </c:catAx>
      <c:valAx>
        <c:axId val="143735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0833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fr-FR" b="1">
                <a:solidFill>
                  <a:srgbClr val="757575"/>
                </a:solidFill>
                <a:latin typeface="+mn-lt"/>
              </a:rPr>
              <a:t>Can drop per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13'!$B$1</c:f>
              <c:strCache>
                <c:ptCount val="1"/>
                <c:pt idx="0">
                  <c:v>Brand A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13'!$A$2:$A$4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13'!$B$2:$B$4</c:f>
              <c:numCache>
                <c:formatCode>General</c:formatCode>
                <c:ptCount val="3"/>
                <c:pt idx="0">
                  <c:v>0</c:v>
                </c:pt>
                <c:pt idx="1">
                  <c:v>951</c:v>
                </c:pt>
                <c:pt idx="2">
                  <c:v>923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CE-42E2-BF85-0BC33E291B26}"/>
            </c:ext>
          </c:extLst>
        </c:ser>
        <c:ser>
          <c:idx val="1"/>
          <c:order val="1"/>
          <c:tx>
            <c:strRef>
              <c:f>'Tableau croisé dynamique 13'!$C$1</c:f>
              <c:strCache>
                <c:ptCount val="1"/>
                <c:pt idx="0">
                  <c:v>Brand B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13'!$A$2:$A$4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13'!$C$2:$C$4</c:f>
              <c:numCache>
                <c:formatCode>General</c:formatCode>
                <c:ptCount val="3"/>
                <c:pt idx="0">
                  <c:v>98</c:v>
                </c:pt>
                <c:pt idx="1">
                  <c:v>1191</c:v>
                </c:pt>
                <c:pt idx="2">
                  <c:v>1185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3CE-42E2-BF85-0BC33E291B26}"/>
            </c:ext>
          </c:extLst>
        </c:ser>
        <c:ser>
          <c:idx val="2"/>
          <c:order val="2"/>
          <c:tx>
            <c:strRef>
              <c:f>'Tableau croisé dynamique 13'!$D$1</c:f>
              <c:strCache>
                <c:ptCount val="1"/>
                <c:pt idx="0">
                  <c:v>Brand C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13'!$A$2:$A$4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13'!$D$2:$D$4</c:f>
              <c:numCache>
                <c:formatCode>General</c:formatCode>
                <c:ptCount val="3"/>
                <c:pt idx="0">
                  <c:v>0</c:v>
                </c:pt>
                <c:pt idx="1">
                  <c:v>711</c:v>
                </c:pt>
                <c:pt idx="2">
                  <c:v>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3CE-42E2-BF85-0BC33E291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830242"/>
        <c:axId val="135614153"/>
      </c:barChart>
      <c:catAx>
        <c:axId val="1651830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1">
                    <a:solidFill>
                      <a:srgbClr val="000000"/>
                    </a:solidFill>
                    <a:latin typeface="+mn-lt"/>
                  </a:rPr>
                  <a:t>Cans drop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614153"/>
        <c:crosses val="autoZero"/>
        <c:auto val="1"/>
        <c:lblAlgn val="ctr"/>
        <c:lblOffset val="100"/>
        <c:noMultiLvlLbl val="1"/>
      </c:catAx>
      <c:valAx>
        <c:axId val="135614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183024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 Repartition of the orders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9'!$B$1</c:f>
              <c:strCache>
                <c:ptCount val="1"/>
                <c:pt idx="0">
                  <c:v> Brand a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9'!$A$2:$A$5</c:f>
              <c:strCache>
                <c:ptCount val="4"/>
                <c:pt idx="0">
                  <c:v>Total can drop</c:v>
                </c:pt>
                <c:pt idx="1">
                  <c:v>Total can left not sell</c:v>
                </c:pt>
                <c:pt idx="2">
                  <c:v>Total can ordered</c:v>
                </c:pt>
                <c:pt idx="3">
                  <c:v>Total can saled</c:v>
                </c:pt>
              </c:strCache>
            </c:strRef>
          </c:cat>
          <c:val>
            <c:numRef>
              <c:f>'Tableau croisé dynamique 9'!$B$2:$B$5</c:f>
              <c:numCache>
                <c:formatCode>General</c:formatCode>
                <c:ptCount val="4"/>
                <c:pt idx="0">
                  <c:v>1874</c:v>
                </c:pt>
                <c:pt idx="1">
                  <c:v>1597</c:v>
                </c:pt>
                <c:pt idx="2">
                  <c:v>5880</c:v>
                </c:pt>
                <c:pt idx="3">
                  <c:v>2409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C6C-420F-9BEF-5FC8AC5432DB}"/>
            </c:ext>
          </c:extLst>
        </c:ser>
        <c:ser>
          <c:idx val="1"/>
          <c:order val="1"/>
          <c:tx>
            <c:strRef>
              <c:f>'Tableau croisé dynamique 9'!$C$1</c:f>
              <c:strCache>
                <c:ptCount val="1"/>
                <c:pt idx="0">
                  <c:v>Brand b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9'!$A$2:$A$5</c:f>
              <c:strCache>
                <c:ptCount val="4"/>
                <c:pt idx="0">
                  <c:v>Total can drop</c:v>
                </c:pt>
                <c:pt idx="1">
                  <c:v>Total can left not sell</c:v>
                </c:pt>
                <c:pt idx="2">
                  <c:v>Total can ordered</c:v>
                </c:pt>
                <c:pt idx="3">
                  <c:v>Total can saled</c:v>
                </c:pt>
              </c:strCache>
            </c:strRef>
          </c:cat>
          <c:val>
            <c:numRef>
              <c:f>'Tableau croisé dynamique 9'!$C$2:$C$5</c:f>
              <c:numCache>
                <c:formatCode>General</c:formatCode>
                <c:ptCount val="4"/>
                <c:pt idx="0">
                  <c:v>2474</c:v>
                </c:pt>
                <c:pt idx="1">
                  <c:v>1837</c:v>
                </c:pt>
                <c:pt idx="2">
                  <c:v>6720</c:v>
                </c:pt>
                <c:pt idx="3">
                  <c:v>2409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C6C-420F-9BEF-5FC8AC5432DB}"/>
            </c:ext>
          </c:extLst>
        </c:ser>
        <c:ser>
          <c:idx val="2"/>
          <c:order val="2"/>
          <c:tx>
            <c:strRef>
              <c:f>'Tableau croisé dynamique 9'!$D$1</c:f>
              <c:strCache>
                <c:ptCount val="1"/>
                <c:pt idx="0">
                  <c:v>Brand c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9'!$A$2:$A$5</c:f>
              <c:strCache>
                <c:ptCount val="4"/>
                <c:pt idx="0">
                  <c:v>Total can drop</c:v>
                </c:pt>
                <c:pt idx="1">
                  <c:v>Total can left not sell</c:v>
                </c:pt>
                <c:pt idx="2">
                  <c:v>Total can ordered</c:v>
                </c:pt>
                <c:pt idx="3">
                  <c:v>Total can saled</c:v>
                </c:pt>
              </c:strCache>
            </c:strRef>
          </c:cat>
          <c:val>
            <c:numRef>
              <c:f>'Tableau croisé dynamique 9'!$D$2:$D$5</c:f>
              <c:numCache>
                <c:formatCode>General</c:formatCode>
                <c:ptCount val="4"/>
                <c:pt idx="0">
                  <c:v>1274</c:v>
                </c:pt>
                <c:pt idx="1">
                  <c:v>1357</c:v>
                </c:pt>
                <c:pt idx="2">
                  <c:v>5040</c:v>
                </c:pt>
                <c:pt idx="3">
                  <c:v>2409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C6C-420F-9BEF-5FC8AC54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470395"/>
        <c:axId val="558084206"/>
      </c:barChart>
      <c:catAx>
        <c:axId val="702470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8084206"/>
        <c:crosses val="autoZero"/>
        <c:auto val="1"/>
        <c:lblAlgn val="ctr"/>
        <c:lblOffset val="100"/>
        <c:noMultiLvlLbl val="1"/>
      </c:catAx>
      <c:valAx>
        <c:axId val="558084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247039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fr-FR" b="1">
                <a:solidFill>
                  <a:srgbClr val="757575"/>
                </a:solidFill>
                <a:latin typeface="+mn-lt"/>
              </a:rPr>
              <a:t>Average sale per day by brand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4'!$B$1</c:f>
              <c:strCache>
                <c:ptCount val="1"/>
                <c:pt idx="0">
                  <c:v>Average sale per day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4'!$A$2:$A$4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4'!$B$2:$B$4</c:f>
              <c:numCache>
                <c:formatCode>0.00</c:formatCode>
                <c:ptCount val="3"/>
                <c:pt idx="0">
                  <c:v>26.766666666666666</c:v>
                </c:pt>
                <c:pt idx="1">
                  <c:v>26.766666666666666</c:v>
                </c:pt>
                <c:pt idx="2">
                  <c:v>26.766666666666666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D0-41DD-9A2C-81551AA1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593723"/>
        <c:axId val="1519964130"/>
      </c:barChart>
      <c:catAx>
        <c:axId val="1428593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964130"/>
        <c:crosses val="autoZero"/>
        <c:auto val="1"/>
        <c:lblAlgn val="ctr"/>
        <c:lblOffset val="100"/>
        <c:noMultiLvlLbl val="1"/>
      </c:catAx>
      <c:valAx>
        <c:axId val="1519964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Average sale per day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859372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Sales By Brand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3'!$B$1</c:f>
              <c:strCache>
                <c:ptCount val="1"/>
                <c:pt idx="0">
                  <c:v>Brand A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3'!$A$2:$A$4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3'!$B$2:$B$4</c:f>
              <c:numCache>
                <c:formatCode>[$HTG]\ #,##0.00</c:formatCode>
                <c:ptCount val="3"/>
                <c:pt idx="0">
                  <c:v>21550</c:v>
                </c:pt>
                <c:pt idx="1">
                  <c:v>18425</c:v>
                </c:pt>
                <c:pt idx="2">
                  <c:v>20250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C9-4BA4-88ED-6278994A0C45}"/>
            </c:ext>
          </c:extLst>
        </c:ser>
        <c:ser>
          <c:idx val="1"/>
          <c:order val="1"/>
          <c:tx>
            <c:strRef>
              <c:f>'Tableau croisé dynamique 3'!$C$1</c:f>
              <c:strCache>
                <c:ptCount val="1"/>
                <c:pt idx="0">
                  <c:v>Brand B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3'!$A$2:$A$4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3'!$C$2:$C$4</c:f>
              <c:numCache>
                <c:formatCode>[$HTG]\ #,##0.00</c:formatCode>
                <c:ptCount val="3"/>
                <c:pt idx="0">
                  <c:v>20688</c:v>
                </c:pt>
                <c:pt idx="1">
                  <c:v>17688</c:v>
                </c:pt>
                <c:pt idx="2">
                  <c:v>19440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C9-4BA4-88ED-6278994A0C45}"/>
            </c:ext>
          </c:extLst>
        </c:ser>
        <c:ser>
          <c:idx val="2"/>
          <c:order val="2"/>
          <c:tx>
            <c:strRef>
              <c:f>'Tableau croisé dynamique 3'!$D$1</c:f>
              <c:strCache>
                <c:ptCount val="1"/>
                <c:pt idx="0">
                  <c:v>Brand C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3'!$A$2:$A$4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3'!$D$2:$D$4</c:f>
              <c:numCache>
                <c:formatCode>[$HTG]\ #,##0.00</c:formatCode>
                <c:ptCount val="3"/>
                <c:pt idx="0">
                  <c:v>22412</c:v>
                </c:pt>
                <c:pt idx="1">
                  <c:v>19162</c:v>
                </c:pt>
                <c:pt idx="2">
                  <c:v>21060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8C9-4BA4-88ED-6278994A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129754"/>
        <c:axId val="1165444501"/>
      </c:barChart>
      <c:catAx>
        <c:axId val="1403129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5444501"/>
        <c:crosses val="autoZero"/>
        <c:auto val="1"/>
        <c:lblAlgn val="ctr"/>
        <c:lblOffset val="100"/>
        <c:noMultiLvlLbl val="1"/>
      </c:catAx>
      <c:valAx>
        <c:axId val="1165444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[$HTG]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312975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fr-FR" b="1">
                <a:solidFill>
                  <a:srgbClr val="757575"/>
                </a:solidFill>
                <a:latin typeface="+mn-lt"/>
              </a:rPr>
              <a:t>Price Order by Brand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2'!$B$1</c:f>
              <c:strCache>
                <c:ptCount val="1"/>
                <c:pt idx="0">
                  <c:v>Brand A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2'!$A$2:$A$4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2'!$B$2:$B$4</c:f>
              <c:numCache>
                <c:formatCode>[$HTG]\ #,##0.00</c:formatCode>
                <c:ptCount val="3"/>
                <c:pt idx="0">
                  <c:v>59850</c:v>
                </c:pt>
                <c:pt idx="1">
                  <c:v>39900</c:v>
                </c:pt>
                <c:pt idx="2">
                  <c:v>39900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F5-431A-A89C-66E7BE87E607}"/>
            </c:ext>
          </c:extLst>
        </c:ser>
        <c:ser>
          <c:idx val="1"/>
          <c:order val="1"/>
          <c:tx>
            <c:strRef>
              <c:f>'Tableau croisé dynamique 2'!$C$1</c:f>
              <c:strCache>
                <c:ptCount val="1"/>
                <c:pt idx="0">
                  <c:v>Brand B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2'!$A$2:$A$4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2'!$C$2:$C$4</c:f>
              <c:numCache>
                <c:formatCode>[$HTG]\ #,##0.00</c:formatCode>
                <c:ptCount val="3"/>
                <c:pt idx="0">
                  <c:v>67200</c:v>
                </c:pt>
                <c:pt idx="1">
                  <c:v>44800</c:v>
                </c:pt>
                <c:pt idx="2">
                  <c:v>44800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EF5-431A-A89C-66E7BE87E607}"/>
            </c:ext>
          </c:extLst>
        </c:ser>
        <c:ser>
          <c:idx val="2"/>
          <c:order val="2"/>
          <c:tx>
            <c:strRef>
              <c:f>'Tableau croisé dynamique 2'!$D$1</c:f>
              <c:strCache>
                <c:ptCount val="1"/>
                <c:pt idx="0">
                  <c:v>Brand C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2'!$A$2:$A$4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2'!$D$2:$D$4</c:f>
              <c:numCache>
                <c:formatCode>[$HTG]\ #,##0.00</c:formatCode>
                <c:ptCount val="3"/>
                <c:pt idx="0">
                  <c:v>54000</c:v>
                </c:pt>
                <c:pt idx="1">
                  <c:v>36000</c:v>
                </c:pt>
                <c:pt idx="2">
                  <c:v>36000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EF5-431A-A89C-66E7BE87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996315"/>
        <c:axId val="423675594"/>
      </c:barChart>
      <c:catAx>
        <c:axId val="746996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675594"/>
        <c:crosses val="autoZero"/>
        <c:auto val="1"/>
        <c:lblAlgn val="ctr"/>
        <c:lblOffset val="100"/>
        <c:noMultiLvlLbl val="1"/>
      </c:catAx>
      <c:valAx>
        <c:axId val="423675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[$HTG]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99631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Profit or Loss Statement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1'!$B$1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1'!$B$2:$B$4</c:f>
              <c:numCache>
                <c:formatCode>[$HTG]\ #,##0.00</c:formatCode>
                <c:ptCount val="3"/>
                <c:pt idx="0">
                  <c:v>101721.25</c:v>
                </c:pt>
                <c:pt idx="1">
                  <c:v>113936.66666666666</c:v>
                </c:pt>
                <c:pt idx="2">
                  <c:v>92075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CCA-4E38-A9C0-7D526E9736E4}"/>
            </c:ext>
          </c:extLst>
        </c:ser>
        <c:ser>
          <c:idx val="1"/>
          <c:order val="1"/>
          <c:tx>
            <c:strRef>
              <c:f>'Tableau croisé dynamique 1'!$C$1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1'!$C$2:$C$4</c:f>
              <c:numCache>
                <c:formatCode>[$HTG]\ #,##0.00</c:formatCode>
                <c:ptCount val="3"/>
                <c:pt idx="0">
                  <c:v>60225</c:v>
                </c:pt>
                <c:pt idx="1">
                  <c:v>57816</c:v>
                </c:pt>
                <c:pt idx="2">
                  <c:v>62634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CCA-4E38-A9C0-7D526E9736E4}"/>
            </c:ext>
          </c:extLst>
        </c:ser>
        <c:ser>
          <c:idx val="2"/>
          <c:order val="2"/>
          <c:tx>
            <c:strRef>
              <c:f>'Tableau croisé dynamique 1'!$D$1</c:f>
              <c:strCache>
                <c:ptCount val="1"/>
                <c:pt idx="0">
                  <c:v>Profit/loss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1'!$D$2:$D$4</c:f>
              <c:numCache>
                <c:formatCode>[$HTG]\ #,##0.00</c:formatCode>
                <c:ptCount val="3"/>
                <c:pt idx="0">
                  <c:v>-41496.25</c:v>
                </c:pt>
                <c:pt idx="1">
                  <c:v>-56120.666666666657</c:v>
                </c:pt>
                <c:pt idx="2">
                  <c:v>-29441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CCA-4E38-A9C0-7D526E97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663488"/>
        <c:axId val="60723205"/>
      </c:barChart>
      <c:catAx>
        <c:axId val="9116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23205"/>
        <c:crosses val="autoZero"/>
        <c:auto val="1"/>
        <c:lblAlgn val="ctr"/>
        <c:lblOffset val="100"/>
        <c:noMultiLvlLbl val="1"/>
      </c:catAx>
      <c:valAx>
        <c:axId val="60723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[$HTG]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1663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3157325922494983"/>
          <c:y val="9.8816182459951121E-2"/>
          <c:w val="0.81032942777577643"/>
          <c:h val="0.64009919449723962"/>
        </c:manualLayout>
      </c:layout>
      <c:barChart>
        <c:barDir val="col"/>
        <c:grouping val="clustered"/>
        <c:varyColors val="1"/>
        <c:ser>
          <c:idx val="0"/>
          <c:order val="0"/>
          <c:tx>
            <c:v>total can drop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'BIProjectWeek1Data-210521-10350'!$M$106:$P$106</c:f>
              <c:strCache>
                <c:ptCount val="4"/>
                <c:pt idx="1">
                  <c:v> Brand a</c:v>
                </c:pt>
                <c:pt idx="2">
                  <c:v>Brand b</c:v>
                </c:pt>
                <c:pt idx="3">
                  <c:v>Brand c</c:v>
                </c:pt>
              </c:strCache>
            </c:strRef>
          </c:cat>
          <c:val>
            <c:numRef>
              <c:f>'BIProjectWeek1Data-210521-10350'!$M$107:$P$107</c:f>
              <c:numCache>
                <c:formatCode>General</c:formatCode>
                <c:ptCount val="4"/>
                <c:pt idx="1">
                  <c:v>1874</c:v>
                </c:pt>
                <c:pt idx="2">
                  <c:v>2474</c:v>
                </c:pt>
                <c:pt idx="3">
                  <c:v>1274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06-4911-8782-F6C49B54C976}"/>
            </c:ext>
          </c:extLst>
        </c:ser>
        <c:ser>
          <c:idx val="1"/>
          <c:order val="1"/>
          <c:tx>
            <c:v>Total can left not sell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'BIProjectWeek1Data-210521-10350'!$M$106:$P$106</c:f>
              <c:strCache>
                <c:ptCount val="4"/>
                <c:pt idx="1">
                  <c:v> Brand a</c:v>
                </c:pt>
                <c:pt idx="2">
                  <c:v>Brand b</c:v>
                </c:pt>
                <c:pt idx="3">
                  <c:v>Brand c</c:v>
                </c:pt>
              </c:strCache>
            </c:strRef>
          </c:cat>
          <c:val>
            <c:numRef>
              <c:f>'BIProjectWeek1Data-210521-10350'!$M$108:$P$108</c:f>
              <c:numCache>
                <c:formatCode>General</c:formatCode>
                <c:ptCount val="4"/>
                <c:pt idx="1">
                  <c:v>1597</c:v>
                </c:pt>
                <c:pt idx="2">
                  <c:v>1837</c:v>
                </c:pt>
                <c:pt idx="3">
                  <c:v>1357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006-4911-8782-F6C49B54C976}"/>
            </c:ext>
          </c:extLst>
        </c:ser>
        <c:ser>
          <c:idx val="2"/>
          <c:order val="2"/>
          <c:tx>
            <c:v>Total can saled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'BIProjectWeek1Data-210521-10350'!$M$106:$P$106</c:f>
              <c:strCache>
                <c:ptCount val="4"/>
                <c:pt idx="1">
                  <c:v> Brand a</c:v>
                </c:pt>
                <c:pt idx="2">
                  <c:v>Brand b</c:v>
                </c:pt>
                <c:pt idx="3">
                  <c:v>Brand c</c:v>
                </c:pt>
              </c:strCache>
            </c:strRef>
          </c:cat>
          <c:val>
            <c:numRef>
              <c:f>'BIProjectWeek1Data-210521-10350'!$M$109:$P$109</c:f>
              <c:numCache>
                <c:formatCode>General</c:formatCode>
                <c:ptCount val="4"/>
                <c:pt idx="1">
                  <c:v>2409</c:v>
                </c:pt>
                <c:pt idx="2">
                  <c:v>2409</c:v>
                </c:pt>
                <c:pt idx="3">
                  <c:v>2409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006-4911-8782-F6C49B54C976}"/>
            </c:ext>
          </c:extLst>
        </c:ser>
        <c:ser>
          <c:idx val="3"/>
          <c:order val="3"/>
          <c:tx>
            <c:v>total can ordered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'BIProjectWeek1Data-210521-10350'!$M$106:$P$106</c:f>
              <c:strCache>
                <c:ptCount val="4"/>
                <c:pt idx="1">
                  <c:v> Brand a</c:v>
                </c:pt>
                <c:pt idx="2">
                  <c:v>Brand b</c:v>
                </c:pt>
                <c:pt idx="3">
                  <c:v>Brand c</c:v>
                </c:pt>
              </c:strCache>
            </c:strRef>
          </c:cat>
          <c:val>
            <c:numRef>
              <c:f>'BIProjectWeek1Data-210521-10350'!$M$110:$P$110</c:f>
              <c:numCache>
                <c:formatCode>General</c:formatCode>
                <c:ptCount val="4"/>
                <c:pt idx="1">
                  <c:v>5880</c:v>
                </c:pt>
                <c:pt idx="2">
                  <c:v>6720</c:v>
                </c:pt>
                <c:pt idx="3">
                  <c:v>5040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006-4911-8782-F6C49B54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56016"/>
        <c:axId val="146443458"/>
      </c:barChart>
      <c:catAx>
        <c:axId val="42765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443458"/>
        <c:crosses val="autoZero"/>
        <c:auto val="1"/>
        <c:lblAlgn val="ctr"/>
        <c:lblOffset val="100"/>
        <c:noMultiLvlLbl val="1"/>
      </c:catAx>
      <c:valAx>
        <c:axId val="146443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7656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Daily</a:t>
            </a:r>
            <a:r>
              <a:rPr lang="fr-FR" baseline="0"/>
              <a:t> sales</a:t>
            </a:r>
            <a:endParaRPr lang="fr-FR"/>
          </a:p>
        </c:rich>
      </c:tx>
      <c:layout>
        <c:manualLayout>
          <c:xMode val="edge"/>
          <c:yMode val="edge"/>
          <c:x val="0.40460980300702665"/>
          <c:y val="2.7777767651732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33683852316696E-2"/>
          <c:y val="0.19486104007690286"/>
          <c:w val="0.85269831122476158"/>
          <c:h val="0.593609072029355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'BIProjectWeek1Data-210521-10350'!$A$3:$A$92</c:f>
              <c:numCache>
                <c:formatCode>d/m/yyyy</c:formatCode>
                <c:ptCount val="90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  <c:pt idx="17">
                  <c:v>43818</c:v>
                </c:pt>
                <c:pt idx="18">
                  <c:v>43819</c:v>
                </c:pt>
                <c:pt idx="19">
                  <c:v>43820</c:v>
                </c:pt>
                <c:pt idx="20">
                  <c:v>43821</c:v>
                </c:pt>
                <c:pt idx="21">
                  <c:v>43822</c:v>
                </c:pt>
                <c:pt idx="22">
                  <c:v>43823</c:v>
                </c:pt>
                <c:pt idx="23">
                  <c:v>43824</c:v>
                </c:pt>
                <c:pt idx="24">
                  <c:v>43825</c:v>
                </c:pt>
                <c:pt idx="25">
                  <c:v>43826</c:v>
                </c:pt>
                <c:pt idx="26">
                  <c:v>43827</c:v>
                </c:pt>
                <c:pt idx="27">
                  <c:v>43828</c:v>
                </c:pt>
                <c:pt idx="28">
                  <c:v>43829</c:v>
                </c:pt>
                <c:pt idx="29">
                  <c:v>43830</c:v>
                </c:pt>
                <c:pt idx="30">
                  <c:v>43831</c:v>
                </c:pt>
                <c:pt idx="31">
                  <c:v>43832</c:v>
                </c:pt>
                <c:pt idx="32">
                  <c:v>43833</c:v>
                </c:pt>
                <c:pt idx="33">
                  <c:v>43834</c:v>
                </c:pt>
                <c:pt idx="34">
                  <c:v>43835</c:v>
                </c:pt>
                <c:pt idx="35">
                  <c:v>43836</c:v>
                </c:pt>
                <c:pt idx="36">
                  <c:v>43837</c:v>
                </c:pt>
                <c:pt idx="37">
                  <c:v>43838</c:v>
                </c:pt>
                <c:pt idx="38">
                  <c:v>43839</c:v>
                </c:pt>
                <c:pt idx="39">
                  <c:v>43840</c:v>
                </c:pt>
                <c:pt idx="40">
                  <c:v>43841</c:v>
                </c:pt>
                <c:pt idx="41">
                  <c:v>43842</c:v>
                </c:pt>
                <c:pt idx="42">
                  <c:v>43843</c:v>
                </c:pt>
                <c:pt idx="43">
                  <c:v>43844</c:v>
                </c:pt>
                <c:pt idx="44">
                  <c:v>43845</c:v>
                </c:pt>
                <c:pt idx="45">
                  <c:v>43846</c:v>
                </c:pt>
                <c:pt idx="46">
                  <c:v>43847</c:v>
                </c:pt>
                <c:pt idx="47">
                  <c:v>43848</c:v>
                </c:pt>
                <c:pt idx="48">
                  <c:v>43849</c:v>
                </c:pt>
                <c:pt idx="49">
                  <c:v>43850</c:v>
                </c:pt>
                <c:pt idx="50">
                  <c:v>43851</c:v>
                </c:pt>
                <c:pt idx="51">
                  <c:v>43852</c:v>
                </c:pt>
                <c:pt idx="52">
                  <c:v>43853</c:v>
                </c:pt>
                <c:pt idx="53">
                  <c:v>43854</c:v>
                </c:pt>
                <c:pt idx="54">
                  <c:v>43855</c:v>
                </c:pt>
                <c:pt idx="55">
                  <c:v>43856</c:v>
                </c:pt>
                <c:pt idx="56">
                  <c:v>43857</c:v>
                </c:pt>
                <c:pt idx="57">
                  <c:v>43858</c:v>
                </c:pt>
                <c:pt idx="58">
                  <c:v>43859</c:v>
                </c:pt>
                <c:pt idx="59">
                  <c:v>43860</c:v>
                </c:pt>
                <c:pt idx="60">
                  <c:v>43861</c:v>
                </c:pt>
                <c:pt idx="61">
                  <c:v>43862</c:v>
                </c:pt>
                <c:pt idx="62">
                  <c:v>43863</c:v>
                </c:pt>
                <c:pt idx="63">
                  <c:v>43864</c:v>
                </c:pt>
                <c:pt idx="64">
                  <c:v>43865</c:v>
                </c:pt>
                <c:pt idx="65">
                  <c:v>43866</c:v>
                </c:pt>
                <c:pt idx="66">
                  <c:v>43867</c:v>
                </c:pt>
                <c:pt idx="67">
                  <c:v>43868</c:v>
                </c:pt>
                <c:pt idx="68">
                  <c:v>43869</c:v>
                </c:pt>
                <c:pt idx="69">
                  <c:v>43870</c:v>
                </c:pt>
                <c:pt idx="70">
                  <c:v>43871</c:v>
                </c:pt>
                <c:pt idx="71">
                  <c:v>43872</c:v>
                </c:pt>
                <c:pt idx="72">
                  <c:v>43873</c:v>
                </c:pt>
                <c:pt idx="73">
                  <c:v>43874</c:v>
                </c:pt>
                <c:pt idx="74">
                  <c:v>43875</c:v>
                </c:pt>
                <c:pt idx="75">
                  <c:v>43876</c:v>
                </c:pt>
                <c:pt idx="76">
                  <c:v>43877</c:v>
                </c:pt>
                <c:pt idx="77">
                  <c:v>43878</c:v>
                </c:pt>
                <c:pt idx="78">
                  <c:v>43879</c:v>
                </c:pt>
                <c:pt idx="79">
                  <c:v>43880</c:v>
                </c:pt>
                <c:pt idx="80">
                  <c:v>43881</c:v>
                </c:pt>
                <c:pt idx="81">
                  <c:v>43882</c:v>
                </c:pt>
                <c:pt idx="82">
                  <c:v>43883</c:v>
                </c:pt>
                <c:pt idx="83">
                  <c:v>43884</c:v>
                </c:pt>
                <c:pt idx="84">
                  <c:v>43885</c:v>
                </c:pt>
                <c:pt idx="85">
                  <c:v>43886</c:v>
                </c:pt>
                <c:pt idx="86">
                  <c:v>43887</c:v>
                </c:pt>
                <c:pt idx="87">
                  <c:v>43888</c:v>
                </c:pt>
                <c:pt idx="88">
                  <c:v>43889</c:v>
                </c:pt>
                <c:pt idx="89">
                  <c:v>43890</c:v>
                </c:pt>
              </c:numCache>
            </c:numRef>
          </c:cat>
          <c:val>
            <c:numRef>
              <c:f>'BIProjectWeek1Data-210521-10350'!$B$3:$B$92</c:f>
              <c:numCache>
                <c:formatCode>General</c:formatCode>
                <c:ptCount val="90"/>
                <c:pt idx="0">
                  <c:v>24</c:v>
                </c:pt>
                <c:pt idx="1">
                  <c:v>47</c:v>
                </c:pt>
                <c:pt idx="2">
                  <c:v>15</c:v>
                </c:pt>
                <c:pt idx="3">
                  <c:v>7</c:v>
                </c:pt>
                <c:pt idx="4">
                  <c:v>24</c:v>
                </c:pt>
                <c:pt idx="5">
                  <c:v>55</c:v>
                </c:pt>
                <c:pt idx="6">
                  <c:v>20</c:v>
                </c:pt>
                <c:pt idx="7">
                  <c:v>44</c:v>
                </c:pt>
                <c:pt idx="8">
                  <c:v>28</c:v>
                </c:pt>
                <c:pt idx="9">
                  <c:v>29</c:v>
                </c:pt>
                <c:pt idx="10">
                  <c:v>9</c:v>
                </c:pt>
                <c:pt idx="11">
                  <c:v>34</c:v>
                </c:pt>
                <c:pt idx="12">
                  <c:v>21</c:v>
                </c:pt>
                <c:pt idx="13">
                  <c:v>41</c:v>
                </c:pt>
                <c:pt idx="14">
                  <c:v>54</c:v>
                </c:pt>
                <c:pt idx="15">
                  <c:v>48</c:v>
                </c:pt>
                <c:pt idx="16">
                  <c:v>52</c:v>
                </c:pt>
                <c:pt idx="17">
                  <c:v>17</c:v>
                </c:pt>
                <c:pt idx="18">
                  <c:v>10</c:v>
                </c:pt>
                <c:pt idx="19">
                  <c:v>23</c:v>
                </c:pt>
                <c:pt idx="20">
                  <c:v>22</c:v>
                </c:pt>
                <c:pt idx="21">
                  <c:v>37</c:v>
                </c:pt>
                <c:pt idx="22">
                  <c:v>46</c:v>
                </c:pt>
                <c:pt idx="23">
                  <c:v>16</c:v>
                </c:pt>
                <c:pt idx="24">
                  <c:v>31</c:v>
                </c:pt>
                <c:pt idx="25">
                  <c:v>34</c:v>
                </c:pt>
                <c:pt idx="26">
                  <c:v>7</c:v>
                </c:pt>
                <c:pt idx="27">
                  <c:v>6</c:v>
                </c:pt>
                <c:pt idx="28">
                  <c:v>16</c:v>
                </c:pt>
                <c:pt idx="29">
                  <c:v>45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29</c:v>
                </c:pt>
                <c:pt idx="34">
                  <c:v>46</c:v>
                </c:pt>
                <c:pt idx="35">
                  <c:v>28</c:v>
                </c:pt>
                <c:pt idx="36">
                  <c:v>18</c:v>
                </c:pt>
                <c:pt idx="37">
                  <c:v>33</c:v>
                </c:pt>
                <c:pt idx="38">
                  <c:v>23</c:v>
                </c:pt>
                <c:pt idx="39">
                  <c:v>50</c:v>
                </c:pt>
                <c:pt idx="40">
                  <c:v>6</c:v>
                </c:pt>
                <c:pt idx="41">
                  <c:v>38</c:v>
                </c:pt>
                <c:pt idx="42">
                  <c:v>44</c:v>
                </c:pt>
                <c:pt idx="43">
                  <c:v>3</c:v>
                </c:pt>
                <c:pt idx="44">
                  <c:v>28</c:v>
                </c:pt>
                <c:pt idx="45">
                  <c:v>12</c:v>
                </c:pt>
                <c:pt idx="46">
                  <c:v>28</c:v>
                </c:pt>
                <c:pt idx="47">
                  <c:v>13</c:v>
                </c:pt>
                <c:pt idx="48">
                  <c:v>17</c:v>
                </c:pt>
                <c:pt idx="49">
                  <c:v>5</c:v>
                </c:pt>
                <c:pt idx="50">
                  <c:v>18</c:v>
                </c:pt>
                <c:pt idx="51">
                  <c:v>27</c:v>
                </c:pt>
                <c:pt idx="52">
                  <c:v>35</c:v>
                </c:pt>
                <c:pt idx="53">
                  <c:v>31</c:v>
                </c:pt>
                <c:pt idx="54">
                  <c:v>33</c:v>
                </c:pt>
                <c:pt idx="55">
                  <c:v>40</c:v>
                </c:pt>
                <c:pt idx="56">
                  <c:v>49</c:v>
                </c:pt>
                <c:pt idx="57">
                  <c:v>54</c:v>
                </c:pt>
                <c:pt idx="58">
                  <c:v>50</c:v>
                </c:pt>
                <c:pt idx="59">
                  <c:v>15</c:v>
                </c:pt>
                <c:pt idx="60">
                  <c:v>10</c:v>
                </c:pt>
                <c:pt idx="61">
                  <c:v>43</c:v>
                </c:pt>
                <c:pt idx="62">
                  <c:v>14</c:v>
                </c:pt>
                <c:pt idx="63">
                  <c:v>16</c:v>
                </c:pt>
                <c:pt idx="64">
                  <c:v>37</c:v>
                </c:pt>
                <c:pt idx="65">
                  <c:v>19</c:v>
                </c:pt>
                <c:pt idx="66">
                  <c:v>22</c:v>
                </c:pt>
                <c:pt idx="67">
                  <c:v>14</c:v>
                </c:pt>
                <c:pt idx="68">
                  <c:v>9</c:v>
                </c:pt>
                <c:pt idx="69">
                  <c:v>50</c:v>
                </c:pt>
                <c:pt idx="70">
                  <c:v>13</c:v>
                </c:pt>
                <c:pt idx="71">
                  <c:v>6</c:v>
                </c:pt>
                <c:pt idx="72">
                  <c:v>3</c:v>
                </c:pt>
                <c:pt idx="73">
                  <c:v>18</c:v>
                </c:pt>
                <c:pt idx="74">
                  <c:v>48</c:v>
                </c:pt>
                <c:pt idx="75">
                  <c:v>41</c:v>
                </c:pt>
                <c:pt idx="76">
                  <c:v>55</c:v>
                </c:pt>
                <c:pt idx="77">
                  <c:v>38</c:v>
                </c:pt>
                <c:pt idx="78">
                  <c:v>5</c:v>
                </c:pt>
                <c:pt idx="79">
                  <c:v>40</c:v>
                </c:pt>
                <c:pt idx="80">
                  <c:v>17</c:v>
                </c:pt>
                <c:pt idx="81">
                  <c:v>16</c:v>
                </c:pt>
                <c:pt idx="82">
                  <c:v>29</c:v>
                </c:pt>
                <c:pt idx="83">
                  <c:v>36</c:v>
                </c:pt>
                <c:pt idx="84">
                  <c:v>32</c:v>
                </c:pt>
                <c:pt idx="85">
                  <c:v>33</c:v>
                </c:pt>
                <c:pt idx="86">
                  <c:v>14</c:v>
                </c:pt>
                <c:pt idx="87">
                  <c:v>30</c:v>
                </c:pt>
                <c:pt idx="88">
                  <c:v>36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BD8-8843-CB914782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68128"/>
        <c:axId val="429370424"/>
      </c:lineChart>
      <c:dateAx>
        <c:axId val="429368128"/>
        <c:scaling>
          <c:orientation val="minMax"/>
        </c:scaling>
        <c:delete val="0"/>
        <c:axPos val="b"/>
        <c:numFmt formatCode="d/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70424"/>
        <c:crosses val="autoZero"/>
        <c:auto val="1"/>
        <c:lblOffset val="100"/>
        <c:baseTimeUnit val="days"/>
      </c:dateAx>
      <c:valAx>
        <c:axId val="4293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21'!$A$1</c:f>
              <c:strCache>
                <c:ptCount val="1"/>
                <c:pt idx="0">
                  <c:v>Box a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'Tableau croisé dynamique 21'!$A$2</c:f>
              <c:numCache>
                <c:formatCode>General</c:formatCode>
                <c:ptCount val="1"/>
                <c:pt idx="0">
                  <c:v>5880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53-4EF3-8B32-32E140FB1988}"/>
            </c:ext>
          </c:extLst>
        </c:ser>
        <c:ser>
          <c:idx val="1"/>
          <c:order val="1"/>
          <c:tx>
            <c:strRef>
              <c:f>'Tableau croisé dynamique 21'!$B$1</c:f>
              <c:strCache>
                <c:ptCount val="1"/>
                <c:pt idx="0">
                  <c:v>Box c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'Tableau croisé dynamique 21'!$B$2</c:f>
              <c:numCache>
                <c:formatCode>General</c:formatCode>
                <c:ptCount val="1"/>
                <c:pt idx="0">
                  <c:v>5040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A53-4EF3-8B32-32E140FB1988}"/>
            </c:ext>
          </c:extLst>
        </c:ser>
        <c:ser>
          <c:idx val="2"/>
          <c:order val="2"/>
          <c:tx>
            <c:strRef>
              <c:f>'Tableau croisé dynamique 21'!$C$1</c:f>
              <c:strCache>
                <c:ptCount val="1"/>
                <c:pt idx="0">
                  <c:v>Box b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'Tableau croisé dynamique 21'!$C$2</c:f>
              <c:numCache>
                <c:formatCode>General</c:formatCode>
                <c:ptCount val="1"/>
                <c:pt idx="0">
                  <c:v>6720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A53-4EF3-8B32-32E140FB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102858"/>
        <c:axId val="439466841"/>
      </c:barChart>
      <c:catAx>
        <c:axId val="725102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9466841"/>
        <c:crosses val="autoZero"/>
        <c:auto val="1"/>
        <c:lblAlgn val="ctr"/>
        <c:lblOffset val="100"/>
        <c:noMultiLvlLbl val="1"/>
      </c:catAx>
      <c:valAx>
        <c:axId val="439466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510285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February Profit or Loss by Brand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20'!$B$1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20'!$A$2:$A$4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20'!$B$2:$B$4</c:f>
              <c:numCache>
                <c:formatCode>0.00</c:formatCode>
                <c:ptCount val="3"/>
                <c:pt idx="0">
                  <c:v>40090</c:v>
                </c:pt>
                <c:pt idx="1">
                  <c:v>44986.666666666664</c:v>
                </c:pt>
                <c:pt idx="2" formatCode="General">
                  <c:v>36200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48C-4644-BB9A-419299ED7D8D}"/>
            </c:ext>
          </c:extLst>
        </c:ser>
        <c:ser>
          <c:idx val="1"/>
          <c:order val="1"/>
          <c:tx>
            <c:strRef>
              <c:f>'Tableau croisé dynamique 20'!$C$1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20'!$A$2:$A$4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20'!$C$2:$C$4</c:f>
              <c:numCache>
                <c:formatCode>General</c:formatCode>
                <c:ptCount val="3"/>
                <c:pt idx="0">
                  <c:v>18425</c:v>
                </c:pt>
                <c:pt idx="1">
                  <c:v>17688</c:v>
                </c:pt>
                <c:pt idx="2">
                  <c:v>19162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48C-4644-BB9A-419299ED7D8D}"/>
            </c:ext>
          </c:extLst>
        </c:ser>
        <c:ser>
          <c:idx val="2"/>
          <c:order val="2"/>
          <c:tx>
            <c:strRef>
              <c:f>'Tableau croisé dynamique 20'!$D$1</c:f>
              <c:strCache>
                <c:ptCount val="1"/>
                <c:pt idx="0">
                  <c:v>Profit/loss</c:v>
                </c:pt>
              </c:strCache>
            </c:strRef>
          </c:tx>
          <c:spPr>
            <a:solidFill>
              <a:srgbClr val="7F7F7F"/>
            </a:solidFill>
            <a:ln cmpd="sng">
              <a:solidFill>
                <a:srgbClr val="000000">
                  <a:alpha val="93000"/>
                </a:srgbClr>
              </a:solidFill>
            </a:ln>
            <a:effectLst>
              <a:glow rad="127000">
                <a:schemeClr val="bg1"/>
              </a:glow>
            </a:effectLst>
          </c:spPr>
          <c:invertIfNegative val="1"/>
          <c:cat>
            <c:strRef>
              <c:f>'Tableau croisé dynamique 20'!$A$2:$A$4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20'!$D$2:$D$4</c:f>
              <c:numCache>
                <c:formatCode>0.00</c:formatCode>
                <c:ptCount val="3"/>
                <c:pt idx="0">
                  <c:v>-21665</c:v>
                </c:pt>
                <c:pt idx="1">
                  <c:v>-27298.666666666664</c:v>
                </c:pt>
                <c:pt idx="2" formatCode="General">
                  <c:v>-17038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7F7F7F"/>
                  </a:solidFill>
                  <a:ln cmpd="sng">
                    <a:solidFill>
                      <a:srgbClr val="000000">
                        <a:alpha val="93000"/>
                      </a:srgbClr>
                    </a:solidFill>
                  </a:ln>
                  <a:effectLst>
                    <a:glow rad="127000">
                      <a:schemeClr val="bg1"/>
                    </a:glo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2-E48C-4644-BB9A-419299ED7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253506"/>
        <c:axId val="814257989"/>
      </c:barChart>
      <c:catAx>
        <c:axId val="752253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4257989"/>
        <c:crosses val="autoZero"/>
        <c:auto val="1"/>
        <c:lblAlgn val="ctr"/>
        <c:lblOffset val="100"/>
        <c:noMultiLvlLbl val="1"/>
      </c:catAx>
      <c:valAx>
        <c:axId val="814257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225350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January Profit and Loss by Brand</a:t>
            </a:r>
          </a:p>
        </c:rich>
      </c:tx>
      <c:layout>
        <c:manualLayout>
          <c:xMode val="edge"/>
          <c:yMode val="edge"/>
          <c:x val="3.925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19'!$B$1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19'!$A$2:$A$4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19'!$B$2:$B$4</c:f>
              <c:numCache>
                <c:formatCode>General</c:formatCode>
                <c:ptCount val="3"/>
                <c:pt idx="0" formatCode="0.00">
                  <c:v>41158.75</c:v>
                </c:pt>
                <c:pt idx="1">
                  <c:v>46550</c:v>
                </c:pt>
                <c:pt idx="2">
                  <c:v>34325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B71-49F0-9D33-3B9071375E0D}"/>
            </c:ext>
          </c:extLst>
        </c:ser>
        <c:ser>
          <c:idx val="1"/>
          <c:order val="1"/>
          <c:tx>
            <c:strRef>
              <c:f>'Tableau croisé dynamique 19'!$C$1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19'!$A$2:$A$4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19'!$C$2:$C$4</c:f>
              <c:numCache>
                <c:formatCode>General</c:formatCode>
                <c:ptCount val="3"/>
                <c:pt idx="0">
                  <c:v>20250</c:v>
                </c:pt>
                <c:pt idx="1">
                  <c:v>19440</c:v>
                </c:pt>
                <c:pt idx="2">
                  <c:v>21060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B71-49F0-9D33-3B9071375E0D}"/>
            </c:ext>
          </c:extLst>
        </c:ser>
        <c:ser>
          <c:idx val="2"/>
          <c:order val="2"/>
          <c:tx>
            <c:strRef>
              <c:f>'Tableau croisé dynamique 19'!$D$1</c:f>
              <c:strCache>
                <c:ptCount val="1"/>
                <c:pt idx="0">
                  <c:v>Profit/loss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19'!$A$2:$A$4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19'!$D$2:$D$4</c:f>
              <c:numCache>
                <c:formatCode>General</c:formatCode>
                <c:ptCount val="3"/>
                <c:pt idx="0" formatCode="0.00">
                  <c:v>-20908.75</c:v>
                </c:pt>
                <c:pt idx="1">
                  <c:v>-27110</c:v>
                </c:pt>
                <c:pt idx="2">
                  <c:v>-13265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7F7F7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B71-49F0-9D33-3B907137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51137"/>
        <c:axId val="1835868268"/>
      </c:barChart>
      <c:catAx>
        <c:axId val="68751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5868268"/>
        <c:crosses val="autoZero"/>
        <c:auto val="1"/>
        <c:lblAlgn val="ctr"/>
        <c:lblOffset val="100"/>
        <c:noMultiLvlLbl val="1"/>
      </c:catAx>
      <c:valAx>
        <c:axId val="1835868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5113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December Profit or Loss by Brand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18'!$B$1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18'!$A$2:$A$4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18'!$B$2:$B$4</c:f>
              <c:numCache>
                <c:formatCode>General</c:formatCode>
                <c:ptCount val="3"/>
                <c:pt idx="0" formatCode="0.00">
                  <c:v>20472.5</c:v>
                </c:pt>
                <c:pt idx="1">
                  <c:v>22400</c:v>
                </c:pt>
                <c:pt idx="2">
                  <c:v>21550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7DF-4D4F-8797-39F588E425C3}"/>
            </c:ext>
          </c:extLst>
        </c:ser>
        <c:ser>
          <c:idx val="1"/>
          <c:order val="1"/>
          <c:tx>
            <c:strRef>
              <c:f>'Tableau croisé dynamique 18'!$C$1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18'!$A$2:$A$4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18'!$C$2:$C$4</c:f>
              <c:numCache>
                <c:formatCode>General</c:formatCode>
                <c:ptCount val="3"/>
                <c:pt idx="0">
                  <c:v>21550</c:v>
                </c:pt>
                <c:pt idx="1">
                  <c:v>20688</c:v>
                </c:pt>
                <c:pt idx="2">
                  <c:v>22412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7DF-4D4F-8797-39F588E425C3}"/>
            </c:ext>
          </c:extLst>
        </c:ser>
        <c:ser>
          <c:idx val="2"/>
          <c:order val="2"/>
          <c:tx>
            <c:strRef>
              <c:f>'Tableau croisé dynamique 18'!$D$1</c:f>
              <c:strCache>
                <c:ptCount val="1"/>
                <c:pt idx="0">
                  <c:v>Profit/loss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18'!$A$2:$A$4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'Tableau croisé dynamique 18'!$D$2:$D$4</c:f>
              <c:numCache>
                <c:formatCode>General</c:formatCode>
                <c:ptCount val="3"/>
                <c:pt idx="0" formatCode="0.00">
                  <c:v>1077.5</c:v>
                </c:pt>
                <c:pt idx="1">
                  <c:v>-1712</c:v>
                </c:pt>
                <c:pt idx="2">
                  <c:v>862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6A6A6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7DF-4D4F-8797-39F588E4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2244"/>
        <c:axId val="1778527795"/>
      </c:barChart>
      <c:catAx>
        <c:axId val="24702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8527795"/>
        <c:crosses val="autoZero"/>
        <c:auto val="1"/>
        <c:lblAlgn val="ctr"/>
        <c:lblOffset val="100"/>
        <c:noMultiLvlLbl val="1"/>
      </c:catAx>
      <c:valAx>
        <c:axId val="1778527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022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Sales by Brand per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15'!$B$1</c:f>
              <c:strCache>
                <c:ptCount val="1"/>
                <c:pt idx="0">
                  <c:v>Brand A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15'!$A$2:$A$4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15'!$B$2:$B$4</c:f>
              <c:numCache>
                <c:formatCode>General</c:formatCode>
                <c:ptCount val="3"/>
                <c:pt idx="0">
                  <c:v>862</c:v>
                </c:pt>
                <c:pt idx="1">
                  <c:v>737</c:v>
                </c:pt>
                <c:pt idx="2">
                  <c:v>810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2E-4F4A-87BD-77D1B36200EF}"/>
            </c:ext>
          </c:extLst>
        </c:ser>
        <c:ser>
          <c:idx val="1"/>
          <c:order val="1"/>
          <c:tx>
            <c:strRef>
              <c:f>'Tableau croisé dynamique 15'!$C$1</c:f>
              <c:strCache>
                <c:ptCount val="1"/>
                <c:pt idx="0">
                  <c:v>Brand B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15'!$A$2:$A$4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15'!$C$2:$C$4</c:f>
              <c:numCache>
                <c:formatCode>General</c:formatCode>
                <c:ptCount val="3"/>
                <c:pt idx="0">
                  <c:v>862</c:v>
                </c:pt>
                <c:pt idx="1">
                  <c:v>737</c:v>
                </c:pt>
                <c:pt idx="2">
                  <c:v>810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B2E-4F4A-87BD-77D1B36200EF}"/>
            </c:ext>
          </c:extLst>
        </c:ser>
        <c:ser>
          <c:idx val="2"/>
          <c:order val="2"/>
          <c:tx>
            <c:strRef>
              <c:f>'Tableau croisé dynamique 15'!$D$1</c:f>
              <c:strCache>
                <c:ptCount val="1"/>
                <c:pt idx="0">
                  <c:v>Brand C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15'!$A$2:$A$4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15'!$D$2:$D$4</c:f>
              <c:numCache>
                <c:formatCode>General</c:formatCode>
                <c:ptCount val="3"/>
                <c:pt idx="0">
                  <c:v>862</c:v>
                </c:pt>
                <c:pt idx="1">
                  <c:v>737</c:v>
                </c:pt>
                <c:pt idx="2">
                  <c:v>810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B2E-4F4A-87BD-77D1B362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177826"/>
        <c:axId val="2053047775"/>
      </c:barChart>
      <c:catAx>
        <c:axId val="407177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3047775"/>
        <c:crosses val="autoZero"/>
        <c:auto val="1"/>
        <c:lblAlgn val="ctr"/>
        <c:lblOffset val="100"/>
        <c:noMultiLvlLbl val="1"/>
      </c:catAx>
      <c:valAx>
        <c:axId val="2053047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717782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Product order by Brand per month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croisé dynamique 14'!$B$1</c:f>
              <c:strCache>
                <c:ptCount val="1"/>
                <c:pt idx="0">
                  <c:v>Brand A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14'!$A$2:$A$4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14'!$B$2:$B$4</c:f>
              <c:numCache>
                <c:formatCode>General</c:formatCode>
                <c:ptCount val="3"/>
                <c:pt idx="0">
                  <c:v>2520</c:v>
                </c:pt>
                <c:pt idx="1">
                  <c:v>1680</c:v>
                </c:pt>
                <c:pt idx="2">
                  <c:v>1680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58-4D68-BED5-2B489C90575A}"/>
            </c:ext>
          </c:extLst>
        </c:ser>
        <c:ser>
          <c:idx val="1"/>
          <c:order val="1"/>
          <c:tx>
            <c:strRef>
              <c:f>'Tableau croisé dynamique 14'!$C$1</c:f>
              <c:strCache>
                <c:ptCount val="1"/>
                <c:pt idx="0">
                  <c:v>Brand B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14'!$A$2:$A$4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14'!$C$2:$C$4</c:f>
              <c:numCache>
                <c:formatCode>General</c:formatCode>
                <c:ptCount val="3"/>
                <c:pt idx="0">
                  <c:v>2880</c:v>
                </c:pt>
                <c:pt idx="1">
                  <c:v>1920</c:v>
                </c:pt>
                <c:pt idx="2">
                  <c:v>1920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958-4D68-BED5-2B489C90575A}"/>
            </c:ext>
          </c:extLst>
        </c:ser>
        <c:ser>
          <c:idx val="2"/>
          <c:order val="2"/>
          <c:tx>
            <c:strRef>
              <c:f>'Tableau croisé dynamique 14'!$D$1</c:f>
              <c:strCache>
                <c:ptCount val="1"/>
                <c:pt idx="0">
                  <c:v>Brand C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'Tableau croisé dynamique 14'!$A$2:$A$4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'Tableau croisé dynamique 14'!$D$2:$D$4</c:f>
              <c:numCache>
                <c:formatCode>General</c:formatCode>
                <c:ptCount val="3"/>
                <c:pt idx="0">
                  <c:v>2160</c:v>
                </c:pt>
                <c:pt idx="1">
                  <c:v>1440</c:v>
                </c:pt>
                <c:pt idx="2">
                  <c:v>1440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958-4D68-BED5-2B489C90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041184"/>
        <c:axId val="1209777782"/>
      </c:barChart>
      <c:catAx>
        <c:axId val="211304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9777782"/>
        <c:crosses val="autoZero"/>
        <c:auto val="1"/>
        <c:lblAlgn val="ctr"/>
        <c:lblOffset val="100"/>
        <c:noMultiLvlLbl val="1"/>
      </c:catAx>
      <c:valAx>
        <c:axId val="1209777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3041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537322</xdr:colOff>
      <xdr:row>112</xdr:row>
      <xdr:rowOff>64994</xdr:rowOff>
    </xdr:from>
    <xdr:ext cx="4400550" cy="2762250"/>
    <xdr:graphicFrame macro="">
      <xdr:nvGraphicFramePr>
        <xdr:cNvPr id="5429137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493940</xdr:colOff>
      <xdr:row>118</xdr:row>
      <xdr:rowOff>2721</xdr:rowOff>
    </xdr:from>
    <xdr:ext cx="4371975" cy="2762250"/>
    <xdr:graphicFrame macro="">
      <xdr:nvGraphicFramePr>
        <xdr:cNvPr id="667043767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4</xdr:col>
      <xdr:colOff>504265</xdr:colOff>
      <xdr:row>95</xdr:row>
      <xdr:rowOff>4482</xdr:rowOff>
    </xdr:from>
    <xdr:to>
      <xdr:col>8</xdr:col>
      <xdr:colOff>710454</xdr:colOff>
      <xdr:row>110</xdr:row>
      <xdr:rowOff>58271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5</xdr:row>
      <xdr:rowOff>114300</xdr:rowOff>
    </xdr:from>
    <xdr:ext cx="5715000" cy="3533775"/>
    <xdr:graphicFrame macro="">
      <xdr:nvGraphicFramePr>
        <xdr:cNvPr id="296052884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4</xdr:row>
      <xdr:rowOff>85725</xdr:rowOff>
    </xdr:from>
    <xdr:ext cx="5715000" cy="3533775"/>
    <xdr:graphicFrame macro="">
      <xdr:nvGraphicFramePr>
        <xdr:cNvPr id="1007027944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918210</xdr:colOff>
      <xdr:row>6</xdr:row>
      <xdr:rowOff>167640</xdr:rowOff>
    </xdr:from>
    <xdr:ext cx="5715000" cy="3019425"/>
    <xdr:graphicFrame macro="">
      <xdr:nvGraphicFramePr>
        <xdr:cNvPr id="1042688245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6</xdr:row>
      <xdr:rowOff>142875</xdr:rowOff>
    </xdr:from>
    <xdr:ext cx="5715000" cy="3533775"/>
    <xdr:graphicFrame macro="">
      <xdr:nvGraphicFramePr>
        <xdr:cNvPr id="141881707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542925</xdr:colOff>
      <xdr:row>3</xdr:row>
      <xdr:rowOff>95250</xdr:rowOff>
    </xdr:from>
    <xdr:ext cx="5715000" cy="3028950"/>
    <xdr:graphicFrame macro="">
      <xdr:nvGraphicFramePr>
        <xdr:cNvPr id="1741921836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819150</xdr:colOff>
      <xdr:row>6</xdr:row>
      <xdr:rowOff>28575</xdr:rowOff>
    </xdr:from>
    <xdr:ext cx="5715000" cy="3886200"/>
    <xdr:graphicFrame macro="">
      <xdr:nvGraphicFramePr>
        <xdr:cNvPr id="2037078781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866775</xdr:colOff>
      <xdr:row>6</xdr:row>
      <xdr:rowOff>66675</xdr:rowOff>
    </xdr:from>
    <xdr:ext cx="5715000" cy="3533775"/>
    <xdr:graphicFrame macro="">
      <xdr:nvGraphicFramePr>
        <xdr:cNvPr id="38716308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314325</xdr:colOff>
      <xdr:row>7</xdr:row>
      <xdr:rowOff>161925</xdr:rowOff>
    </xdr:from>
    <xdr:ext cx="5715000" cy="3533775"/>
    <xdr:graphicFrame macro="">
      <xdr:nvGraphicFramePr>
        <xdr:cNvPr id="6769144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314325</xdr:colOff>
      <xdr:row>7</xdr:row>
      <xdr:rowOff>161925</xdr:rowOff>
    </xdr:from>
    <xdr:ext cx="5715000" cy="3533775"/>
    <xdr:graphicFrame macro="">
      <xdr:nvGraphicFramePr>
        <xdr:cNvPr id="191694909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4</xdr:row>
      <xdr:rowOff>152400</xdr:rowOff>
    </xdr:from>
    <xdr:ext cx="5715000" cy="2838450"/>
    <xdr:graphicFrame macro="">
      <xdr:nvGraphicFramePr>
        <xdr:cNvPr id="86489521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807720</xdr:colOff>
      <xdr:row>2</xdr:row>
      <xdr:rowOff>106680</xdr:rowOff>
    </xdr:from>
    <xdr:ext cx="5715000" cy="3533775"/>
    <xdr:graphicFrame macro="">
      <xdr:nvGraphicFramePr>
        <xdr:cNvPr id="1892397236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3</xdr:row>
      <xdr:rowOff>9525</xdr:rowOff>
    </xdr:from>
    <xdr:ext cx="5715000" cy="3533775"/>
    <xdr:graphicFrame macro="">
      <xdr:nvGraphicFramePr>
        <xdr:cNvPr id="365666186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6225" cy="190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ootcamp" refreshedDate="44344.520374074076" refreshedVersion="6" recordCount="1">
  <cacheSource type="worksheet">
    <worksheetSource ref="P77:R78" sheet="BIProjectWeek1Data-210521-10350"/>
  </cacheSource>
  <cacheFields count="3">
    <cacheField name="Box a" numFmtId="0">
      <sharedItems containsSemiMixedTypes="0" containsString="0" containsNumber="1" containsInteger="1" minValue="5880" maxValue="5880" count="1">
        <n v="5880"/>
      </sharedItems>
    </cacheField>
    <cacheField name="Box b" numFmtId="0">
      <sharedItems containsSemiMixedTypes="0" containsString="0" containsNumber="1" containsInteger="1" minValue="6720" maxValue="6720" count="1">
        <n v="6720"/>
      </sharedItems>
    </cacheField>
    <cacheField name="Box c" numFmtId="0">
      <sharedItems containsSemiMixedTypes="0" containsString="0" containsNumber="1" containsInteger="1" minValue="5040" maxValue="5040" count="1">
        <n v="50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 21" cacheId="5" applyNumberFormats="0" applyBorderFormats="0" applyFontFormats="0" applyPatternFormats="0" applyAlignmentFormats="0" applyWidthHeightFormats="0" dataCaption="" updatedVersion="6" rowGrandTotals="0" compact="0" compactData="0">
  <location ref="A1:C2" firstHeaderRow="1" firstDataRow="1" firstDataCol="3"/>
  <pivotFields count="3">
    <pivotField name="Box a" axis="axisRow" compact="0" outline="0" multipleItemSelectionAllowed="1" showAll="0" sortType="ascending" defaultSubtotal="0">
      <items count="1">
        <item x="0"/>
      </items>
    </pivotField>
    <pivotField name="Box b" axis="axisRow" compact="0" outline="0" multipleItemSelectionAllowed="1" showAll="0" sortType="ascending">
      <items count="2">
        <item x="0"/>
        <item t="default"/>
      </items>
    </pivotField>
    <pivotField name="Box c" axis="axisRow" compact="0" outline="0" multipleItemSelectionAllowed="1" showAll="0" sortType="ascending" defaultSubtotal="0">
      <items count="1">
        <item x="0"/>
      </items>
    </pivotField>
  </pivotFields>
  <rowFields count="3">
    <field x="0"/>
    <field x="2"/>
    <field x="1"/>
  </rowFields>
  <rowItems count="1">
    <i>
      <x/>
      <x/>
      <x/>
    </i>
  </rowItems>
  <colItems count="1">
    <i/>
  </colItem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T84:V84" headerRowCount="0">
  <tableColumns count="3">
    <tableColumn id="1" name="Column1"/>
    <tableColumn id="2" name="Column2"/>
    <tableColumn id="3" name="Column3"/>
  </tableColumns>
  <tableStyleInfo name="BIProjectWeek1Data-210521-1035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S85:S103">
  <tableColumns count="1">
    <tableColumn id="1" name="1st stock"/>
  </tableColumns>
  <tableStyleInfo name="BIProjectWeek1Data-210521-10350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L49" zoomScale="85" zoomScaleNormal="85" workbookViewId="0">
      <selection activeCell="AA21" sqref="AA21:AF23"/>
    </sheetView>
  </sheetViews>
  <sheetFormatPr defaultColWidth="12.625" defaultRowHeight="15" customHeight="1"/>
  <cols>
    <col min="1" max="1" width="16.625" customWidth="1"/>
    <col min="2" max="2" width="21.875" customWidth="1"/>
    <col min="3" max="3" width="10.25" customWidth="1"/>
    <col min="4" max="4" width="15.75" customWidth="1"/>
    <col min="5" max="5" width="21" customWidth="1"/>
    <col min="6" max="6" width="7.625" customWidth="1"/>
    <col min="7" max="7" width="11.125" customWidth="1"/>
    <col min="8" max="8" width="17.75" customWidth="1"/>
    <col min="9" max="9" width="11.75" customWidth="1"/>
    <col min="10" max="13" width="7.625" customWidth="1"/>
    <col min="14" max="14" width="10.25" customWidth="1"/>
    <col min="15" max="18" width="7.625" customWidth="1"/>
    <col min="19" max="19" width="13.5" customWidth="1"/>
    <col min="20" max="26" width="7.625" customWidth="1"/>
    <col min="27" max="27" width="8.125" customWidth="1"/>
    <col min="28" max="28" width="8.5" customWidth="1"/>
    <col min="29" max="30" width="7.625" customWidth="1"/>
    <col min="31" max="31" width="12.875" customWidth="1"/>
    <col min="32" max="34" width="7.625" customWidth="1"/>
  </cols>
  <sheetData>
    <row r="1" spans="1:32" ht="14.25" customHeight="1">
      <c r="A1" s="1" t="s">
        <v>0</v>
      </c>
      <c r="B1" s="1" t="s">
        <v>1</v>
      </c>
      <c r="C1" s="2"/>
      <c r="D1" s="3"/>
      <c r="E1" s="1" t="s">
        <v>2</v>
      </c>
      <c r="H1" s="1" t="s">
        <v>3</v>
      </c>
    </row>
    <row r="2" spans="1:32" ht="14.25" customHeight="1" thickBot="1">
      <c r="A2" s="1" t="s">
        <v>4</v>
      </c>
      <c r="B2" s="1" t="s">
        <v>5</v>
      </c>
      <c r="C2" s="2" t="s">
        <v>6</v>
      </c>
      <c r="D2" s="3" t="s">
        <v>0</v>
      </c>
      <c r="E2" s="1" t="s">
        <v>5</v>
      </c>
      <c r="F2" s="1" t="s">
        <v>6</v>
      </c>
      <c r="G2" s="1" t="s">
        <v>0</v>
      </c>
      <c r="H2" s="1" t="s">
        <v>5</v>
      </c>
      <c r="I2" s="1" t="s">
        <v>6</v>
      </c>
      <c r="J2" s="1" t="s">
        <v>0</v>
      </c>
      <c r="Y2" s="85" t="s">
        <v>7</v>
      </c>
      <c r="Z2" s="64"/>
      <c r="AA2" s="64"/>
      <c r="AB2" s="64"/>
      <c r="AC2" s="64"/>
      <c r="AD2" s="64"/>
      <c r="AE2" s="64"/>
      <c r="AF2" s="65"/>
    </row>
    <row r="3" spans="1:32" ht="14.25" customHeight="1" thickBot="1">
      <c r="A3" s="4">
        <v>43801</v>
      </c>
      <c r="B3" s="1">
        <v>24</v>
      </c>
      <c r="C3" s="2" t="s">
        <v>8</v>
      </c>
      <c r="D3" s="3" t="s">
        <v>9</v>
      </c>
      <c r="E3" s="1">
        <v>24</v>
      </c>
      <c r="F3" s="1" t="s">
        <v>10</v>
      </c>
      <c r="G3" s="1" t="s">
        <v>11</v>
      </c>
      <c r="H3" s="1">
        <v>24</v>
      </c>
      <c r="I3" s="1" t="s">
        <v>12</v>
      </c>
      <c r="J3" s="1" t="s">
        <v>13</v>
      </c>
      <c r="Y3" s="86" t="s">
        <v>14</v>
      </c>
      <c r="Z3" s="65"/>
      <c r="AA3" s="86" t="s">
        <v>15</v>
      </c>
      <c r="AB3" s="65"/>
      <c r="AC3" s="86" t="s">
        <v>16</v>
      </c>
      <c r="AD3" s="65"/>
      <c r="AE3" s="86" t="s">
        <v>17</v>
      </c>
      <c r="AF3" s="65"/>
    </row>
    <row r="4" spans="1:32" ht="14.25" customHeight="1" thickBot="1">
      <c r="A4" s="4">
        <v>43802</v>
      </c>
      <c r="B4" s="1">
        <v>47</v>
      </c>
      <c r="C4" s="2" t="s">
        <v>8</v>
      </c>
      <c r="D4" s="3" t="s">
        <v>18</v>
      </c>
      <c r="E4" s="1">
        <v>47</v>
      </c>
      <c r="F4" s="1" t="s">
        <v>10</v>
      </c>
      <c r="G4" s="1" t="s">
        <v>19</v>
      </c>
      <c r="H4" s="1">
        <v>47</v>
      </c>
      <c r="I4" s="1" t="s">
        <v>12</v>
      </c>
      <c r="J4" s="1" t="s">
        <v>20</v>
      </c>
      <c r="Y4" s="81" t="s">
        <v>21</v>
      </c>
      <c r="Z4" s="65"/>
      <c r="AA4" s="82">
        <f>R8*T8</f>
        <v>59850</v>
      </c>
      <c r="AB4" s="65"/>
      <c r="AC4" s="82">
        <f>R15*T15</f>
        <v>67200</v>
      </c>
      <c r="AD4" s="65"/>
      <c r="AE4" s="82">
        <f>R22*T22</f>
        <v>54000</v>
      </c>
      <c r="AF4" s="65"/>
    </row>
    <row r="5" spans="1:32" ht="14.25" customHeight="1" thickBot="1">
      <c r="A5" s="4">
        <v>43803</v>
      </c>
      <c r="B5" s="1">
        <v>15</v>
      </c>
      <c r="C5" s="2" t="s">
        <v>8</v>
      </c>
      <c r="D5" s="3" t="s">
        <v>22</v>
      </c>
      <c r="E5" s="1">
        <v>15</v>
      </c>
      <c r="F5" s="1" t="s">
        <v>10</v>
      </c>
      <c r="G5" s="1" t="s">
        <v>23</v>
      </c>
      <c r="H5" s="1">
        <v>15</v>
      </c>
      <c r="I5" s="1" t="s">
        <v>12</v>
      </c>
      <c r="J5" s="1" t="s">
        <v>24</v>
      </c>
      <c r="Y5" s="81" t="s">
        <v>25</v>
      </c>
      <c r="Z5" s="65"/>
      <c r="AA5" s="82">
        <f t="shared" ref="AA5:AA6" si="0">R9*T9</f>
        <v>39900</v>
      </c>
      <c r="AB5" s="65"/>
      <c r="AC5" s="82">
        <f t="shared" ref="AC5:AC6" si="1">R16*T16</f>
        <v>44800</v>
      </c>
      <c r="AD5" s="65"/>
      <c r="AE5" s="82">
        <f t="shared" ref="AE5:AE6" si="2">R23*T23</f>
        <v>36000</v>
      </c>
      <c r="AF5" s="65"/>
    </row>
    <row r="6" spans="1:32" ht="14.25" customHeight="1" thickBot="1">
      <c r="A6" s="4">
        <v>43804</v>
      </c>
      <c r="B6" s="1">
        <v>7</v>
      </c>
      <c r="C6" s="2" t="s">
        <v>8</v>
      </c>
      <c r="D6" s="3" t="s">
        <v>26</v>
      </c>
      <c r="E6" s="1">
        <v>7</v>
      </c>
      <c r="F6" s="1" t="s">
        <v>10</v>
      </c>
      <c r="G6" s="1" t="s">
        <v>27</v>
      </c>
      <c r="H6" s="1">
        <v>7</v>
      </c>
      <c r="I6" s="1" t="s">
        <v>12</v>
      </c>
      <c r="J6" s="1" t="s">
        <v>28</v>
      </c>
      <c r="L6" s="87" t="s">
        <v>29</v>
      </c>
      <c r="M6" s="88"/>
      <c r="N6" s="88"/>
      <c r="O6" s="88"/>
      <c r="P6" s="88"/>
      <c r="Q6" s="88"/>
      <c r="R6" s="88"/>
      <c r="S6" s="88"/>
      <c r="T6" s="88"/>
      <c r="U6" s="88"/>
      <c r="V6" s="88"/>
      <c r="W6" s="89"/>
      <c r="Y6" s="81" t="s">
        <v>30</v>
      </c>
      <c r="Z6" s="65"/>
      <c r="AA6" s="82">
        <f t="shared" si="0"/>
        <v>39900</v>
      </c>
      <c r="AB6" s="65"/>
      <c r="AC6" s="82">
        <f t="shared" si="1"/>
        <v>44800</v>
      </c>
      <c r="AD6" s="65"/>
      <c r="AE6" s="82">
        <f t="shared" si="2"/>
        <v>36000</v>
      </c>
      <c r="AF6" s="65"/>
    </row>
    <row r="7" spans="1:32" ht="14.25" customHeight="1" thickTop="1" thickBot="1">
      <c r="A7" s="4">
        <v>43805</v>
      </c>
      <c r="B7" s="1">
        <v>24</v>
      </c>
      <c r="C7" s="2" t="s">
        <v>8</v>
      </c>
      <c r="D7" s="3" t="s">
        <v>9</v>
      </c>
      <c r="E7" s="1">
        <v>24</v>
      </c>
      <c r="F7" s="1" t="s">
        <v>10</v>
      </c>
      <c r="G7" s="1" t="s">
        <v>11</v>
      </c>
      <c r="H7" s="1">
        <v>24</v>
      </c>
      <c r="I7" s="1" t="s">
        <v>12</v>
      </c>
      <c r="J7" s="1" t="s">
        <v>13</v>
      </c>
      <c r="L7" s="90" t="s">
        <v>14</v>
      </c>
      <c r="M7" s="55"/>
      <c r="N7" s="90" t="s">
        <v>31</v>
      </c>
      <c r="O7" s="55"/>
      <c r="P7" s="90" t="s">
        <v>32</v>
      </c>
      <c r="Q7" s="55"/>
      <c r="R7" s="5" t="s">
        <v>33</v>
      </c>
      <c r="S7" s="5"/>
      <c r="T7" s="90" t="s">
        <v>34</v>
      </c>
      <c r="U7" s="55"/>
      <c r="V7" s="90" t="s">
        <v>35</v>
      </c>
      <c r="W7" s="55"/>
      <c r="Y7" s="81" t="s">
        <v>36</v>
      </c>
      <c r="Z7" s="65"/>
      <c r="AA7" s="82">
        <f>SUM(AA4:AB6)</f>
        <v>139650</v>
      </c>
      <c r="AB7" s="65"/>
      <c r="AC7" s="82">
        <f>SUM(AC4:AD6)</f>
        <v>156800</v>
      </c>
      <c r="AD7" s="65"/>
      <c r="AE7" s="82">
        <f>SUM(AE4:AF6)</f>
        <v>126000</v>
      </c>
      <c r="AF7" s="65"/>
    </row>
    <row r="8" spans="1:32" ht="14.25" customHeight="1">
      <c r="A8" s="4">
        <v>43806</v>
      </c>
      <c r="B8" s="1">
        <v>55</v>
      </c>
      <c r="C8" s="2" t="s">
        <v>8</v>
      </c>
      <c r="D8" s="3" t="s">
        <v>37</v>
      </c>
      <c r="E8" s="1">
        <v>55</v>
      </c>
      <c r="F8" s="1" t="s">
        <v>10</v>
      </c>
      <c r="G8" s="1" t="s">
        <v>38</v>
      </c>
      <c r="H8" s="1">
        <v>55</v>
      </c>
      <c r="I8" s="1" t="s">
        <v>12</v>
      </c>
      <c r="J8" s="1" t="s">
        <v>39</v>
      </c>
      <c r="L8" s="48" t="s">
        <v>21</v>
      </c>
      <c r="M8" s="46"/>
      <c r="N8" s="49">
        <f>35*3</f>
        <v>105</v>
      </c>
      <c r="O8" s="46"/>
      <c r="P8" s="45">
        <v>570</v>
      </c>
      <c r="Q8" s="46"/>
      <c r="R8" s="48">
        <f t="shared" ref="R8:R10" si="3">N8*24</f>
        <v>2520</v>
      </c>
      <c r="S8" s="46"/>
      <c r="T8" s="45">
        <f t="shared" ref="T8:T10" si="4">P8/24</f>
        <v>23.75</v>
      </c>
      <c r="U8" s="46"/>
      <c r="V8" s="45">
        <f t="shared" ref="V8:V10" si="5">R8*T8</f>
        <v>59850</v>
      </c>
      <c r="W8" s="46"/>
    </row>
    <row r="9" spans="1:32" ht="15" customHeight="1">
      <c r="A9" s="4">
        <v>43807</v>
      </c>
      <c r="B9" s="1">
        <v>20</v>
      </c>
      <c r="C9" s="2" t="s">
        <v>8</v>
      </c>
      <c r="D9" s="3" t="s">
        <v>40</v>
      </c>
      <c r="E9" s="1">
        <v>20</v>
      </c>
      <c r="F9" s="1" t="s">
        <v>10</v>
      </c>
      <c r="G9" s="1" t="s">
        <v>41</v>
      </c>
      <c r="H9" s="1">
        <v>20</v>
      </c>
      <c r="I9" s="1" t="s">
        <v>12</v>
      </c>
      <c r="J9" s="1" t="s">
        <v>42</v>
      </c>
      <c r="L9" s="48" t="s">
        <v>25</v>
      </c>
      <c r="M9" s="46"/>
      <c r="N9" s="49">
        <f t="shared" ref="N9:N10" si="6">35*2</f>
        <v>70</v>
      </c>
      <c r="O9" s="46"/>
      <c r="P9" s="45">
        <v>570</v>
      </c>
      <c r="Q9" s="46"/>
      <c r="R9" s="48">
        <f t="shared" si="3"/>
        <v>1680</v>
      </c>
      <c r="S9" s="46"/>
      <c r="T9" s="45">
        <f t="shared" si="4"/>
        <v>23.75</v>
      </c>
      <c r="U9" s="46"/>
      <c r="V9" s="45">
        <f t="shared" si="5"/>
        <v>39900</v>
      </c>
      <c r="W9" s="46"/>
    </row>
    <row r="10" spans="1:32" ht="15" customHeight="1">
      <c r="A10" s="4">
        <v>43808</v>
      </c>
      <c r="B10" s="1">
        <v>44</v>
      </c>
      <c r="C10" s="2" t="s">
        <v>8</v>
      </c>
      <c r="D10" s="3" t="s">
        <v>43</v>
      </c>
      <c r="E10" s="1">
        <v>44</v>
      </c>
      <c r="F10" s="1" t="s">
        <v>10</v>
      </c>
      <c r="G10" s="1" t="s">
        <v>44</v>
      </c>
      <c r="H10" s="1">
        <v>44</v>
      </c>
      <c r="I10" s="1" t="s">
        <v>12</v>
      </c>
      <c r="J10" s="1" t="s">
        <v>45</v>
      </c>
      <c r="L10" s="48" t="s">
        <v>30</v>
      </c>
      <c r="M10" s="46"/>
      <c r="N10" s="49">
        <f t="shared" si="6"/>
        <v>70</v>
      </c>
      <c r="O10" s="46"/>
      <c r="P10" s="45">
        <v>570</v>
      </c>
      <c r="Q10" s="46"/>
      <c r="R10" s="48">
        <f t="shared" si="3"/>
        <v>1680</v>
      </c>
      <c r="S10" s="46"/>
      <c r="T10" s="45">
        <f t="shared" si="4"/>
        <v>23.75</v>
      </c>
      <c r="U10" s="46"/>
      <c r="V10" s="45">
        <f t="shared" si="5"/>
        <v>39900</v>
      </c>
      <c r="W10" s="46"/>
      <c r="Y10" s="85" t="s">
        <v>46</v>
      </c>
      <c r="Z10" s="64"/>
      <c r="AA10" s="64"/>
      <c r="AB10" s="64"/>
      <c r="AC10" s="64"/>
      <c r="AD10" s="64"/>
      <c r="AE10" s="64"/>
      <c r="AF10" s="65"/>
    </row>
    <row r="11" spans="1:32" ht="15" customHeight="1">
      <c r="A11" s="4">
        <v>43809</v>
      </c>
      <c r="B11" s="1">
        <v>28</v>
      </c>
      <c r="C11" s="2" t="s">
        <v>8</v>
      </c>
      <c r="D11" s="3" t="s">
        <v>47</v>
      </c>
      <c r="E11" s="1">
        <v>28</v>
      </c>
      <c r="F11" s="1" t="s">
        <v>10</v>
      </c>
      <c r="G11" s="1" t="s">
        <v>48</v>
      </c>
      <c r="H11" s="1">
        <v>28</v>
      </c>
      <c r="I11" s="1" t="s">
        <v>12</v>
      </c>
      <c r="J11" s="1" t="s">
        <v>49</v>
      </c>
      <c r="Y11" s="86" t="s">
        <v>14</v>
      </c>
      <c r="Z11" s="65"/>
      <c r="AA11" s="86" t="s">
        <v>15</v>
      </c>
      <c r="AB11" s="65"/>
      <c r="AC11" s="86" t="s">
        <v>16</v>
      </c>
      <c r="AD11" s="65"/>
      <c r="AE11" s="86" t="s">
        <v>17</v>
      </c>
      <c r="AF11" s="65"/>
    </row>
    <row r="12" spans="1:32" ht="14.25" customHeight="1">
      <c r="A12" s="4">
        <v>43810</v>
      </c>
      <c r="B12" s="1">
        <v>29</v>
      </c>
      <c r="C12" s="2" t="s">
        <v>8</v>
      </c>
      <c r="D12" s="3" t="s">
        <v>50</v>
      </c>
      <c r="E12" s="1">
        <v>29</v>
      </c>
      <c r="F12" s="1" t="s">
        <v>10</v>
      </c>
      <c r="G12" s="1" t="s">
        <v>51</v>
      </c>
      <c r="H12" s="1">
        <v>29</v>
      </c>
      <c r="I12" s="1" t="s">
        <v>12</v>
      </c>
      <c r="J12" s="1" t="s">
        <v>52</v>
      </c>
      <c r="Y12" s="81" t="s">
        <v>21</v>
      </c>
      <c r="Z12" s="65"/>
      <c r="AA12" s="91">
        <f t="shared" ref="AA12:AA14" si="7">N8*24</f>
        <v>2520</v>
      </c>
      <c r="AB12" s="92"/>
      <c r="AC12" s="81">
        <f t="shared" ref="AC12:AC14" si="8">N15*24</f>
        <v>2880</v>
      </c>
      <c r="AD12" s="65"/>
      <c r="AE12" s="81">
        <f t="shared" ref="AE12:AE14" si="9">N22*24</f>
        <v>2160</v>
      </c>
      <c r="AF12" s="65"/>
    </row>
    <row r="13" spans="1:32" ht="14.25" customHeight="1">
      <c r="A13" s="4">
        <v>43811</v>
      </c>
      <c r="B13" s="1">
        <v>9</v>
      </c>
      <c r="C13" s="2" t="s">
        <v>8</v>
      </c>
      <c r="D13" s="3" t="s">
        <v>53</v>
      </c>
      <c r="E13" s="1">
        <v>9</v>
      </c>
      <c r="F13" s="1" t="s">
        <v>10</v>
      </c>
      <c r="G13" s="1" t="s">
        <v>54</v>
      </c>
      <c r="H13" s="1">
        <v>9</v>
      </c>
      <c r="I13" s="1" t="s">
        <v>12</v>
      </c>
      <c r="J13" s="1" t="s">
        <v>55</v>
      </c>
      <c r="L13" s="87" t="s">
        <v>56</v>
      </c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9"/>
      <c r="Y13" s="81" t="s">
        <v>25</v>
      </c>
      <c r="Z13" s="65"/>
      <c r="AA13" s="91">
        <f t="shared" si="7"/>
        <v>1680</v>
      </c>
      <c r="AB13" s="92"/>
      <c r="AC13" s="81">
        <f t="shared" si="8"/>
        <v>1920</v>
      </c>
      <c r="AD13" s="65"/>
      <c r="AE13" s="81">
        <f t="shared" si="9"/>
        <v>1440</v>
      </c>
      <c r="AF13" s="65"/>
    </row>
    <row r="14" spans="1:32" ht="14.25" customHeight="1">
      <c r="A14" s="4">
        <v>43812</v>
      </c>
      <c r="B14" s="1">
        <v>34</v>
      </c>
      <c r="C14" s="2" t="s">
        <v>8</v>
      </c>
      <c r="D14" s="3" t="s">
        <v>57</v>
      </c>
      <c r="E14" s="1">
        <v>34</v>
      </c>
      <c r="F14" s="1" t="s">
        <v>10</v>
      </c>
      <c r="G14" s="1" t="s">
        <v>58</v>
      </c>
      <c r="H14" s="1">
        <v>34</v>
      </c>
      <c r="I14" s="1" t="s">
        <v>12</v>
      </c>
      <c r="J14" s="1" t="s">
        <v>59</v>
      </c>
      <c r="L14" s="90" t="s">
        <v>14</v>
      </c>
      <c r="M14" s="55"/>
      <c r="N14" s="90" t="s">
        <v>31</v>
      </c>
      <c r="O14" s="55"/>
      <c r="P14" s="90" t="s">
        <v>32</v>
      </c>
      <c r="Q14" s="55"/>
      <c r="R14" s="5" t="s">
        <v>33</v>
      </c>
      <c r="S14" s="5"/>
      <c r="T14" s="90" t="s">
        <v>34</v>
      </c>
      <c r="U14" s="55"/>
      <c r="V14" s="90" t="s">
        <v>35</v>
      </c>
      <c r="W14" s="55"/>
      <c r="Y14" s="81" t="s">
        <v>30</v>
      </c>
      <c r="Z14" s="65"/>
      <c r="AA14" s="91">
        <f t="shared" si="7"/>
        <v>1680</v>
      </c>
      <c r="AB14" s="92"/>
      <c r="AC14" s="81">
        <f t="shared" si="8"/>
        <v>1920</v>
      </c>
      <c r="AD14" s="65"/>
      <c r="AE14" s="81">
        <f t="shared" si="9"/>
        <v>1440</v>
      </c>
      <c r="AF14" s="65"/>
    </row>
    <row r="15" spans="1:32" ht="14.25" customHeight="1">
      <c r="A15" s="4">
        <v>43813</v>
      </c>
      <c r="B15" s="1">
        <v>21</v>
      </c>
      <c r="C15" s="2" t="s">
        <v>8</v>
      </c>
      <c r="D15" s="3" t="s">
        <v>60</v>
      </c>
      <c r="E15" s="1">
        <v>21</v>
      </c>
      <c r="F15" s="1" t="s">
        <v>10</v>
      </c>
      <c r="G15" s="1" t="s">
        <v>61</v>
      </c>
      <c r="H15" s="1">
        <v>21</v>
      </c>
      <c r="I15" s="1" t="s">
        <v>12</v>
      </c>
      <c r="J15" s="1" t="s">
        <v>62</v>
      </c>
      <c r="L15" s="48" t="s">
        <v>63</v>
      </c>
      <c r="M15" s="46"/>
      <c r="N15" s="49">
        <f>40*3</f>
        <v>120</v>
      </c>
      <c r="O15" s="46"/>
      <c r="P15" s="45">
        <v>560</v>
      </c>
      <c r="Q15" s="46"/>
      <c r="R15" s="48">
        <f t="shared" ref="R15:R17" si="10">N15*24</f>
        <v>2880</v>
      </c>
      <c r="S15" s="46"/>
      <c r="T15" s="45">
        <f t="shared" ref="T15:T17" si="11">P15/24</f>
        <v>23.333333333333332</v>
      </c>
      <c r="U15" s="46"/>
      <c r="V15" s="45">
        <f t="shared" ref="V15:V17" si="12">R15*T15</f>
        <v>67200</v>
      </c>
      <c r="W15" s="46"/>
      <c r="Y15" s="81" t="s">
        <v>36</v>
      </c>
      <c r="Z15" s="65"/>
      <c r="AA15" s="81">
        <f>SUM(AA12:AB14)</f>
        <v>5880</v>
      </c>
      <c r="AB15" s="65"/>
      <c r="AC15" s="81">
        <f>SUM(AC12:AD14)</f>
        <v>6720</v>
      </c>
      <c r="AD15" s="65"/>
      <c r="AE15" s="81">
        <f>SUM(AE12:AF14)</f>
        <v>5040</v>
      </c>
      <c r="AF15" s="65"/>
    </row>
    <row r="16" spans="1:32" ht="14.25" customHeight="1">
      <c r="A16" s="4">
        <v>43814</v>
      </c>
      <c r="B16" s="1">
        <v>41</v>
      </c>
      <c r="C16" s="2" t="s">
        <v>8</v>
      </c>
      <c r="D16" s="3" t="s">
        <v>64</v>
      </c>
      <c r="E16" s="1">
        <v>41</v>
      </c>
      <c r="F16" s="1" t="s">
        <v>10</v>
      </c>
      <c r="G16" s="1" t="s">
        <v>65</v>
      </c>
      <c r="H16" s="1">
        <v>41</v>
      </c>
      <c r="I16" s="1" t="s">
        <v>12</v>
      </c>
      <c r="J16" s="1" t="s">
        <v>66</v>
      </c>
      <c r="L16" s="48" t="s">
        <v>67</v>
      </c>
      <c r="M16" s="46"/>
      <c r="N16" s="49">
        <f t="shared" ref="N16:N17" si="13">40*2</f>
        <v>80</v>
      </c>
      <c r="O16" s="46"/>
      <c r="P16" s="45">
        <v>560</v>
      </c>
      <c r="Q16" s="46"/>
      <c r="R16" s="48">
        <f t="shared" si="10"/>
        <v>1920</v>
      </c>
      <c r="S16" s="46"/>
      <c r="T16" s="45">
        <f t="shared" si="11"/>
        <v>23.333333333333332</v>
      </c>
      <c r="U16" s="46"/>
      <c r="V16" s="45">
        <f t="shared" si="12"/>
        <v>44800</v>
      </c>
      <c r="W16" s="46"/>
    </row>
    <row r="17" spans="1:34" ht="14.25" customHeight="1">
      <c r="A17" s="4">
        <v>43815</v>
      </c>
      <c r="B17" s="1">
        <v>54</v>
      </c>
      <c r="C17" s="2" t="s">
        <v>8</v>
      </c>
      <c r="D17" s="3" t="s">
        <v>68</v>
      </c>
      <c r="E17" s="1">
        <v>54</v>
      </c>
      <c r="F17" s="1" t="s">
        <v>10</v>
      </c>
      <c r="G17" s="1" t="s">
        <v>69</v>
      </c>
      <c r="H17" s="1">
        <v>54</v>
      </c>
      <c r="I17" s="1" t="s">
        <v>12</v>
      </c>
      <c r="J17" s="1" t="s">
        <v>70</v>
      </c>
      <c r="L17" s="48" t="s">
        <v>71</v>
      </c>
      <c r="M17" s="46"/>
      <c r="N17" s="49">
        <f t="shared" si="13"/>
        <v>80</v>
      </c>
      <c r="O17" s="46"/>
      <c r="P17" s="45">
        <v>560</v>
      </c>
      <c r="Q17" s="46"/>
      <c r="R17" s="48">
        <f t="shared" si="10"/>
        <v>1920</v>
      </c>
      <c r="S17" s="46"/>
      <c r="T17" s="45">
        <f t="shared" si="11"/>
        <v>23.333333333333332</v>
      </c>
      <c r="U17" s="46"/>
      <c r="V17" s="45">
        <f t="shared" si="12"/>
        <v>44800</v>
      </c>
      <c r="W17" s="46"/>
    </row>
    <row r="18" spans="1:34" ht="15" customHeight="1">
      <c r="A18" s="4">
        <v>43816</v>
      </c>
      <c r="B18" s="1">
        <v>48</v>
      </c>
      <c r="C18" s="2" t="s">
        <v>8</v>
      </c>
      <c r="D18" s="3" t="s">
        <v>72</v>
      </c>
      <c r="E18" s="1">
        <v>48</v>
      </c>
      <c r="F18" s="1" t="s">
        <v>10</v>
      </c>
      <c r="G18" s="1" t="s">
        <v>73</v>
      </c>
      <c r="H18" s="1">
        <v>48</v>
      </c>
      <c r="I18" s="1" t="s">
        <v>12</v>
      </c>
      <c r="J18" s="1" t="s">
        <v>74</v>
      </c>
    </row>
    <row r="19" spans="1:34" ht="15" customHeight="1">
      <c r="A19" s="4">
        <v>43817</v>
      </c>
      <c r="B19" s="1">
        <v>52</v>
      </c>
      <c r="C19" s="2" t="s">
        <v>8</v>
      </c>
      <c r="D19" s="3" t="s">
        <v>75</v>
      </c>
      <c r="E19" s="1">
        <v>52</v>
      </c>
      <c r="F19" s="1" t="s">
        <v>10</v>
      </c>
      <c r="G19" s="1" t="s">
        <v>76</v>
      </c>
      <c r="H19" s="1">
        <v>52</v>
      </c>
      <c r="I19" s="1" t="s">
        <v>12</v>
      </c>
      <c r="J19" s="1" t="s">
        <v>77</v>
      </c>
      <c r="Y19" s="63" t="s">
        <v>78</v>
      </c>
      <c r="Z19" s="64"/>
      <c r="AA19" s="64"/>
      <c r="AB19" s="64"/>
      <c r="AC19" s="64"/>
      <c r="AD19" s="64"/>
      <c r="AE19" s="64"/>
      <c r="AF19" s="65"/>
    </row>
    <row r="20" spans="1:34" ht="14.25" customHeight="1">
      <c r="A20" s="4">
        <v>43818</v>
      </c>
      <c r="B20" s="1">
        <v>17</v>
      </c>
      <c r="C20" s="2" t="s">
        <v>8</v>
      </c>
      <c r="D20" s="3" t="s">
        <v>79</v>
      </c>
      <c r="E20" s="1">
        <v>17</v>
      </c>
      <c r="F20" s="1" t="s">
        <v>10</v>
      </c>
      <c r="G20" s="1" t="s">
        <v>80</v>
      </c>
      <c r="H20" s="1">
        <v>17</v>
      </c>
      <c r="I20" s="1" t="s">
        <v>12</v>
      </c>
      <c r="J20" s="1" t="s">
        <v>81</v>
      </c>
      <c r="L20" s="87" t="s">
        <v>82</v>
      </c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9"/>
      <c r="Y20" s="68" t="s">
        <v>14</v>
      </c>
      <c r="Z20" s="65"/>
      <c r="AA20" s="68" t="s">
        <v>15</v>
      </c>
      <c r="AB20" s="65"/>
      <c r="AC20" s="68" t="s">
        <v>16</v>
      </c>
      <c r="AD20" s="65"/>
      <c r="AE20" s="68" t="s">
        <v>17</v>
      </c>
      <c r="AF20" s="65"/>
    </row>
    <row r="21" spans="1:34" ht="14.25" customHeight="1">
      <c r="A21" s="4">
        <v>43819</v>
      </c>
      <c r="B21" s="1">
        <v>10</v>
      </c>
      <c r="C21" s="2" t="s">
        <v>8</v>
      </c>
      <c r="D21" s="3" t="s">
        <v>83</v>
      </c>
      <c r="E21" s="1">
        <v>10</v>
      </c>
      <c r="F21" s="1" t="s">
        <v>10</v>
      </c>
      <c r="G21" s="1" t="s">
        <v>84</v>
      </c>
      <c r="H21" s="1">
        <v>10</v>
      </c>
      <c r="I21" s="1" t="s">
        <v>12</v>
      </c>
      <c r="J21" s="1" t="s">
        <v>85</v>
      </c>
      <c r="L21" s="90" t="s">
        <v>14</v>
      </c>
      <c r="M21" s="55"/>
      <c r="N21" s="90" t="s">
        <v>31</v>
      </c>
      <c r="O21" s="55"/>
      <c r="P21" s="90" t="s">
        <v>32</v>
      </c>
      <c r="Q21" s="55"/>
      <c r="R21" s="5" t="s">
        <v>33</v>
      </c>
      <c r="S21" s="5"/>
      <c r="T21" s="90" t="s">
        <v>34</v>
      </c>
      <c r="U21" s="55"/>
      <c r="V21" s="90" t="s">
        <v>35</v>
      </c>
      <c r="W21" s="55"/>
      <c r="Y21" s="81" t="s">
        <v>21</v>
      </c>
      <c r="Z21" s="65"/>
      <c r="AA21" s="81">
        <f>SUM(B3:B32)</f>
        <v>862</v>
      </c>
      <c r="AB21" s="65"/>
      <c r="AC21" s="81">
        <f>SUM(B3:B32)</f>
        <v>862</v>
      </c>
      <c r="AD21" s="65"/>
      <c r="AE21" s="81">
        <f>SUM(B3:B32)</f>
        <v>862</v>
      </c>
      <c r="AF21" s="65"/>
    </row>
    <row r="22" spans="1:34" ht="14.25" customHeight="1">
      <c r="A22" s="4">
        <v>43820</v>
      </c>
      <c r="B22" s="1">
        <v>23</v>
      </c>
      <c r="C22" s="2" t="s">
        <v>8</v>
      </c>
      <c r="D22" s="3" t="s">
        <v>86</v>
      </c>
      <c r="E22" s="1">
        <v>23</v>
      </c>
      <c r="F22" s="1" t="s">
        <v>10</v>
      </c>
      <c r="G22" s="1" t="s">
        <v>87</v>
      </c>
      <c r="H22" s="1">
        <v>23</v>
      </c>
      <c r="I22" s="1" t="s">
        <v>12</v>
      </c>
      <c r="J22" s="1" t="s">
        <v>88</v>
      </c>
      <c r="L22" s="48" t="s">
        <v>21</v>
      </c>
      <c r="M22" s="46"/>
      <c r="N22" s="49">
        <f>30*3</f>
        <v>90</v>
      </c>
      <c r="O22" s="46"/>
      <c r="P22" s="45">
        <v>600</v>
      </c>
      <c r="Q22" s="46"/>
      <c r="R22" s="48">
        <f t="shared" ref="R22:R24" si="14">N22*24</f>
        <v>2160</v>
      </c>
      <c r="S22" s="46"/>
      <c r="T22" s="45">
        <f t="shared" ref="T22:T24" si="15">P22/24</f>
        <v>25</v>
      </c>
      <c r="U22" s="46"/>
      <c r="V22" s="45">
        <f t="shared" ref="V22:V24" si="16">R22*T22</f>
        <v>54000</v>
      </c>
      <c r="W22" s="46"/>
      <c r="Y22" s="81" t="s">
        <v>25</v>
      </c>
      <c r="Z22" s="65"/>
      <c r="AA22" s="81">
        <f>SUM(B33:B63)</f>
        <v>810</v>
      </c>
      <c r="AB22" s="65"/>
      <c r="AC22" s="81">
        <f>SUM(B33:B63)</f>
        <v>810</v>
      </c>
      <c r="AD22" s="65"/>
      <c r="AE22" s="81">
        <f>SUM(B33:B63)</f>
        <v>810</v>
      </c>
      <c r="AF22" s="65"/>
    </row>
    <row r="23" spans="1:34" ht="14.25" customHeight="1">
      <c r="A23" s="4">
        <v>43821</v>
      </c>
      <c r="B23" s="1">
        <v>22</v>
      </c>
      <c r="C23" s="2" t="s">
        <v>8</v>
      </c>
      <c r="D23" s="3" t="s">
        <v>89</v>
      </c>
      <c r="E23" s="1">
        <v>22</v>
      </c>
      <c r="F23" s="1" t="s">
        <v>10</v>
      </c>
      <c r="G23" s="1" t="s">
        <v>90</v>
      </c>
      <c r="H23" s="1">
        <v>22</v>
      </c>
      <c r="I23" s="1" t="s">
        <v>12</v>
      </c>
      <c r="J23" s="1" t="s">
        <v>91</v>
      </c>
      <c r="L23" s="48" t="s">
        <v>25</v>
      </c>
      <c r="M23" s="46"/>
      <c r="N23" s="49">
        <f t="shared" ref="N23:N24" si="17">30*2</f>
        <v>60</v>
      </c>
      <c r="O23" s="46"/>
      <c r="P23" s="45">
        <v>600</v>
      </c>
      <c r="Q23" s="46"/>
      <c r="R23" s="48">
        <f t="shared" si="14"/>
        <v>1440</v>
      </c>
      <c r="S23" s="46"/>
      <c r="T23" s="45">
        <f t="shared" si="15"/>
        <v>25</v>
      </c>
      <c r="U23" s="46"/>
      <c r="V23" s="45">
        <f t="shared" si="16"/>
        <v>36000</v>
      </c>
      <c r="W23" s="46"/>
      <c r="Y23" s="81" t="s">
        <v>30</v>
      </c>
      <c r="Z23" s="65"/>
      <c r="AA23" s="81">
        <f>SUM(B64:B92)</f>
        <v>737</v>
      </c>
      <c r="AB23" s="65"/>
      <c r="AC23" s="81">
        <f>SUM(B64:B92)</f>
        <v>737</v>
      </c>
      <c r="AD23" s="65"/>
      <c r="AE23" s="81">
        <f>SUM(B64:B92)</f>
        <v>737</v>
      </c>
      <c r="AF23" s="65"/>
      <c r="AG23" s="6"/>
    </row>
    <row r="24" spans="1:34" ht="15" customHeight="1">
      <c r="A24" s="4">
        <v>43822</v>
      </c>
      <c r="B24" s="1">
        <v>37</v>
      </c>
      <c r="C24" s="2" t="s">
        <v>8</v>
      </c>
      <c r="D24" s="3" t="s">
        <v>92</v>
      </c>
      <c r="E24" s="1">
        <v>37</v>
      </c>
      <c r="F24" s="1" t="s">
        <v>10</v>
      </c>
      <c r="G24" s="1" t="s">
        <v>93</v>
      </c>
      <c r="H24" s="1">
        <v>37</v>
      </c>
      <c r="I24" s="1" t="s">
        <v>12</v>
      </c>
      <c r="J24" s="1" t="s">
        <v>94</v>
      </c>
      <c r="L24" s="48" t="s">
        <v>30</v>
      </c>
      <c r="M24" s="46"/>
      <c r="N24" s="49">
        <f t="shared" si="17"/>
        <v>60</v>
      </c>
      <c r="O24" s="46"/>
      <c r="P24" s="45">
        <v>600</v>
      </c>
      <c r="Q24" s="46"/>
      <c r="R24" s="48">
        <f t="shared" si="14"/>
        <v>1440</v>
      </c>
      <c r="S24" s="46"/>
      <c r="T24" s="45">
        <f t="shared" si="15"/>
        <v>25</v>
      </c>
      <c r="U24" s="46"/>
      <c r="V24" s="45">
        <f t="shared" si="16"/>
        <v>36000</v>
      </c>
      <c r="W24" s="46"/>
      <c r="Y24" s="81" t="s">
        <v>36</v>
      </c>
      <c r="Z24" s="65"/>
      <c r="AA24" s="81">
        <f>SUM(AA21:AB23)</f>
        <v>2409</v>
      </c>
      <c r="AB24" s="65"/>
      <c r="AC24" s="81">
        <f>SUM(AC21:AD23)</f>
        <v>2409</v>
      </c>
      <c r="AD24" s="65"/>
      <c r="AE24" s="81">
        <f>SUM(AE21:AF23)</f>
        <v>2409</v>
      </c>
      <c r="AF24" s="65"/>
    </row>
    <row r="25" spans="1:34" ht="14.25" customHeight="1">
      <c r="A25" s="4">
        <v>43823</v>
      </c>
      <c r="B25" s="1">
        <v>46</v>
      </c>
      <c r="C25" s="2" t="s">
        <v>8</v>
      </c>
      <c r="D25" s="3" t="s">
        <v>95</v>
      </c>
      <c r="E25" s="1">
        <v>46</v>
      </c>
      <c r="F25" s="1" t="s">
        <v>10</v>
      </c>
      <c r="G25" s="1" t="s">
        <v>96</v>
      </c>
      <c r="H25" s="1">
        <v>46</v>
      </c>
      <c r="I25" s="1" t="s">
        <v>12</v>
      </c>
      <c r="J25" s="1" t="s">
        <v>97</v>
      </c>
    </row>
    <row r="26" spans="1:34" ht="14.25" customHeight="1">
      <c r="A26" s="4">
        <v>43824</v>
      </c>
      <c r="B26" s="1">
        <v>16</v>
      </c>
      <c r="C26" s="2" t="s">
        <v>8</v>
      </c>
      <c r="D26" s="3" t="s">
        <v>98</v>
      </c>
      <c r="E26" s="1">
        <v>16</v>
      </c>
      <c r="F26" s="1" t="s">
        <v>10</v>
      </c>
      <c r="G26" s="1" t="s">
        <v>99</v>
      </c>
      <c r="H26" s="1">
        <v>16</v>
      </c>
      <c r="I26" s="1" t="s">
        <v>12</v>
      </c>
      <c r="J26" s="1" t="s">
        <v>100</v>
      </c>
      <c r="Z26" s="56" t="s">
        <v>101</v>
      </c>
      <c r="AA26" s="54"/>
      <c r="AB26" s="54"/>
      <c r="AC26" s="54"/>
      <c r="AD26" s="54"/>
      <c r="AE26" s="54"/>
      <c r="AF26" s="55"/>
    </row>
    <row r="27" spans="1:34" ht="15" customHeight="1">
      <c r="A27" s="4">
        <v>43825</v>
      </c>
      <c r="B27" s="1">
        <v>31</v>
      </c>
      <c r="C27" s="2" t="s">
        <v>8</v>
      </c>
      <c r="D27" s="3" t="s">
        <v>102</v>
      </c>
      <c r="E27" s="1">
        <v>31</v>
      </c>
      <c r="F27" s="1" t="s">
        <v>10</v>
      </c>
      <c r="G27" s="1" t="s">
        <v>103</v>
      </c>
      <c r="H27" s="1">
        <v>31</v>
      </c>
      <c r="I27" s="1" t="s">
        <v>12</v>
      </c>
      <c r="J27" s="1" t="s">
        <v>104</v>
      </c>
      <c r="L27" s="53" t="s">
        <v>105</v>
      </c>
      <c r="M27" s="54"/>
      <c r="N27" s="54"/>
      <c r="O27" s="54"/>
      <c r="P27" s="54"/>
      <c r="Q27" s="54"/>
      <c r="R27" s="54"/>
      <c r="S27" s="55"/>
      <c r="Z27" s="7" t="s">
        <v>106</v>
      </c>
      <c r="AA27" s="48" t="s">
        <v>107</v>
      </c>
      <c r="AB27" s="46"/>
      <c r="AC27" s="48" t="s">
        <v>0</v>
      </c>
      <c r="AD27" s="46"/>
      <c r="AE27" s="48" t="s">
        <v>108</v>
      </c>
      <c r="AF27" s="46"/>
      <c r="AG27" s="6"/>
      <c r="AH27" s="6"/>
    </row>
    <row r="28" spans="1:34" ht="14.25" customHeight="1">
      <c r="A28" s="4">
        <v>43826</v>
      </c>
      <c r="B28" s="1">
        <v>34</v>
      </c>
      <c r="C28" s="2" t="s">
        <v>8</v>
      </c>
      <c r="D28" s="3" t="s">
        <v>57</v>
      </c>
      <c r="E28" s="1">
        <v>34</v>
      </c>
      <c r="F28" s="1" t="s">
        <v>10</v>
      </c>
      <c r="G28" s="1" t="s">
        <v>58</v>
      </c>
      <c r="H28" s="1">
        <v>34</v>
      </c>
      <c r="I28" s="1" t="s">
        <v>12</v>
      </c>
      <c r="J28" s="1" t="s">
        <v>59</v>
      </c>
      <c r="L28" s="57" t="s">
        <v>14</v>
      </c>
      <c r="M28" s="55"/>
      <c r="N28" s="57" t="s">
        <v>33</v>
      </c>
      <c r="O28" s="55"/>
      <c r="P28" s="57" t="s">
        <v>34</v>
      </c>
      <c r="Q28" s="55"/>
      <c r="R28" s="57" t="s">
        <v>35</v>
      </c>
      <c r="S28" s="55"/>
      <c r="T28" s="93"/>
      <c r="U28" s="46"/>
      <c r="V28" s="93"/>
      <c r="W28" s="46"/>
      <c r="Z28" s="7" t="s">
        <v>15</v>
      </c>
      <c r="AA28" s="50">
        <f>N29*T10</f>
        <v>20472.5</v>
      </c>
      <c r="AB28" s="46"/>
      <c r="AC28" s="48">
        <f>N29*P29</f>
        <v>21550</v>
      </c>
      <c r="AD28" s="46"/>
      <c r="AE28" s="51">
        <f t="shared" ref="AE28:AE30" si="18">AC28-AA28</f>
        <v>1077.5</v>
      </c>
      <c r="AF28" s="46"/>
    </row>
    <row r="29" spans="1:34" ht="14.25" customHeight="1">
      <c r="A29" s="4">
        <v>43827</v>
      </c>
      <c r="B29" s="1">
        <v>7</v>
      </c>
      <c r="C29" s="2" t="s">
        <v>8</v>
      </c>
      <c r="D29" s="3" t="s">
        <v>26</v>
      </c>
      <c r="E29" s="1">
        <v>7</v>
      </c>
      <c r="F29" s="1" t="s">
        <v>10</v>
      </c>
      <c r="G29" s="1" t="s">
        <v>27</v>
      </c>
      <c r="H29" s="1">
        <v>7</v>
      </c>
      <c r="I29" s="1" t="s">
        <v>12</v>
      </c>
      <c r="J29" s="1" t="s">
        <v>28</v>
      </c>
      <c r="L29" s="48" t="s">
        <v>21</v>
      </c>
      <c r="M29" s="46"/>
      <c r="N29" s="49">
        <f>SUM(B3:B32)</f>
        <v>862</v>
      </c>
      <c r="O29" s="46"/>
      <c r="P29" s="45">
        <v>25</v>
      </c>
      <c r="Q29" s="46"/>
      <c r="R29" s="45">
        <f t="shared" ref="R29:R31" si="19">N29*P29</f>
        <v>21550</v>
      </c>
      <c r="S29" s="46"/>
      <c r="T29" s="45"/>
      <c r="U29" s="46"/>
      <c r="W29" s="8" t="s">
        <v>109</v>
      </c>
      <c r="Y29" s="6"/>
      <c r="Z29" s="7" t="s">
        <v>16</v>
      </c>
      <c r="AA29" s="47">
        <f>(N36+AG35)*T15</f>
        <v>22400</v>
      </c>
      <c r="AB29" s="46"/>
      <c r="AC29" s="48">
        <f>N36*P36</f>
        <v>20688</v>
      </c>
      <c r="AD29" s="46"/>
      <c r="AE29" s="48">
        <f t="shared" si="18"/>
        <v>-1712</v>
      </c>
      <c r="AF29" s="46"/>
    </row>
    <row r="30" spans="1:34" ht="14.25" customHeight="1">
      <c r="A30" s="4">
        <v>43828</v>
      </c>
      <c r="B30" s="1">
        <v>6</v>
      </c>
      <c r="C30" s="2" t="s">
        <v>8</v>
      </c>
      <c r="D30" s="3" t="s">
        <v>110</v>
      </c>
      <c r="E30" s="1">
        <v>6</v>
      </c>
      <c r="F30" s="1" t="s">
        <v>10</v>
      </c>
      <c r="G30" s="1" t="s">
        <v>111</v>
      </c>
      <c r="H30" s="1">
        <v>6</v>
      </c>
      <c r="I30" s="1" t="s">
        <v>12</v>
      </c>
      <c r="J30" s="1" t="s">
        <v>112</v>
      </c>
      <c r="L30" s="48" t="s">
        <v>25</v>
      </c>
      <c r="M30" s="46"/>
      <c r="N30" s="49">
        <f>SUM(B33:B63)</f>
        <v>810</v>
      </c>
      <c r="O30" s="46"/>
      <c r="P30" s="45">
        <v>25</v>
      </c>
      <c r="Q30" s="46"/>
      <c r="R30" s="45">
        <f t="shared" si="19"/>
        <v>20250</v>
      </c>
      <c r="S30" s="46"/>
      <c r="T30" s="45"/>
      <c r="U30" s="46"/>
      <c r="Y30" s="6"/>
      <c r="Z30" s="7" t="s">
        <v>17</v>
      </c>
      <c r="AA30" s="47">
        <f>N43*T23</f>
        <v>21550</v>
      </c>
      <c r="AB30" s="46"/>
      <c r="AC30" s="48">
        <f>N36*P43</f>
        <v>22412</v>
      </c>
      <c r="AD30" s="46"/>
      <c r="AE30" s="48">
        <f t="shared" si="18"/>
        <v>862</v>
      </c>
      <c r="AF30" s="46"/>
    </row>
    <row r="31" spans="1:34" ht="14.25" customHeight="1">
      <c r="A31" s="4">
        <v>43829</v>
      </c>
      <c r="B31" s="1">
        <v>16</v>
      </c>
      <c r="C31" s="2" t="s">
        <v>8</v>
      </c>
      <c r="D31" s="3" t="s">
        <v>98</v>
      </c>
      <c r="E31" s="1">
        <v>16</v>
      </c>
      <c r="F31" s="1" t="s">
        <v>10</v>
      </c>
      <c r="G31" s="1" t="s">
        <v>99</v>
      </c>
      <c r="H31" s="1">
        <v>16</v>
      </c>
      <c r="I31" s="1" t="s">
        <v>12</v>
      </c>
      <c r="J31" s="1" t="s">
        <v>100</v>
      </c>
      <c r="L31" s="48" t="s">
        <v>30</v>
      </c>
      <c r="M31" s="46"/>
      <c r="N31" s="49">
        <f>SUM(B64:B92)</f>
        <v>737</v>
      </c>
      <c r="O31" s="46"/>
      <c r="P31" s="45">
        <v>25</v>
      </c>
      <c r="Q31" s="46"/>
      <c r="R31" s="45">
        <f t="shared" si="19"/>
        <v>18425</v>
      </c>
      <c r="S31" s="46"/>
      <c r="T31" s="45"/>
      <c r="U31" s="46"/>
      <c r="Y31" s="6"/>
      <c r="Z31" s="6"/>
      <c r="AA31" s="9"/>
    </row>
    <row r="32" spans="1:34" ht="14.25" customHeight="1">
      <c r="A32" s="4">
        <v>43830</v>
      </c>
      <c r="B32" s="1">
        <v>45</v>
      </c>
      <c r="C32" s="2" t="s">
        <v>8</v>
      </c>
      <c r="D32" s="3" t="s">
        <v>113</v>
      </c>
      <c r="E32" s="1">
        <v>45</v>
      </c>
      <c r="F32" s="1" t="s">
        <v>10</v>
      </c>
      <c r="G32" s="1" t="s">
        <v>114</v>
      </c>
      <c r="H32" s="1">
        <v>45</v>
      </c>
      <c r="I32" s="1" t="s">
        <v>12</v>
      </c>
      <c r="J32" s="1" t="s">
        <v>115</v>
      </c>
      <c r="M32" s="1" t="s">
        <v>36</v>
      </c>
      <c r="N32" s="49">
        <f>SUM(N29:O31)</f>
        <v>2409</v>
      </c>
      <c r="O32" s="46"/>
      <c r="Y32" s="6"/>
      <c r="Z32" s="6"/>
      <c r="AA32" s="9"/>
    </row>
    <row r="33" spans="1:34" ht="14.25" customHeight="1">
      <c r="A33" s="4">
        <v>43831</v>
      </c>
      <c r="B33" s="1">
        <v>9</v>
      </c>
      <c r="C33" s="2" t="s">
        <v>8</v>
      </c>
      <c r="D33" s="3" t="s">
        <v>53</v>
      </c>
      <c r="E33" s="1">
        <v>9</v>
      </c>
      <c r="F33" s="1" t="s">
        <v>10</v>
      </c>
      <c r="G33" s="1" t="s">
        <v>54</v>
      </c>
      <c r="H33" s="1">
        <v>9</v>
      </c>
      <c r="I33" s="1" t="s">
        <v>12</v>
      </c>
      <c r="J33" s="1" t="s">
        <v>55</v>
      </c>
    </row>
    <row r="34" spans="1:34" ht="14.25" customHeight="1">
      <c r="A34" s="4">
        <v>43832</v>
      </c>
      <c r="B34" s="1">
        <v>10</v>
      </c>
      <c r="C34" s="2" t="s">
        <v>8</v>
      </c>
      <c r="D34" s="3" t="s">
        <v>83</v>
      </c>
      <c r="E34" s="1">
        <v>10</v>
      </c>
      <c r="F34" s="1" t="s">
        <v>10</v>
      </c>
      <c r="G34" s="1" t="s">
        <v>84</v>
      </c>
      <c r="H34" s="1">
        <v>10</v>
      </c>
      <c r="I34" s="1" t="s">
        <v>12</v>
      </c>
      <c r="J34" s="1" t="s">
        <v>85</v>
      </c>
      <c r="L34" s="53" t="s">
        <v>116</v>
      </c>
      <c r="M34" s="54"/>
      <c r="N34" s="54"/>
      <c r="O34" s="54"/>
      <c r="P34" s="54"/>
      <c r="Q34" s="54"/>
      <c r="R34" s="54"/>
      <c r="S34" s="55"/>
      <c r="U34" s="56" t="s">
        <v>117</v>
      </c>
      <c r="V34" s="54"/>
      <c r="W34" s="54"/>
      <c r="X34" s="54"/>
      <c r="Y34" s="54"/>
      <c r="Z34" s="54"/>
      <c r="AA34" s="55"/>
      <c r="AD34" s="58" t="s">
        <v>118</v>
      </c>
      <c r="AE34" s="46"/>
      <c r="AF34" s="10" t="s">
        <v>15</v>
      </c>
      <c r="AG34" s="10" t="s">
        <v>16</v>
      </c>
      <c r="AH34" s="10" t="s">
        <v>17</v>
      </c>
    </row>
    <row r="35" spans="1:34" ht="14.25" customHeight="1">
      <c r="A35" s="4">
        <v>43833</v>
      </c>
      <c r="B35" s="1">
        <v>8</v>
      </c>
      <c r="C35" s="2" t="s">
        <v>8</v>
      </c>
      <c r="D35" s="3" t="s">
        <v>119</v>
      </c>
      <c r="E35" s="1">
        <v>8</v>
      </c>
      <c r="F35" s="1" t="s">
        <v>10</v>
      </c>
      <c r="G35" s="1" t="s">
        <v>120</v>
      </c>
      <c r="H35" s="1">
        <v>8</v>
      </c>
      <c r="I35" s="1" t="s">
        <v>12</v>
      </c>
      <c r="J35" s="1" t="s">
        <v>121</v>
      </c>
      <c r="L35" s="57" t="s">
        <v>14</v>
      </c>
      <c r="M35" s="55"/>
      <c r="N35" s="57" t="s">
        <v>33</v>
      </c>
      <c r="O35" s="55"/>
      <c r="P35" s="57" t="s">
        <v>122</v>
      </c>
      <c r="Q35" s="55"/>
      <c r="R35" s="57" t="s">
        <v>35</v>
      </c>
      <c r="S35" s="55"/>
      <c r="U35" s="7" t="s">
        <v>106</v>
      </c>
      <c r="V35" s="48" t="s">
        <v>107</v>
      </c>
      <c r="W35" s="46"/>
      <c r="X35" s="48" t="s">
        <v>0</v>
      </c>
      <c r="Y35" s="46"/>
      <c r="Z35" s="48" t="s">
        <v>108</v>
      </c>
      <c r="AA35" s="46"/>
      <c r="AD35" s="52" t="s">
        <v>21</v>
      </c>
      <c r="AE35" s="46"/>
      <c r="AF35" s="11">
        <v>0</v>
      </c>
      <c r="AG35" s="11">
        <v>98</v>
      </c>
      <c r="AH35" s="11">
        <v>0</v>
      </c>
    </row>
    <row r="36" spans="1:34" ht="14.25" customHeight="1">
      <c r="A36" s="4">
        <v>43834</v>
      </c>
      <c r="B36" s="1">
        <v>29</v>
      </c>
      <c r="C36" s="2" t="s">
        <v>8</v>
      </c>
      <c r="D36" s="3" t="s">
        <v>50</v>
      </c>
      <c r="E36" s="1">
        <v>29</v>
      </c>
      <c r="F36" s="1" t="s">
        <v>10</v>
      </c>
      <c r="G36" s="1" t="s">
        <v>51</v>
      </c>
      <c r="H36" s="1">
        <v>29</v>
      </c>
      <c r="I36" s="1" t="s">
        <v>12</v>
      </c>
      <c r="J36" s="1" t="s">
        <v>52</v>
      </c>
      <c r="L36" s="48" t="s">
        <v>21</v>
      </c>
      <c r="M36" s="46"/>
      <c r="N36" s="49">
        <f>SUM(B3:B32)</f>
        <v>862</v>
      </c>
      <c r="O36" s="46"/>
      <c r="P36" s="45">
        <v>24</v>
      </c>
      <c r="Q36" s="46"/>
      <c r="R36" s="45">
        <f t="shared" ref="R36:R38" si="20">N36*P36</f>
        <v>20688</v>
      </c>
      <c r="S36" s="46"/>
      <c r="T36" s="9"/>
      <c r="U36" s="7" t="s">
        <v>15</v>
      </c>
      <c r="V36" s="50">
        <f>(N30+AF36)*T9</f>
        <v>41158.75</v>
      </c>
      <c r="W36" s="46"/>
      <c r="X36" s="48">
        <f>N30*P30</f>
        <v>20250</v>
      </c>
      <c r="Y36" s="46"/>
      <c r="Z36" s="51">
        <f t="shared" ref="Z36:Z38" si="21">X36-V36</f>
        <v>-20908.75</v>
      </c>
      <c r="AA36" s="46"/>
      <c r="AD36" s="52" t="s">
        <v>25</v>
      </c>
      <c r="AE36" s="46"/>
      <c r="AF36" s="12">
        <f t="shared" ref="AF36:AH36" si="22">N91+N94</f>
        <v>923</v>
      </c>
      <c r="AG36" s="12">
        <f t="shared" si="22"/>
        <v>1185</v>
      </c>
      <c r="AH36" s="12">
        <f t="shared" si="22"/>
        <v>563</v>
      </c>
    </row>
    <row r="37" spans="1:34" ht="14.25" customHeight="1">
      <c r="A37" s="4">
        <v>43835</v>
      </c>
      <c r="B37" s="1">
        <v>46</v>
      </c>
      <c r="C37" s="2" t="s">
        <v>8</v>
      </c>
      <c r="D37" s="3" t="s">
        <v>95</v>
      </c>
      <c r="E37" s="1">
        <v>46</v>
      </c>
      <c r="F37" s="1" t="s">
        <v>10</v>
      </c>
      <c r="G37" s="1" t="s">
        <v>96</v>
      </c>
      <c r="H37" s="1">
        <v>46</v>
      </c>
      <c r="I37" s="1" t="s">
        <v>12</v>
      </c>
      <c r="J37" s="1" t="s">
        <v>97</v>
      </c>
      <c r="L37" s="48" t="s">
        <v>25</v>
      </c>
      <c r="M37" s="46"/>
      <c r="N37" s="49">
        <f>SUM(B33:B63)</f>
        <v>810</v>
      </c>
      <c r="O37" s="46"/>
      <c r="P37" s="45">
        <v>24</v>
      </c>
      <c r="Q37" s="46"/>
      <c r="R37" s="45">
        <f t="shared" si="20"/>
        <v>19440</v>
      </c>
      <c r="S37" s="46"/>
      <c r="T37" s="9"/>
      <c r="U37" s="7" t="s">
        <v>16</v>
      </c>
      <c r="V37" s="47">
        <f>(N37+AG36)*T15</f>
        <v>46550</v>
      </c>
      <c r="W37" s="46"/>
      <c r="X37" s="48">
        <f>N37*P37</f>
        <v>19440</v>
      </c>
      <c r="Y37" s="46"/>
      <c r="Z37" s="48">
        <f t="shared" si="21"/>
        <v>-27110</v>
      </c>
      <c r="AA37" s="46"/>
      <c r="AD37" s="52" t="s">
        <v>30</v>
      </c>
      <c r="AE37" s="46"/>
      <c r="AF37" s="12">
        <f t="shared" ref="AF37:AH37" si="23">N97+N100</f>
        <v>951</v>
      </c>
      <c r="AG37" s="12">
        <f t="shared" si="23"/>
        <v>1191</v>
      </c>
      <c r="AH37" s="12">
        <f t="shared" si="23"/>
        <v>711</v>
      </c>
    </row>
    <row r="38" spans="1:34" ht="14.25" customHeight="1">
      <c r="A38" s="4">
        <v>43836</v>
      </c>
      <c r="B38" s="1">
        <v>28</v>
      </c>
      <c r="C38" s="2" t="s">
        <v>8</v>
      </c>
      <c r="D38" s="3" t="s">
        <v>47</v>
      </c>
      <c r="E38" s="1">
        <v>28</v>
      </c>
      <c r="F38" s="1" t="s">
        <v>10</v>
      </c>
      <c r="G38" s="1" t="s">
        <v>48</v>
      </c>
      <c r="H38" s="1">
        <v>28</v>
      </c>
      <c r="I38" s="1" t="s">
        <v>12</v>
      </c>
      <c r="J38" s="1" t="s">
        <v>49</v>
      </c>
      <c r="L38" s="48" t="s">
        <v>30</v>
      </c>
      <c r="M38" s="46"/>
      <c r="N38" s="49">
        <f>SUM(B64:B92)</f>
        <v>737</v>
      </c>
      <c r="O38" s="46"/>
      <c r="P38" s="45">
        <v>24</v>
      </c>
      <c r="Q38" s="46"/>
      <c r="R38" s="45">
        <f t="shared" si="20"/>
        <v>17688</v>
      </c>
      <c r="S38" s="46"/>
      <c r="T38" s="9"/>
      <c r="U38" s="7" t="s">
        <v>17</v>
      </c>
      <c r="V38" s="47">
        <f>(N44+AH36)*T23</f>
        <v>34325</v>
      </c>
      <c r="W38" s="46"/>
      <c r="X38" s="48">
        <f>N44*P44</f>
        <v>21060</v>
      </c>
      <c r="Y38" s="46"/>
      <c r="Z38" s="48">
        <f t="shared" si="21"/>
        <v>-13265</v>
      </c>
      <c r="AA38" s="46"/>
    </row>
    <row r="39" spans="1:34" ht="14.25" customHeight="1">
      <c r="A39" s="4">
        <v>43837</v>
      </c>
      <c r="B39" s="1">
        <v>18</v>
      </c>
      <c r="C39" s="2" t="s">
        <v>8</v>
      </c>
      <c r="D39" s="3" t="s">
        <v>123</v>
      </c>
      <c r="E39" s="1">
        <v>18</v>
      </c>
      <c r="F39" s="1" t="s">
        <v>10</v>
      </c>
      <c r="G39" s="1" t="s">
        <v>124</v>
      </c>
      <c r="H39" s="1">
        <v>18</v>
      </c>
      <c r="I39" s="1" t="s">
        <v>12</v>
      </c>
      <c r="J39" s="1" t="s">
        <v>125</v>
      </c>
      <c r="M39" s="1" t="s">
        <v>36</v>
      </c>
      <c r="N39" s="49">
        <f>SUM(N36:O38)</f>
        <v>2409</v>
      </c>
      <c r="O39" s="46"/>
    </row>
    <row r="40" spans="1:34" ht="14.25" customHeight="1">
      <c r="A40" s="4">
        <v>43838</v>
      </c>
      <c r="B40" s="1">
        <v>33</v>
      </c>
      <c r="C40" s="2" t="s">
        <v>8</v>
      </c>
      <c r="D40" s="3" t="s">
        <v>126</v>
      </c>
      <c r="E40" s="1">
        <v>33</v>
      </c>
      <c r="F40" s="1" t="s">
        <v>10</v>
      </c>
      <c r="G40" s="1" t="s">
        <v>127</v>
      </c>
      <c r="H40" s="1">
        <v>33</v>
      </c>
      <c r="I40" s="1" t="s">
        <v>12</v>
      </c>
      <c r="J40" s="1" t="s">
        <v>128</v>
      </c>
    </row>
    <row r="41" spans="1:34" ht="14.25" customHeight="1">
      <c r="A41" s="4">
        <v>43839</v>
      </c>
      <c r="B41" s="1">
        <v>23</v>
      </c>
      <c r="C41" s="2" t="s">
        <v>8</v>
      </c>
      <c r="D41" s="3" t="s">
        <v>86</v>
      </c>
      <c r="E41" s="1">
        <v>23</v>
      </c>
      <c r="F41" s="1" t="s">
        <v>10</v>
      </c>
      <c r="G41" s="1" t="s">
        <v>87</v>
      </c>
      <c r="H41" s="1">
        <v>23</v>
      </c>
      <c r="I41" s="1" t="s">
        <v>12</v>
      </c>
      <c r="J41" s="1" t="s">
        <v>88</v>
      </c>
      <c r="L41" s="53" t="s">
        <v>129</v>
      </c>
      <c r="M41" s="54"/>
      <c r="N41" s="54"/>
      <c r="O41" s="54"/>
      <c r="P41" s="54"/>
      <c r="Q41" s="54"/>
      <c r="R41" s="54"/>
      <c r="S41" s="55"/>
      <c r="T41" s="6"/>
      <c r="U41" s="6"/>
      <c r="V41" s="6"/>
      <c r="W41" s="6"/>
      <c r="Y41" s="56" t="s">
        <v>130</v>
      </c>
      <c r="Z41" s="54"/>
      <c r="AA41" s="54"/>
      <c r="AB41" s="54"/>
      <c r="AC41" s="54"/>
      <c r="AD41" s="54"/>
      <c r="AE41" s="55"/>
    </row>
    <row r="42" spans="1:34" ht="14.25" customHeight="1">
      <c r="A42" s="4">
        <v>43840</v>
      </c>
      <c r="B42" s="1">
        <v>50</v>
      </c>
      <c r="C42" s="2" t="s">
        <v>8</v>
      </c>
      <c r="D42" s="3" t="s">
        <v>131</v>
      </c>
      <c r="E42" s="1">
        <v>50</v>
      </c>
      <c r="F42" s="1" t="s">
        <v>10</v>
      </c>
      <c r="G42" s="1" t="s">
        <v>132</v>
      </c>
      <c r="H42" s="1">
        <v>50</v>
      </c>
      <c r="I42" s="1" t="s">
        <v>12</v>
      </c>
      <c r="J42" s="1" t="s">
        <v>75</v>
      </c>
      <c r="L42" s="57" t="s">
        <v>14</v>
      </c>
      <c r="M42" s="55"/>
      <c r="N42" s="57" t="s">
        <v>33</v>
      </c>
      <c r="O42" s="55"/>
      <c r="P42" s="57" t="s">
        <v>122</v>
      </c>
      <c r="Q42" s="55"/>
      <c r="R42" s="57" t="s">
        <v>35</v>
      </c>
      <c r="S42" s="55"/>
      <c r="T42" s="6"/>
      <c r="Y42" s="7" t="s">
        <v>106</v>
      </c>
      <c r="Z42" s="48" t="s">
        <v>107</v>
      </c>
      <c r="AA42" s="46"/>
      <c r="AB42" s="48" t="s">
        <v>0</v>
      </c>
      <c r="AC42" s="46"/>
      <c r="AD42" s="48" t="s">
        <v>108</v>
      </c>
      <c r="AE42" s="46"/>
    </row>
    <row r="43" spans="1:34" ht="14.25" customHeight="1">
      <c r="A43" s="4">
        <v>43841</v>
      </c>
      <c r="B43" s="1">
        <v>6</v>
      </c>
      <c r="C43" s="2" t="s">
        <v>8</v>
      </c>
      <c r="D43" s="3" t="s">
        <v>110</v>
      </c>
      <c r="E43" s="1">
        <v>6</v>
      </c>
      <c r="F43" s="1" t="s">
        <v>10</v>
      </c>
      <c r="G43" s="1" t="s">
        <v>111</v>
      </c>
      <c r="H43" s="1">
        <v>6</v>
      </c>
      <c r="I43" s="1" t="s">
        <v>12</v>
      </c>
      <c r="J43" s="1" t="s">
        <v>112</v>
      </c>
      <c r="L43" s="48" t="s">
        <v>21</v>
      </c>
      <c r="M43" s="46"/>
      <c r="N43" s="49">
        <f>SUM(B3:B32)</f>
        <v>862</v>
      </c>
      <c r="O43" s="46"/>
      <c r="P43" s="45">
        <v>26</v>
      </c>
      <c r="Q43" s="46"/>
      <c r="R43" s="45">
        <f t="shared" ref="R43:R45" si="24">N43*P43</f>
        <v>22412</v>
      </c>
      <c r="S43" s="46"/>
      <c r="T43" s="6"/>
      <c r="Y43" s="7" t="s">
        <v>15</v>
      </c>
      <c r="Z43" s="50">
        <f>(N31+AF37)*T8</f>
        <v>40090</v>
      </c>
      <c r="AA43" s="46"/>
      <c r="AB43" s="48">
        <f>N31*P31</f>
        <v>18425</v>
      </c>
      <c r="AC43" s="46"/>
      <c r="AD43" s="51">
        <f t="shared" ref="AD43:AD45" si="25">AB43-Z43</f>
        <v>-21665</v>
      </c>
      <c r="AE43" s="46"/>
    </row>
    <row r="44" spans="1:34" ht="14.25" customHeight="1">
      <c r="A44" s="4">
        <v>43842</v>
      </c>
      <c r="B44" s="1">
        <v>38</v>
      </c>
      <c r="C44" s="2" t="s">
        <v>8</v>
      </c>
      <c r="D44" s="3" t="s">
        <v>133</v>
      </c>
      <c r="E44" s="1">
        <v>38</v>
      </c>
      <c r="F44" s="1" t="s">
        <v>10</v>
      </c>
      <c r="G44" s="1" t="s">
        <v>134</v>
      </c>
      <c r="H44" s="1">
        <v>38</v>
      </c>
      <c r="I44" s="1" t="s">
        <v>12</v>
      </c>
      <c r="J44" s="1" t="s">
        <v>135</v>
      </c>
      <c r="L44" s="48" t="s">
        <v>25</v>
      </c>
      <c r="M44" s="46"/>
      <c r="N44" s="49">
        <f>SUM(B33:B63)</f>
        <v>810</v>
      </c>
      <c r="O44" s="46"/>
      <c r="P44" s="45">
        <v>26</v>
      </c>
      <c r="Q44" s="46"/>
      <c r="R44" s="45">
        <f t="shared" si="24"/>
        <v>21060</v>
      </c>
      <c r="S44" s="46"/>
      <c r="T44" s="6"/>
      <c r="Y44" s="7" t="s">
        <v>16</v>
      </c>
      <c r="Z44" s="50">
        <f>(N38+AG37)*T15</f>
        <v>44986.666666666664</v>
      </c>
      <c r="AA44" s="46"/>
      <c r="AB44" s="48">
        <f>N38*P38</f>
        <v>17688</v>
      </c>
      <c r="AC44" s="46"/>
      <c r="AD44" s="51">
        <f t="shared" si="25"/>
        <v>-27298.666666666664</v>
      </c>
      <c r="AE44" s="46"/>
    </row>
    <row r="45" spans="1:34" ht="14.25" customHeight="1">
      <c r="A45" s="4">
        <v>43843</v>
      </c>
      <c r="B45" s="1">
        <v>44</v>
      </c>
      <c r="C45" s="2" t="s">
        <v>8</v>
      </c>
      <c r="D45" s="3" t="s">
        <v>43</v>
      </c>
      <c r="E45" s="1">
        <v>44</v>
      </c>
      <c r="F45" s="1" t="s">
        <v>10</v>
      </c>
      <c r="G45" s="1" t="s">
        <v>44</v>
      </c>
      <c r="H45" s="1">
        <v>44</v>
      </c>
      <c r="I45" s="1" t="s">
        <v>12</v>
      </c>
      <c r="J45" s="1" t="s">
        <v>45</v>
      </c>
      <c r="L45" s="48" t="s">
        <v>30</v>
      </c>
      <c r="M45" s="46"/>
      <c r="N45" s="49">
        <f>SUM(B64:B92)</f>
        <v>737</v>
      </c>
      <c r="O45" s="46"/>
      <c r="P45" s="45">
        <v>26</v>
      </c>
      <c r="Q45" s="46"/>
      <c r="R45" s="45">
        <f t="shared" si="24"/>
        <v>19162</v>
      </c>
      <c r="S45" s="46"/>
      <c r="T45" s="6"/>
      <c r="U45" s="66" t="s">
        <v>136</v>
      </c>
      <c r="V45" s="95"/>
      <c r="W45" s="67"/>
      <c r="Y45" s="7" t="s">
        <v>17</v>
      </c>
      <c r="Z45" s="47">
        <f>(N45+AH37)*T22</f>
        <v>36200</v>
      </c>
      <c r="AA45" s="46"/>
      <c r="AB45" s="48">
        <f>N45*P45</f>
        <v>19162</v>
      </c>
      <c r="AC45" s="46"/>
      <c r="AD45" s="48">
        <f t="shared" si="25"/>
        <v>-17038</v>
      </c>
      <c r="AE45" s="46"/>
    </row>
    <row r="46" spans="1:34" ht="14.25" customHeight="1">
      <c r="A46" s="4">
        <v>43844</v>
      </c>
      <c r="B46" s="1">
        <v>3</v>
      </c>
      <c r="C46" s="2" t="s">
        <v>8</v>
      </c>
      <c r="D46" s="3" t="s">
        <v>137</v>
      </c>
      <c r="E46" s="1">
        <v>3</v>
      </c>
      <c r="F46" s="1" t="s">
        <v>10</v>
      </c>
      <c r="G46" s="1" t="s">
        <v>138</v>
      </c>
      <c r="H46" s="1">
        <v>3</v>
      </c>
      <c r="I46" s="1" t="s">
        <v>12</v>
      </c>
      <c r="J46" s="1" t="s">
        <v>139</v>
      </c>
      <c r="M46" s="1" t="s">
        <v>36</v>
      </c>
      <c r="N46" s="13">
        <f>SUM(N43:O45)</f>
        <v>2409</v>
      </c>
      <c r="O46" s="6"/>
      <c r="U46" s="7" t="s">
        <v>140</v>
      </c>
      <c r="V46" s="6">
        <f>N110-N108</f>
        <v>4283</v>
      </c>
      <c r="W46" s="6"/>
    </row>
    <row r="47" spans="1:34" ht="14.25" customHeight="1">
      <c r="A47" s="4">
        <v>43845</v>
      </c>
      <c r="B47" s="1">
        <v>28</v>
      </c>
      <c r="C47" s="2" t="s">
        <v>8</v>
      </c>
      <c r="D47" s="3" t="s">
        <v>47</v>
      </c>
      <c r="E47" s="1">
        <v>28</v>
      </c>
      <c r="F47" s="1" t="s">
        <v>10</v>
      </c>
      <c r="G47" s="1" t="s">
        <v>48</v>
      </c>
      <c r="H47" s="1">
        <v>28</v>
      </c>
      <c r="I47" s="1" t="s">
        <v>12</v>
      </c>
      <c r="J47" s="1" t="s">
        <v>49</v>
      </c>
      <c r="U47" s="7" t="s">
        <v>141</v>
      </c>
      <c r="V47" s="6">
        <f>O110-O108</f>
        <v>4883</v>
      </c>
      <c r="W47" s="6"/>
    </row>
    <row r="48" spans="1:34" ht="14.25" customHeight="1">
      <c r="A48" s="4">
        <v>43846</v>
      </c>
      <c r="B48" s="1">
        <v>12</v>
      </c>
      <c r="C48" s="2" t="s">
        <v>8</v>
      </c>
      <c r="D48" s="3" t="s">
        <v>142</v>
      </c>
      <c r="E48" s="1">
        <v>12</v>
      </c>
      <c r="F48" s="1" t="s">
        <v>10</v>
      </c>
      <c r="G48" s="1" t="s">
        <v>143</v>
      </c>
      <c r="H48" s="1">
        <v>12</v>
      </c>
      <c r="I48" s="1" t="s">
        <v>12</v>
      </c>
      <c r="J48" s="1" t="s">
        <v>144</v>
      </c>
      <c r="L48" s="59" t="s">
        <v>145</v>
      </c>
      <c r="M48" s="54"/>
      <c r="N48" s="54"/>
      <c r="O48" s="54"/>
      <c r="P48" s="54"/>
      <c r="Q48" s="54"/>
      <c r="R48" s="54"/>
      <c r="S48" s="55"/>
      <c r="U48" s="7" t="s">
        <v>146</v>
      </c>
      <c r="V48" s="6">
        <f>P110-P108</f>
        <v>3683</v>
      </c>
      <c r="W48" s="6"/>
    </row>
    <row r="49" spans="1:32" ht="14.25" customHeight="1">
      <c r="A49" s="4">
        <v>43847</v>
      </c>
      <c r="B49" s="1">
        <v>28</v>
      </c>
      <c r="C49" s="2" t="s">
        <v>8</v>
      </c>
      <c r="D49" s="3" t="s">
        <v>47</v>
      </c>
      <c r="E49" s="1">
        <v>28</v>
      </c>
      <c r="F49" s="1" t="s">
        <v>10</v>
      </c>
      <c r="G49" s="1" t="s">
        <v>48</v>
      </c>
      <c r="H49" s="1">
        <v>28</v>
      </c>
      <c r="I49" s="1" t="s">
        <v>12</v>
      </c>
      <c r="J49" s="1" t="s">
        <v>49</v>
      </c>
      <c r="L49" s="48" t="s">
        <v>14</v>
      </c>
      <c r="M49" s="46"/>
      <c r="N49" s="48" t="s">
        <v>147</v>
      </c>
      <c r="O49" s="46"/>
      <c r="P49" s="48" t="s">
        <v>148</v>
      </c>
      <c r="Q49" s="46"/>
      <c r="R49" s="48" t="s">
        <v>149</v>
      </c>
      <c r="S49" s="46"/>
      <c r="U49" s="59" t="s">
        <v>150</v>
      </c>
      <c r="V49" s="54"/>
      <c r="W49" s="54"/>
      <c r="X49" s="54"/>
      <c r="Y49" s="54"/>
      <c r="Z49" s="54"/>
      <c r="AA49" s="55"/>
    </row>
    <row r="50" spans="1:32" ht="14.25" customHeight="1">
      <c r="A50" s="4">
        <v>43848</v>
      </c>
      <c r="B50" s="1">
        <v>13</v>
      </c>
      <c r="C50" s="2" t="s">
        <v>8</v>
      </c>
      <c r="D50" s="3" t="s">
        <v>151</v>
      </c>
      <c r="E50" s="1">
        <v>13</v>
      </c>
      <c r="F50" s="1" t="s">
        <v>10</v>
      </c>
      <c r="G50" s="1" t="s">
        <v>152</v>
      </c>
      <c r="H50" s="1">
        <v>13</v>
      </c>
      <c r="I50" s="1" t="s">
        <v>12</v>
      </c>
      <c r="J50" s="1" t="s">
        <v>153</v>
      </c>
      <c r="L50" s="48" t="s">
        <v>21</v>
      </c>
      <c r="M50" s="46"/>
      <c r="N50" s="48">
        <f t="shared" ref="N50:N52" si="26">N8*24</f>
        <v>2520</v>
      </c>
      <c r="O50" s="46"/>
      <c r="P50" s="48">
        <f>SUM(B3:B32)</f>
        <v>862</v>
      </c>
      <c r="Q50" s="46"/>
      <c r="R50" s="48">
        <f t="shared" ref="R50:R52" si="27">N50-P50</f>
        <v>1658</v>
      </c>
      <c r="S50" s="46"/>
      <c r="U50" s="7" t="s">
        <v>106</v>
      </c>
      <c r="V50" s="48" t="s">
        <v>107</v>
      </c>
      <c r="W50" s="46"/>
      <c r="X50" s="48" t="s">
        <v>0</v>
      </c>
      <c r="Y50" s="46"/>
      <c r="Z50" s="48" t="s">
        <v>108</v>
      </c>
      <c r="AA50" s="46"/>
    </row>
    <row r="51" spans="1:32" ht="14.25" customHeight="1">
      <c r="A51" s="4">
        <v>43849</v>
      </c>
      <c r="B51" s="1">
        <v>17</v>
      </c>
      <c r="C51" s="2" t="s">
        <v>8</v>
      </c>
      <c r="D51" s="3" t="s">
        <v>79</v>
      </c>
      <c r="E51" s="1">
        <v>17</v>
      </c>
      <c r="F51" s="1" t="s">
        <v>10</v>
      </c>
      <c r="G51" s="1" t="s">
        <v>80</v>
      </c>
      <c r="H51" s="1">
        <v>17</v>
      </c>
      <c r="I51" s="1" t="s">
        <v>12</v>
      </c>
      <c r="J51" s="1" t="s">
        <v>81</v>
      </c>
      <c r="L51" s="48" t="s">
        <v>25</v>
      </c>
      <c r="M51" s="46"/>
      <c r="N51" s="48">
        <f t="shared" si="26"/>
        <v>1680</v>
      </c>
      <c r="O51" s="46"/>
      <c r="P51" s="48">
        <f>SUM(B33:B63)</f>
        <v>810</v>
      </c>
      <c r="Q51" s="46"/>
      <c r="R51" s="48">
        <f t="shared" si="27"/>
        <v>870</v>
      </c>
      <c r="S51" s="46"/>
      <c r="U51" s="7" t="s">
        <v>15</v>
      </c>
      <c r="V51" s="60">
        <f>V46*T8</f>
        <v>101721.25</v>
      </c>
      <c r="W51" s="46"/>
      <c r="X51" s="45">
        <f>SUM(W70:X72)</f>
        <v>60225</v>
      </c>
      <c r="Y51" s="46"/>
      <c r="Z51" s="45">
        <f t="shared" ref="Z51:Z53" si="28">X51-V51</f>
        <v>-41496.25</v>
      </c>
      <c r="AA51" s="46"/>
    </row>
    <row r="52" spans="1:32" ht="14.25" customHeight="1">
      <c r="A52" s="4">
        <v>43850</v>
      </c>
      <c r="B52" s="1">
        <v>5</v>
      </c>
      <c r="C52" s="2" t="s">
        <v>8</v>
      </c>
      <c r="D52" s="3" t="s">
        <v>154</v>
      </c>
      <c r="E52" s="1">
        <v>5</v>
      </c>
      <c r="F52" s="1" t="s">
        <v>10</v>
      </c>
      <c r="G52" s="1" t="s">
        <v>155</v>
      </c>
      <c r="H52" s="1">
        <v>5</v>
      </c>
      <c r="I52" s="1" t="s">
        <v>12</v>
      </c>
      <c r="J52" s="1" t="s">
        <v>156</v>
      </c>
      <c r="L52" s="48" t="s">
        <v>30</v>
      </c>
      <c r="M52" s="46"/>
      <c r="N52" s="48">
        <f t="shared" si="26"/>
        <v>1680</v>
      </c>
      <c r="O52" s="46"/>
      <c r="P52" s="48">
        <f>SUM(B64:B92)</f>
        <v>737</v>
      </c>
      <c r="Q52" s="46"/>
      <c r="R52" s="48">
        <f t="shared" si="27"/>
        <v>943</v>
      </c>
      <c r="S52" s="46"/>
      <c r="U52" s="7" t="s">
        <v>16</v>
      </c>
      <c r="V52" s="60">
        <f>V47*T15</f>
        <v>113936.66666666666</v>
      </c>
      <c r="W52" s="46"/>
      <c r="X52" s="45">
        <f>SUM(Y70:Z72)</f>
        <v>57816</v>
      </c>
      <c r="Y52" s="46"/>
      <c r="Z52" s="45">
        <f t="shared" si="28"/>
        <v>-56120.666666666657</v>
      </c>
      <c r="AA52" s="46"/>
    </row>
    <row r="53" spans="1:32" ht="14.25" customHeight="1">
      <c r="A53" s="4">
        <v>43851</v>
      </c>
      <c r="B53" s="1">
        <v>18</v>
      </c>
      <c r="C53" s="2" t="s">
        <v>8</v>
      </c>
      <c r="D53" s="3" t="s">
        <v>123</v>
      </c>
      <c r="E53" s="1">
        <v>18</v>
      </c>
      <c r="F53" s="1" t="s">
        <v>10</v>
      </c>
      <c r="G53" s="1" t="s">
        <v>124</v>
      </c>
      <c r="H53" s="1">
        <v>18</v>
      </c>
      <c r="I53" s="1" t="s">
        <v>12</v>
      </c>
      <c r="J53" s="1" t="s">
        <v>125</v>
      </c>
      <c r="U53" s="7" t="s">
        <v>17</v>
      </c>
      <c r="V53" s="60">
        <f>V48*T22</f>
        <v>92075</v>
      </c>
      <c r="W53" s="46"/>
      <c r="X53" s="45">
        <f>SUM(AA70:AB72)</f>
        <v>62634</v>
      </c>
      <c r="Y53" s="46"/>
      <c r="Z53" s="45">
        <f t="shared" si="28"/>
        <v>-29441</v>
      </c>
      <c r="AA53" s="46"/>
    </row>
    <row r="54" spans="1:32" ht="14.25" customHeight="1">
      <c r="A54" s="4">
        <v>43852</v>
      </c>
      <c r="B54" s="1">
        <v>27</v>
      </c>
      <c r="C54" s="2" t="s">
        <v>8</v>
      </c>
      <c r="D54" s="3" t="s">
        <v>157</v>
      </c>
      <c r="E54" s="1">
        <v>27</v>
      </c>
      <c r="F54" s="1" t="s">
        <v>10</v>
      </c>
      <c r="G54" s="1" t="s">
        <v>158</v>
      </c>
      <c r="H54" s="1">
        <v>27</v>
      </c>
      <c r="I54" s="1" t="s">
        <v>12</v>
      </c>
      <c r="J54" s="1" t="s">
        <v>159</v>
      </c>
    </row>
    <row r="55" spans="1:32" ht="14.25" customHeight="1">
      <c r="A55" s="4">
        <v>43853</v>
      </c>
      <c r="B55" s="1">
        <v>35</v>
      </c>
      <c r="C55" s="2" t="s">
        <v>8</v>
      </c>
      <c r="D55" s="3" t="s">
        <v>160</v>
      </c>
      <c r="E55" s="1">
        <v>35</v>
      </c>
      <c r="F55" s="1" t="s">
        <v>10</v>
      </c>
      <c r="G55" s="1" t="s">
        <v>161</v>
      </c>
      <c r="H55" s="1">
        <v>35</v>
      </c>
      <c r="I55" s="1" t="s">
        <v>12</v>
      </c>
      <c r="J55" s="1" t="s">
        <v>162</v>
      </c>
      <c r="L55" s="59" t="s">
        <v>163</v>
      </c>
      <c r="M55" s="54"/>
      <c r="N55" s="54"/>
      <c r="O55" s="54"/>
      <c r="P55" s="54"/>
      <c r="Q55" s="54"/>
      <c r="R55" s="54"/>
      <c r="S55" s="55"/>
      <c r="Y55" s="14" t="s">
        <v>164</v>
      </c>
    </row>
    <row r="56" spans="1:32" ht="14.25" customHeight="1">
      <c r="A56" s="4">
        <v>43854</v>
      </c>
      <c r="B56" s="1">
        <v>31</v>
      </c>
      <c r="C56" s="2" t="s">
        <v>8</v>
      </c>
      <c r="D56" s="3" t="s">
        <v>102</v>
      </c>
      <c r="E56" s="1">
        <v>31</v>
      </c>
      <c r="F56" s="1" t="s">
        <v>10</v>
      </c>
      <c r="G56" s="1" t="s">
        <v>103</v>
      </c>
      <c r="H56" s="1">
        <v>31</v>
      </c>
      <c r="I56" s="1" t="s">
        <v>12</v>
      </c>
      <c r="J56" s="1" t="s">
        <v>104</v>
      </c>
      <c r="L56" s="48" t="s">
        <v>14</v>
      </c>
      <c r="M56" s="46"/>
      <c r="N56" s="48" t="s">
        <v>147</v>
      </c>
      <c r="O56" s="46"/>
      <c r="P56" s="48" t="s">
        <v>148</v>
      </c>
      <c r="Q56" s="46"/>
      <c r="R56" s="48" t="s">
        <v>149</v>
      </c>
      <c r="S56" s="46"/>
      <c r="Z56" s="14" t="s">
        <v>165</v>
      </c>
    </row>
    <row r="57" spans="1:32" ht="14.25" customHeight="1">
      <c r="A57" s="4">
        <v>43855</v>
      </c>
      <c r="B57" s="1">
        <v>33</v>
      </c>
      <c r="C57" s="2" t="s">
        <v>8</v>
      </c>
      <c r="D57" s="3" t="s">
        <v>126</v>
      </c>
      <c r="E57" s="1">
        <v>33</v>
      </c>
      <c r="F57" s="1" t="s">
        <v>10</v>
      </c>
      <c r="G57" s="1" t="s">
        <v>127</v>
      </c>
      <c r="H57" s="1">
        <v>33</v>
      </c>
      <c r="I57" s="1" t="s">
        <v>12</v>
      </c>
      <c r="J57" s="1" t="s">
        <v>128</v>
      </c>
      <c r="L57" s="48" t="s">
        <v>21</v>
      </c>
      <c r="M57" s="46"/>
      <c r="N57" s="48">
        <f t="shared" ref="N57:N59" si="29">N15*24</f>
        <v>2880</v>
      </c>
      <c r="O57" s="46"/>
      <c r="P57" s="48">
        <f>SUM(B3:B32)</f>
        <v>862</v>
      </c>
      <c r="Q57" s="46"/>
      <c r="R57" s="48">
        <f t="shared" ref="R57:R59" si="30">N57-P57</f>
        <v>2018</v>
      </c>
      <c r="S57" s="46"/>
      <c r="AC57" s="73" t="s">
        <v>166</v>
      </c>
      <c r="AD57" s="46"/>
      <c r="AE57" s="46"/>
    </row>
    <row r="58" spans="1:32" ht="14.25" customHeight="1">
      <c r="A58" s="4">
        <v>43856</v>
      </c>
      <c r="B58" s="1">
        <v>40</v>
      </c>
      <c r="C58" s="2" t="s">
        <v>8</v>
      </c>
      <c r="D58" s="3" t="s">
        <v>167</v>
      </c>
      <c r="E58" s="1">
        <v>40</v>
      </c>
      <c r="F58" s="1" t="s">
        <v>10</v>
      </c>
      <c r="G58" s="1" t="s">
        <v>168</v>
      </c>
      <c r="H58" s="1">
        <v>40</v>
      </c>
      <c r="I58" s="1" t="s">
        <v>12</v>
      </c>
      <c r="J58" s="1" t="s">
        <v>169</v>
      </c>
      <c r="L58" s="48" t="s">
        <v>25</v>
      </c>
      <c r="M58" s="46"/>
      <c r="N58" s="48">
        <f t="shared" si="29"/>
        <v>1920</v>
      </c>
      <c r="O58" s="46"/>
      <c r="P58" s="48">
        <f>SUM(B33:B63)</f>
        <v>810</v>
      </c>
      <c r="Q58" s="46"/>
      <c r="R58" s="48">
        <f t="shared" si="30"/>
        <v>1110</v>
      </c>
      <c r="S58" s="46"/>
      <c r="AC58" s="15" t="s">
        <v>15</v>
      </c>
      <c r="AD58" s="8" t="s">
        <v>170</v>
      </c>
      <c r="AE58" s="8" t="s">
        <v>17</v>
      </c>
    </row>
    <row r="59" spans="1:32" ht="14.25" customHeight="1">
      <c r="A59" s="4">
        <v>43857</v>
      </c>
      <c r="B59" s="1">
        <v>49</v>
      </c>
      <c r="C59" s="2" t="s">
        <v>8</v>
      </c>
      <c r="D59" s="3" t="s">
        <v>171</v>
      </c>
      <c r="E59" s="1">
        <v>49</v>
      </c>
      <c r="F59" s="1" t="s">
        <v>10</v>
      </c>
      <c r="G59" s="1" t="s">
        <v>172</v>
      </c>
      <c r="H59" s="1">
        <v>49</v>
      </c>
      <c r="I59" s="1" t="s">
        <v>12</v>
      </c>
      <c r="J59" s="1" t="s">
        <v>173</v>
      </c>
      <c r="L59" s="48" t="s">
        <v>30</v>
      </c>
      <c r="M59" s="46"/>
      <c r="N59" s="48">
        <f t="shared" si="29"/>
        <v>1920</v>
      </c>
      <c r="O59" s="46"/>
      <c r="P59" s="48">
        <f>SUM(B64:B92)</f>
        <v>737</v>
      </c>
      <c r="Q59" s="46"/>
      <c r="R59" s="48">
        <f t="shared" si="30"/>
        <v>1183</v>
      </c>
      <c r="S59" s="46"/>
      <c r="AC59" s="16">
        <f>((P29-T8)/P29)</f>
        <v>0.05</v>
      </c>
      <c r="AD59" s="16">
        <f>((P36-T15)/P36)</f>
        <v>2.7777777777777828E-2</v>
      </c>
      <c r="AE59" s="16">
        <f>((P43-T22)/P43)</f>
        <v>3.8461538461538464E-2</v>
      </c>
      <c r="AF59" s="1">
        <f>(AC59+AD59+AE59)/3</f>
        <v>3.8746438746438766E-2</v>
      </c>
    </row>
    <row r="60" spans="1:32" ht="14.25" customHeight="1">
      <c r="A60" s="4">
        <v>43858</v>
      </c>
      <c r="B60" s="1">
        <v>54</v>
      </c>
      <c r="C60" s="2" t="s">
        <v>8</v>
      </c>
      <c r="D60" s="3" t="s">
        <v>68</v>
      </c>
      <c r="E60" s="1">
        <v>54</v>
      </c>
      <c r="F60" s="1" t="s">
        <v>10</v>
      </c>
      <c r="G60" s="1" t="s">
        <v>69</v>
      </c>
      <c r="H60" s="1">
        <v>54</v>
      </c>
      <c r="I60" s="1" t="s">
        <v>12</v>
      </c>
      <c r="J60" s="1" t="s">
        <v>70</v>
      </c>
    </row>
    <row r="61" spans="1:32" ht="14.25" customHeight="1">
      <c r="A61" s="4">
        <v>43859</v>
      </c>
      <c r="B61" s="1">
        <v>50</v>
      </c>
      <c r="C61" s="2" t="s">
        <v>8</v>
      </c>
      <c r="D61" s="3" t="s">
        <v>131</v>
      </c>
      <c r="E61" s="1">
        <v>50</v>
      </c>
      <c r="F61" s="1" t="s">
        <v>10</v>
      </c>
      <c r="G61" s="1" t="s">
        <v>132</v>
      </c>
      <c r="H61" s="1">
        <v>50</v>
      </c>
      <c r="I61" s="1" t="s">
        <v>12</v>
      </c>
      <c r="J61" s="1" t="s">
        <v>75</v>
      </c>
      <c r="U61" s="84" t="s">
        <v>174</v>
      </c>
      <c r="V61" s="46"/>
      <c r="W61" s="46"/>
      <c r="X61" s="46"/>
    </row>
    <row r="62" spans="1:32" ht="14.25" customHeight="1">
      <c r="A62" s="4">
        <v>43860</v>
      </c>
      <c r="B62" s="1">
        <v>15</v>
      </c>
      <c r="C62" s="2" t="s">
        <v>8</v>
      </c>
      <c r="D62" s="3" t="s">
        <v>22</v>
      </c>
      <c r="E62" s="1">
        <v>15</v>
      </c>
      <c r="F62" s="1" t="s">
        <v>10</v>
      </c>
      <c r="G62" s="1" t="s">
        <v>23</v>
      </c>
      <c r="H62" s="1">
        <v>15</v>
      </c>
      <c r="I62" s="1" t="s">
        <v>12</v>
      </c>
      <c r="J62" s="1" t="s">
        <v>24</v>
      </c>
      <c r="L62" s="59" t="s">
        <v>175</v>
      </c>
      <c r="M62" s="54"/>
      <c r="N62" s="54"/>
      <c r="O62" s="54"/>
      <c r="P62" s="54"/>
      <c r="Q62" s="54"/>
      <c r="R62" s="54"/>
      <c r="S62" s="55"/>
      <c r="U62" s="17" t="s">
        <v>106</v>
      </c>
      <c r="V62" s="17" t="s">
        <v>0</v>
      </c>
      <c r="W62" s="61" t="s">
        <v>176</v>
      </c>
      <c r="X62" s="46"/>
    </row>
    <row r="63" spans="1:32" ht="14.25" customHeight="1">
      <c r="A63" s="4">
        <v>43861</v>
      </c>
      <c r="B63" s="1">
        <v>10</v>
      </c>
      <c r="C63" s="2" t="s">
        <v>8</v>
      </c>
      <c r="D63" s="3" t="s">
        <v>83</v>
      </c>
      <c r="E63" s="1">
        <v>10</v>
      </c>
      <c r="F63" s="1" t="s">
        <v>10</v>
      </c>
      <c r="G63" s="1" t="s">
        <v>84</v>
      </c>
      <c r="H63" s="1">
        <v>10</v>
      </c>
      <c r="I63" s="1" t="s">
        <v>12</v>
      </c>
      <c r="J63" s="1" t="s">
        <v>85</v>
      </c>
      <c r="L63" s="48" t="s">
        <v>14</v>
      </c>
      <c r="M63" s="46"/>
      <c r="N63" s="48" t="s">
        <v>147</v>
      </c>
      <c r="O63" s="46"/>
      <c r="P63" s="48" t="s">
        <v>148</v>
      </c>
      <c r="Q63" s="46"/>
      <c r="R63" s="48" t="s">
        <v>149</v>
      </c>
      <c r="S63" s="46"/>
      <c r="U63" s="18" t="s">
        <v>15</v>
      </c>
      <c r="V63" s="19">
        <f>SUM(B3:B92)</f>
        <v>2409</v>
      </c>
      <c r="W63" s="62">
        <f t="shared" ref="W63:W65" si="31">V63/90</f>
        <v>26.766666666666666</v>
      </c>
      <c r="X63" s="46"/>
    </row>
    <row r="64" spans="1:32" ht="14.25" customHeight="1">
      <c r="A64" s="4">
        <v>43862</v>
      </c>
      <c r="B64" s="1">
        <v>43</v>
      </c>
      <c r="C64" s="2" t="s">
        <v>8</v>
      </c>
      <c r="D64" s="3" t="s">
        <v>177</v>
      </c>
      <c r="E64" s="1">
        <v>43</v>
      </c>
      <c r="F64" s="1" t="s">
        <v>10</v>
      </c>
      <c r="G64" s="1" t="s">
        <v>178</v>
      </c>
      <c r="H64" s="1">
        <v>43</v>
      </c>
      <c r="I64" s="1" t="s">
        <v>12</v>
      </c>
      <c r="J64" s="1" t="s">
        <v>179</v>
      </c>
      <c r="L64" s="48" t="s">
        <v>21</v>
      </c>
      <c r="M64" s="46"/>
      <c r="N64" s="48">
        <f t="shared" ref="N64:N66" si="32">N22*24</f>
        <v>2160</v>
      </c>
      <c r="O64" s="46"/>
      <c r="P64" s="48">
        <f>SUM(B3:B32)</f>
        <v>862</v>
      </c>
      <c r="Q64" s="46"/>
      <c r="R64" s="48">
        <f t="shared" ref="R64:R66" si="33">N64-P64</f>
        <v>1298</v>
      </c>
      <c r="S64" s="46"/>
      <c r="U64" s="18" t="s">
        <v>16</v>
      </c>
      <c r="V64" s="19">
        <f>SUM(E3:E92)</f>
        <v>2409</v>
      </c>
      <c r="W64" s="62">
        <f t="shared" si="31"/>
        <v>26.766666666666666</v>
      </c>
      <c r="X64" s="46"/>
    </row>
    <row r="65" spans="1:28" ht="14.25" customHeight="1">
      <c r="A65" s="4">
        <v>43863</v>
      </c>
      <c r="B65" s="1">
        <v>14</v>
      </c>
      <c r="C65" s="2" t="s">
        <v>8</v>
      </c>
      <c r="D65" s="3" t="s">
        <v>180</v>
      </c>
      <c r="E65" s="1">
        <v>14</v>
      </c>
      <c r="F65" s="1" t="s">
        <v>10</v>
      </c>
      <c r="G65" s="1" t="s">
        <v>181</v>
      </c>
      <c r="H65" s="1">
        <v>14</v>
      </c>
      <c r="I65" s="1" t="s">
        <v>12</v>
      </c>
      <c r="J65" s="1" t="s">
        <v>182</v>
      </c>
      <c r="L65" s="48" t="s">
        <v>25</v>
      </c>
      <c r="M65" s="46"/>
      <c r="N65" s="48">
        <f t="shared" si="32"/>
        <v>1440</v>
      </c>
      <c r="O65" s="46"/>
      <c r="P65" s="48">
        <f>SUM(B33:B63)</f>
        <v>810</v>
      </c>
      <c r="Q65" s="46"/>
      <c r="R65" s="48">
        <f t="shared" si="33"/>
        <v>630</v>
      </c>
      <c r="S65" s="46"/>
      <c r="U65" s="18" t="s">
        <v>17</v>
      </c>
      <c r="V65" s="19">
        <f>SUM(H2:H92)</f>
        <v>2409</v>
      </c>
      <c r="W65" s="62">
        <f t="shared" si="31"/>
        <v>26.766666666666666</v>
      </c>
      <c r="X65" s="46"/>
    </row>
    <row r="66" spans="1:28" ht="14.25" customHeight="1">
      <c r="A66" s="4">
        <v>43864</v>
      </c>
      <c r="B66" s="1">
        <v>16</v>
      </c>
      <c r="C66" s="2" t="s">
        <v>8</v>
      </c>
      <c r="D66" s="3" t="s">
        <v>98</v>
      </c>
      <c r="E66" s="1">
        <v>16</v>
      </c>
      <c r="F66" s="1" t="s">
        <v>10</v>
      </c>
      <c r="G66" s="1" t="s">
        <v>99</v>
      </c>
      <c r="H66" s="1">
        <v>16</v>
      </c>
      <c r="I66" s="1" t="s">
        <v>12</v>
      </c>
      <c r="J66" s="1" t="s">
        <v>100</v>
      </c>
      <c r="L66" s="48" t="s">
        <v>30</v>
      </c>
      <c r="M66" s="46"/>
      <c r="N66" s="48">
        <f t="shared" si="32"/>
        <v>1440</v>
      </c>
      <c r="O66" s="46"/>
      <c r="P66" s="48">
        <f>SUM(B64:B92)</f>
        <v>737</v>
      </c>
      <c r="Q66" s="46"/>
      <c r="R66" s="48">
        <f t="shared" si="33"/>
        <v>703</v>
      </c>
      <c r="S66" s="46"/>
    </row>
    <row r="67" spans="1:28" ht="14.25" customHeight="1">
      <c r="A67" s="4">
        <v>43865</v>
      </c>
      <c r="B67" s="1">
        <v>37</v>
      </c>
      <c r="C67" s="2" t="s">
        <v>8</v>
      </c>
      <c r="D67" s="3" t="s">
        <v>92</v>
      </c>
      <c r="E67" s="1">
        <v>37</v>
      </c>
      <c r="F67" s="1" t="s">
        <v>10</v>
      </c>
      <c r="G67" s="1" t="s">
        <v>93</v>
      </c>
      <c r="H67" s="1">
        <v>37</v>
      </c>
      <c r="I67" s="1" t="s">
        <v>12</v>
      </c>
      <c r="J67" s="1" t="s">
        <v>94</v>
      </c>
    </row>
    <row r="68" spans="1:28" ht="14.25" customHeight="1">
      <c r="A68" s="4">
        <v>43866</v>
      </c>
      <c r="B68" s="1">
        <v>19</v>
      </c>
      <c r="C68" s="2" t="s">
        <v>8</v>
      </c>
      <c r="D68" s="3" t="s">
        <v>183</v>
      </c>
      <c r="E68" s="1">
        <v>19</v>
      </c>
      <c r="F68" s="1" t="s">
        <v>10</v>
      </c>
      <c r="G68" s="1" t="s">
        <v>184</v>
      </c>
      <c r="H68" s="1">
        <v>19</v>
      </c>
      <c r="I68" s="1" t="s">
        <v>12</v>
      </c>
      <c r="J68" s="1" t="s">
        <v>185</v>
      </c>
      <c r="U68" s="63" t="s">
        <v>186</v>
      </c>
      <c r="V68" s="64"/>
      <c r="W68" s="64"/>
      <c r="X68" s="64"/>
      <c r="Y68" s="64"/>
      <c r="Z68" s="64"/>
      <c r="AA68" s="64"/>
      <c r="AB68" s="65"/>
    </row>
    <row r="69" spans="1:28" ht="14.25" customHeight="1">
      <c r="A69" s="4">
        <v>43867</v>
      </c>
      <c r="B69" s="1">
        <v>22</v>
      </c>
      <c r="C69" s="2" t="s">
        <v>8</v>
      </c>
      <c r="D69" s="3" t="s">
        <v>89</v>
      </c>
      <c r="E69" s="1">
        <v>22</v>
      </c>
      <c r="F69" s="1" t="s">
        <v>10</v>
      </c>
      <c r="G69" s="1" t="s">
        <v>90</v>
      </c>
      <c r="H69" s="1">
        <v>22</v>
      </c>
      <c r="I69" s="1" t="s">
        <v>12</v>
      </c>
      <c r="J69" s="1" t="s">
        <v>91</v>
      </c>
      <c r="L69" s="66" t="s">
        <v>187</v>
      </c>
      <c r="M69" s="67"/>
      <c r="N69" s="66" t="s">
        <v>188</v>
      </c>
      <c r="O69" s="67"/>
      <c r="P69" s="20" t="s">
        <v>189</v>
      </c>
      <c r="Q69" s="20" t="s">
        <v>190</v>
      </c>
      <c r="R69" s="20" t="s">
        <v>191</v>
      </c>
      <c r="S69" s="20" t="s">
        <v>192</v>
      </c>
      <c r="U69" s="68" t="s">
        <v>14</v>
      </c>
      <c r="V69" s="65"/>
      <c r="W69" s="68" t="s">
        <v>15</v>
      </c>
      <c r="X69" s="65"/>
      <c r="Y69" s="68" t="s">
        <v>16</v>
      </c>
      <c r="Z69" s="65"/>
      <c r="AA69" s="68" t="s">
        <v>17</v>
      </c>
      <c r="AB69" s="65"/>
    </row>
    <row r="70" spans="1:28" ht="14.25" customHeight="1">
      <c r="A70" s="4">
        <v>43868</v>
      </c>
      <c r="B70" s="1">
        <v>14</v>
      </c>
      <c r="C70" s="2" t="s">
        <v>8</v>
      </c>
      <c r="D70" s="3" t="s">
        <v>180</v>
      </c>
      <c r="E70" s="1">
        <v>14</v>
      </c>
      <c r="F70" s="1" t="s">
        <v>10</v>
      </c>
      <c r="G70" s="1" t="s">
        <v>181</v>
      </c>
      <c r="H70" s="1">
        <v>14</v>
      </c>
      <c r="I70" s="1" t="s">
        <v>12</v>
      </c>
      <c r="J70" s="1" t="s">
        <v>182</v>
      </c>
      <c r="L70" s="21" t="s">
        <v>193</v>
      </c>
      <c r="M70" s="21"/>
      <c r="N70" s="43" t="s">
        <v>237</v>
      </c>
      <c r="O70" s="6"/>
      <c r="P70" s="1">
        <v>840</v>
      </c>
      <c r="Q70" s="6">
        <v>960</v>
      </c>
      <c r="R70" s="6">
        <v>720</v>
      </c>
      <c r="S70" s="43" t="s">
        <v>232</v>
      </c>
      <c r="U70" s="81" t="s">
        <v>21</v>
      </c>
      <c r="V70" s="65"/>
      <c r="W70" s="82">
        <f t="shared" ref="W70:W72" si="34">N29*P29</f>
        <v>21550</v>
      </c>
      <c r="X70" s="65"/>
      <c r="Y70" s="82">
        <f t="shared" ref="Y70:Y72" si="35">N36*P36</f>
        <v>20688</v>
      </c>
      <c r="Z70" s="65"/>
      <c r="AA70" s="82">
        <f t="shared" ref="AA70:AA72" si="36">N43*P43</f>
        <v>22412</v>
      </c>
      <c r="AB70" s="65"/>
    </row>
    <row r="71" spans="1:28" ht="14.25" customHeight="1">
      <c r="A71" s="4">
        <v>43869</v>
      </c>
      <c r="B71" s="1">
        <v>9</v>
      </c>
      <c r="C71" s="2" t="s">
        <v>8</v>
      </c>
      <c r="D71" s="3" t="s">
        <v>53</v>
      </c>
      <c r="E71" s="1">
        <v>9</v>
      </c>
      <c r="F71" s="1" t="s">
        <v>10</v>
      </c>
      <c r="G71" s="1" t="s">
        <v>54</v>
      </c>
      <c r="H71" s="1">
        <v>9</v>
      </c>
      <c r="I71" s="1" t="s">
        <v>12</v>
      </c>
      <c r="J71" s="1" t="s">
        <v>55</v>
      </c>
      <c r="L71" s="21" t="s">
        <v>194</v>
      </c>
      <c r="M71" s="21"/>
      <c r="N71" s="43" t="s">
        <v>230</v>
      </c>
      <c r="P71" s="6">
        <v>840</v>
      </c>
      <c r="Q71" s="6">
        <v>960</v>
      </c>
      <c r="R71" s="6">
        <v>720</v>
      </c>
      <c r="S71" s="44" t="s">
        <v>238</v>
      </c>
      <c r="U71" s="81" t="s">
        <v>25</v>
      </c>
      <c r="V71" s="65"/>
      <c r="W71" s="82">
        <f t="shared" si="34"/>
        <v>20250</v>
      </c>
      <c r="X71" s="65"/>
      <c r="Y71" s="82">
        <f t="shared" si="35"/>
        <v>19440</v>
      </c>
      <c r="Z71" s="65"/>
      <c r="AA71" s="82">
        <f t="shared" si="36"/>
        <v>21060</v>
      </c>
      <c r="AB71" s="65"/>
    </row>
    <row r="72" spans="1:28" ht="14.25" customHeight="1">
      <c r="A72" s="4">
        <v>43870</v>
      </c>
      <c r="B72" s="1">
        <v>50</v>
      </c>
      <c r="C72" s="2" t="s">
        <v>8</v>
      </c>
      <c r="D72" s="3" t="s">
        <v>131</v>
      </c>
      <c r="E72" s="1">
        <v>50</v>
      </c>
      <c r="F72" s="1" t="s">
        <v>10</v>
      </c>
      <c r="G72" s="1" t="s">
        <v>132</v>
      </c>
      <c r="H72" s="1">
        <v>50</v>
      </c>
      <c r="I72" s="1" t="s">
        <v>12</v>
      </c>
      <c r="J72" s="1" t="s">
        <v>75</v>
      </c>
      <c r="L72" s="21" t="s">
        <v>195</v>
      </c>
      <c r="M72" s="21"/>
      <c r="N72" s="43" t="s">
        <v>231</v>
      </c>
      <c r="P72" s="6">
        <v>840</v>
      </c>
      <c r="Q72" s="6">
        <v>960</v>
      </c>
      <c r="R72" s="6">
        <v>720</v>
      </c>
      <c r="S72" s="43" t="s">
        <v>239</v>
      </c>
      <c r="U72" s="81" t="s">
        <v>30</v>
      </c>
      <c r="V72" s="65"/>
      <c r="W72" s="82">
        <f t="shared" si="34"/>
        <v>18425</v>
      </c>
      <c r="X72" s="65"/>
      <c r="Y72" s="82">
        <f t="shared" si="35"/>
        <v>17688</v>
      </c>
      <c r="Z72" s="65"/>
      <c r="AA72" s="82">
        <f t="shared" si="36"/>
        <v>19162</v>
      </c>
      <c r="AB72" s="65"/>
    </row>
    <row r="73" spans="1:28" ht="14.25" customHeight="1">
      <c r="A73" s="4">
        <v>43871</v>
      </c>
      <c r="B73" s="1">
        <v>13</v>
      </c>
      <c r="C73" s="2" t="s">
        <v>8</v>
      </c>
      <c r="D73" s="3" t="s">
        <v>151</v>
      </c>
      <c r="E73" s="1">
        <v>13</v>
      </c>
      <c r="F73" s="1" t="s">
        <v>10</v>
      </c>
      <c r="G73" s="1" t="s">
        <v>152</v>
      </c>
      <c r="H73" s="1">
        <v>13</v>
      </c>
      <c r="I73" s="1" t="s">
        <v>12</v>
      </c>
      <c r="J73" s="1" t="s">
        <v>153</v>
      </c>
      <c r="L73" s="21" t="s">
        <v>196</v>
      </c>
      <c r="M73" s="21"/>
      <c r="N73" s="43" t="s">
        <v>233</v>
      </c>
      <c r="P73" s="6">
        <v>840</v>
      </c>
      <c r="Q73" s="6">
        <v>960</v>
      </c>
      <c r="R73" s="6">
        <v>720</v>
      </c>
      <c r="S73" s="44" t="s">
        <v>240</v>
      </c>
      <c r="U73" s="81" t="s">
        <v>36</v>
      </c>
      <c r="V73" s="65"/>
      <c r="W73" s="82">
        <f>SUM(W70:X72)</f>
        <v>60225</v>
      </c>
      <c r="X73" s="65"/>
      <c r="Y73" s="82">
        <f>SUM(Y70:Z72)</f>
        <v>57816</v>
      </c>
      <c r="Z73" s="65"/>
      <c r="AA73" s="82">
        <f>SUM(AA70:AB72)</f>
        <v>62634</v>
      </c>
      <c r="AB73" s="65"/>
    </row>
    <row r="74" spans="1:28" ht="14.25" customHeight="1">
      <c r="A74" s="4">
        <v>43872</v>
      </c>
      <c r="B74" s="1">
        <v>6</v>
      </c>
      <c r="C74" s="2" t="s">
        <v>8</v>
      </c>
      <c r="D74" s="3" t="s">
        <v>110</v>
      </c>
      <c r="E74" s="1">
        <v>6</v>
      </c>
      <c r="F74" s="1" t="s">
        <v>10</v>
      </c>
      <c r="G74" s="1" t="s">
        <v>111</v>
      </c>
      <c r="H74" s="1">
        <v>6</v>
      </c>
      <c r="I74" s="1" t="s">
        <v>12</v>
      </c>
      <c r="J74" s="1" t="s">
        <v>112</v>
      </c>
      <c r="L74" s="21" t="s">
        <v>197</v>
      </c>
      <c r="M74" s="21"/>
      <c r="N74" s="43" t="s">
        <v>234</v>
      </c>
      <c r="P74" s="6">
        <v>840</v>
      </c>
      <c r="Q74" s="6">
        <v>960</v>
      </c>
      <c r="R74" s="6">
        <v>720</v>
      </c>
      <c r="S74" s="44" t="s">
        <v>241</v>
      </c>
    </row>
    <row r="75" spans="1:28" ht="14.25" customHeight="1">
      <c r="A75" s="4">
        <v>43873</v>
      </c>
      <c r="B75" s="1">
        <v>3</v>
      </c>
      <c r="C75" s="2" t="s">
        <v>8</v>
      </c>
      <c r="D75" s="3" t="s">
        <v>137</v>
      </c>
      <c r="E75" s="1">
        <v>3</v>
      </c>
      <c r="F75" s="1" t="s">
        <v>10</v>
      </c>
      <c r="G75" s="1" t="s">
        <v>138</v>
      </c>
      <c r="H75" s="1">
        <v>3</v>
      </c>
      <c r="I75" s="1" t="s">
        <v>12</v>
      </c>
      <c r="J75" s="1" t="s">
        <v>139</v>
      </c>
      <c r="L75" s="21" t="s">
        <v>198</v>
      </c>
      <c r="M75" s="21"/>
      <c r="N75" s="43" t="s">
        <v>235</v>
      </c>
      <c r="P75" s="6">
        <v>840</v>
      </c>
      <c r="Q75" s="6">
        <v>960</v>
      </c>
      <c r="R75" s="6">
        <v>720</v>
      </c>
      <c r="S75" s="44" t="s">
        <v>242</v>
      </c>
    </row>
    <row r="76" spans="1:28" ht="14.25" customHeight="1">
      <c r="A76" s="4">
        <v>43874</v>
      </c>
      <c r="B76" s="1">
        <v>18</v>
      </c>
      <c r="C76" s="2" t="s">
        <v>8</v>
      </c>
      <c r="D76" s="3" t="s">
        <v>123</v>
      </c>
      <c r="E76" s="1">
        <v>18</v>
      </c>
      <c r="F76" s="1" t="s">
        <v>10</v>
      </c>
      <c r="G76" s="1" t="s">
        <v>124</v>
      </c>
      <c r="H76" s="1">
        <v>18</v>
      </c>
      <c r="I76" s="1" t="s">
        <v>12</v>
      </c>
      <c r="J76" s="1" t="s">
        <v>125</v>
      </c>
      <c r="L76" s="21" t="s">
        <v>199</v>
      </c>
      <c r="M76" s="21"/>
      <c r="N76" s="43" t="s">
        <v>236</v>
      </c>
      <c r="P76" s="6">
        <v>840</v>
      </c>
      <c r="Q76" s="6">
        <v>960</v>
      </c>
      <c r="R76" s="6">
        <v>720</v>
      </c>
      <c r="S76" s="44" t="s">
        <v>243</v>
      </c>
    </row>
    <row r="77" spans="1:28" ht="14.25" customHeight="1">
      <c r="A77" s="4">
        <v>43875</v>
      </c>
      <c r="B77" s="1">
        <v>48</v>
      </c>
      <c r="C77" s="2" t="s">
        <v>8</v>
      </c>
      <c r="D77" s="3" t="s">
        <v>72</v>
      </c>
      <c r="E77" s="1">
        <v>48</v>
      </c>
      <c r="F77" s="1" t="s">
        <v>10</v>
      </c>
      <c r="G77" s="1" t="s">
        <v>73</v>
      </c>
      <c r="H77" s="1">
        <v>48</v>
      </c>
      <c r="I77" s="1" t="s">
        <v>12</v>
      </c>
      <c r="J77" s="1" t="s">
        <v>74</v>
      </c>
      <c r="P77" s="20" t="s">
        <v>189</v>
      </c>
      <c r="Q77" s="20" t="s">
        <v>190</v>
      </c>
      <c r="R77" s="20" t="s">
        <v>191</v>
      </c>
    </row>
    <row r="78" spans="1:28" ht="14.25" customHeight="1">
      <c r="A78" s="4">
        <v>43876</v>
      </c>
      <c r="B78" s="1">
        <v>41</v>
      </c>
      <c r="C78" s="2" t="s">
        <v>8</v>
      </c>
      <c r="D78" s="3" t="s">
        <v>64</v>
      </c>
      <c r="E78" s="1">
        <v>41</v>
      </c>
      <c r="F78" s="1" t="s">
        <v>10</v>
      </c>
      <c r="G78" s="1" t="s">
        <v>65</v>
      </c>
      <c r="H78" s="1">
        <v>41</v>
      </c>
      <c r="I78" s="1" t="s">
        <v>12</v>
      </c>
      <c r="J78" s="1" t="s">
        <v>66</v>
      </c>
      <c r="P78" s="1">
        <f>SUM(P70:P76)</f>
        <v>5880</v>
      </c>
      <c r="Q78" s="1">
        <f t="shared" ref="Q78:R78" si="37">SUM(Q70:Q76)</f>
        <v>6720</v>
      </c>
      <c r="R78" s="1">
        <f t="shared" si="37"/>
        <v>5040</v>
      </c>
    </row>
    <row r="79" spans="1:28" ht="14.25" customHeight="1">
      <c r="A79" s="4">
        <v>43877</v>
      </c>
      <c r="B79" s="1">
        <v>55</v>
      </c>
      <c r="C79" s="2" t="s">
        <v>8</v>
      </c>
      <c r="D79" s="3" t="s">
        <v>37</v>
      </c>
      <c r="E79" s="1">
        <v>55</v>
      </c>
      <c r="F79" s="1" t="s">
        <v>10</v>
      </c>
      <c r="G79" s="1" t="s">
        <v>38</v>
      </c>
      <c r="H79" s="1">
        <v>55</v>
      </c>
      <c r="I79" s="1" t="s">
        <v>12</v>
      </c>
      <c r="J79" s="1" t="s">
        <v>39</v>
      </c>
      <c r="L79" s="66" t="s">
        <v>200</v>
      </c>
      <c r="M79" s="67"/>
    </row>
    <row r="80" spans="1:28" ht="14.25" customHeight="1">
      <c r="A80" s="4">
        <v>43878</v>
      </c>
      <c r="B80" s="1">
        <v>38</v>
      </c>
      <c r="C80" s="2" t="s">
        <v>8</v>
      </c>
      <c r="D80" s="3" t="s">
        <v>133</v>
      </c>
      <c r="E80" s="1">
        <v>38</v>
      </c>
      <c r="F80" s="1" t="s">
        <v>10</v>
      </c>
      <c r="G80" s="1" t="s">
        <v>134</v>
      </c>
      <c r="H80" s="1">
        <v>38</v>
      </c>
      <c r="I80" s="1" t="s">
        <v>12</v>
      </c>
      <c r="J80" s="1" t="s">
        <v>135</v>
      </c>
      <c r="L80" s="66" t="s">
        <v>63</v>
      </c>
      <c r="M80" s="67"/>
      <c r="N80" s="1">
        <f>SUM(B3:B32)</f>
        <v>862</v>
      </c>
      <c r="O80" s="6">
        <f>SUM(E3:E32)</f>
        <v>862</v>
      </c>
      <c r="P80" s="6">
        <f>SUM(H3:H32)</f>
        <v>862</v>
      </c>
    </row>
    <row r="81" spans="1:31" ht="14.25" customHeight="1">
      <c r="A81" s="4">
        <v>43879</v>
      </c>
      <c r="B81" s="1">
        <v>5</v>
      </c>
      <c r="C81" s="2" t="s">
        <v>8</v>
      </c>
      <c r="D81" s="3" t="s">
        <v>154</v>
      </c>
      <c r="E81" s="1">
        <v>5</v>
      </c>
      <c r="F81" s="1" t="s">
        <v>10</v>
      </c>
      <c r="G81" s="1" t="s">
        <v>155</v>
      </c>
      <c r="H81" s="1">
        <v>5</v>
      </c>
      <c r="I81" s="1" t="s">
        <v>12</v>
      </c>
      <c r="J81" s="1" t="s">
        <v>156</v>
      </c>
      <c r="L81" s="66" t="s">
        <v>67</v>
      </c>
      <c r="M81" s="67"/>
      <c r="N81" s="1">
        <f>SUM(B33:B62)</f>
        <v>800</v>
      </c>
      <c r="O81" s="6">
        <f>SUM(E33:E62)</f>
        <v>800</v>
      </c>
      <c r="P81" s="6">
        <f>SUM(H33:H62)</f>
        <v>800</v>
      </c>
    </row>
    <row r="82" spans="1:31" ht="14.25" customHeight="1">
      <c r="A82" s="4">
        <v>43880</v>
      </c>
      <c r="B82" s="1">
        <v>40</v>
      </c>
      <c r="C82" s="2" t="s">
        <v>8</v>
      </c>
      <c r="D82" s="3" t="s">
        <v>167</v>
      </c>
      <c r="E82" s="1">
        <v>40</v>
      </c>
      <c r="F82" s="1" t="s">
        <v>10</v>
      </c>
      <c r="G82" s="1" t="s">
        <v>168</v>
      </c>
      <c r="H82" s="1">
        <v>40</v>
      </c>
      <c r="I82" s="1" t="s">
        <v>12</v>
      </c>
      <c r="J82" s="1" t="s">
        <v>169</v>
      </c>
      <c r="L82" s="66" t="s">
        <v>71</v>
      </c>
      <c r="M82" s="67"/>
      <c r="N82" s="1">
        <f>SUM(B63:B92)</f>
        <v>747</v>
      </c>
      <c r="O82" s="6">
        <f>SUM(E63:E92)</f>
        <v>747</v>
      </c>
      <c r="P82" s="6">
        <f>SUM(H63:H92)</f>
        <v>747</v>
      </c>
    </row>
    <row r="83" spans="1:31" ht="14.25" customHeight="1" thickTop="1">
      <c r="A83" s="4">
        <v>43881</v>
      </c>
      <c r="B83" s="1">
        <v>17</v>
      </c>
      <c r="C83" s="2" t="s">
        <v>8</v>
      </c>
      <c r="D83" s="3" t="s">
        <v>79</v>
      </c>
      <c r="E83" s="1">
        <v>17</v>
      </c>
      <c r="F83" s="1" t="s">
        <v>10</v>
      </c>
      <c r="G83" s="1" t="s">
        <v>80</v>
      </c>
      <c r="H83" s="1">
        <v>17</v>
      </c>
      <c r="I83" s="1" t="s">
        <v>12</v>
      </c>
      <c r="J83" s="1" t="s">
        <v>81</v>
      </c>
    </row>
    <row r="84" spans="1:31" ht="14.25" customHeight="1" thickBot="1">
      <c r="A84" s="4">
        <v>43882</v>
      </c>
      <c r="B84" s="1">
        <v>16</v>
      </c>
      <c r="C84" s="2" t="s">
        <v>8</v>
      </c>
      <c r="D84" s="3" t="s">
        <v>98</v>
      </c>
      <c r="E84" s="1">
        <v>16</v>
      </c>
      <c r="F84" s="1" t="s">
        <v>10</v>
      </c>
      <c r="G84" s="1" t="s">
        <v>99</v>
      </c>
      <c r="H84" s="1">
        <v>16</v>
      </c>
      <c r="I84" s="1" t="s">
        <v>12</v>
      </c>
      <c r="J84" s="1" t="s">
        <v>100</v>
      </c>
      <c r="N84" s="22" t="s">
        <v>201</v>
      </c>
      <c r="O84" s="22" t="s">
        <v>202</v>
      </c>
      <c r="P84" s="22" t="s">
        <v>203</v>
      </c>
      <c r="T84" s="23" t="s">
        <v>15</v>
      </c>
      <c r="U84" s="23" t="s">
        <v>16</v>
      </c>
      <c r="V84" s="23" t="s">
        <v>17</v>
      </c>
      <c r="AB84" s="42"/>
      <c r="AC84" s="94"/>
      <c r="AD84" s="94"/>
    </row>
    <row r="85" spans="1:31" ht="14.25" customHeight="1" thickBot="1">
      <c r="A85" s="4">
        <v>43883</v>
      </c>
      <c r="B85" s="1">
        <v>29</v>
      </c>
      <c r="C85" s="2" t="s">
        <v>8</v>
      </c>
      <c r="D85" s="3" t="s">
        <v>50</v>
      </c>
      <c r="E85" s="1">
        <v>29</v>
      </c>
      <c r="F85" s="1" t="s">
        <v>10</v>
      </c>
      <c r="G85" s="1" t="s">
        <v>51</v>
      </c>
      <c r="H85" s="1">
        <v>29</v>
      </c>
      <c r="I85" s="1" t="s">
        <v>12</v>
      </c>
      <c r="J85" s="1" t="s">
        <v>52</v>
      </c>
      <c r="L85" s="83" t="s">
        <v>204</v>
      </c>
      <c r="M85" s="55"/>
      <c r="N85" s="24">
        <v>840</v>
      </c>
      <c r="O85" s="24">
        <v>960</v>
      </c>
      <c r="P85" s="24">
        <v>720</v>
      </c>
      <c r="S85" s="23" t="s">
        <v>204</v>
      </c>
      <c r="T85" s="8">
        <v>840</v>
      </c>
      <c r="U85" s="8">
        <v>960</v>
      </c>
      <c r="V85" s="8">
        <v>720</v>
      </c>
      <c r="AB85" s="42"/>
      <c r="AC85" s="94"/>
      <c r="AD85" s="94"/>
      <c r="AE85" s="41"/>
    </row>
    <row r="86" spans="1:31" ht="14.25" customHeight="1">
      <c r="A86" s="4">
        <v>43884</v>
      </c>
      <c r="B86" s="1">
        <v>36</v>
      </c>
      <c r="C86" s="2" t="s">
        <v>8</v>
      </c>
      <c r="D86" s="3" t="s">
        <v>205</v>
      </c>
      <c r="E86" s="1">
        <v>36</v>
      </c>
      <c r="F86" s="1" t="s">
        <v>10</v>
      </c>
      <c r="G86" s="1" t="s">
        <v>206</v>
      </c>
      <c r="H86" s="1">
        <v>36</v>
      </c>
      <c r="I86" s="1" t="s">
        <v>12</v>
      </c>
      <c r="J86" s="1" t="s">
        <v>207</v>
      </c>
      <c r="M86" s="25" t="s">
        <v>208</v>
      </c>
      <c r="N86" s="25">
        <v>0</v>
      </c>
      <c r="O86" s="25">
        <f>(Q70-O80)</f>
        <v>98</v>
      </c>
      <c r="P86" s="25">
        <v>0</v>
      </c>
      <c r="S86" s="23" t="s">
        <v>209</v>
      </c>
      <c r="T86" s="8">
        <v>0</v>
      </c>
      <c r="U86" s="26">
        <f>(Q70-O80)</f>
        <v>98</v>
      </c>
      <c r="V86" s="8">
        <v>0</v>
      </c>
      <c r="AB86" s="42"/>
      <c r="AC86" s="94"/>
      <c r="AD86" s="94"/>
    </row>
    <row r="87" spans="1:31" ht="14.25" customHeight="1">
      <c r="A87" s="4">
        <v>43885</v>
      </c>
      <c r="B87" s="1">
        <v>32</v>
      </c>
      <c r="C87" s="2" t="s">
        <v>8</v>
      </c>
      <c r="D87" s="3" t="s">
        <v>210</v>
      </c>
      <c r="E87" s="1">
        <v>32</v>
      </c>
      <c r="F87" s="1" t="s">
        <v>10</v>
      </c>
      <c r="G87" s="1" t="s">
        <v>211</v>
      </c>
      <c r="H87" s="1">
        <v>32</v>
      </c>
      <c r="I87" s="1" t="s">
        <v>12</v>
      </c>
      <c r="J87" s="1" t="s">
        <v>212</v>
      </c>
      <c r="M87" s="1" t="s">
        <v>213</v>
      </c>
      <c r="N87" s="1">
        <v>22</v>
      </c>
      <c r="O87" s="1">
        <v>0</v>
      </c>
      <c r="P87" s="1">
        <v>142</v>
      </c>
      <c r="S87" s="27"/>
    </row>
    <row r="88" spans="1:31" ht="14.25" customHeight="1">
      <c r="A88" s="4">
        <v>43886</v>
      </c>
      <c r="B88" s="1">
        <v>33</v>
      </c>
      <c r="C88" s="2" t="s">
        <v>8</v>
      </c>
      <c r="D88" s="3" t="s">
        <v>126</v>
      </c>
      <c r="E88" s="1">
        <v>33</v>
      </c>
      <c r="F88" s="1" t="s">
        <v>10</v>
      </c>
      <c r="G88" s="1" t="s">
        <v>127</v>
      </c>
      <c r="H88" s="1">
        <v>33</v>
      </c>
      <c r="I88" s="1" t="s">
        <v>12</v>
      </c>
      <c r="J88" s="1" t="s">
        <v>128</v>
      </c>
      <c r="L88" s="76" t="s">
        <v>214</v>
      </c>
      <c r="M88" s="55"/>
      <c r="N88" s="24">
        <v>840</v>
      </c>
      <c r="O88" s="24">
        <v>960</v>
      </c>
      <c r="P88" s="24">
        <v>720</v>
      </c>
      <c r="S88" s="23" t="s">
        <v>214</v>
      </c>
      <c r="T88" s="8">
        <v>840</v>
      </c>
      <c r="U88" s="8">
        <v>960</v>
      </c>
      <c r="V88" s="8">
        <v>720</v>
      </c>
    </row>
    <row r="89" spans="1:31" ht="14.25" customHeight="1">
      <c r="A89" s="4">
        <v>43887</v>
      </c>
      <c r="B89" s="1">
        <v>14</v>
      </c>
      <c r="C89" s="2" t="s">
        <v>8</v>
      </c>
      <c r="D89" s="3" t="s">
        <v>180</v>
      </c>
      <c r="E89" s="1">
        <v>14</v>
      </c>
      <c r="F89" s="1" t="s">
        <v>10</v>
      </c>
      <c r="G89" s="1" t="s">
        <v>181</v>
      </c>
      <c r="H89" s="1">
        <v>14</v>
      </c>
      <c r="I89" s="1" t="s">
        <v>12</v>
      </c>
      <c r="J89" s="1" t="s">
        <v>182</v>
      </c>
      <c r="N89" s="1">
        <f>(N88-N87)</f>
        <v>818</v>
      </c>
      <c r="O89" s="1">
        <v>960</v>
      </c>
      <c r="P89" s="1">
        <f>P88-P87</f>
        <v>578</v>
      </c>
      <c r="S89" s="23" t="s">
        <v>208</v>
      </c>
      <c r="T89" s="28">
        <f t="shared" ref="T89:V89" si="38">N89-N90</f>
        <v>473</v>
      </c>
      <c r="U89" s="28">
        <f t="shared" si="38"/>
        <v>615</v>
      </c>
      <c r="V89" s="28">
        <f t="shared" si="38"/>
        <v>233</v>
      </c>
    </row>
    <row r="90" spans="1:31" ht="14.25" customHeight="1">
      <c r="A90" s="4">
        <v>43888</v>
      </c>
      <c r="B90" s="1">
        <v>30</v>
      </c>
      <c r="C90" s="2" t="s">
        <v>8</v>
      </c>
      <c r="D90" s="3" t="s">
        <v>215</v>
      </c>
      <c r="E90" s="1">
        <v>30</v>
      </c>
      <c r="F90" s="1" t="s">
        <v>10</v>
      </c>
      <c r="G90" s="1" t="s">
        <v>216</v>
      </c>
      <c r="H90" s="1">
        <v>30</v>
      </c>
      <c r="I90" s="1" t="s">
        <v>12</v>
      </c>
      <c r="J90" s="1" t="s">
        <v>217</v>
      </c>
      <c r="N90" s="1">
        <f>SUM(B33:B46)</f>
        <v>345</v>
      </c>
      <c r="O90" s="6">
        <f>SUM(E33:E46)</f>
        <v>345</v>
      </c>
      <c r="P90" s="6">
        <f>SUM(H33:H46)</f>
        <v>345</v>
      </c>
      <c r="S90" s="27"/>
    </row>
    <row r="91" spans="1:31" ht="14.25" customHeight="1">
      <c r="A91" s="4">
        <v>43889</v>
      </c>
      <c r="B91" s="1">
        <v>36</v>
      </c>
      <c r="C91" s="2" t="s">
        <v>8</v>
      </c>
      <c r="D91" s="3" t="s">
        <v>205</v>
      </c>
      <c r="E91" s="1">
        <v>36</v>
      </c>
      <c r="F91" s="1" t="s">
        <v>10</v>
      </c>
      <c r="G91" s="1" t="s">
        <v>206</v>
      </c>
      <c r="H91" s="1">
        <v>36</v>
      </c>
      <c r="I91" s="1" t="s">
        <v>12</v>
      </c>
      <c r="J91" s="1" t="s">
        <v>207</v>
      </c>
      <c r="M91" s="25" t="s">
        <v>208</v>
      </c>
      <c r="N91" s="25">
        <f t="shared" ref="N91:P91" si="39">N89-N90</f>
        <v>473</v>
      </c>
      <c r="O91" s="25">
        <f t="shared" si="39"/>
        <v>615</v>
      </c>
      <c r="P91" s="25">
        <f t="shared" si="39"/>
        <v>233</v>
      </c>
      <c r="S91" s="23" t="s">
        <v>195</v>
      </c>
      <c r="T91" s="8">
        <v>840</v>
      </c>
      <c r="U91" s="8">
        <v>960</v>
      </c>
      <c r="V91" s="8">
        <v>720</v>
      </c>
    </row>
    <row r="92" spans="1:31" ht="14.25" customHeight="1">
      <c r="A92" s="4">
        <v>43890</v>
      </c>
      <c r="B92" s="1">
        <v>3</v>
      </c>
      <c r="C92" s="2" t="s">
        <v>8</v>
      </c>
      <c r="D92" s="3" t="s">
        <v>137</v>
      </c>
      <c r="E92" s="1">
        <v>3</v>
      </c>
      <c r="F92" s="1" t="s">
        <v>10</v>
      </c>
      <c r="G92" s="1" t="s">
        <v>138</v>
      </c>
      <c r="H92" s="1">
        <v>3</v>
      </c>
      <c r="I92" s="1" t="s">
        <v>12</v>
      </c>
      <c r="J92" s="1" t="s">
        <v>139</v>
      </c>
      <c r="L92" s="76" t="s">
        <v>195</v>
      </c>
      <c r="M92" s="55"/>
      <c r="N92" s="24">
        <v>840</v>
      </c>
      <c r="O92" s="24">
        <v>960</v>
      </c>
      <c r="P92" s="24">
        <v>720</v>
      </c>
      <c r="S92" s="23" t="s">
        <v>209</v>
      </c>
      <c r="T92" s="28">
        <f t="shared" ref="T92:V92" si="40">N92-N93</f>
        <v>450</v>
      </c>
      <c r="U92" s="28">
        <f t="shared" si="40"/>
        <v>570</v>
      </c>
      <c r="V92" s="28">
        <f t="shared" si="40"/>
        <v>330</v>
      </c>
    </row>
    <row r="93" spans="1:31" ht="14.25" customHeight="1">
      <c r="C93" s="2"/>
      <c r="D93" s="3" t="s">
        <v>218</v>
      </c>
      <c r="G93" s="1" t="s">
        <v>219</v>
      </c>
      <c r="J93" s="1" t="s">
        <v>220</v>
      </c>
      <c r="N93" s="1">
        <f>SUM(B47:B60)</f>
        <v>390</v>
      </c>
      <c r="O93" s="6">
        <f>SUM(E47:E60)</f>
        <v>390</v>
      </c>
      <c r="P93" s="6">
        <f>SUM(H47:H60)</f>
        <v>390</v>
      </c>
      <c r="S93" s="27"/>
    </row>
    <row r="94" spans="1:31" ht="14.25" customHeight="1">
      <c r="A94" s="4">
        <v>43891</v>
      </c>
      <c r="B94" s="96">
        <f>TREND(B3:B92,A3:A92,A94:A123,FALSE)</f>
        <v>26.793892484935512</v>
      </c>
      <c r="C94" s="2"/>
      <c r="D94" s="3"/>
      <c r="M94" s="25" t="s">
        <v>208</v>
      </c>
      <c r="N94" s="25">
        <f t="shared" ref="N94:P94" si="41">N92-N93</f>
        <v>450</v>
      </c>
      <c r="O94" s="25">
        <f t="shared" si="41"/>
        <v>570</v>
      </c>
      <c r="P94" s="25">
        <f t="shared" si="41"/>
        <v>330</v>
      </c>
      <c r="S94" s="23" t="s">
        <v>196</v>
      </c>
      <c r="T94" s="8">
        <v>840</v>
      </c>
      <c r="U94" s="8">
        <v>960</v>
      </c>
      <c r="V94" s="8">
        <v>720</v>
      </c>
    </row>
    <row r="95" spans="1:31" ht="14.25" customHeight="1">
      <c r="A95" s="4">
        <v>43892</v>
      </c>
      <c r="B95" s="96">
        <f>TREND($B$3:$B$92,$A$3:$A$92,A95:A124,TRUE)</f>
        <v>25.132650121414144</v>
      </c>
      <c r="C95" s="2"/>
      <c r="D95" s="3"/>
      <c r="E95" s="29"/>
      <c r="H95" s="29"/>
      <c r="L95" s="76" t="s">
        <v>196</v>
      </c>
      <c r="M95" s="55"/>
      <c r="N95" s="24">
        <v>840</v>
      </c>
      <c r="O95" s="24">
        <v>960</v>
      </c>
      <c r="P95" s="24">
        <v>720</v>
      </c>
      <c r="S95" s="23" t="s">
        <v>221</v>
      </c>
      <c r="T95" s="28">
        <f t="shared" ref="T95:V95" si="42">N95-N96</f>
        <v>522</v>
      </c>
      <c r="U95" s="28">
        <f t="shared" si="42"/>
        <v>642</v>
      </c>
      <c r="V95" s="28">
        <f t="shared" si="42"/>
        <v>402</v>
      </c>
    </row>
    <row r="96" spans="1:31" ht="14.25" customHeight="1">
      <c r="A96" s="4">
        <v>43893</v>
      </c>
      <c r="B96" s="96">
        <f t="shared" ref="B96:B123" si="43">TREND($B$3:$B$92,$A$3:$A$92,A96:A125,TRUE)</f>
        <v>25.097509980656014</v>
      </c>
      <c r="C96" s="2"/>
      <c r="D96" s="3"/>
      <c r="N96" s="1">
        <f>SUM(B61:B74)</f>
        <v>318</v>
      </c>
      <c r="O96" s="6">
        <f>SUM(E61:E74)</f>
        <v>318</v>
      </c>
      <c r="P96" s="6">
        <f>SUM(H61:H74)</f>
        <v>318</v>
      </c>
      <c r="S96" s="27"/>
    </row>
    <row r="97" spans="1:22" ht="14.25" customHeight="1">
      <c r="A97" s="4">
        <v>43894</v>
      </c>
      <c r="B97" s="96">
        <f t="shared" si="43"/>
        <v>25.062369839897883</v>
      </c>
      <c r="C97" s="2"/>
      <c r="D97" s="3"/>
      <c r="M97" s="25" t="s">
        <v>208</v>
      </c>
      <c r="N97" s="25">
        <f t="shared" ref="N97:P97" si="44">N95-N96</f>
        <v>522</v>
      </c>
      <c r="O97" s="25">
        <f t="shared" si="44"/>
        <v>642</v>
      </c>
      <c r="P97" s="25">
        <f t="shared" si="44"/>
        <v>402</v>
      </c>
      <c r="S97" s="23" t="s">
        <v>197</v>
      </c>
      <c r="T97" s="8">
        <v>840</v>
      </c>
      <c r="U97" s="8">
        <v>960</v>
      </c>
      <c r="V97" s="8">
        <v>720</v>
      </c>
    </row>
    <row r="98" spans="1:22" ht="14.25" customHeight="1">
      <c r="A98" s="4">
        <v>43895</v>
      </c>
      <c r="B98" s="96">
        <f t="shared" si="43"/>
        <v>25.027229699139752</v>
      </c>
      <c r="C98" s="2"/>
      <c r="D98" s="3"/>
      <c r="L98" s="76" t="s">
        <v>197</v>
      </c>
      <c r="M98" s="55"/>
      <c r="N98" s="24">
        <v>840</v>
      </c>
      <c r="O98" s="24">
        <v>960</v>
      </c>
      <c r="P98" s="24">
        <v>720</v>
      </c>
      <c r="S98" s="23" t="s">
        <v>221</v>
      </c>
      <c r="T98" s="28">
        <f t="shared" ref="T98:V98" si="45">N98-N99</f>
        <v>429</v>
      </c>
      <c r="U98" s="28">
        <f t="shared" si="45"/>
        <v>549</v>
      </c>
      <c r="V98" s="28">
        <f t="shared" si="45"/>
        <v>309</v>
      </c>
    </row>
    <row r="99" spans="1:22" ht="14.25" customHeight="1">
      <c r="A99" s="4">
        <v>43896</v>
      </c>
      <c r="B99" s="96">
        <f t="shared" si="43"/>
        <v>24.992089558381622</v>
      </c>
      <c r="C99" s="2"/>
      <c r="D99" s="3"/>
      <c r="N99" s="1">
        <f>SUM(B75:B88)</f>
        <v>411</v>
      </c>
      <c r="O99" s="6">
        <f>SUM(E75:E88)</f>
        <v>411</v>
      </c>
      <c r="P99" s="6">
        <f>SUM(H75:H88)</f>
        <v>411</v>
      </c>
      <c r="S99" s="27"/>
    </row>
    <row r="100" spans="1:22" ht="14.25" customHeight="1">
      <c r="A100" s="4">
        <v>43897</v>
      </c>
      <c r="B100" s="96">
        <f t="shared" si="43"/>
        <v>24.956949417623491</v>
      </c>
      <c r="C100" s="2"/>
      <c r="D100" s="3"/>
      <c r="M100" s="25" t="s">
        <v>208</v>
      </c>
      <c r="N100" s="25">
        <f t="shared" ref="N100:P100" si="46">N98-N99</f>
        <v>429</v>
      </c>
      <c r="O100" s="25">
        <f t="shared" si="46"/>
        <v>549</v>
      </c>
      <c r="P100" s="25">
        <f t="shared" si="46"/>
        <v>309</v>
      </c>
      <c r="S100" s="23" t="s">
        <v>198</v>
      </c>
      <c r="T100" s="8">
        <v>840</v>
      </c>
      <c r="U100" s="8">
        <v>960</v>
      </c>
      <c r="V100" s="8">
        <v>720</v>
      </c>
    </row>
    <row r="101" spans="1:22" ht="14.25" customHeight="1">
      <c r="A101" s="4">
        <v>43898</v>
      </c>
      <c r="B101" s="96">
        <f t="shared" si="43"/>
        <v>24.921809276865361</v>
      </c>
      <c r="C101" s="2"/>
      <c r="D101" s="3"/>
      <c r="E101" s="6"/>
      <c r="H101" s="6"/>
      <c r="L101" s="76" t="s">
        <v>198</v>
      </c>
      <c r="M101" s="55"/>
      <c r="N101" s="24">
        <v>840</v>
      </c>
      <c r="O101" s="24">
        <v>960</v>
      </c>
      <c r="P101" s="24">
        <v>720</v>
      </c>
      <c r="S101" s="27"/>
    </row>
    <row r="102" spans="1:22" ht="14.25" customHeight="1">
      <c r="A102" s="4">
        <v>43899</v>
      </c>
      <c r="B102" s="96">
        <f t="shared" si="43"/>
        <v>24.88666913610723</v>
      </c>
      <c r="C102" s="2"/>
      <c r="D102" s="3"/>
      <c r="N102" s="1">
        <f>SUM(B89:B92)</f>
        <v>83</v>
      </c>
      <c r="O102" s="6">
        <f>SUM(E89:E92)</f>
        <v>83</v>
      </c>
      <c r="P102" s="6">
        <f>SUM(H89:H92)</f>
        <v>83</v>
      </c>
      <c r="S102" s="27"/>
    </row>
    <row r="103" spans="1:22" ht="14.25" customHeight="1">
      <c r="A103" s="4">
        <v>43900</v>
      </c>
      <c r="B103" s="96">
        <f t="shared" si="43"/>
        <v>24.851528995349099</v>
      </c>
      <c r="C103" s="2"/>
      <c r="D103" s="3"/>
      <c r="M103" s="30" t="s">
        <v>222</v>
      </c>
      <c r="N103" s="30">
        <f t="shared" ref="N103:P103" si="47">N101-N102</f>
        <v>757</v>
      </c>
      <c r="O103" s="30">
        <f t="shared" si="47"/>
        <v>877</v>
      </c>
      <c r="P103" s="30">
        <f t="shared" si="47"/>
        <v>637</v>
      </c>
      <c r="S103" s="23" t="s">
        <v>199</v>
      </c>
      <c r="T103" s="8">
        <v>840</v>
      </c>
      <c r="U103" s="8">
        <v>960</v>
      </c>
      <c r="V103" s="8">
        <v>720</v>
      </c>
    </row>
    <row r="104" spans="1:22" ht="14.25" customHeight="1">
      <c r="A104" s="4">
        <v>43901</v>
      </c>
      <c r="B104" s="96">
        <f t="shared" si="43"/>
        <v>24.816388854590969</v>
      </c>
      <c r="C104" s="2"/>
      <c r="D104" s="3"/>
      <c r="L104" s="76" t="s">
        <v>199</v>
      </c>
      <c r="M104" s="55"/>
      <c r="N104" s="24">
        <v>840</v>
      </c>
      <c r="O104" s="24">
        <v>960</v>
      </c>
      <c r="P104" s="24">
        <v>720</v>
      </c>
    </row>
    <row r="105" spans="1:22" ht="14.25" customHeight="1">
      <c r="A105" s="4">
        <v>43902</v>
      </c>
      <c r="B105" s="96">
        <f t="shared" si="43"/>
        <v>24.781248713832838</v>
      </c>
      <c r="C105" s="2"/>
      <c r="D105" s="3"/>
    </row>
    <row r="106" spans="1:22" ht="14.25" customHeight="1">
      <c r="A106" s="4">
        <v>43903</v>
      </c>
      <c r="B106" s="96">
        <f t="shared" si="43"/>
        <v>24.746108573074707</v>
      </c>
      <c r="C106" s="2"/>
      <c r="D106" s="3"/>
      <c r="L106" s="77" t="s">
        <v>36</v>
      </c>
      <c r="M106" s="78"/>
      <c r="N106" s="31" t="s">
        <v>223</v>
      </c>
      <c r="O106" s="31" t="s">
        <v>202</v>
      </c>
      <c r="P106" s="31" t="s">
        <v>203</v>
      </c>
    </row>
    <row r="107" spans="1:22" ht="14.25" customHeight="1">
      <c r="A107" s="4">
        <v>43904</v>
      </c>
      <c r="B107" s="96">
        <f t="shared" si="43"/>
        <v>24.710968432316577</v>
      </c>
      <c r="C107" s="2"/>
      <c r="D107" s="3"/>
      <c r="L107" s="79" t="s">
        <v>224</v>
      </c>
      <c r="M107" s="80"/>
      <c r="N107" s="32">
        <f>N100+N97+N94+N91</f>
        <v>1874</v>
      </c>
      <c r="O107" s="32">
        <f>O100+O97+O94+O91+O86</f>
        <v>2474</v>
      </c>
      <c r="P107" s="32">
        <f>P100+P97+P94+P91</f>
        <v>1274</v>
      </c>
    </row>
    <row r="108" spans="1:22" ht="14.25" customHeight="1">
      <c r="A108" s="4">
        <v>43905</v>
      </c>
      <c r="B108" s="96">
        <f t="shared" si="43"/>
        <v>24.675828291558446</v>
      </c>
      <c r="C108" s="2"/>
      <c r="D108" s="3"/>
      <c r="L108" s="69" t="s">
        <v>225</v>
      </c>
      <c r="M108" s="70"/>
      <c r="N108" s="33">
        <f t="shared" ref="N108:P108" si="48">N103+P76</f>
        <v>1597</v>
      </c>
      <c r="O108" s="33">
        <f t="shared" si="48"/>
        <v>1837</v>
      </c>
      <c r="P108" s="33">
        <f t="shared" si="48"/>
        <v>1357</v>
      </c>
    </row>
    <row r="109" spans="1:22" ht="14.25" customHeight="1">
      <c r="A109" s="4">
        <v>43906</v>
      </c>
      <c r="B109" s="96">
        <f t="shared" si="43"/>
        <v>24.640688150800315</v>
      </c>
      <c r="C109" s="2"/>
      <c r="D109" s="3"/>
      <c r="L109" s="71" t="s">
        <v>226</v>
      </c>
      <c r="M109" s="72"/>
      <c r="N109" s="34">
        <f>SUM(B3:B92)</f>
        <v>2409</v>
      </c>
      <c r="O109" s="34">
        <f>SUM(E3:E92)</f>
        <v>2409</v>
      </c>
      <c r="P109" s="34">
        <f>SUM(H3:H92)</f>
        <v>2409</v>
      </c>
      <c r="S109" s="34"/>
    </row>
    <row r="110" spans="1:22" ht="14.25" customHeight="1">
      <c r="A110" s="4">
        <v>43907</v>
      </c>
      <c r="B110" s="96">
        <f t="shared" si="43"/>
        <v>24.605548010042185</v>
      </c>
      <c r="C110" s="2"/>
      <c r="D110" s="3"/>
      <c r="L110" s="73" t="s">
        <v>227</v>
      </c>
      <c r="M110" s="46"/>
      <c r="N110" s="1">
        <f t="shared" ref="N110:P110" si="49">SUM(N107:N109)</f>
        <v>5880</v>
      </c>
      <c r="O110" s="1">
        <f t="shared" si="49"/>
        <v>6720</v>
      </c>
      <c r="P110" s="1">
        <f t="shared" si="49"/>
        <v>5040</v>
      </c>
    </row>
    <row r="111" spans="1:22" ht="14.25" customHeight="1">
      <c r="A111" s="4">
        <v>43908</v>
      </c>
      <c r="B111" s="96">
        <f t="shared" si="43"/>
        <v>24.570407869284281</v>
      </c>
      <c r="C111" s="2"/>
      <c r="D111" s="3"/>
    </row>
    <row r="112" spans="1:22" ht="14.25" customHeight="1">
      <c r="A112" s="4">
        <v>43909</v>
      </c>
      <c r="B112" s="96">
        <f t="shared" si="43"/>
        <v>24.535267728526151</v>
      </c>
      <c r="C112" s="2"/>
      <c r="D112" s="3"/>
      <c r="L112" s="74" t="s">
        <v>229</v>
      </c>
      <c r="M112" s="75"/>
      <c r="Q112" s="25">
        <f>N107+O107+P107</f>
        <v>5622</v>
      </c>
    </row>
    <row r="113" spans="1:17" ht="14.25" customHeight="1">
      <c r="A113" s="4">
        <v>43910</v>
      </c>
      <c r="B113" s="96">
        <f t="shared" si="43"/>
        <v>24.50012758776802</v>
      </c>
      <c r="C113" s="2"/>
      <c r="D113" s="3"/>
      <c r="L113" s="69" t="s">
        <v>225</v>
      </c>
      <c r="M113" s="70"/>
      <c r="Q113" s="33">
        <f>SUM(N108:P108)</f>
        <v>4791</v>
      </c>
    </row>
    <row r="114" spans="1:17" ht="14.25" customHeight="1">
      <c r="A114" s="4">
        <v>43911</v>
      </c>
      <c r="B114" s="96">
        <f t="shared" si="43"/>
        <v>24.464987447009889</v>
      </c>
      <c r="C114" s="2"/>
      <c r="D114" s="3"/>
      <c r="L114" s="71" t="s">
        <v>226</v>
      </c>
      <c r="M114" s="72"/>
      <c r="Q114" s="34">
        <f>SUM(N109,O109,P109)</f>
        <v>7227</v>
      </c>
    </row>
    <row r="115" spans="1:17" ht="14.25" customHeight="1">
      <c r="A115" s="4">
        <v>43912</v>
      </c>
      <c r="B115" s="96">
        <f t="shared" si="43"/>
        <v>24.429847306251759</v>
      </c>
      <c r="C115" s="2"/>
      <c r="D115" s="3"/>
      <c r="L115" s="6" t="s">
        <v>228</v>
      </c>
      <c r="M115" s="6"/>
      <c r="Q115" s="1">
        <f>SUM(P70:R76)</f>
        <v>17640</v>
      </c>
    </row>
    <row r="116" spans="1:17" ht="14.25" customHeight="1">
      <c r="A116" s="4">
        <v>43913</v>
      </c>
      <c r="B116" s="96">
        <f t="shared" si="43"/>
        <v>24.394707165493628</v>
      </c>
      <c r="C116" s="2"/>
      <c r="D116" s="3"/>
    </row>
    <row r="117" spans="1:17" ht="14.25" customHeight="1">
      <c r="A117" s="4">
        <v>43914</v>
      </c>
      <c r="B117" s="96">
        <f t="shared" si="43"/>
        <v>24.359567024735497</v>
      </c>
      <c r="C117" s="2"/>
      <c r="D117" s="3"/>
    </row>
    <row r="118" spans="1:17" ht="14.25" customHeight="1">
      <c r="A118" s="4">
        <v>43915</v>
      </c>
      <c r="B118" s="96">
        <f t="shared" si="43"/>
        <v>24.324426883977367</v>
      </c>
      <c r="C118" s="2"/>
      <c r="D118" s="3"/>
    </row>
    <row r="119" spans="1:17" ht="14.25" customHeight="1">
      <c r="A119" s="4">
        <v>43916</v>
      </c>
      <c r="B119" s="96">
        <f t="shared" si="43"/>
        <v>24.289286743219236</v>
      </c>
      <c r="C119" s="2"/>
      <c r="D119" s="3"/>
    </row>
    <row r="120" spans="1:17" ht="14.25" customHeight="1">
      <c r="A120" s="4">
        <v>43917</v>
      </c>
      <c r="B120" s="96">
        <f t="shared" si="43"/>
        <v>24.254146602461105</v>
      </c>
      <c r="C120" s="2"/>
      <c r="D120" s="3"/>
    </row>
    <row r="121" spans="1:17" ht="14.25" customHeight="1">
      <c r="A121" s="4">
        <v>43918</v>
      </c>
      <c r="B121" s="96">
        <f t="shared" si="43"/>
        <v>24.219006461702975</v>
      </c>
      <c r="C121" s="2"/>
      <c r="D121" s="3"/>
    </row>
    <row r="122" spans="1:17" ht="14.25" customHeight="1">
      <c r="A122" s="4">
        <v>43919</v>
      </c>
      <c r="B122" s="96">
        <f t="shared" si="43"/>
        <v>24.183866320944844</v>
      </c>
      <c r="C122" s="2"/>
      <c r="D122" s="3"/>
    </row>
    <row r="123" spans="1:17" ht="14.25" customHeight="1">
      <c r="A123" s="4">
        <v>43920</v>
      </c>
      <c r="B123" s="96">
        <f t="shared" si="43"/>
        <v>24.148726180186713</v>
      </c>
      <c r="C123" s="2"/>
      <c r="D123" s="3"/>
    </row>
    <row r="124" spans="1:17" ht="14.25" customHeight="1">
      <c r="C124" s="2"/>
      <c r="D124" s="3"/>
    </row>
    <row r="125" spans="1:17" ht="14.25" customHeight="1">
      <c r="C125" s="2"/>
      <c r="D125" s="3"/>
    </row>
    <row r="126" spans="1:17" ht="14.25" customHeight="1">
      <c r="C126" s="2"/>
      <c r="D126" s="3"/>
    </row>
    <row r="127" spans="1:17" ht="14.25" customHeight="1">
      <c r="C127" s="2"/>
      <c r="D127" s="3"/>
    </row>
    <row r="128" spans="1:17" ht="14.25" customHeight="1">
      <c r="C128" s="2"/>
      <c r="D128" s="3"/>
    </row>
    <row r="129" spans="3:4" ht="14.25" customHeight="1">
      <c r="C129" s="2"/>
      <c r="D129" s="3"/>
    </row>
    <row r="130" spans="3:4" ht="14.25" customHeight="1">
      <c r="C130" s="2"/>
      <c r="D130" s="3"/>
    </row>
    <row r="131" spans="3:4" ht="14.25" customHeight="1">
      <c r="C131" s="2"/>
      <c r="D131" s="3"/>
    </row>
    <row r="132" spans="3:4" ht="14.25" customHeight="1">
      <c r="C132" s="2"/>
      <c r="D132" s="3"/>
    </row>
    <row r="133" spans="3:4" ht="14.25" customHeight="1">
      <c r="C133" s="2"/>
      <c r="D133" s="3"/>
    </row>
    <row r="134" spans="3:4" ht="14.25" customHeight="1">
      <c r="C134" s="2"/>
      <c r="D134" s="3"/>
    </row>
    <row r="135" spans="3:4" ht="14.25" customHeight="1">
      <c r="C135" s="2"/>
      <c r="D135" s="3"/>
    </row>
    <row r="136" spans="3:4" ht="14.25" customHeight="1">
      <c r="C136" s="2"/>
      <c r="D136" s="3"/>
    </row>
    <row r="137" spans="3:4" ht="14.25" customHeight="1">
      <c r="C137" s="2"/>
      <c r="D137" s="3"/>
    </row>
    <row r="138" spans="3:4" ht="14.25" customHeight="1">
      <c r="C138" s="2"/>
      <c r="D138" s="3"/>
    </row>
    <row r="139" spans="3:4" ht="14.25" customHeight="1">
      <c r="C139" s="2"/>
      <c r="D139" s="3"/>
    </row>
    <row r="140" spans="3:4" ht="14.25" customHeight="1">
      <c r="C140" s="2"/>
      <c r="D140" s="3"/>
    </row>
    <row r="141" spans="3:4" ht="14.25" customHeight="1">
      <c r="C141" s="2"/>
      <c r="D141" s="3"/>
    </row>
    <row r="142" spans="3:4" ht="14.25" customHeight="1">
      <c r="C142" s="2"/>
      <c r="D142" s="3"/>
    </row>
    <row r="143" spans="3:4" ht="14.25" customHeight="1">
      <c r="C143" s="2"/>
      <c r="D143" s="3"/>
    </row>
    <row r="144" spans="3:4" ht="14.25" customHeight="1">
      <c r="C144" s="2"/>
      <c r="D144" s="3"/>
    </row>
    <row r="145" spans="3:4" ht="14.25" customHeight="1">
      <c r="C145" s="2"/>
      <c r="D145" s="3"/>
    </row>
    <row r="146" spans="3:4" ht="14.25" customHeight="1">
      <c r="C146" s="2"/>
      <c r="D146" s="3"/>
    </row>
    <row r="147" spans="3:4" ht="14.25" customHeight="1">
      <c r="C147" s="2"/>
      <c r="D147" s="3"/>
    </row>
    <row r="148" spans="3:4" ht="14.25" customHeight="1">
      <c r="C148" s="2"/>
      <c r="D148" s="3"/>
    </row>
    <row r="149" spans="3:4" ht="14.25" customHeight="1">
      <c r="C149" s="2"/>
      <c r="D149" s="3"/>
    </row>
    <row r="150" spans="3:4" ht="14.25" customHeight="1">
      <c r="C150" s="2"/>
      <c r="D150" s="3"/>
    </row>
    <row r="151" spans="3:4" ht="14.25" customHeight="1">
      <c r="C151" s="2"/>
      <c r="D151" s="3"/>
    </row>
    <row r="152" spans="3:4" ht="14.25" customHeight="1">
      <c r="C152" s="2"/>
      <c r="D152" s="3"/>
    </row>
    <row r="153" spans="3:4" ht="14.25" customHeight="1">
      <c r="C153" s="2"/>
      <c r="D153" s="3"/>
    </row>
    <row r="154" spans="3:4" ht="14.25" customHeight="1">
      <c r="C154" s="2"/>
      <c r="D154" s="3"/>
    </row>
    <row r="155" spans="3:4" ht="14.25" customHeight="1">
      <c r="C155" s="2"/>
      <c r="D155" s="3"/>
    </row>
    <row r="156" spans="3:4" ht="14.25" customHeight="1">
      <c r="C156" s="2"/>
      <c r="D156" s="3"/>
    </row>
    <row r="157" spans="3:4" ht="14.25" customHeight="1">
      <c r="C157" s="2"/>
      <c r="D157" s="3"/>
    </row>
    <row r="158" spans="3:4" ht="14.25" customHeight="1">
      <c r="C158" s="2"/>
      <c r="D158" s="3"/>
    </row>
    <row r="159" spans="3:4" ht="14.25" customHeight="1">
      <c r="C159" s="2"/>
      <c r="D159" s="3"/>
    </row>
    <row r="160" spans="3:4" ht="14.25" customHeight="1">
      <c r="C160" s="2"/>
      <c r="D160" s="3"/>
    </row>
    <row r="161" spans="3:4" ht="14.25" customHeight="1">
      <c r="C161" s="2"/>
      <c r="D161" s="3"/>
    </row>
    <row r="162" spans="3:4" ht="14.25" customHeight="1">
      <c r="C162" s="2"/>
      <c r="D162" s="3"/>
    </row>
    <row r="163" spans="3:4" ht="14.25" customHeight="1">
      <c r="C163" s="2"/>
      <c r="D163" s="3"/>
    </row>
    <row r="164" spans="3:4" ht="14.25" customHeight="1">
      <c r="C164" s="2"/>
      <c r="D164" s="3"/>
    </row>
    <row r="165" spans="3:4" ht="14.25" customHeight="1">
      <c r="C165" s="2"/>
      <c r="D165" s="3"/>
    </row>
    <row r="166" spans="3:4" ht="14.25" customHeight="1">
      <c r="C166" s="2"/>
      <c r="D166" s="3"/>
    </row>
    <row r="167" spans="3:4" ht="14.25" customHeight="1">
      <c r="C167" s="2"/>
      <c r="D167" s="3"/>
    </row>
    <row r="168" spans="3:4" ht="14.25" customHeight="1">
      <c r="C168" s="2"/>
      <c r="D168" s="3"/>
    </row>
    <row r="169" spans="3:4" ht="14.25" customHeight="1">
      <c r="C169" s="2"/>
      <c r="D169" s="3"/>
    </row>
    <row r="170" spans="3:4" ht="14.25" customHeight="1">
      <c r="C170" s="2"/>
      <c r="D170" s="3"/>
    </row>
    <row r="171" spans="3:4" ht="14.25" customHeight="1">
      <c r="C171" s="2"/>
      <c r="D171" s="3"/>
    </row>
    <row r="172" spans="3:4" ht="14.25" customHeight="1">
      <c r="C172" s="2"/>
      <c r="D172" s="3"/>
    </row>
    <row r="173" spans="3:4" ht="14.25" customHeight="1">
      <c r="C173" s="2"/>
      <c r="D173" s="3"/>
    </row>
    <row r="174" spans="3:4" ht="14.25" customHeight="1">
      <c r="C174" s="2"/>
      <c r="D174" s="3"/>
    </row>
    <row r="175" spans="3:4" ht="14.25" customHeight="1">
      <c r="C175" s="2"/>
      <c r="D175" s="3"/>
    </row>
    <row r="176" spans="3:4" ht="14.25" customHeight="1">
      <c r="C176" s="2"/>
      <c r="D176" s="3"/>
    </row>
    <row r="177" spans="3:4" ht="14.25" customHeight="1">
      <c r="C177" s="2"/>
      <c r="D177" s="3"/>
    </row>
    <row r="178" spans="3:4" ht="14.25" customHeight="1">
      <c r="C178" s="2"/>
      <c r="D178" s="3"/>
    </row>
    <row r="179" spans="3:4" ht="14.25" customHeight="1">
      <c r="C179" s="2"/>
      <c r="D179" s="3"/>
    </row>
    <row r="180" spans="3:4" ht="14.25" customHeight="1">
      <c r="C180" s="2"/>
      <c r="D180" s="3"/>
    </row>
    <row r="181" spans="3:4" ht="14.25" customHeight="1">
      <c r="C181" s="2"/>
      <c r="D181" s="3"/>
    </row>
    <row r="182" spans="3:4" ht="14.25" customHeight="1">
      <c r="C182" s="2"/>
      <c r="D182" s="3"/>
    </row>
    <row r="183" spans="3:4" ht="14.25" customHeight="1">
      <c r="C183" s="2"/>
      <c r="D183" s="3"/>
    </row>
    <row r="184" spans="3:4" ht="14.25" customHeight="1">
      <c r="C184" s="2"/>
      <c r="D184" s="3"/>
    </row>
    <row r="185" spans="3:4" ht="14.25" customHeight="1">
      <c r="C185" s="2"/>
      <c r="D185" s="3"/>
    </row>
    <row r="186" spans="3:4" ht="14.25" customHeight="1">
      <c r="C186" s="2"/>
      <c r="D186" s="3"/>
    </row>
    <row r="187" spans="3:4" ht="14.25" customHeight="1">
      <c r="C187" s="2"/>
      <c r="D187" s="3"/>
    </row>
    <row r="188" spans="3:4" ht="14.25" customHeight="1">
      <c r="C188" s="2"/>
      <c r="D188" s="3"/>
    </row>
    <row r="189" spans="3:4" ht="14.25" customHeight="1">
      <c r="C189" s="2"/>
      <c r="D189" s="3"/>
    </row>
    <row r="190" spans="3:4" ht="14.25" customHeight="1">
      <c r="C190" s="2"/>
      <c r="D190" s="3"/>
    </row>
    <row r="191" spans="3:4" ht="14.25" customHeight="1">
      <c r="C191" s="2"/>
      <c r="D191" s="3"/>
    </row>
    <row r="192" spans="3:4" ht="14.25" customHeight="1">
      <c r="C192" s="2"/>
      <c r="D192" s="3"/>
    </row>
    <row r="193" spans="3:4" ht="14.25" customHeight="1">
      <c r="C193" s="2"/>
      <c r="D193" s="3"/>
    </row>
    <row r="194" spans="3:4" ht="14.25" customHeight="1">
      <c r="C194" s="2"/>
      <c r="D194" s="3"/>
    </row>
    <row r="195" spans="3:4" ht="14.25" customHeight="1">
      <c r="C195" s="2"/>
      <c r="D195" s="3"/>
    </row>
    <row r="196" spans="3:4" ht="14.25" customHeight="1">
      <c r="C196" s="2"/>
      <c r="D196" s="3"/>
    </row>
    <row r="197" spans="3:4" ht="14.25" customHeight="1">
      <c r="C197" s="2"/>
      <c r="D197" s="3"/>
    </row>
    <row r="198" spans="3:4" ht="14.25" customHeight="1">
      <c r="C198" s="2"/>
      <c r="D198" s="3"/>
    </row>
    <row r="199" spans="3:4" ht="14.25" customHeight="1">
      <c r="C199" s="2"/>
      <c r="D199" s="3"/>
    </row>
    <row r="200" spans="3:4" ht="14.25" customHeight="1">
      <c r="C200" s="2"/>
      <c r="D200" s="3"/>
    </row>
    <row r="201" spans="3:4" ht="14.25" customHeight="1">
      <c r="C201" s="2"/>
      <c r="D201" s="3"/>
    </row>
    <row r="202" spans="3:4" ht="14.25" customHeight="1">
      <c r="C202" s="2"/>
      <c r="D202" s="3"/>
    </row>
    <row r="203" spans="3:4" ht="14.25" customHeight="1">
      <c r="C203" s="2"/>
      <c r="D203" s="3"/>
    </row>
    <row r="204" spans="3:4" ht="14.25" customHeight="1">
      <c r="C204" s="2"/>
      <c r="D204" s="3"/>
    </row>
    <row r="205" spans="3:4" ht="14.25" customHeight="1">
      <c r="C205" s="2"/>
      <c r="D205" s="3"/>
    </row>
    <row r="206" spans="3:4" ht="14.25" customHeight="1">
      <c r="C206" s="2"/>
      <c r="D206" s="3"/>
    </row>
    <row r="207" spans="3:4" ht="14.25" customHeight="1">
      <c r="C207" s="2"/>
      <c r="D207" s="3"/>
    </row>
    <row r="208" spans="3:4" ht="14.25" customHeight="1">
      <c r="C208" s="2"/>
      <c r="D208" s="3"/>
    </row>
    <row r="209" spans="3:4" ht="14.25" customHeight="1">
      <c r="C209" s="2"/>
      <c r="D209" s="3"/>
    </row>
    <row r="210" spans="3:4" ht="14.25" customHeight="1">
      <c r="C210" s="2"/>
      <c r="D210" s="3"/>
    </row>
    <row r="211" spans="3:4" ht="14.25" customHeight="1">
      <c r="C211" s="2"/>
      <c r="D211" s="3"/>
    </row>
    <row r="212" spans="3:4" ht="14.25" customHeight="1">
      <c r="C212" s="2"/>
      <c r="D212" s="3"/>
    </row>
    <row r="213" spans="3:4" ht="14.25" customHeight="1">
      <c r="C213" s="2"/>
      <c r="D213" s="3"/>
    </row>
    <row r="214" spans="3:4" ht="14.25" customHeight="1">
      <c r="C214" s="2"/>
      <c r="D214" s="3"/>
    </row>
    <row r="215" spans="3:4" ht="14.25" customHeight="1">
      <c r="C215" s="2"/>
      <c r="D215" s="3"/>
    </row>
    <row r="216" spans="3:4" ht="14.25" customHeight="1">
      <c r="C216" s="2"/>
      <c r="D216" s="3"/>
    </row>
    <row r="217" spans="3:4" ht="14.25" customHeight="1">
      <c r="C217" s="2"/>
      <c r="D217" s="3"/>
    </row>
    <row r="218" spans="3:4" ht="14.25" customHeight="1">
      <c r="C218" s="2"/>
      <c r="D218" s="3"/>
    </row>
    <row r="219" spans="3:4" ht="14.25" customHeight="1">
      <c r="C219" s="2"/>
      <c r="D219" s="3"/>
    </row>
    <row r="220" spans="3:4" ht="14.25" customHeight="1">
      <c r="C220" s="2"/>
      <c r="D220" s="3"/>
    </row>
    <row r="221" spans="3:4" ht="14.25" customHeight="1">
      <c r="C221" s="2"/>
      <c r="D221" s="3"/>
    </row>
    <row r="222" spans="3:4" ht="14.25" customHeight="1">
      <c r="C222" s="2"/>
      <c r="D222" s="3"/>
    </row>
    <row r="223" spans="3:4" ht="14.25" customHeight="1">
      <c r="C223" s="2"/>
      <c r="D223" s="3"/>
    </row>
    <row r="224" spans="3:4" ht="14.25" customHeight="1">
      <c r="C224" s="2"/>
      <c r="D224" s="3"/>
    </row>
    <row r="225" spans="3:4" ht="14.25" customHeight="1">
      <c r="C225" s="2"/>
      <c r="D225" s="3"/>
    </row>
    <row r="226" spans="3:4" ht="14.25" customHeight="1">
      <c r="C226" s="2"/>
      <c r="D226" s="3"/>
    </row>
    <row r="227" spans="3:4" ht="14.25" customHeight="1">
      <c r="C227" s="2"/>
      <c r="D227" s="3"/>
    </row>
    <row r="228" spans="3:4" ht="14.25" customHeight="1">
      <c r="C228" s="2"/>
      <c r="D228" s="3"/>
    </row>
    <row r="229" spans="3:4" ht="14.25" customHeight="1">
      <c r="C229" s="2"/>
      <c r="D229" s="3"/>
    </row>
    <row r="230" spans="3:4" ht="14.25" customHeight="1">
      <c r="C230" s="2"/>
      <c r="D230" s="3"/>
    </row>
    <row r="231" spans="3:4" ht="14.25" customHeight="1">
      <c r="C231" s="2"/>
      <c r="D231" s="3"/>
    </row>
    <row r="232" spans="3:4" ht="14.25" customHeight="1">
      <c r="C232" s="2"/>
      <c r="D232" s="3"/>
    </row>
    <row r="233" spans="3:4" ht="14.25" customHeight="1">
      <c r="C233" s="2"/>
      <c r="D233" s="3"/>
    </row>
    <row r="234" spans="3:4" ht="14.25" customHeight="1">
      <c r="C234" s="2"/>
      <c r="D234" s="3"/>
    </row>
    <row r="235" spans="3:4" ht="14.25" customHeight="1">
      <c r="C235" s="2"/>
      <c r="D235" s="3"/>
    </row>
    <row r="236" spans="3:4" ht="14.25" customHeight="1">
      <c r="C236" s="2"/>
      <c r="D236" s="3"/>
    </row>
    <row r="237" spans="3:4" ht="14.25" customHeight="1">
      <c r="C237" s="2"/>
      <c r="D237" s="3"/>
    </row>
    <row r="238" spans="3:4" ht="14.25" customHeight="1">
      <c r="C238" s="2"/>
      <c r="D238" s="3"/>
    </row>
    <row r="239" spans="3:4" ht="14.25" customHeight="1">
      <c r="C239" s="2"/>
      <c r="D239" s="3"/>
    </row>
    <row r="240" spans="3:4" ht="14.25" customHeight="1">
      <c r="C240" s="2"/>
      <c r="D240" s="3"/>
    </row>
    <row r="241" spans="3:4" ht="14.25" customHeight="1">
      <c r="C241" s="2"/>
      <c r="D241" s="3"/>
    </row>
    <row r="242" spans="3:4" ht="14.25" customHeight="1">
      <c r="C242" s="2"/>
      <c r="D242" s="3"/>
    </row>
    <row r="243" spans="3:4" ht="14.25" customHeight="1">
      <c r="C243" s="2"/>
      <c r="D243" s="3"/>
    </row>
    <row r="244" spans="3:4" ht="14.25" customHeight="1">
      <c r="C244" s="2"/>
      <c r="D244" s="3"/>
    </row>
    <row r="245" spans="3:4" ht="14.25" customHeight="1">
      <c r="C245" s="2"/>
      <c r="D245" s="3"/>
    </row>
    <row r="246" spans="3:4" ht="14.25" customHeight="1">
      <c r="C246" s="2"/>
      <c r="D246" s="3"/>
    </row>
    <row r="247" spans="3:4" ht="14.25" customHeight="1">
      <c r="C247" s="2"/>
      <c r="D247" s="3"/>
    </row>
    <row r="248" spans="3:4" ht="14.25" customHeight="1">
      <c r="C248" s="2"/>
      <c r="D248" s="3"/>
    </row>
    <row r="249" spans="3:4" ht="14.25" customHeight="1">
      <c r="C249" s="2"/>
      <c r="D249" s="3"/>
    </row>
    <row r="250" spans="3:4" ht="14.25" customHeight="1">
      <c r="C250" s="2"/>
      <c r="D250" s="3"/>
    </row>
    <row r="251" spans="3:4" ht="14.25" customHeight="1">
      <c r="C251" s="2"/>
      <c r="D251" s="3"/>
    </row>
    <row r="252" spans="3:4" ht="14.25" customHeight="1">
      <c r="C252" s="2"/>
      <c r="D252" s="3"/>
    </row>
    <row r="253" spans="3:4" ht="14.25" customHeight="1">
      <c r="C253" s="2"/>
      <c r="D253" s="3"/>
    </row>
    <row r="254" spans="3:4" ht="14.25" customHeight="1">
      <c r="C254" s="2"/>
      <c r="D254" s="3"/>
    </row>
    <row r="255" spans="3:4" ht="14.25" customHeight="1">
      <c r="C255" s="2"/>
      <c r="D255" s="3"/>
    </row>
    <row r="256" spans="3:4" ht="14.25" customHeight="1">
      <c r="C256" s="2"/>
      <c r="D256" s="3"/>
    </row>
    <row r="257" spans="3:4" ht="14.25" customHeight="1">
      <c r="C257" s="2"/>
      <c r="D257" s="3"/>
    </row>
    <row r="258" spans="3:4" ht="14.25" customHeight="1">
      <c r="C258" s="2"/>
      <c r="D258" s="3"/>
    </row>
    <row r="259" spans="3:4" ht="14.25" customHeight="1">
      <c r="C259" s="2"/>
      <c r="D259" s="3"/>
    </row>
    <row r="260" spans="3:4" ht="14.25" customHeight="1">
      <c r="C260" s="2"/>
      <c r="D260" s="3"/>
    </row>
    <row r="261" spans="3:4" ht="14.25" customHeight="1">
      <c r="C261" s="2"/>
      <c r="D261" s="3"/>
    </row>
    <row r="262" spans="3:4" ht="14.25" customHeight="1">
      <c r="C262" s="2"/>
      <c r="D262" s="3"/>
    </row>
    <row r="263" spans="3:4" ht="14.25" customHeight="1">
      <c r="C263" s="2"/>
      <c r="D263" s="3"/>
    </row>
    <row r="264" spans="3:4" ht="14.25" customHeight="1">
      <c r="C264" s="2"/>
      <c r="D264" s="3"/>
    </row>
    <row r="265" spans="3:4" ht="14.25" customHeight="1">
      <c r="C265" s="2"/>
      <c r="D265" s="3"/>
    </row>
    <row r="266" spans="3:4" ht="14.25" customHeight="1">
      <c r="C266" s="2"/>
      <c r="D266" s="3"/>
    </row>
    <row r="267" spans="3:4" ht="14.25" customHeight="1">
      <c r="C267" s="2"/>
      <c r="D267" s="3"/>
    </row>
    <row r="268" spans="3:4" ht="14.25" customHeight="1">
      <c r="C268" s="2"/>
      <c r="D268" s="3"/>
    </row>
    <row r="269" spans="3:4" ht="14.25" customHeight="1">
      <c r="C269" s="2"/>
      <c r="D269" s="3"/>
    </row>
    <row r="270" spans="3:4" ht="14.25" customHeight="1">
      <c r="C270" s="2"/>
      <c r="D270" s="3"/>
    </row>
    <row r="271" spans="3:4" ht="14.25" customHeight="1">
      <c r="C271" s="2"/>
      <c r="D271" s="3"/>
    </row>
    <row r="272" spans="3:4" ht="14.25" customHeight="1">
      <c r="C272" s="2"/>
      <c r="D272" s="3"/>
    </row>
    <row r="273" spans="3:4" ht="14.25" customHeight="1">
      <c r="C273" s="2"/>
      <c r="D273" s="3"/>
    </row>
    <row r="274" spans="3:4" ht="14.25" customHeight="1">
      <c r="C274" s="2"/>
      <c r="D274" s="3"/>
    </row>
    <row r="275" spans="3:4" ht="14.25" customHeight="1">
      <c r="C275" s="2"/>
      <c r="D275" s="3"/>
    </row>
    <row r="276" spans="3:4" ht="14.25" customHeight="1">
      <c r="C276" s="2"/>
      <c r="D276" s="3"/>
    </row>
    <row r="277" spans="3:4" ht="14.25" customHeight="1">
      <c r="C277" s="2"/>
      <c r="D277" s="3"/>
    </row>
    <row r="278" spans="3:4" ht="14.25" customHeight="1">
      <c r="C278" s="2"/>
      <c r="D278" s="3"/>
    </row>
    <row r="279" spans="3:4" ht="14.25" customHeight="1">
      <c r="C279" s="2"/>
      <c r="D279" s="3"/>
    </row>
    <row r="280" spans="3:4" ht="14.25" customHeight="1">
      <c r="C280" s="2"/>
      <c r="D280" s="3"/>
    </row>
    <row r="281" spans="3:4" ht="14.25" customHeight="1">
      <c r="C281" s="2"/>
      <c r="D281" s="3"/>
    </row>
    <row r="282" spans="3:4" ht="14.25" customHeight="1">
      <c r="C282" s="2"/>
      <c r="D282" s="3"/>
    </row>
    <row r="283" spans="3:4" ht="14.25" customHeight="1">
      <c r="C283" s="2"/>
      <c r="D283" s="3"/>
    </row>
    <row r="284" spans="3:4" ht="14.25" customHeight="1">
      <c r="C284" s="2"/>
      <c r="D284" s="3"/>
    </row>
    <row r="285" spans="3:4" ht="14.25" customHeight="1">
      <c r="C285" s="2"/>
      <c r="D285" s="3"/>
    </row>
    <row r="286" spans="3:4" ht="14.25" customHeight="1">
      <c r="C286" s="2"/>
      <c r="D286" s="3"/>
    </row>
    <row r="287" spans="3:4" ht="14.25" customHeight="1">
      <c r="C287" s="2"/>
      <c r="D287" s="3"/>
    </row>
    <row r="288" spans="3:4" ht="14.25" customHeight="1">
      <c r="C288" s="2"/>
      <c r="D288" s="3"/>
    </row>
    <row r="289" spans="3:4" ht="14.25" customHeight="1">
      <c r="C289" s="2"/>
      <c r="D289" s="3"/>
    </row>
    <row r="290" spans="3:4" ht="14.25" customHeight="1">
      <c r="C290" s="2"/>
      <c r="D290" s="3"/>
    </row>
    <row r="291" spans="3:4" ht="14.25" customHeight="1">
      <c r="C291" s="2"/>
      <c r="D291" s="3"/>
    </row>
    <row r="292" spans="3:4" ht="14.25" customHeight="1">
      <c r="C292" s="2"/>
      <c r="D292" s="3"/>
    </row>
    <row r="293" spans="3:4" ht="14.25" customHeight="1">
      <c r="C293" s="2"/>
      <c r="D293" s="3"/>
    </row>
    <row r="294" spans="3:4" ht="14.25" customHeight="1">
      <c r="C294" s="2"/>
      <c r="D294" s="3"/>
    </row>
    <row r="295" spans="3:4" ht="14.25" customHeight="1">
      <c r="C295" s="2"/>
      <c r="D295" s="3"/>
    </row>
    <row r="296" spans="3:4" ht="14.25" customHeight="1">
      <c r="C296" s="2"/>
      <c r="D296" s="3"/>
    </row>
    <row r="297" spans="3:4" ht="14.25" customHeight="1">
      <c r="C297" s="2"/>
      <c r="D297" s="3"/>
    </row>
    <row r="298" spans="3:4" ht="14.25" customHeight="1">
      <c r="C298" s="2"/>
      <c r="D298" s="3"/>
    </row>
    <row r="299" spans="3:4" ht="14.25" customHeight="1">
      <c r="C299" s="2"/>
      <c r="D299" s="3"/>
    </row>
    <row r="300" spans="3:4" ht="14.25" customHeight="1">
      <c r="C300" s="2"/>
      <c r="D300" s="3"/>
    </row>
    <row r="301" spans="3:4" ht="14.25" customHeight="1">
      <c r="C301" s="2"/>
      <c r="D301" s="3"/>
    </row>
    <row r="302" spans="3:4" ht="14.25" customHeight="1">
      <c r="C302" s="2"/>
      <c r="D302" s="3"/>
    </row>
    <row r="303" spans="3:4" ht="14.25" customHeight="1">
      <c r="C303" s="2"/>
      <c r="D303" s="3"/>
    </row>
    <row r="304" spans="3:4" ht="14.25" customHeight="1">
      <c r="C304" s="2"/>
      <c r="D304" s="3"/>
    </row>
    <row r="305" spans="3:4" ht="14.25" customHeight="1">
      <c r="C305" s="2"/>
      <c r="D305" s="3"/>
    </row>
    <row r="306" spans="3:4" ht="14.25" customHeight="1">
      <c r="C306" s="2"/>
      <c r="D306" s="3"/>
    </row>
    <row r="307" spans="3:4" ht="14.25" customHeight="1">
      <c r="C307" s="2"/>
      <c r="D307" s="3"/>
    </row>
    <row r="308" spans="3:4" ht="14.25" customHeight="1">
      <c r="C308" s="2"/>
      <c r="D308" s="3"/>
    </row>
    <row r="309" spans="3:4" ht="14.25" customHeight="1">
      <c r="C309" s="2"/>
      <c r="D309" s="3"/>
    </row>
    <row r="310" spans="3:4" ht="14.25" customHeight="1">
      <c r="C310" s="2"/>
      <c r="D310" s="3"/>
    </row>
    <row r="311" spans="3:4" ht="14.25" customHeight="1">
      <c r="C311" s="2"/>
      <c r="D311" s="3"/>
    </row>
    <row r="312" spans="3:4" ht="14.25" customHeight="1">
      <c r="C312" s="2"/>
      <c r="D312" s="3"/>
    </row>
    <row r="313" spans="3:4" ht="14.25" customHeight="1">
      <c r="C313" s="2"/>
      <c r="D313" s="3"/>
    </row>
    <row r="314" spans="3:4" ht="14.25" customHeight="1">
      <c r="C314" s="2"/>
      <c r="D314" s="3"/>
    </row>
    <row r="315" spans="3:4" ht="14.25" customHeight="1">
      <c r="C315" s="2"/>
      <c r="D315" s="3"/>
    </row>
    <row r="316" spans="3:4" ht="14.25" customHeight="1">
      <c r="C316" s="2"/>
      <c r="D316" s="3"/>
    </row>
    <row r="317" spans="3:4" ht="14.25" customHeight="1">
      <c r="C317" s="2"/>
      <c r="D317" s="3"/>
    </row>
    <row r="318" spans="3:4" ht="14.25" customHeight="1">
      <c r="C318" s="2"/>
      <c r="D318" s="3"/>
    </row>
    <row r="319" spans="3:4" ht="14.25" customHeight="1">
      <c r="C319" s="2"/>
      <c r="D319" s="3"/>
    </row>
    <row r="320" spans="3:4" ht="14.25" customHeight="1">
      <c r="C320" s="2"/>
      <c r="D320" s="3"/>
    </row>
    <row r="321" spans="3:4" ht="14.25" customHeight="1">
      <c r="C321" s="2"/>
      <c r="D321" s="3"/>
    </row>
    <row r="322" spans="3:4" ht="14.25" customHeight="1">
      <c r="C322" s="2"/>
      <c r="D322" s="3"/>
    </row>
    <row r="323" spans="3:4" ht="14.25" customHeight="1">
      <c r="C323" s="2"/>
      <c r="D323" s="3"/>
    </row>
    <row r="324" spans="3:4" ht="14.25" customHeight="1">
      <c r="C324" s="2"/>
      <c r="D324" s="3"/>
    </row>
    <row r="325" spans="3:4" ht="14.25" customHeight="1">
      <c r="C325" s="2"/>
      <c r="D325" s="3"/>
    </row>
    <row r="326" spans="3:4" ht="14.25" customHeight="1">
      <c r="C326" s="2"/>
      <c r="D326" s="3"/>
    </row>
    <row r="327" spans="3:4" ht="14.25" customHeight="1">
      <c r="C327" s="2"/>
      <c r="D327" s="3"/>
    </row>
    <row r="328" spans="3:4" ht="14.25" customHeight="1">
      <c r="C328" s="2"/>
      <c r="D328" s="3"/>
    </row>
    <row r="329" spans="3:4" ht="14.25" customHeight="1">
      <c r="C329" s="2"/>
      <c r="D329" s="3"/>
    </row>
    <row r="330" spans="3:4" ht="14.25" customHeight="1">
      <c r="C330" s="2"/>
      <c r="D330" s="3"/>
    </row>
    <row r="331" spans="3:4" ht="14.25" customHeight="1">
      <c r="C331" s="2"/>
      <c r="D331" s="3"/>
    </row>
    <row r="332" spans="3:4" ht="14.25" customHeight="1">
      <c r="C332" s="2"/>
      <c r="D332" s="3"/>
    </row>
    <row r="333" spans="3:4" ht="14.25" customHeight="1">
      <c r="C333" s="2"/>
      <c r="D333" s="3"/>
    </row>
    <row r="334" spans="3:4" ht="14.25" customHeight="1">
      <c r="C334" s="2"/>
      <c r="D334" s="3"/>
    </row>
    <row r="335" spans="3:4" ht="14.25" customHeight="1">
      <c r="C335" s="2"/>
      <c r="D335" s="3"/>
    </row>
    <row r="336" spans="3:4" ht="14.25" customHeight="1">
      <c r="C336" s="2"/>
      <c r="D336" s="3"/>
    </row>
    <row r="337" spans="3:4" ht="14.25" customHeight="1">
      <c r="C337" s="2"/>
      <c r="D337" s="3"/>
    </row>
    <row r="338" spans="3:4" ht="14.25" customHeight="1">
      <c r="C338" s="2"/>
      <c r="D338" s="3"/>
    </row>
    <row r="339" spans="3:4" ht="14.25" customHeight="1">
      <c r="C339" s="2"/>
      <c r="D339" s="3"/>
    </row>
    <row r="340" spans="3:4" ht="14.25" customHeight="1">
      <c r="C340" s="2"/>
      <c r="D340" s="3"/>
    </row>
    <row r="341" spans="3:4" ht="14.25" customHeight="1">
      <c r="C341" s="2"/>
      <c r="D341" s="3"/>
    </row>
    <row r="342" spans="3:4" ht="14.25" customHeight="1">
      <c r="C342" s="2"/>
      <c r="D342" s="3"/>
    </row>
    <row r="343" spans="3:4" ht="14.25" customHeight="1">
      <c r="C343" s="2"/>
      <c r="D343" s="3"/>
    </row>
    <row r="344" spans="3:4" ht="14.25" customHeight="1">
      <c r="C344" s="2"/>
      <c r="D344" s="3"/>
    </row>
    <row r="345" spans="3:4" ht="14.25" customHeight="1">
      <c r="C345" s="2"/>
      <c r="D345" s="3"/>
    </row>
    <row r="346" spans="3:4" ht="14.25" customHeight="1">
      <c r="C346" s="2"/>
      <c r="D346" s="3"/>
    </row>
    <row r="347" spans="3:4" ht="14.25" customHeight="1">
      <c r="C347" s="2"/>
      <c r="D347" s="3"/>
    </row>
    <row r="348" spans="3:4" ht="14.25" customHeight="1">
      <c r="C348" s="2"/>
      <c r="D348" s="3"/>
    </row>
    <row r="349" spans="3:4" ht="14.25" customHeight="1">
      <c r="C349" s="2"/>
      <c r="D349" s="3"/>
    </row>
    <row r="350" spans="3:4" ht="14.25" customHeight="1">
      <c r="C350" s="2"/>
      <c r="D350" s="3"/>
    </row>
    <row r="351" spans="3:4" ht="14.25" customHeight="1">
      <c r="C351" s="2"/>
      <c r="D351" s="3"/>
    </row>
    <row r="352" spans="3:4" ht="14.25" customHeight="1">
      <c r="C352" s="2"/>
      <c r="D352" s="3"/>
    </row>
    <row r="353" spans="3:4" ht="14.25" customHeight="1">
      <c r="C353" s="2"/>
      <c r="D353" s="3"/>
    </row>
    <row r="354" spans="3:4" ht="14.25" customHeight="1">
      <c r="C354" s="2"/>
      <c r="D354" s="3"/>
    </row>
    <row r="355" spans="3:4" ht="14.25" customHeight="1">
      <c r="C355" s="2"/>
      <c r="D355" s="3"/>
    </row>
    <row r="356" spans="3:4" ht="14.25" customHeight="1">
      <c r="C356" s="2"/>
      <c r="D356" s="3"/>
    </row>
    <row r="357" spans="3:4" ht="14.25" customHeight="1">
      <c r="C357" s="2"/>
      <c r="D357" s="3"/>
    </row>
    <row r="358" spans="3:4" ht="14.25" customHeight="1">
      <c r="C358" s="2"/>
      <c r="D358" s="3"/>
    </row>
    <row r="359" spans="3:4" ht="14.25" customHeight="1">
      <c r="C359" s="2"/>
      <c r="D359" s="3"/>
    </row>
    <row r="360" spans="3:4" ht="14.25" customHeight="1">
      <c r="C360" s="2"/>
      <c r="D360" s="3"/>
    </row>
    <row r="361" spans="3:4" ht="14.25" customHeight="1">
      <c r="C361" s="2"/>
      <c r="D361" s="3"/>
    </row>
    <row r="362" spans="3:4" ht="14.25" customHeight="1">
      <c r="C362" s="2"/>
      <c r="D362" s="3"/>
    </row>
    <row r="363" spans="3:4" ht="14.25" customHeight="1">
      <c r="C363" s="2"/>
      <c r="D363" s="3"/>
    </row>
    <row r="364" spans="3:4" ht="14.25" customHeight="1">
      <c r="C364" s="2"/>
      <c r="D364" s="3"/>
    </row>
    <row r="365" spans="3:4" ht="14.25" customHeight="1">
      <c r="C365" s="2"/>
      <c r="D365" s="3"/>
    </row>
    <row r="366" spans="3:4" ht="14.25" customHeight="1">
      <c r="C366" s="2"/>
      <c r="D366" s="3"/>
    </row>
    <row r="367" spans="3:4" ht="14.25" customHeight="1">
      <c r="C367" s="2"/>
      <c r="D367" s="3"/>
    </row>
    <row r="368" spans="3:4" ht="14.25" customHeight="1">
      <c r="C368" s="2"/>
      <c r="D368" s="3"/>
    </row>
    <row r="369" spans="3:4" ht="14.25" customHeight="1">
      <c r="C369" s="2"/>
      <c r="D369" s="3"/>
    </row>
    <row r="370" spans="3:4" ht="14.25" customHeight="1">
      <c r="C370" s="2"/>
      <c r="D370" s="3"/>
    </row>
    <row r="371" spans="3:4" ht="14.25" customHeight="1">
      <c r="C371" s="2"/>
      <c r="D371" s="3"/>
    </row>
    <row r="372" spans="3:4" ht="14.25" customHeight="1">
      <c r="C372" s="2"/>
      <c r="D372" s="3"/>
    </row>
    <row r="373" spans="3:4" ht="14.25" customHeight="1">
      <c r="C373" s="2"/>
      <c r="D373" s="3"/>
    </row>
    <row r="374" spans="3:4" ht="14.25" customHeight="1">
      <c r="C374" s="2"/>
      <c r="D374" s="3"/>
    </row>
    <row r="375" spans="3:4" ht="14.25" customHeight="1">
      <c r="C375" s="2"/>
      <c r="D375" s="3"/>
    </row>
    <row r="376" spans="3:4" ht="14.25" customHeight="1">
      <c r="C376" s="2"/>
      <c r="D376" s="3"/>
    </row>
    <row r="377" spans="3:4" ht="14.25" customHeight="1">
      <c r="C377" s="2"/>
      <c r="D377" s="3"/>
    </row>
    <row r="378" spans="3:4" ht="14.25" customHeight="1">
      <c r="C378" s="2"/>
      <c r="D378" s="3"/>
    </row>
    <row r="379" spans="3:4" ht="14.25" customHeight="1">
      <c r="C379" s="2"/>
      <c r="D379" s="3"/>
    </row>
    <row r="380" spans="3:4" ht="14.25" customHeight="1">
      <c r="C380" s="2"/>
      <c r="D380" s="3"/>
    </row>
    <row r="381" spans="3:4" ht="14.25" customHeight="1">
      <c r="C381" s="2"/>
      <c r="D381" s="3"/>
    </row>
    <row r="382" spans="3:4" ht="14.25" customHeight="1">
      <c r="C382" s="2"/>
      <c r="D382" s="3"/>
    </row>
    <row r="383" spans="3:4" ht="14.25" customHeight="1">
      <c r="C383" s="2"/>
      <c r="D383" s="3"/>
    </row>
    <row r="384" spans="3:4" ht="14.25" customHeight="1">
      <c r="C384" s="2"/>
      <c r="D384" s="3"/>
    </row>
    <row r="385" spans="3:4" ht="14.25" customHeight="1">
      <c r="C385" s="2"/>
      <c r="D385" s="3"/>
    </row>
    <row r="386" spans="3:4" ht="14.25" customHeight="1">
      <c r="C386" s="2"/>
      <c r="D386" s="3"/>
    </row>
    <row r="387" spans="3:4" ht="14.25" customHeight="1">
      <c r="C387" s="2"/>
      <c r="D387" s="3"/>
    </row>
    <row r="388" spans="3:4" ht="14.25" customHeight="1">
      <c r="C388" s="2"/>
      <c r="D388" s="3"/>
    </row>
    <row r="389" spans="3:4" ht="14.25" customHeight="1">
      <c r="C389" s="2"/>
      <c r="D389" s="3"/>
    </row>
    <row r="390" spans="3:4" ht="14.25" customHeight="1">
      <c r="C390" s="2"/>
      <c r="D390" s="3"/>
    </row>
    <row r="391" spans="3:4" ht="14.25" customHeight="1">
      <c r="C391" s="2"/>
      <c r="D391" s="3"/>
    </row>
    <row r="392" spans="3:4" ht="14.25" customHeight="1">
      <c r="C392" s="2"/>
      <c r="D392" s="3"/>
    </row>
    <row r="393" spans="3:4" ht="14.25" customHeight="1">
      <c r="C393" s="2"/>
      <c r="D393" s="3"/>
    </row>
    <row r="394" spans="3:4" ht="14.25" customHeight="1">
      <c r="C394" s="2"/>
      <c r="D394" s="3"/>
    </row>
    <row r="395" spans="3:4" ht="14.25" customHeight="1">
      <c r="C395" s="2"/>
      <c r="D395" s="3"/>
    </row>
    <row r="396" spans="3:4" ht="14.25" customHeight="1">
      <c r="C396" s="2"/>
      <c r="D396" s="3"/>
    </row>
    <row r="397" spans="3:4" ht="14.25" customHeight="1">
      <c r="C397" s="2"/>
      <c r="D397" s="3"/>
    </row>
    <row r="398" spans="3:4" ht="14.25" customHeight="1">
      <c r="C398" s="2"/>
      <c r="D398" s="3"/>
    </row>
    <row r="399" spans="3:4" ht="14.25" customHeight="1">
      <c r="C399" s="2"/>
      <c r="D399" s="3"/>
    </row>
    <row r="400" spans="3:4" ht="14.25" customHeight="1">
      <c r="C400" s="2"/>
      <c r="D400" s="3"/>
    </row>
    <row r="401" spans="3:4" ht="14.25" customHeight="1">
      <c r="C401" s="2"/>
      <c r="D401" s="3"/>
    </row>
    <row r="402" spans="3:4" ht="14.25" customHeight="1">
      <c r="C402" s="2"/>
      <c r="D402" s="3"/>
    </row>
    <row r="403" spans="3:4" ht="14.25" customHeight="1">
      <c r="C403" s="2"/>
      <c r="D403" s="3"/>
    </row>
    <row r="404" spans="3:4" ht="14.25" customHeight="1">
      <c r="C404" s="2"/>
      <c r="D404" s="3"/>
    </row>
    <row r="405" spans="3:4" ht="14.25" customHeight="1">
      <c r="C405" s="2"/>
      <c r="D405" s="3"/>
    </row>
    <row r="406" spans="3:4" ht="14.25" customHeight="1">
      <c r="C406" s="2"/>
      <c r="D406" s="3"/>
    </row>
    <row r="407" spans="3:4" ht="14.25" customHeight="1">
      <c r="C407" s="2"/>
      <c r="D407" s="3"/>
    </row>
    <row r="408" spans="3:4" ht="14.25" customHeight="1">
      <c r="C408" s="2"/>
      <c r="D408" s="3"/>
    </row>
    <row r="409" spans="3:4" ht="14.25" customHeight="1">
      <c r="C409" s="2"/>
      <c r="D409" s="3"/>
    </row>
    <row r="410" spans="3:4" ht="14.25" customHeight="1">
      <c r="C410" s="2"/>
      <c r="D410" s="3"/>
    </row>
    <row r="411" spans="3:4" ht="14.25" customHeight="1">
      <c r="C411" s="2"/>
      <c r="D411" s="3"/>
    </row>
    <row r="412" spans="3:4" ht="14.25" customHeight="1">
      <c r="C412" s="2"/>
      <c r="D412" s="3"/>
    </row>
    <row r="413" spans="3:4" ht="14.25" customHeight="1">
      <c r="C413" s="2"/>
      <c r="D413" s="3"/>
    </row>
    <row r="414" spans="3:4" ht="14.25" customHeight="1">
      <c r="C414" s="2"/>
      <c r="D414" s="3"/>
    </row>
    <row r="415" spans="3:4" ht="14.25" customHeight="1">
      <c r="C415" s="2"/>
      <c r="D415" s="3"/>
    </row>
    <row r="416" spans="3:4" ht="14.25" customHeight="1">
      <c r="C416" s="2"/>
      <c r="D416" s="3"/>
    </row>
    <row r="417" spans="3:4" ht="14.25" customHeight="1">
      <c r="C417" s="2"/>
      <c r="D417" s="3"/>
    </row>
    <row r="418" spans="3:4" ht="14.25" customHeight="1">
      <c r="C418" s="2"/>
      <c r="D418" s="3"/>
    </row>
    <row r="419" spans="3:4" ht="14.25" customHeight="1">
      <c r="C419" s="2"/>
      <c r="D419" s="3"/>
    </row>
    <row r="420" spans="3:4" ht="14.25" customHeight="1">
      <c r="C420" s="2"/>
      <c r="D420" s="3"/>
    </row>
    <row r="421" spans="3:4" ht="14.25" customHeight="1">
      <c r="C421" s="2"/>
      <c r="D421" s="3"/>
    </row>
    <row r="422" spans="3:4" ht="14.25" customHeight="1">
      <c r="C422" s="2"/>
      <c r="D422" s="3"/>
    </row>
    <row r="423" spans="3:4" ht="14.25" customHeight="1">
      <c r="C423" s="2"/>
      <c r="D423" s="3"/>
    </row>
    <row r="424" spans="3:4" ht="14.25" customHeight="1">
      <c r="C424" s="2"/>
      <c r="D424" s="3"/>
    </row>
    <row r="425" spans="3:4" ht="14.25" customHeight="1">
      <c r="C425" s="2"/>
      <c r="D425" s="3"/>
    </row>
    <row r="426" spans="3:4" ht="14.25" customHeight="1">
      <c r="C426" s="2"/>
      <c r="D426" s="3"/>
    </row>
    <row r="427" spans="3:4" ht="14.25" customHeight="1">
      <c r="C427" s="2"/>
      <c r="D427" s="3"/>
    </row>
    <row r="428" spans="3:4" ht="14.25" customHeight="1">
      <c r="C428" s="2"/>
      <c r="D428" s="3"/>
    </row>
    <row r="429" spans="3:4" ht="14.25" customHeight="1">
      <c r="C429" s="2"/>
      <c r="D429" s="3"/>
    </row>
    <row r="430" spans="3:4" ht="14.25" customHeight="1">
      <c r="C430" s="2"/>
      <c r="D430" s="3"/>
    </row>
    <row r="431" spans="3:4" ht="14.25" customHeight="1">
      <c r="C431" s="2"/>
      <c r="D431" s="3"/>
    </row>
    <row r="432" spans="3:4" ht="14.25" customHeight="1">
      <c r="C432" s="2"/>
      <c r="D432" s="3"/>
    </row>
    <row r="433" spans="3:4" ht="14.25" customHeight="1">
      <c r="C433" s="2"/>
      <c r="D433" s="3"/>
    </row>
    <row r="434" spans="3:4" ht="14.25" customHeight="1">
      <c r="C434" s="2"/>
      <c r="D434" s="3"/>
    </row>
    <row r="435" spans="3:4" ht="14.25" customHeight="1">
      <c r="C435" s="2"/>
      <c r="D435" s="3"/>
    </row>
    <row r="436" spans="3:4" ht="14.25" customHeight="1">
      <c r="C436" s="2"/>
      <c r="D436" s="3"/>
    </row>
    <row r="437" spans="3:4" ht="14.25" customHeight="1">
      <c r="C437" s="2"/>
      <c r="D437" s="3"/>
    </row>
    <row r="438" spans="3:4" ht="14.25" customHeight="1">
      <c r="C438" s="2"/>
      <c r="D438" s="3"/>
    </row>
    <row r="439" spans="3:4" ht="14.25" customHeight="1">
      <c r="C439" s="2"/>
      <c r="D439" s="3"/>
    </row>
    <row r="440" spans="3:4" ht="14.25" customHeight="1">
      <c r="C440" s="2"/>
      <c r="D440" s="3"/>
    </row>
    <row r="441" spans="3:4" ht="14.25" customHeight="1">
      <c r="C441" s="2"/>
      <c r="D441" s="3"/>
    </row>
    <row r="442" spans="3:4" ht="14.25" customHeight="1">
      <c r="C442" s="2"/>
      <c r="D442" s="3"/>
    </row>
    <row r="443" spans="3:4" ht="14.25" customHeight="1">
      <c r="C443" s="2"/>
      <c r="D443" s="3"/>
    </row>
    <row r="444" spans="3:4" ht="14.25" customHeight="1">
      <c r="C444" s="2"/>
      <c r="D444" s="3"/>
    </row>
    <row r="445" spans="3:4" ht="14.25" customHeight="1">
      <c r="C445" s="2"/>
      <c r="D445" s="3"/>
    </row>
    <row r="446" spans="3:4" ht="14.25" customHeight="1">
      <c r="C446" s="2"/>
      <c r="D446" s="3"/>
    </row>
    <row r="447" spans="3:4" ht="14.25" customHeight="1">
      <c r="C447" s="2"/>
      <c r="D447" s="3"/>
    </row>
    <row r="448" spans="3:4" ht="14.25" customHeight="1">
      <c r="C448" s="2"/>
      <c r="D448" s="3"/>
    </row>
    <row r="449" spans="3:4" ht="14.25" customHeight="1">
      <c r="C449" s="2"/>
      <c r="D449" s="3"/>
    </row>
    <row r="450" spans="3:4" ht="14.25" customHeight="1">
      <c r="C450" s="2"/>
      <c r="D450" s="3"/>
    </row>
    <row r="451" spans="3:4" ht="14.25" customHeight="1">
      <c r="C451" s="2"/>
      <c r="D451" s="3"/>
    </row>
    <row r="452" spans="3:4" ht="14.25" customHeight="1">
      <c r="C452" s="2"/>
      <c r="D452" s="3"/>
    </row>
    <row r="453" spans="3:4" ht="14.25" customHeight="1">
      <c r="C453" s="2"/>
      <c r="D453" s="3"/>
    </row>
    <row r="454" spans="3:4" ht="14.25" customHeight="1">
      <c r="C454" s="2"/>
      <c r="D454" s="3"/>
    </row>
    <row r="455" spans="3:4" ht="14.25" customHeight="1">
      <c r="C455" s="2"/>
      <c r="D455" s="3"/>
    </row>
    <row r="456" spans="3:4" ht="14.25" customHeight="1">
      <c r="C456" s="2"/>
      <c r="D456" s="3"/>
    </row>
    <row r="457" spans="3:4" ht="14.25" customHeight="1">
      <c r="C457" s="2"/>
      <c r="D457" s="3"/>
    </row>
    <row r="458" spans="3:4" ht="14.25" customHeight="1">
      <c r="C458" s="2"/>
      <c r="D458" s="3"/>
    </row>
    <row r="459" spans="3:4" ht="14.25" customHeight="1">
      <c r="C459" s="2"/>
      <c r="D459" s="3"/>
    </row>
    <row r="460" spans="3:4" ht="14.25" customHeight="1">
      <c r="C460" s="2"/>
      <c r="D460" s="3"/>
    </row>
    <row r="461" spans="3:4" ht="14.25" customHeight="1">
      <c r="C461" s="2"/>
      <c r="D461" s="3"/>
    </row>
    <row r="462" spans="3:4" ht="14.25" customHeight="1">
      <c r="C462" s="2"/>
      <c r="D462" s="3"/>
    </row>
    <row r="463" spans="3:4" ht="14.25" customHeight="1">
      <c r="C463" s="2"/>
      <c r="D463" s="3"/>
    </row>
    <row r="464" spans="3:4" ht="14.25" customHeight="1">
      <c r="C464" s="2"/>
      <c r="D464" s="3"/>
    </row>
    <row r="465" spans="3:4" ht="14.25" customHeight="1">
      <c r="C465" s="2"/>
      <c r="D465" s="3"/>
    </row>
    <row r="466" spans="3:4" ht="14.25" customHeight="1">
      <c r="C466" s="2"/>
      <c r="D466" s="3"/>
    </row>
    <row r="467" spans="3:4" ht="14.25" customHeight="1">
      <c r="C467" s="2"/>
      <c r="D467" s="3"/>
    </row>
    <row r="468" spans="3:4" ht="14.25" customHeight="1">
      <c r="C468" s="2"/>
      <c r="D468" s="3"/>
    </row>
    <row r="469" spans="3:4" ht="14.25" customHeight="1">
      <c r="C469" s="2"/>
      <c r="D469" s="3"/>
    </row>
    <row r="470" spans="3:4" ht="14.25" customHeight="1">
      <c r="C470" s="2"/>
      <c r="D470" s="3"/>
    </row>
    <row r="471" spans="3:4" ht="14.25" customHeight="1">
      <c r="C471" s="2"/>
      <c r="D471" s="3"/>
    </row>
    <row r="472" spans="3:4" ht="14.25" customHeight="1">
      <c r="C472" s="2"/>
      <c r="D472" s="3"/>
    </row>
    <row r="473" spans="3:4" ht="14.25" customHeight="1">
      <c r="C473" s="2"/>
      <c r="D473" s="3"/>
    </row>
    <row r="474" spans="3:4" ht="14.25" customHeight="1">
      <c r="C474" s="2"/>
      <c r="D474" s="3"/>
    </row>
    <row r="475" spans="3:4" ht="14.25" customHeight="1">
      <c r="C475" s="2"/>
      <c r="D475" s="3"/>
    </row>
    <row r="476" spans="3:4" ht="14.25" customHeight="1">
      <c r="C476" s="2"/>
      <c r="D476" s="3"/>
    </row>
    <row r="477" spans="3:4" ht="14.25" customHeight="1">
      <c r="C477" s="2"/>
      <c r="D477" s="3"/>
    </row>
    <row r="478" spans="3:4" ht="14.25" customHeight="1">
      <c r="C478" s="2"/>
      <c r="D478" s="3"/>
    </row>
    <row r="479" spans="3:4" ht="14.25" customHeight="1">
      <c r="C479" s="2"/>
      <c r="D479" s="3"/>
    </row>
    <row r="480" spans="3:4" ht="14.25" customHeight="1">
      <c r="C480" s="2"/>
      <c r="D480" s="3"/>
    </row>
    <row r="481" spans="3:4" ht="14.25" customHeight="1">
      <c r="C481" s="2"/>
      <c r="D481" s="3"/>
    </row>
    <row r="482" spans="3:4" ht="14.25" customHeight="1">
      <c r="C482" s="2"/>
      <c r="D482" s="3"/>
    </row>
    <row r="483" spans="3:4" ht="14.25" customHeight="1">
      <c r="C483" s="2"/>
      <c r="D483" s="3"/>
    </row>
    <row r="484" spans="3:4" ht="14.25" customHeight="1">
      <c r="C484" s="2"/>
      <c r="D484" s="3"/>
    </row>
    <row r="485" spans="3:4" ht="14.25" customHeight="1">
      <c r="C485" s="2"/>
      <c r="D485" s="3"/>
    </row>
    <row r="486" spans="3:4" ht="14.25" customHeight="1">
      <c r="C486" s="2"/>
      <c r="D486" s="3"/>
    </row>
    <row r="487" spans="3:4" ht="14.25" customHeight="1">
      <c r="C487" s="2"/>
      <c r="D487" s="3"/>
    </row>
    <row r="488" spans="3:4" ht="14.25" customHeight="1">
      <c r="C488" s="2"/>
      <c r="D488" s="3"/>
    </row>
    <row r="489" spans="3:4" ht="14.25" customHeight="1">
      <c r="C489" s="2"/>
      <c r="D489" s="3"/>
    </row>
    <row r="490" spans="3:4" ht="14.25" customHeight="1">
      <c r="C490" s="2"/>
      <c r="D490" s="3"/>
    </row>
    <row r="491" spans="3:4" ht="14.25" customHeight="1">
      <c r="C491" s="2"/>
      <c r="D491" s="3"/>
    </row>
    <row r="492" spans="3:4" ht="14.25" customHeight="1">
      <c r="C492" s="2"/>
      <c r="D492" s="3"/>
    </row>
    <row r="493" spans="3:4" ht="14.25" customHeight="1">
      <c r="C493" s="2"/>
      <c r="D493" s="3"/>
    </row>
    <row r="494" spans="3:4" ht="14.25" customHeight="1">
      <c r="C494" s="2"/>
      <c r="D494" s="3"/>
    </row>
    <row r="495" spans="3:4" ht="14.25" customHeight="1">
      <c r="C495" s="2"/>
      <c r="D495" s="3"/>
    </row>
    <row r="496" spans="3:4" ht="14.25" customHeight="1">
      <c r="C496" s="2"/>
      <c r="D496" s="3"/>
    </row>
    <row r="497" spans="3:4" ht="14.25" customHeight="1">
      <c r="C497" s="2"/>
      <c r="D497" s="3"/>
    </row>
    <row r="498" spans="3:4" ht="14.25" customHeight="1">
      <c r="C498" s="2"/>
      <c r="D498" s="3"/>
    </row>
    <row r="499" spans="3:4" ht="14.25" customHeight="1">
      <c r="C499" s="2"/>
      <c r="D499" s="3"/>
    </row>
    <row r="500" spans="3:4" ht="14.25" customHeight="1">
      <c r="C500" s="2"/>
      <c r="D500" s="3"/>
    </row>
    <row r="501" spans="3:4" ht="14.25" customHeight="1">
      <c r="C501" s="2"/>
      <c r="D501" s="3"/>
    </row>
    <row r="502" spans="3:4" ht="14.25" customHeight="1">
      <c r="C502" s="2"/>
      <c r="D502" s="3"/>
    </row>
    <row r="503" spans="3:4" ht="14.25" customHeight="1">
      <c r="C503" s="2"/>
      <c r="D503" s="3"/>
    </row>
    <row r="504" spans="3:4" ht="14.25" customHeight="1">
      <c r="C504" s="2"/>
      <c r="D504" s="3"/>
    </row>
    <row r="505" spans="3:4" ht="14.25" customHeight="1">
      <c r="C505" s="2"/>
      <c r="D505" s="3"/>
    </row>
    <row r="506" spans="3:4" ht="14.25" customHeight="1">
      <c r="C506" s="2"/>
      <c r="D506" s="3"/>
    </row>
    <row r="507" spans="3:4" ht="14.25" customHeight="1">
      <c r="C507" s="2"/>
      <c r="D507" s="3"/>
    </row>
    <row r="508" spans="3:4" ht="14.25" customHeight="1">
      <c r="C508" s="2"/>
      <c r="D508" s="3"/>
    </row>
    <row r="509" spans="3:4" ht="14.25" customHeight="1">
      <c r="C509" s="2"/>
      <c r="D509" s="3"/>
    </row>
    <row r="510" spans="3:4" ht="14.25" customHeight="1">
      <c r="C510" s="2"/>
      <c r="D510" s="3"/>
    </row>
    <row r="511" spans="3:4" ht="14.25" customHeight="1">
      <c r="C511" s="2"/>
      <c r="D511" s="3"/>
    </row>
    <row r="512" spans="3:4" ht="14.25" customHeight="1">
      <c r="C512" s="2"/>
      <c r="D512" s="3"/>
    </row>
    <row r="513" spans="3:4" ht="14.25" customHeight="1">
      <c r="C513" s="2"/>
      <c r="D513" s="3"/>
    </row>
    <row r="514" spans="3:4" ht="14.25" customHeight="1">
      <c r="C514" s="2"/>
      <c r="D514" s="3"/>
    </row>
    <row r="515" spans="3:4" ht="14.25" customHeight="1">
      <c r="C515" s="2"/>
      <c r="D515" s="3"/>
    </row>
    <row r="516" spans="3:4" ht="14.25" customHeight="1">
      <c r="C516" s="2"/>
      <c r="D516" s="3"/>
    </row>
    <row r="517" spans="3:4" ht="14.25" customHeight="1">
      <c r="C517" s="2"/>
      <c r="D517" s="3"/>
    </row>
    <row r="518" spans="3:4" ht="14.25" customHeight="1">
      <c r="C518" s="2"/>
      <c r="D518" s="3"/>
    </row>
    <row r="519" spans="3:4" ht="14.25" customHeight="1">
      <c r="C519" s="2"/>
      <c r="D519" s="3"/>
    </row>
    <row r="520" spans="3:4" ht="14.25" customHeight="1">
      <c r="C520" s="2"/>
      <c r="D520" s="3"/>
    </row>
    <row r="521" spans="3:4" ht="14.25" customHeight="1">
      <c r="C521" s="2"/>
      <c r="D521" s="3"/>
    </row>
    <row r="522" spans="3:4" ht="14.25" customHeight="1">
      <c r="C522" s="2"/>
      <c r="D522" s="3"/>
    </row>
    <row r="523" spans="3:4" ht="14.25" customHeight="1">
      <c r="C523" s="2"/>
      <c r="D523" s="3"/>
    </row>
    <row r="524" spans="3:4" ht="14.25" customHeight="1">
      <c r="C524" s="2"/>
      <c r="D524" s="3"/>
    </row>
    <row r="525" spans="3:4" ht="14.25" customHeight="1">
      <c r="C525" s="2"/>
      <c r="D525" s="3"/>
    </row>
    <row r="526" spans="3:4" ht="14.25" customHeight="1">
      <c r="C526" s="2"/>
      <c r="D526" s="3"/>
    </row>
    <row r="527" spans="3:4" ht="14.25" customHeight="1">
      <c r="C527" s="2"/>
      <c r="D527" s="3"/>
    </row>
    <row r="528" spans="3:4" ht="14.25" customHeight="1">
      <c r="C528" s="2"/>
      <c r="D528" s="3"/>
    </row>
    <row r="529" spans="3:4" ht="14.25" customHeight="1">
      <c r="C529" s="2"/>
      <c r="D529" s="3"/>
    </row>
    <row r="530" spans="3:4" ht="14.25" customHeight="1">
      <c r="C530" s="2"/>
      <c r="D530" s="3"/>
    </row>
    <row r="531" spans="3:4" ht="14.25" customHeight="1">
      <c r="C531" s="2"/>
      <c r="D531" s="3"/>
    </row>
    <row r="532" spans="3:4" ht="14.25" customHeight="1">
      <c r="C532" s="2"/>
      <c r="D532" s="3"/>
    </row>
    <row r="533" spans="3:4" ht="14.25" customHeight="1">
      <c r="C533" s="2"/>
      <c r="D533" s="3"/>
    </row>
    <row r="534" spans="3:4" ht="14.25" customHeight="1">
      <c r="C534" s="2"/>
      <c r="D534" s="3"/>
    </row>
    <row r="535" spans="3:4" ht="14.25" customHeight="1">
      <c r="C535" s="2"/>
      <c r="D535" s="3"/>
    </row>
    <row r="536" spans="3:4" ht="14.25" customHeight="1">
      <c r="C536" s="2"/>
      <c r="D536" s="3"/>
    </row>
    <row r="537" spans="3:4" ht="14.25" customHeight="1">
      <c r="C537" s="2"/>
      <c r="D537" s="3"/>
    </row>
    <row r="538" spans="3:4" ht="14.25" customHeight="1">
      <c r="C538" s="2"/>
      <c r="D538" s="3"/>
    </row>
    <row r="539" spans="3:4" ht="14.25" customHeight="1">
      <c r="C539" s="2"/>
      <c r="D539" s="3"/>
    </row>
    <row r="540" spans="3:4" ht="14.25" customHeight="1">
      <c r="C540" s="2"/>
      <c r="D540" s="3"/>
    </row>
    <row r="541" spans="3:4" ht="14.25" customHeight="1">
      <c r="C541" s="2"/>
      <c r="D541" s="3"/>
    </row>
    <row r="542" spans="3:4" ht="14.25" customHeight="1">
      <c r="C542" s="2"/>
      <c r="D542" s="3"/>
    </row>
    <row r="543" spans="3:4" ht="14.25" customHeight="1">
      <c r="C543" s="2"/>
      <c r="D543" s="3"/>
    </row>
    <row r="544" spans="3:4" ht="14.25" customHeight="1">
      <c r="C544" s="2"/>
      <c r="D544" s="3"/>
    </row>
    <row r="545" spans="3:4" ht="14.25" customHeight="1">
      <c r="C545" s="2"/>
      <c r="D545" s="3"/>
    </row>
    <row r="546" spans="3:4" ht="14.25" customHeight="1">
      <c r="C546" s="2"/>
      <c r="D546" s="3"/>
    </row>
    <row r="547" spans="3:4" ht="14.25" customHeight="1">
      <c r="C547" s="2"/>
      <c r="D547" s="3"/>
    </row>
    <row r="548" spans="3:4" ht="14.25" customHeight="1">
      <c r="C548" s="2"/>
      <c r="D548" s="3"/>
    </row>
    <row r="549" spans="3:4" ht="14.25" customHeight="1">
      <c r="C549" s="2"/>
      <c r="D549" s="3"/>
    </row>
    <row r="550" spans="3:4" ht="14.25" customHeight="1">
      <c r="C550" s="2"/>
      <c r="D550" s="3"/>
    </row>
    <row r="551" spans="3:4" ht="14.25" customHeight="1">
      <c r="C551" s="2"/>
      <c r="D551" s="3"/>
    </row>
    <row r="552" spans="3:4" ht="14.25" customHeight="1">
      <c r="C552" s="2"/>
      <c r="D552" s="3"/>
    </row>
    <row r="553" spans="3:4" ht="14.25" customHeight="1">
      <c r="C553" s="2"/>
      <c r="D553" s="3"/>
    </row>
    <row r="554" spans="3:4" ht="14.25" customHeight="1">
      <c r="C554" s="2"/>
      <c r="D554" s="3"/>
    </row>
    <row r="555" spans="3:4" ht="14.25" customHeight="1">
      <c r="C555" s="2"/>
      <c r="D555" s="3"/>
    </row>
    <row r="556" spans="3:4" ht="14.25" customHeight="1">
      <c r="C556" s="2"/>
      <c r="D556" s="3"/>
    </row>
    <row r="557" spans="3:4" ht="14.25" customHeight="1">
      <c r="C557" s="2"/>
      <c r="D557" s="3"/>
    </row>
    <row r="558" spans="3:4" ht="14.25" customHeight="1">
      <c r="C558" s="2"/>
      <c r="D558" s="3"/>
    </row>
    <row r="559" spans="3:4" ht="14.25" customHeight="1">
      <c r="C559" s="2"/>
      <c r="D559" s="3"/>
    </row>
    <row r="560" spans="3:4" ht="14.25" customHeight="1">
      <c r="C560" s="2"/>
      <c r="D560" s="3"/>
    </row>
    <row r="561" spans="3:4" ht="14.25" customHeight="1">
      <c r="C561" s="2"/>
      <c r="D561" s="3"/>
    </row>
    <row r="562" spans="3:4" ht="14.25" customHeight="1">
      <c r="C562" s="2"/>
      <c r="D562" s="3"/>
    </row>
    <row r="563" spans="3:4" ht="14.25" customHeight="1">
      <c r="C563" s="2"/>
      <c r="D563" s="3"/>
    </row>
    <row r="564" spans="3:4" ht="14.25" customHeight="1">
      <c r="C564" s="2"/>
      <c r="D564" s="3"/>
    </row>
    <row r="565" spans="3:4" ht="14.25" customHeight="1">
      <c r="C565" s="2"/>
      <c r="D565" s="3"/>
    </row>
    <row r="566" spans="3:4" ht="14.25" customHeight="1">
      <c r="C566" s="2"/>
      <c r="D566" s="3"/>
    </row>
    <row r="567" spans="3:4" ht="14.25" customHeight="1">
      <c r="C567" s="2"/>
      <c r="D567" s="3"/>
    </row>
    <row r="568" spans="3:4" ht="14.25" customHeight="1">
      <c r="C568" s="2"/>
      <c r="D568" s="3"/>
    </row>
    <row r="569" spans="3:4" ht="14.25" customHeight="1">
      <c r="C569" s="2"/>
      <c r="D569" s="3"/>
    </row>
    <row r="570" spans="3:4" ht="14.25" customHeight="1">
      <c r="C570" s="2"/>
      <c r="D570" s="3"/>
    </row>
    <row r="571" spans="3:4" ht="14.25" customHeight="1">
      <c r="C571" s="2"/>
      <c r="D571" s="3"/>
    </row>
    <row r="572" spans="3:4" ht="14.25" customHeight="1">
      <c r="C572" s="2"/>
      <c r="D572" s="3"/>
    </row>
    <row r="573" spans="3:4" ht="14.25" customHeight="1">
      <c r="C573" s="2"/>
      <c r="D573" s="3"/>
    </row>
    <row r="574" spans="3:4" ht="14.25" customHeight="1">
      <c r="C574" s="2"/>
      <c r="D574" s="3"/>
    </row>
    <row r="575" spans="3:4" ht="14.25" customHeight="1">
      <c r="C575" s="2"/>
      <c r="D575" s="3"/>
    </row>
    <row r="576" spans="3:4" ht="14.25" customHeight="1">
      <c r="C576" s="2"/>
      <c r="D576" s="3"/>
    </row>
    <row r="577" spans="3:4" ht="14.25" customHeight="1">
      <c r="C577" s="2"/>
      <c r="D577" s="3"/>
    </row>
    <row r="578" spans="3:4" ht="14.25" customHeight="1">
      <c r="C578" s="2"/>
      <c r="D578" s="3"/>
    </row>
    <row r="579" spans="3:4" ht="14.25" customHeight="1">
      <c r="C579" s="2"/>
      <c r="D579" s="3"/>
    </row>
    <row r="580" spans="3:4" ht="14.25" customHeight="1">
      <c r="C580" s="2"/>
      <c r="D580" s="3"/>
    </row>
    <row r="581" spans="3:4" ht="14.25" customHeight="1">
      <c r="C581" s="2"/>
      <c r="D581" s="3"/>
    </row>
    <row r="582" spans="3:4" ht="14.25" customHeight="1">
      <c r="C582" s="2"/>
      <c r="D582" s="3"/>
    </row>
    <row r="583" spans="3:4" ht="14.25" customHeight="1">
      <c r="C583" s="2"/>
      <c r="D583" s="3"/>
    </row>
    <row r="584" spans="3:4" ht="14.25" customHeight="1">
      <c r="C584" s="2"/>
      <c r="D584" s="3"/>
    </row>
    <row r="585" spans="3:4" ht="14.25" customHeight="1">
      <c r="C585" s="2"/>
      <c r="D585" s="3"/>
    </row>
    <row r="586" spans="3:4" ht="14.25" customHeight="1">
      <c r="C586" s="2"/>
      <c r="D586" s="3"/>
    </row>
    <row r="587" spans="3:4" ht="14.25" customHeight="1">
      <c r="C587" s="2"/>
      <c r="D587" s="3"/>
    </row>
    <row r="588" spans="3:4" ht="14.25" customHeight="1">
      <c r="C588" s="2"/>
      <c r="D588" s="3"/>
    </row>
    <row r="589" spans="3:4" ht="14.25" customHeight="1">
      <c r="C589" s="2"/>
      <c r="D589" s="3"/>
    </row>
    <row r="590" spans="3:4" ht="14.25" customHeight="1">
      <c r="C590" s="2"/>
      <c r="D590" s="3"/>
    </row>
    <row r="591" spans="3:4" ht="14.25" customHeight="1">
      <c r="C591" s="2"/>
      <c r="D591" s="3"/>
    </row>
    <row r="592" spans="3:4" ht="14.25" customHeight="1">
      <c r="C592" s="2"/>
      <c r="D592" s="3"/>
    </row>
    <row r="593" spans="3:4" ht="14.25" customHeight="1">
      <c r="C593" s="2"/>
      <c r="D593" s="3"/>
    </row>
    <row r="594" spans="3:4" ht="14.25" customHeight="1">
      <c r="C594" s="2"/>
      <c r="D594" s="3"/>
    </row>
    <row r="595" spans="3:4" ht="14.25" customHeight="1">
      <c r="C595" s="2"/>
      <c r="D595" s="3"/>
    </row>
    <row r="596" spans="3:4" ht="14.25" customHeight="1">
      <c r="C596" s="2"/>
      <c r="D596" s="3"/>
    </row>
    <row r="597" spans="3:4" ht="14.25" customHeight="1">
      <c r="C597" s="2"/>
      <c r="D597" s="3"/>
    </row>
    <row r="598" spans="3:4" ht="14.25" customHeight="1">
      <c r="C598" s="2"/>
      <c r="D598" s="3"/>
    </row>
    <row r="599" spans="3:4" ht="14.25" customHeight="1">
      <c r="C599" s="2"/>
      <c r="D599" s="3"/>
    </row>
    <row r="600" spans="3:4" ht="14.25" customHeight="1">
      <c r="C600" s="2"/>
      <c r="D600" s="3"/>
    </row>
    <row r="601" spans="3:4" ht="14.25" customHeight="1">
      <c r="C601" s="2"/>
      <c r="D601" s="3"/>
    </row>
    <row r="602" spans="3:4" ht="14.25" customHeight="1">
      <c r="C602" s="2"/>
      <c r="D602" s="3"/>
    </row>
    <row r="603" spans="3:4" ht="14.25" customHeight="1">
      <c r="C603" s="2"/>
      <c r="D603" s="3"/>
    </row>
    <row r="604" spans="3:4" ht="14.25" customHeight="1">
      <c r="C604" s="2"/>
      <c r="D604" s="3"/>
    </row>
    <row r="605" spans="3:4" ht="14.25" customHeight="1">
      <c r="C605" s="2"/>
      <c r="D605" s="3"/>
    </row>
    <row r="606" spans="3:4" ht="14.25" customHeight="1">
      <c r="C606" s="2"/>
      <c r="D606" s="3"/>
    </row>
    <row r="607" spans="3:4" ht="14.25" customHeight="1">
      <c r="C607" s="2"/>
      <c r="D607" s="3"/>
    </row>
    <row r="608" spans="3:4" ht="14.25" customHeight="1">
      <c r="C608" s="2"/>
      <c r="D608" s="3"/>
    </row>
    <row r="609" spans="3:4" ht="14.25" customHeight="1">
      <c r="C609" s="2"/>
      <c r="D609" s="3"/>
    </row>
    <row r="610" spans="3:4" ht="14.25" customHeight="1">
      <c r="C610" s="2"/>
      <c r="D610" s="3"/>
    </row>
    <row r="611" spans="3:4" ht="14.25" customHeight="1">
      <c r="C611" s="2"/>
      <c r="D611" s="3"/>
    </row>
    <row r="612" spans="3:4" ht="14.25" customHeight="1">
      <c r="C612" s="2"/>
      <c r="D612" s="3"/>
    </row>
    <row r="613" spans="3:4" ht="14.25" customHeight="1">
      <c r="C613" s="2"/>
      <c r="D613" s="3"/>
    </row>
    <row r="614" spans="3:4" ht="14.25" customHeight="1">
      <c r="C614" s="2"/>
      <c r="D614" s="3"/>
    </row>
    <row r="615" spans="3:4" ht="14.25" customHeight="1">
      <c r="C615" s="2"/>
      <c r="D615" s="3"/>
    </row>
    <row r="616" spans="3:4" ht="14.25" customHeight="1">
      <c r="C616" s="2"/>
      <c r="D616" s="3"/>
    </row>
    <row r="617" spans="3:4" ht="14.25" customHeight="1">
      <c r="C617" s="2"/>
      <c r="D617" s="3"/>
    </row>
    <row r="618" spans="3:4" ht="14.25" customHeight="1">
      <c r="C618" s="2"/>
      <c r="D618" s="3"/>
    </row>
    <row r="619" spans="3:4" ht="14.25" customHeight="1">
      <c r="C619" s="2"/>
      <c r="D619" s="3"/>
    </row>
    <row r="620" spans="3:4" ht="14.25" customHeight="1">
      <c r="C620" s="2"/>
      <c r="D620" s="3"/>
    </row>
    <row r="621" spans="3:4" ht="14.25" customHeight="1">
      <c r="C621" s="2"/>
      <c r="D621" s="3"/>
    </row>
    <row r="622" spans="3:4" ht="14.25" customHeight="1">
      <c r="C622" s="2"/>
      <c r="D622" s="3"/>
    </row>
    <row r="623" spans="3:4" ht="14.25" customHeight="1">
      <c r="C623" s="2"/>
      <c r="D623" s="3"/>
    </row>
    <row r="624" spans="3:4" ht="14.25" customHeight="1">
      <c r="C624" s="2"/>
      <c r="D624" s="3"/>
    </row>
    <row r="625" spans="3:4" ht="14.25" customHeight="1">
      <c r="C625" s="2"/>
      <c r="D625" s="3"/>
    </row>
    <row r="626" spans="3:4" ht="14.25" customHeight="1">
      <c r="C626" s="2"/>
      <c r="D626" s="3"/>
    </row>
    <row r="627" spans="3:4" ht="14.25" customHeight="1">
      <c r="C627" s="2"/>
      <c r="D627" s="3"/>
    </row>
    <row r="628" spans="3:4" ht="14.25" customHeight="1">
      <c r="C628" s="2"/>
      <c r="D628" s="3"/>
    </row>
    <row r="629" spans="3:4" ht="14.25" customHeight="1">
      <c r="C629" s="2"/>
      <c r="D629" s="3"/>
    </row>
    <row r="630" spans="3:4" ht="14.25" customHeight="1">
      <c r="C630" s="2"/>
      <c r="D630" s="3"/>
    </row>
    <row r="631" spans="3:4" ht="14.25" customHeight="1">
      <c r="C631" s="2"/>
      <c r="D631" s="3"/>
    </row>
    <row r="632" spans="3:4" ht="14.25" customHeight="1">
      <c r="C632" s="2"/>
      <c r="D632" s="3"/>
    </row>
    <row r="633" spans="3:4" ht="14.25" customHeight="1">
      <c r="C633" s="2"/>
      <c r="D633" s="3"/>
    </row>
    <row r="634" spans="3:4" ht="14.25" customHeight="1">
      <c r="C634" s="2"/>
      <c r="D634" s="3"/>
    </row>
    <row r="635" spans="3:4" ht="14.25" customHeight="1">
      <c r="C635" s="2"/>
      <c r="D635" s="3"/>
    </row>
    <row r="636" spans="3:4" ht="14.25" customHeight="1">
      <c r="C636" s="2"/>
      <c r="D636" s="3"/>
    </row>
    <row r="637" spans="3:4" ht="14.25" customHeight="1">
      <c r="C637" s="2"/>
      <c r="D637" s="3"/>
    </row>
    <row r="638" spans="3:4" ht="14.25" customHeight="1">
      <c r="C638" s="2"/>
      <c r="D638" s="3"/>
    </row>
    <row r="639" spans="3:4" ht="14.25" customHeight="1">
      <c r="C639" s="2"/>
      <c r="D639" s="3"/>
    </row>
    <row r="640" spans="3:4" ht="14.25" customHeight="1">
      <c r="C640" s="2"/>
      <c r="D640" s="3"/>
    </row>
    <row r="641" spans="3:4" ht="14.25" customHeight="1">
      <c r="C641" s="2"/>
      <c r="D641" s="3"/>
    </row>
    <row r="642" spans="3:4" ht="14.25" customHeight="1">
      <c r="C642" s="2"/>
      <c r="D642" s="3"/>
    </row>
    <row r="643" spans="3:4" ht="14.25" customHeight="1">
      <c r="C643" s="2"/>
      <c r="D643" s="3"/>
    </row>
    <row r="644" spans="3:4" ht="14.25" customHeight="1">
      <c r="C644" s="2"/>
      <c r="D644" s="3"/>
    </row>
    <row r="645" spans="3:4" ht="14.25" customHeight="1">
      <c r="C645" s="2"/>
      <c r="D645" s="3"/>
    </row>
    <row r="646" spans="3:4" ht="14.25" customHeight="1">
      <c r="C646" s="2"/>
      <c r="D646" s="3"/>
    </row>
    <row r="647" spans="3:4" ht="14.25" customHeight="1">
      <c r="C647" s="2"/>
      <c r="D647" s="3"/>
    </row>
    <row r="648" spans="3:4" ht="14.25" customHeight="1">
      <c r="C648" s="2"/>
      <c r="D648" s="3"/>
    </row>
    <row r="649" spans="3:4" ht="14.25" customHeight="1">
      <c r="C649" s="2"/>
      <c r="D649" s="3"/>
    </row>
    <row r="650" spans="3:4" ht="14.25" customHeight="1">
      <c r="C650" s="2"/>
      <c r="D650" s="3"/>
    </row>
    <row r="651" spans="3:4" ht="14.25" customHeight="1">
      <c r="C651" s="2"/>
      <c r="D651" s="3"/>
    </row>
    <row r="652" spans="3:4" ht="14.25" customHeight="1">
      <c r="C652" s="2"/>
      <c r="D652" s="3"/>
    </row>
    <row r="653" spans="3:4" ht="14.25" customHeight="1">
      <c r="C653" s="2"/>
      <c r="D653" s="3"/>
    </row>
    <row r="654" spans="3:4" ht="14.25" customHeight="1">
      <c r="C654" s="2"/>
      <c r="D654" s="3"/>
    </row>
    <row r="655" spans="3:4" ht="14.25" customHeight="1">
      <c r="C655" s="2"/>
      <c r="D655" s="3"/>
    </row>
    <row r="656" spans="3:4" ht="14.25" customHeight="1">
      <c r="C656" s="2"/>
      <c r="D656" s="3"/>
    </row>
    <row r="657" spans="3:4" ht="14.25" customHeight="1">
      <c r="C657" s="2"/>
      <c r="D657" s="3"/>
    </row>
    <row r="658" spans="3:4" ht="14.25" customHeight="1">
      <c r="C658" s="2"/>
      <c r="D658" s="3"/>
    </row>
    <row r="659" spans="3:4" ht="14.25" customHeight="1">
      <c r="C659" s="2"/>
      <c r="D659" s="3"/>
    </row>
    <row r="660" spans="3:4" ht="14.25" customHeight="1">
      <c r="C660" s="2"/>
      <c r="D660" s="3"/>
    </row>
    <row r="661" spans="3:4" ht="14.25" customHeight="1">
      <c r="C661" s="2"/>
      <c r="D661" s="3"/>
    </row>
    <row r="662" spans="3:4" ht="14.25" customHeight="1">
      <c r="C662" s="2"/>
      <c r="D662" s="3"/>
    </row>
    <row r="663" spans="3:4" ht="14.25" customHeight="1">
      <c r="C663" s="2"/>
      <c r="D663" s="3"/>
    </row>
    <row r="664" spans="3:4" ht="14.25" customHeight="1">
      <c r="C664" s="2"/>
      <c r="D664" s="3"/>
    </row>
    <row r="665" spans="3:4" ht="14.25" customHeight="1">
      <c r="C665" s="2"/>
      <c r="D665" s="3"/>
    </row>
    <row r="666" spans="3:4" ht="14.25" customHeight="1">
      <c r="C666" s="2"/>
      <c r="D666" s="3"/>
    </row>
    <row r="667" spans="3:4" ht="14.25" customHeight="1">
      <c r="C667" s="2"/>
      <c r="D667" s="3"/>
    </row>
    <row r="668" spans="3:4" ht="14.25" customHeight="1">
      <c r="C668" s="2"/>
      <c r="D668" s="3"/>
    </row>
    <row r="669" spans="3:4" ht="14.25" customHeight="1">
      <c r="C669" s="2"/>
      <c r="D669" s="3"/>
    </row>
    <row r="670" spans="3:4" ht="14.25" customHeight="1">
      <c r="C670" s="2"/>
      <c r="D670" s="3"/>
    </row>
    <row r="671" spans="3:4" ht="14.25" customHeight="1">
      <c r="C671" s="2"/>
      <c r="D671" s="3"/>
    </row>
    <row r="672" spans="3:4" ht="14.25" customHeight="1">
      <c r="C672" s="2"/>
      <c r="D672" s="3"/>
    </row>
    <row r="673" spans="3:4" ht="14.25" customHeight="1">
      <c r="C673" s="2"/>
      <c r="D673" s="3"/>
    </row>
    <row r="674" spans="3:4" ht="14.25" customHeight="1">
      <c r="C674" s="2"/>
      <c r="D674" s="3"/>
    </row>
    <row r="675" spans="3:4" ht="14.25" customHeight="1">
      <c r="C675" s="2"/>
      <c r="D675" s="3"/>
    </row>
    <row r="676" spans="3:4" ht="14.25" customHeight="1">
      <c r="C676" s="2"/>
      <c r="D676" s="3"/>
    </row>
    <row r="677" spans="3:4" ht="14.25" customHeight="1">
      <c r="C677" s="2"/>
      <c r="D677" s="3"/>
    </row>
    <row r="678" spans="3:4" ht="14.25" customHeight="1">
      <c r="C678" s="2"/>
      <c r="D678" s="3"/>
    </row>
    <row r="679" spans="3:4" ht="14.25" customHeight="1">
      <c r="C679" s="2"/>
      <c r="D679" s="3"/>
    </row>
    <row r="680" spans="3:4" ht="14.25" customHeight="1">
      <c r="C680" s="2"/>
      <c r="D680" s="3"/>
    </row>
    <row r="681" spans="3:4" ht="14.25" customHeight="1">
      <c r="C681" s="2"/>
      <c r="D681" s="3"/>
    </row>
    <row r="682" spans="3:4" ht="14.25" customHeight="1">
      <c r="C682" s="2"/>
      <c r="D682" s="3"/>
    </row>
    <row r="683" spans="3:4" ht="14.25" customHeight="1">
      <c r="C683" s="2"/>
      <c r="D683" s="3"/>
    </row>
    <row r="684" spans="3:4" ht="14.25" customHeight="1">
      <c r="C684" s="2"/>
      <c r="D684" s="3"/>
    </row>
    <row r="685" spans="3:4" ht="14.25" customHeight="1">
      <c r="C685" s="2"/>
      <c r="D685" s="3"/>
    </row>
    <row r="686" spans="3:4" ht="14.25" customHeight="1">
      <c r="C686" s="2"/>
      <c r="D686" s="3"/>
    </row>
    <row r="687" spans="3:4" ht="14.25" customHeight="1">
      <c r="C687" s="2"/>
      <c r="D687" s="3"/>
    </row>
    <row r="688" spans="3:4" ht="14.25" customHeight="1">
      <c r="C688" s="2"/>
      <c r="D688" s="3"/>
    </row>
    <row r="689" spans="3:4" ht="14.25" customHeight="1">
      <c r="C689" s="2"/>
      <c r="D689" s="3"/>
    </row>
    <row r="690" spans="3:4" ht="14.25" customHeight="1">
      <c r="C690" s="2"/>
      <c r="D690" s="3"/>
    </row>
    <row r="691" spans="3:4" ht="14.25" customHeight="1">
      <c r="C691" s="2"/>
      <c r="D691" s="3"/>
    </row>
    <row r="692" spans="3:4" ht="14.25" customHeight="1">
      <c r="C692" s="2"/>
      <c r="D692" s="3"/>
    </row>
    <row r="693" spans="3:4" ht="14.25" customHeight="1">
      <c r="C693" s="2"/>
      <c r="D693" s="3"/>
    </row>
    <row r="694" spans="3:4" ht="14.25" customHeight="1">
      <c r="C694" s="2"/>
      <c r="D694" s="3"/>
    </row>
    <row r="695" spans="3:4" ht="14.25" customHeight="1">
      <c r="C695" s="2"/>
      <c r="D695" s="3"/>
    </row>
    <row r="696" spans="3:4" ht="14.25" customHeight="1">
      <c r="C696" s="2"/>
      <c r="D696" s="3"/>
    </row>
    <row r="697" spans="3:4" ht="14.25" customHeight="1">
      <c r="C697" s="2"/>
      <c r="D697" s="3"/>
    </row>
    <row r="698" spans="3:4" ht="14.25" customHeight="1">
      <c r="C698" s="2"/>
      <c r="D698" s="3"/>
    </row>
    <row r="699" spans="3:4" ht="14.25" customHeight="1">
      <c r="C699" s="2"/>
      <c r="D699" s="3"/>
    </row>
    <row r="700" spans="3:4" ht="14.25" customHeight="1">
      <c r="C700" s="2"/>
      <c r="D700" s="3"/>
    </row>
    <row r="701" spans="3:4" ht="14.25" customHeight="1">
      <c r="C701" s="2"/>
      <c r="D701" s="3"/>
    </row>
    <row r="702" spans="3:4" ht="14.25" customHeight="1">
      <c r="C702" s="2"/>
      <c r="D702" s="3"/>
    </row>
    <row r="703" spans="3:4" ht="14.25" customHeight="1">
      <c r="C703" s="2"/>
      <c r="D703" s="3"/>
    </row>
    <row r="704" spans="3:4" ht="14.25" customHeight="1">
      <c r="C704" s="2"/>
      <c r="D704" s="3"/>
    </row>
    <row r="705" spans="3:4" ht="14.25" customHeight="1">
      <c r="C705" s="2"/>
      <c r="D705" s="3"/>
    </row>
    <row r="706" spans="3:4" ht="14.25" customHeight="1">
      <c r="C706" s="2"/>
      <c r="D706" s="3"/>
    </row>
    <row r="707" spans="3:4" ht="14.25" customHeight="1">
      <c r="C707" s="2"/>
      <c r="D707" s="3"/>
    </row>
    <row r="708" spans="3:4" ht="14.25" customHeight="1">
      <c r="C708" s="2"/>
      <c r="D708" s="3"/>
    </row>
    <row r="709" spans="3:4" ht="14.25" customHeight="1">
      <c r="C709" s="2"/>
      <c r="D709" s="3"/>
    </row>
    <row r="710" spans="3:4" ht="14.25" customHeight="1">
      <c r="C710" s="2"/>
      <c r="D710" s="3"/>
    </row>
    <row r="711" spans="3:4" ht="14.25" customHeight="1">
      <c r="C711" s="2"/>
      <c r="D711" s="3"/>
    </row>
    <row r="712" spans="3:4" ht="14.25" customHeight="1">
      <c r="C712" s="2"/>
      <c r="D712" s="3"/>
    </row>
    <row r="713" spans="3:4" ht="14.25" customHeight="1">
      <c r="C713" s="2"/>
      <c r="D713" s="3"/>
    </row>
    <row r="714" spans="3:4" ht="14.25" customHeight="1">
      <c r="C714" s="2"/>
      <c r="D714" s="3"/>
    </row>
    <row r="715" spans="3:4" ht="14.25" customHeight="1">
      <c r="C715" s="2"/>
      <c r="D715" s="3"/>
    </row>
    <row r="716" spans="3:4" ht="14.25" customHeight="1">
      <c r="C716" s="2"/>
      <c r="D716" s="3"/>
    </row>
    <row r="717" spans="3:4" ht="14.25" customHeight="1">
      <c r="C717" s="2"/>
      <c r="D717" s="3"/>
    </row>
    <row r="718" spans="3:4" ht="14.25" customHeight="1">
      <c r="C718" s="2"/>
      <c r="D718" s="3"/>
    </row>
    <row r="719" spans="3:4" ht="14.25" customHeight="1">
      <c r="C719" s="2"/>
      <c r="D719" s="3"/>
    </row>
    <row r="720" spans="3:4" ht="14.25" customHeight="1">
      <c r="C720" s="2"/>
      <c r="D720" s="3"/>
    </row>
    <row r="721" spans="3:4" ht="14.25" customHeight="1">
      <c r="C721" s="2"/>
      <c r="D721" s="3"/>
    </row>
    <row r="722" spans="3:4" ht="14.25" customHeight="1">
      <c r="C722" s="2"/>
      <c r="D722" s="3"/>
    </row>
    <row r="723" spans="3:4" ht="14.25" customHeight="1">
      <c r="C723" s="2"/>
      <c r="D723" s="3"/>
    </row>
    <row r="724" spans="3:4" ht="14.25" customHeight="1">
      <c r="C724" s="2"/>
      <c r="D724" s="3"/>
    </row>
    <row r="725" spans="3:4" ht="14.25" customHeight="1">
      <c r="C725" s="2"/>
      <c r="D725" s="3"/>
    </row>
    <row r="726" spans="3:4" ht="14.25" customHeight="1">
      <c r="C726" s="2"/>
      <c r="D726" s="3"/>
    </row>
    <row r="727" spans="3:4" ht="14.25" customHeight="1">
      <c r="C727" s="2"/>
      <c r="D727" s="3"/>
    </row>
    <row r="728" spans="3:4" ht="14.25" customHeight="1">
      <c r="C728" s="2"/>
      <c r="D728" s="3"/>
    </row>
    <row r="729" spans="3:4" ht="14.25" customHeight="1">
      <c r="C729" s="2"/>
      <c r="D729" s="3"/>
    </row>
    <row r="730" spans="3:4" ht="14.25" customHeight="1">
      <c r="C730" s="2"/>
      <c r="D730" s="3"/>
    </row>
    <row r="731" spans="3:4" ht="14.25" customHeight="1">
      <c r="C731" s="2"/>
      <c r="D731" s="3"/>
    </row>
    <row r="732" spans="3:4" ht="14.25" customHeight="1">
      <c r="C732" s="2"/>
      <c r="D732" s="3"/>
    </row>
    <row r="733" spans="3:4" ht="14.25" customHeight="1">
      <c r="C733" s="2"/>
      <c r="D733" s="3"/>
    </row>
    <row r="734" spans="3:4" ht="14.25" customHeight="1">
      <c r="C734" s="2"/>
      <c r="D734" s="3"/>
    </row>
    <row r="735" spans="3:4" ht="14.25" customHeight="1">
      <c r="C735" s="2"/>
      <c r="D735" s="3"/>
    </row>
    <row r="736" spans="3:4" ht="14.25" customHeight="1">
      <c r="C736" s="2"/>
      <c r="D736" s="3"/>
    </row>
    <row r="737" spans="3:4" ht="14.25" customHeight="1">
      <c r="C737" s="2"/>
      <c r="D737" s="3"/>
    </row>
    <row r="738" spans="3:4" ht="14.25" customHeight="1">
      <c r="C738" s="2"/>
      <c r="D738" s="3"/>
    </row>
    <row r="739" spans="3:4" ht="14.25" customHeight="1">
      <c r="C739" s="2"/>
      <c r="D739" s="3"/>
    </row>
    <row r="740" spans="3:4" ht="14.25" customHeight="1">
      <c r="C740" s="2"/>
      <c r="D740" s="3"/>
    </row>
    <row r="741" spans="3:4" ht="14.25" customHeight="1">
      <c r="C741" s="2"/>
      <c r="D741" s="3"/>
    </row>
    <row r="742" spans="3:4" ht="14.25" customHeight="1">
      <c r="C742" s="2"/>
      <c r="D742" s="3"/>
    </row>
    <row r="743" spans="3:4" ht="14.25" customHeight="1">
      <c r="C743" s="2"/>
      <c r="D743" s="3"/>
    </row>
    <row r="744" spans="3:4" ht="14.25" customHeight="1">
      <c r="C744" s="2"/>
      <c r="D744" s="3"/>
    </row>
    <row r="745" spans="3:4" ht="14.25" customHeight="1">
      <c r="C745" s="2"/>
      <c r="D745" s="3"/>
    </row>
    <row r="746" spans="3:4" ht="14.25" customHeight="1">
      <c r="C746" s="2"/>
      <c r="D746" s="3"/>
    </row>
    <row r="747" spans="3:4" ht="14.25" customHeight="1">
      <c r="C747" s="2"/>
      <c r="D747" s="3"/>
    </row>
    <row r="748" spans="3:4" ht="14.25" customHeight="1">
      <c r="C748" s="2"/>
      <c r="D748" s="3"/>
    </row>
    <row r="749" spans="3:4" ht="14.25" customHeight="1">
      <c r="C749" s="2"/>
      <c r="D749" s="3"/>
    </row>
    <row r="750" spans="3:4" ht="14.25" customHeight="1">
      <c r="C750" s="2"/>
      <c r="D750" s="3"/>
    </row>
    <row r="751" spans="3:4" ht="14.25" customHeight="1">
      <c r="C751" s="2"/>
      <c r="D751" s="3"/>
    </row>
    <row r="752" spans="3:4" ht="14.25" customHeight="1">
      <c r="C752" s="2"/>
      <c r="D752" s="3"/>
    </row>
    <row r="753" spans="3:4" ht="14.25" customHeight="1">
      <c r="C753" s="2"/>
      <c r="D753" s="3"/>
    </row>
    <row r="754" spans="3:4" ht="14.25" customHeight="1">
      <c r="C754" s="2"/>
      <c r="D754" s="3"/>
    </row>
    <row r="755" spans="3:4" ht="14.25" customHeight="1">
      <c r="C755" s="2"/>
      <c r="D755" s="3"/>
    </row>
    <row r="756" spans="3:4" ht="14.25" customHeight="1">
      <c r="C756" s="2"/>
      <c r="D756" s="3"/>
    </row>
    <row r="757" spans="3:4" ht="14.25" customHeight="1">
      <c r="C757" s="2"/>
      <c r="D757" s="3"/>
    </row>
    <row r="758" spans="3:4" ht="14.25" customHeight="1">
      <c r="C758" s="2"/>
      <c r="D758" s="3"/>
    </row>
    <row r="759" spans="3:4" ht="14.25" customHeight="1">
      <c r="C759" s="2"/>
      <c r="D759" s="3"/>
    </row>
    <row r="760" spans="3:4" ht="14.25" customHeight="1">
      <c r="C760" s="2"/>
      <c r="D760" s="3"/>
    </row>
    <row r="761" spans="3:4" ht="14.25" customHeight="1">
      <c r="C761" s="2"/>
      <c r="D761" s="3"/>
    </row>
    <row r="762" spans="3:4" ht="14.25" customHeight="1">
      <c r="C762" s="2"/>
      <c r="D762" s="3"/>
    </row>
    <row r="763" spans="3:4" ht="14.25" customHeight="1">
      <c r="C763" s="2"/>
      <c r="D763" s="3"/>
    </row>
    <row r="764" spans="3:4" ht="14.25" customHeight="1">
      <c r="C764" s="2"/>
      <c r="D764" s="3"/>
    </row>
    <row r="765" spans="3:4" ht="14.25" customHeight="1">
      <c r="C765" s="2"/>
      <c r="D765" s="3"/>
    </row>
    <row r="766" spans="3:4" ht="14.25" customHeight="1">
      <c r="C766" s="2"/>
      <c r="D766" s="3"/>
    </row>
    <row r="767" spans="3:4" ht="14.25" customHeight="1">
      <c r="C767" s="2"/>
      <c r="D767" s="3"/>
    </row>
    <row r="768" spans="3:4" ht="14.25" customHeight="1">
      <c r="C768" s="2"/>
      <c r="D768" s="3"/>
    </row>
    <row r="769" spans="3:4" ht="14.25" customHeight="1">
      <c r="C769" s="2"/>
      <c r="D769" s="3"/>
    </row>
    <row r="770" spans="3:4" ht="14.25" customHeight="1">
      <c r="C770" s="2"/>
      <c r="D770" s="3"/>
    </row>
    <row r="771" spans="3:4" ht="14.25" customHeight="1">
      <c r="C771" s="2"/>
      <c r="D771" s="3"/>
    </row>
    <row r="772" spans="3:4" ht="14.25" customHeight="1">
      <c r="C772" s="2"/>
      <c r="D772" s="3"/>
    </row>
    <row r="773" spans="3:4" ht="14.25" customHeight="1">
      <c r="C773" s="2"/>
      <c r="D773" s="3"/>
    </row>
    <row r="774" spans="3:4" ht="14.25" customHeight="1">
      <c r="C774" s="2"/>
      <c r="D774" s="3"/>
    </row>
    <row r="775" spans="3:4" ht="14.25" customHeight="1">
      <c r="C775" s="2"/>
      <c r="D775" s="3"/>
    </row>
    <row r="776" spans="3:4" ht="14.25" customHeight="1">
      <c r="C776" s="2"/>
      <c r="D776" s="3"/>
    </row>
    <row r="777" spans="3:4" ht="14.25" customHeight="1">
      <c r="C777" s="2"/>
      <c r="D777" s="3"/>
    </row>
    <row r="778" spans="3:4" ht="14.25" customHeight="1">
      <c r="C778" s="2"/>
      <c r="D778" s="3"/>
    </row>
    <row r="779" spans="3:4" ht="14.25" customHeight="1">
      <c r="C779" s="2"/>
      <c r="D779" s="3"/>
    </row>
    <row r="780" spans="3:4" ht="14.25" customHeight="1">
      <c r="C780" s="2"/>
      <c r="D780" s="3"/>
    </row>
    <row r="781" spans="3:4" ht="14.25" customHeight="1">
      <c r="C781" s="2"/>
      <c r="D781" s="3"/>
    </row>
    <row r="782" spans="3:4" ht="14.25" customHeight="1">
      <c r="C782" s="2"/>
      <c r="D782" s="3"/>
    </row>
    <row r="783" spans="3:4" ht="14.25" customHeight="1">
      <c r="C783" s="2"/>
      <c r="D783" s="3"/>
    </row>
    <row r="784" spans="3:4" ht="14.25" customHeight="1">
      <c r="C784" s="2"/>
      <c r="D784" s="3"/>
    </row>
    <row r="785" spans="3:4" ht="14.25" customHeight="1">
      <c r="C785" s="2"/>
      <c r="D785" s="3"/>
    </row>
    <row r="786" spans="3:4" ht="14.25" customHeight="1">
      <c r="C786" s="2"/>
      <c r="D786" s="3"/>
    </row>
    <row r="787" spans="3:4" ht="14.25" customHeight="1">
      <c r="C787" s="2"/>
      <c r="D787" s="3"/>
    </row>
    <row r="788" spans="3:4" ht="14.25" customHeight="1">
      <c r="C788" s="2"/>
      <c r="D788" s="3"/>
    </row>
    <row r="789" spans="3:4" ht="14.25" customHeight="1">
      <c r="C789" s="2"/>
      <c r="D789" s="3"/>
    </row>
    <row r="790" spans="3:4" ht="14.25" customHeight="1">
      <c r="C790" s="2"/>
      <c r="D790" s="3"/>
    </row>
    <row r="791" spans="3:4" ht="14.25" customHeight="1">
      <c r="C791" s="2"/>
      <c r="D791" s="3"/>
    </row>
    <row r="792" spans="3:4" ht="14.25" customHeight="1">
      <c r="C792" s="2"/>
      <c r="D792" s="3"/>
    </row>
    <row r="793" spans="3:4" ht="14.25" customHeight="1">
      <c r="C793" s="2"/>
      <c r="D793" s="3"/>
    </row>
    <row r="794" spans="3:4" ht="14.25" customHeight="1">
      <c r="C794" s="2"/>
      <c r="D794" s="3"/>
    </row>
    <row r="795" spans="3:4" ht="14.25" customHeight="1">
      <c r="C795" s="2"/>
      <c r="D795" s="3"/>
    </row>
    <row r="796" spans="3:4" ht="14.25" customHeight="1">
      <c r="C796" s="2"/>
      <c r="D796" s="3"/>
    </row>
    <row r="797" spans="3:4" ht="14.25" customHeight="1">
      <c r="C797" s="2"/>
      <c r="D797" s="3"/>
    </row>
    <row r="798" spans="3:4" ht="14.25" customHeight="1">
      <c r="C798" s="2"/>
      <c r="D798" s="3"/>
    </row>
    <row r="799" spans="3:4" ht="14.25" customHeight="1">
      <c r="C799" s="2"/>
      <c r="D799" s="3"/>
    </row>
    <row r="800" spans="3:4" ht="14.25" customHeight="1">
      <c r="C800" s="2"/>
      <c r="D800" s="3"/>
    </row>
    <row r="801" spans="3:4" ht="14.25" customHeight="1">
      <c r="C801" s="2"/>
      <c r="D801" s="3"/>
    </row>
    <row r="802" spans="3:4" ht="14.25" customHeight="1">
      <c r="C802" s="2"/>
      <c r="D802" s="3"/>
    </row>
    <row r="803" spans="3:4" ht="14.25" customHeight="1">
      <c r="C803" s="2"/>
      <c r="D803" s="3"/>
    </row>
    <row r="804" spans="3:4" ht="14.25" customHeight="1">
      <c r="C804" s="2"/>
      <c r="D804" s="3"/>
    </row>
    <row r="805" spans="3:4" ht="14.25" customHeight="1">
      <c r="C805" s="2"/>
      <c r="D805" s="3"/>
    </row>
    <row r="806" spans="3:4" ht="14.25" customHeight="1">
      <c r="C806" s="2"/>
      <c r="D806" s="3"/>
    </row>
    <row r="807" spans="3:4" ht="14.25" customHeight="1">
      <c r="C807" s="2"/>
      <c r="D807" s="3"/>
    </row>
    <row r="808" spans="3:4" ht="14.25" customHeight="1">
      <c r="C808" s="2"/>
      <c r="D808" s="3"/>
    </row>
    <row r="809" spans="3:4" ht="14.25" customHeight="1">
      <c r="C809" s="2"/>
      <c r="D809" s="3"/>
    </row>
    <row r="810" spans="3:4" ht="14.25" customHeight="1">
      <c r="C810" s="2"/>
      <c r="D810" s="3"/>
    </row>
    <row r="811" spans="3:4" ht="14.25" customHeight="1">
      <c r="C811" s="2"/>
      <c r="D811" s="3"/>
    </row>
    <row r="812" spans="3:4" ht="14.25" customHeight="1">
      <c r="C812" s="2"/>
      <c r="D812" s="3"/>
    </row>
    <row r="813" spans="3:4" ht="14.25" customHeight="1">
      <c r="C813" s="2"/>
      <c r="D813" s="3"/>
    </row>
    <row r="814" spans="3:4" ht="14.25" customHeight="1">
      <c r="C814" s="2"/>
      <c r="D814" s="3"/>
    </row>
    <row r="815" spans="3:4" ht="14.25" customHeight="1">
      <c r="C815" s="2"/>
      <c r="D815" s="3"/>
    </row>
    <row r="816" spans="3:4" ht="14.25" customHeight="1">
      <c r="C816" s="2"/>
      <c r="D816" s="3"/>
    </row>
    <row r="817" spans="3:4" ht="14.25" customHeight="1">
      <c r="C817" s="2"/>
      <c r="D817" s="3"/>
    </row>
    <row r="818" spans="3:4" ht="14.25" customHeight="1">
      <c r="C818" s="2"/>
      <c r="D818" s="3"/>
    </row>
    <row r="819" spans="3:4" ht="14.25" customHeight="1">
      <c r="C819" s="2"/>
      <c r="D819" s="3"/>
    </row>
    <row r="820" spans="3:4" ht="14.25" customHeight="1">
      <c r="C820" s="2"/>
      <c r="D820" s="3"/>
    </row>
    <row r="821" spans="3:4" ht="14.25" customHeight="1">
      <c r="C821" s="2"/>
      <c r="D821" s="3"/>
    </row>
    <row r="822" spans="3:4" ht="14.25" customHeight="1">
      <c r="C822" s="2"/>
      <c r="D822" s="3"/>
    </row>
    <row r="823" spans="3:4" ht="14.25" customHeight="1">
      <c r="C823" s="2"/>
      <c r="D823" s="3"/>
    </row>
    <row r="824" spans="3:4" ht="14.25" customHeight="1">
      <c r="C824" s="2"/>
      <c r="D824" s="3"/>
    </row>
    <row r="825" spans="3:4" ht="14.25" customHeight="1">
      <c r="C825" s="2"/>
      <c r="D825" s="3"/>
    </row>
    <row r="826" spans="3:4" ht="14.25" customHeight="1">
      <c r="C826" s="2"/>
      <c r="D826" s="3"/>
    </row>
    <row r="827" spans="3:4" ht="14.25" customHeight="1">
      <c r="C827" s="2"/>
      <c r="D827" s="3"/>
    </row>
    <row r="828" spans="3:4" ht="14.25" customHeight="1">
      <c r="C828" s="2"/>
      <c r="D828" s="3"/>
    </row>
    <row r="829" spans="3:4" ht="14.25" customHeight="1">
      <c r="C829" s="2"/>
      <c r="D829" s="3"/>
    </row>
    <row r="830" spans="3:4" ht="14.25" customHeight="1">
      <c r="C830" s="2"/>
      <c r="D830" s="3"/>
    </row>
    <row r="831" spans="3:4" ht="14.25" customHeight="1">
      <c r="C831" s="2"/>
      <c r="D831" s="3"/>
    </row>
    <row r="832" spans="3:4" ht="14.25" customHeight="1">
      <c r="C832" s="2"/>
      <c r="D832" s="3"/>
    </row>
    <row r="833" spans="3:4" ht="14.25" customHeight="1">
      <c r="C833" s="2"/>
      <c r="D833" s="3"/>
    </row>
    <row r="834" spans="3:4" ht="14.25" customHeight="1">
      <c r="C834" s="2"/>
      <c r="D834" s="3"/>
    </row>
    <row r="835" spans="3:4" ht="14.25" customHeight="1">
      <c r="C835" s="2"/>
      <c r="D835" s="3"/>
    </row>
    <row r="836" spans="3:4" ht="14.25" customHeight="1">
      <c r="C836" s="2"/>
      <c r="D836" s="3"/>
    </row>
    <row r="837" spans="3:4" ht="14.25" customHeight="1">
      <c r="C837" s="2"/>
      <c r="D837" s="3"/>
    </row>
    <row r="838" spans="3:4" ht="14.25" customHeight="1">
      <c r="C838" s="2"/>
      <c r="D838" s="3"/>
    </row>
    <row r="839" spans="3:4" ht="14.25" customHeight="1">
      <c r="C839" s="2"/>
      <c r="D839" s="3"/>
    </row>
    <row r="840" spans="3:4" ht="14.25" customHeight="1">
      <c r="C840" s="2"/>
      <c r="D840" s="3"/>
    </row>
    <row r="841" spans="3:4" ht="14.25" customHeight="1">
      <c r="C841" s="2"/>
      <c r="D841" s="3"/>
    </row>
    <row r="842" spans="3:4" ht="14.25" customHeight="1">
      <c r="C842" s="2"/>
      <c r="D842" s="3"/>
    </row>
    <row r="843" spans="3:4" ht="14.25" customHeight="1">
      <c r="C843" s="2"/>
      <c r="D843" s="3"/>
    </row>
    <row r="844" spans="3:4" ht="14.25" customHeight="1">
      <c r="C844" s="2"/>
      <c r="D844" s="3"/>
    </row>
    <row r="845" spans="3:4" ht="14.25" customHeight="1">
      <c r="C845" s="2"/>
      <c r="D845" s="3"/>
    </row>
    <row r="846" spans="3:4" ht="14.25" customHeight="1">
      <c r="C846" s="2"/>
      <c r="D846" s="3"/>
    </row>
    <row r="847" spans="3:4" ht="14.25" customHeight="1">
      <c r="C847" s="2"/>
      <c r="D847" s="3"/>
    </row>
    <row r="848" spans="3:4" ht="14.25" customHeight="1">
      <c r="C848" s="2"/>
      <c r="D848" s="3"/>
    </row>
    <row r="849" spans="3:4" ht="14.25" customHeight="1">
      <c r="C849" s="2"/>
      <c r="D849" s="3"/>
    </row>
    <row r="850" spans="3:4" ht="14.25" customHeight="1">
      <c r="C850" s="2"/>
      <c r="D850" s="3"/>
    </row>
    <row r="851" spans="3:4" ht="14.25" customHeight="1">
      <c r="C851" s="2"/>
      <c r="D851" s="3"/>
    </row>
    <row r="852" spans="3:4" ht="14.25" customHeight="1">
      <c r="C852" s="2"/>
      <c r="D852" s="3"/>
    </row>
    <row r="853" spans="3:4" ht="14.25" customHeight="1">
      <c r="C853" s="2"/>
      <c r="D853" s="3"/>
    </row>
    <row r="854" spans="3:4" ht="14.25" customHeight="1">
      <c r="C854" s="2"/>
      <c r="D854" s="3"/>
    </row>
    <row r="855" spans="3:4" ht="14.25" customHeight="1">
      <c r="C855" s="2"/>
      <c r="D855" s="3"/>
    </row>
    <row r="856" spans="3:4" ht="14.25" customHeight="1">
      <c r="C856" s="2"/>
      <c r="D856" s="3"/>
    </row>
    <row r="857" spans="3:4" ht="14.25" customHeight="1">
      <c r="C857" s="2"/>
      <c r="D857" s="3"/>
    </row>
    <row r="858" spans="3:4" ht="14.25" customHeight="1">
      <c r="C858" s="2"/>
      <c r="D858" s="3"/>
    </row>
    <row r="859" spans="3:4" ht="14.25" customHeight="1">
      <c r="C859" s="2"/>
      <c r="D859" s="3"/>
    </row>
    <row r="860" spans="3:4" ht="14.25" customHeight="1">
      <c r="C860" s="2"/>
      <c r="D860" s="3"/>
    </row>
    <row r="861" spans="3:4" ht="14.25" customHeight="1">
      <c r="C861" s="2"/>
      <c r="D861" s="3"/>
    </row>
    <row r="862" spans="3:4" ht="14.25" customHeight="1">
      <c r="C862" s="2"/>
      <c r="D862" s="3"/>
    </row>
    <row r="863" spans="3:4" ht="14.25" customHeight="1">
      <c r="C863" s="2"/>
      <c r="D863" s="3"/>
    </row>
    <row r="864" spans="3:4" ht="14.25" customHeight="1">
      <c r="C864" s="2"/>
      <c r="D864" s="3"/>
    </row>
    <row r="865" spans="3:4" ht="14.25" customHeight="1">
      <c r="C865" s="2"/>
      <c r="D865" s="3"/>
    </row>
    <row r="866" spans="3:4" ht="14.25" customHeight="1">
      <c r="C866" s="2"/>
      <c r="D866" s="3"/>
    </row>
    <row r="867" spans="3:4" ht="14.25" customHeight="1">
      <c r="C867" s="2"/>
      <c r="D867" s="3"/>
    </row>
    <row r="868" spans="3:4" ht="14.25" customHeight="1">
      <c r="C868" s="2"/>
      <c r="D868" s="3"/>
    </row>
    <row r="869" spans="3:4" ht="14.25" customHeight="1">
      <c r="C869" s="2"/>
      <c r="D869" s="3"/>
    </row>
    <row r="870" spans="3:4" ht="14.25" customHeight="1">
      <c r="C870" s="2"/>
      <c r="D870" s="3"/>
    </row>
    <row r="871" spans="3:4" ht="14.25" customHeight="1">
      <c r="C871" s="2"/>
      <c r="D871" s="3"/>
    </row>
    <row r="872" spans="3:4" ht="14.25" customHeight="1">
      <c r="C872" s="2"/>
      <c r="D872" s="3"/>
    </row>
    <row r="873" spans="3:4" ht="14.25" customHeight="1">
      <c r="C873" s="2"/>
      <c r="D873" s="3"/>
    </row>
    <row r="874" spans="3:4" ht="14.25" customHeight="1">
      <c r="C874" s="2"/>
      <c r="D874" s="3"/>
    </row>
    <row r="875" spans="3:4" ht="14.25" customHeight="1">
      <c r="C875" s="2"/>
      <c r="D875" s="3"/>
    </row>
    <row r="876" spans="3:4" ht="14.25" customHeight="1">
      <c r="C876" s="2"/>
      <c r="D876" s="3"/>
    </row>
    <row r="877" spans="3:4" ht="14.25" customHeight="1">
      <c r="C877" s="2"/>
      <c r="D877" s="3"/>
    </row>
    <row r="878" spans="3:4" ht="14.25" customHeight="1">
      <c r="C878" s="2"/>
      <c r="D878" s="3"/>
    </row>
    <row r="879" spans="3:4" ht="14.25" customHeight="1">
      <c r="C879" s="2"/>
      <c r="D879" s="3"/>
    </row>
    <row r="880" spans="3:4" ht="14.25" customHeight="1">
      <c r="C880" s="2"/>
      <c r="D880" s="3"/>
    </row>
    <row r="881" spans="3:4" ht="14.25" customHeight="1">
      <c r="C881" s="2"/>
      <c r="D881" s="3"/>
    </row>
    <row r="882" spans="3:4" ht="14.25" customHeight="1">
      <c r="C882" s="2"/>
      <c r="D882" s="3"/>
    </row>
    <row r="883" spans="3:4" ht="14.25" customHeight="1">
      <c r="C883" s="2"/>
      <c r="D883" s="3"/>
    </row>
    <row r="884" spans="3:4" ht="14.25" customHeight="1">
      <c r="C884" s="2"/>
      <c r="D884" s="3"/>
    </row>
    <row r="885" spans="3:4" ht="14.25" customHeight="1">
      <c r="C885" s="2"/>
      <c r="D885" s="3"/>
    </row>
    <row r="886" spans="3:4" ht="14.25" customHeight="1">
      <c r="C886" s="2"/>
      <c r="D886" s="3"/>
    </row>
    <row r="887" spans="3:4" ht="14.25" customHeight="1">
      <c r="C887" s="2"/>
      <c r="D887" s="3"/>
    </row>
    <row r="888" spans="3:4" ht="14.25" customHeight="1">
      <c r="C888" s="2"/>
      <c r="D888" s="3"/>
    </row>
    <row r="889" spans="3:4" ht="14.25" customHeight="1">
      <c r="C889" s="2"/>
      <c r="D889" s="3"/>
    </row>
    <row r="890" spans="3:4" ht="14.25" customHeight="1">
      <c r="C890" s="2"/>
      <c r="D890" s="3"/>
    </row>
    <row r="891" spans="3:4" ht="14.25" customHeight="1">
      <c r="C891" s="2"/>
      <c r="D891" s="3"/>
    </row>
    <row r="892" spans="3:4" ht="14.25" customHeight="1">
      <c r="C892" s="2"/>
      <c r="D892" s="3"/>
    </row>
    <row r="893" spans="3:4" ht="14.25" customHeight="1">
      <c r="C893" s="2"/>
      <c r="D893" s="3"/>
    </row>
    <row r="894" spans="3:4" ht="14.25" customHeight="1">
      <c r="C894" s="2"/>
      <c r="D894" s="3"/>
    </row>
    <row r="895" spans="3:4" ht="14.25" customHeight="1">
      <c r="C895" s="2"/>
      <c r="D895" s="3"/>
    </row>
    <row r="896" spans="3:4" ht="14.25" customHeight="1">
      <c r="C896" s="2"/>
      <c r="D896" s="3"/>
    </row>
    <row r="897" spans="3:4" ht="14.25" customHeight="1">
      <c r="C897" s="2"/>
      <c r="D897" s="3"/>
    </row>
    <row r="898" spans="3:4" ht="14.25" customHeight="1">
      <c r="C898" s="2"/>
      <c r="D898" s="3"/>
    </row>
    <row r="899" spans="3:4" ht="14.25" customHeight="1">
      <c r="C899" s="2"/>
      <c r="D899" s="3"/>
    </row>
    <row r="900" spans="3:4" ht="14.25" customHeight="1">
      <c r="C900" s="2"/>
      <c r="D900" s="3"/>
    </row>
    <row r="901" spans="3:4" ht="14.25" customHeight="1">
      <c r="C901" s="2"/>
      <c r="D901" s="3"/>
    </row>
    <row r="902" spans="3:4" ht="14.25" customHeight="1">
      <c r="C902" s="2"/>
      <c r="D902" s="3"/>
    </row>
    <row r="903" spans="3:4" ht="14.25" customHeight="1">
      <c r="C903" s="2"/>
      <c r="D903" s="3"/>
    </row>
    <row r="904" spans="3:4" ht="14.25" customHeight="1">
      <c r="C904" s="2"/>
      <c r="D904" s="3"/>
    </row>
    <row r="905" spans="3:4" ht="14.25" customHeight="1">
      <c r="C905" s="2"/>
      <c r="D905" s="3"/>
    </row>
    <row r="906" spans="3:4" ht="14.25" customHeight="1">
      <c r="C906" s="2"/>
      <c r="D906" s="3"/>
    </row>
    <row r="907" spans="3:4" ht="14.25" customHeight="1">
      <c r="C907" s="2"/>
      <c r="D907" s="3"/>
    </row>
    <row r="908" spans="3:4" ht="14.25" customHeight="1">
      <c r="C908" s="2"/>
      <c r="D908" s="3"/>
    </row>
    <row r="909" spans="3:4" ht="14.25" customHeight="1">
      <c r="C909" s="2"/>
      <c r="D909" s="3"/>
    </row>
    <row r="910" spans="3:4" ht="14.25" customHeight="1">
      <c r="C910" s="2"/>
      <c r="D910" s="3"/>
    </row>
    <row r="911" spans="3:4" ht="14.25" customHeight="1">
      <c r="C911" s="2"/>
      <c r="D911" s="3"/>
    </row>
    <row r="912" spans="3:4" ht="14.25" customHeight="1">
      <c r="C912" s="2"/>
      <c r="D912" s="3"/>
    </row>
    <row r="913" spans="3:4" ht="14.25" customHeight="1">
      <c r="C913" s="2"/>
      <c r="D913" s="3"/>
    </row>
    <row r="914" spans="3:4" ht="14.25" customHeight="1">
      <c r="C914" s="2"/>
      <c r="D914" s="3"/>
    </row>
    <row r="915" spans="3:4" ht="14.25" customHeight="1">
      <c r="C915" s="2"/>
      <c r="D915" s="3"/>
    </row>
    <row r="916" spans="3:4" ht="14.25" customHeight="1">
      <c r="C916" s="2"/>
      <c r="D916" s="3"/>
    </row>
    <row r="917" spans="3:4" ht="14.25" customHeight="1">
      <c r="C917" s="2"/>
      <c r="D917" s="3"/>
    </row>
    <row r="918" spans="3:4" ht="14.25" customHeight="1">
      <c r="C918" s="2"/>
      <c r="D918" s="3"/>
    </row>
    <row r="919" spans="3:4" ht="14.25" customHeight="1">
      <c r="C919" s="2"/>
      <c r="D919" s="3"/>
    </row>
    <row r="920" spans="3:4" ht="14.25" customHeight="1">
      <c r="C920" s="2"/>
      <c r="D920" s="3"/>
    </row>
    <row r="921" spans="3:4" ht="14.25" customHeight="1">
      <c r="C921" s="2"/>
      <c r="D921" s="3"/>
    </row>
    <row r="922" spans="3:4" ht="14.25" customHeight="1">
      <c r="C922" s="2"/>
      <c r="D922" s="3"/>
    </row>
    <row r="923" spans="3:4" ht="14.25" customHeight="1">
      <c r="C923" s="2"/>
      <c r="D923" s="3"/>
    </row>
    <row r="924" spans="3:4" ht="14.25" customHeight="1">
      <c r="C924" s="2"/>
      <c r="D924" s="3"/>
    </row>
    <row r="925" spans="3:4" ht="14.25" customHeight="1">
      <c r="C925" s="2"/>
      <c r="D925" s="3"/>
    </row>
    <row r="926" spans="3:4" ht="14.25" customHeight="1">
      <c r="C926" s="2"/>
      <c r="D926" s="3"/>
    </row>
    <row r="927" spans="3:4" ht="14.25" customHeight="1">
      <c r="C927" s="2"/>
      <c r="D927" s="3"/>
    </row>
    <row r="928" spans="3:4" ht="14.25" customHeight="1">
      <c r="C928" s="2"/>
      <c r="D928" s="3"/>
    </row>
    <row r="929" spans="3:4" ht="14.25" customHeight="1">
      <c r="C929" s="2"/>
      <c r="D929" s="3"/>
    </row>
    <row r="930" spans="3:4" ht="14.25" customHeight="1">
      <c r="C930" s="2"/>
      <c r="D930" s="3"/>
    </row>
    <row r="931" spans="3:4" ht="14.25" customHeight="1">
      <c r="C931" s="2"/>
      <c r="D931" s="3"/>
    </row>
    <row r="932" spans="3:4" ht="14.25" customHeight="1">
      <c r="C932" s="2"/>
      <c r="D932" s="3"/>
    </row>
    <row r="933" spans="3:4" ht="14.25" customHeight="1">
      <c r="C933" s="2"/>
      <c r="D933" s="3"/>
    </row>
    <row r="934" spans="3:4" ht="14.25" customHeight="1">
      <c r="C934" s="2"/>
      <c r="D934" s="3"/>
    </row>
    <row r="935" spans="3:4" ht="14.25" customHeight="1">
      <c r="C935" s="2"/>
      <c r="D935" s="3"/>
    </row>
    <row r="936" spans="3:4" ht="14.25" customHeight="1">
      <c r="C936" s="2"/>
      <c r="D936" s="3"/>
    </row>
    <row r="937" spans="3:4" ht="14.25" customHeight="1">
      <c r="C937" s="2"/>
      <c r="D937" s="3"/>
    </row>
    <row r="938" spans="3:4" ht="14.25" customHeight="1">
      <c r="C938" s="2"/>
      <c r="D938" s="3"/>
    </row>
    <row r="939" spans="3:4" ht="14.25" customHeight="1">
      <c r="C939" s="2"/>
      <c r="D939" s="3"/>
    </row>
    <row r="940" spans="3:4" ht="14.25" customHeight="1">
      <c r="C940" s="2"/>
      <c r="D940" s="3"/>
    </row>
    <row r="941" spans="3:4" ht="14.25" customHeight="1">
      <c r="C941" s="2"/>
      <c r="D941" s="3"/>
    </row>
    <row r="942" spans="3:4" ht="14.25" customHeight="1">
      <c r="C942" s="2"/>
      <c r="D942" s="3"/>
    </row>
    <row r="943" spans="3:4" ht="14.25" customHeight="1">
      <c r="C943" s="2"/>
      <c r="D943" s="3"/>
    </row>
    <row r="944" spans="3:4" ht="14.25" customHeight="1">
      <c r="C944" s="2"/>
      <c r="D944" s="3"/>
    </row>
    <row r="945" spans="3:4" ht="14.25" customHeight="1">
      <c r="C945" s="2"/>
      <c r="D945" s="3"/>
    </row>
    <row r="946" spans="3:4" ht="14.25" customHeight="1">
      <c r="C946" s="2"/>
      <c r="D946" s="3"/>
    </row>
    <row r="947" spans="3:4" ht="14.25" customHeight="1">
      <c r="C947" s="2"/>
      <c r="D947" s="3"/>
    </row>
    <row r="948" spans="3:4" ht="14.25" customHeight="1">
      <c r="C948" s="2"/>
      <c r="D948" s="3"/>
    </row>
    <row r="949" spans="3:4" ht="14.25" customHeight="1">
      <c r="C949" s="2"/>
      <c r="D949" s="3"/>
    </row>
    <row r="950" spans="3:4" ht="14.25" customHeight="1">
      <c r="C950" s="2"/>
      <c r="D950" s="3"/>
    </row>
    <row r="951" spans="3:4" ht="14.25" customHeight="1">
      <c r="C951" s="2"/>
      <c r="D951" s="3"/>
    </row>
    <row r="952" spans="3:4" ht="14.25" customHeight="1">
      <c r="C952" s="2"/>
      <c r="D952" s="3"/>
    </row>
    <row r="953" spans="3:4" ht="14.25" customHeight="1">
      <c r="C953" s="2"/>
      <c r="D953" s="3"/>
    </row>
    <row r="954" spans="3:4" ht="14.25" customHeight="1">
      <c r="C954" s="2"/>
      <c r="D954" s="3"/>
    </row>
    <row r="955" spans="3:4" ht="14.25" customHeight="1">
      <c r="C955" s="2"/>
      <c r="D955" s="3"/>
    </row>
    <row r="956" spans="3:4" ht="14.25" customHeight="1">
      <c r="C956" s="2"/>
      <c r="D956" s="3"/>
    </row>
    <row r="957" spans="3:4" ht="14.25" customHeight="1">
      <c r="C957" s="2"/>
      <c r="D957" s="3"/>
    </row>
    <row r="958" spans="3:4" ht="14.25" customHeight="1">
      <c r="C958" s="2"/>
      <c r="D958" s="3"/>
    </row>
    <row r="959" spans="3:4" ht="14.25" customHeight="1">
      <c r="C959" s="2"/>
      <c r="D959" s="3"/>
    </row>
    <row r="960" spans="3:4" ht="14.25" customHeight="1">
      <c r="C960" s="2"/>
      <c r="D960" s="3"/>
    </row>
    <row r="961" spans="3:4" ht="14.25" customHeight="1">
      <c r="C961" s="2"/>
      <c r="D961" s="3"/>
    </row>
    <row r="962" spans="3:4" ht="14.25" customHeight="1">
      <c r="C962" s="2"/>
      <c r="D962" s="3"/>
    </row>
    <row r="963" spans="3:4" ht="14.25" customHeight="1">
      <c r="C963" s="2"/>
      <c r="D963" s="3"/>
    </row>
    <row r="964" spans="3:4" ht="14.25" customHeight="1">
      <c r="C964" s="2"/>
      <c r="D964" s="3"/>
    </row>
    <row r="965" spans="3:4" ht="14.25" customHeight="1">
      <c r="C965" s="2"/>
      <c r="D965" s="3"/>
    </row>
    <row r="966" spans="3:4" ht="14.25" customHeight="1">
      <c r="C966" s="2"/>
      <c r="D966" s="3"/>
    </row>
    <row r="967" spans="3:4" ht="14.25" customHeight="1">
      <c r="C967" s="2"/>
      <c r="D967" s="3"/>
    </row>
    <row r="968" spans="3:4" ht="14.25" customHeight="1">
      <c r="C968" s="2"/>
      <c r="D968" s="3"/>
    </row>
    <row r="969" spans="3:4" ht="14.25" customHeight="1">
      <c r="C969" s="2"/>
      <c r="D969" s="3"/>
    </row>
    <row r="970" spans="3:4" ht="14.25" customHeight="1">
      <c r="C970" s="2"/>
      <c r="D970" s="3"/>
    </row>
    <row r="971" spans="3:4" ht="14.25" customHeight="1">
      <c r="C971" s="2"/>
      <c r="D971" s="3"/>
    </row>
    <row r="972" spans="3:4" ht="14.25" customHeight="1">
      <c r="C972" s="2"/>
      <c r="D972" s="3"/>
    </row>
    <row r="973" spans="3:4" ht="14.25" customHeight="1">
      <c r="C973" s="2"/>
      <c r="D973" s="3"/>
    </row>
    <row r="974" spans="3:4" ht="14.25" customHeight="1">
      <c r="C974" s="2"/>
      <c r="D974" s="3"/>
    </row>
    <row r="975" spans="3:4" ht="14.25" customHeight="1">
      <c r="C975" s="2"/>
      <c r="D975" s="3"/>
    </row>
    <row r="976" spans="3:4" ht="14.25" customHeight="1">
      <c r="C976" s="2"/>
      <c r="D976" s="3"/>
    </row>
    <row r="977" spans="3:4" ht="14.25" customHeight="1">
      <c r="C977" s="2"/>
      <c r="D977" s="3"/>
    </row>
    <row r="978" spans="3:4" ht="14.25" customHeight="1">
      <c r="C978" s="2"/>
      <c r="D978" s="3"/>
    </row>
    <row r="979" spans="3:4" ht="14.25" customHeight="1">
      <c r="C979" s="2"/>
      <c r="D979" s="3"/>
    </row>
    <row r="980" spans="3:4" ht="14.25" customHeight="1">
      <c r="C980" s="2"/>
      <c r="D980" s="3"/>
    </row>
    <row r="981" spans="3:4" ht="14.25" customHeight="1">
      <c r="C981" s="2"/>
      <c r="D981" s="3"/>
    </row>
    <row r="982" spans="3:4" ht="14.25" customHeight="1">
      <c r="C982" s="2"/>
      <c r="D982" s="3"/>
    </row>
    <row r="983" spans="3:4" ht="14.25" customHeight="1">
      <c r="C983" s="2"/>
      <c r="D983" s="3"/>
    </row>
    <row r="984" spans="3:4" ht="14.25" customHeight="1">
      <c r="C984" s="2"/>
      <c r="D984" s="3"/>
    </row>
    <row r="985" spans="3:4" ht="14.25" customHeight="1">
      <c r="C985" s="2"/>
      <c r="D985" s="3"/>
    </row>
    <row r="986" spans="3:4" ht="14.25" customHeight="1">
      <c r="C986" s="2"/>
      <c r="D986" s="3"/>
    </row>
    <row r="987" spans="3:4" ht="14.25" customHeight="1">
      <c r="C987" s="2"/>
      <c r="D987" s="3"/>
    </row>
    <row r="988" spans="3:4" ht="14.25" customHeight="1">
      <c r="C988" s="2"/>
      <c r="D988" s="3"/>
    </row>
    <row r="989" spans="3:4" ht="14.25" customHeight="1">
      <c r="C989" s="2"/>
      <c r="D989" s="3"/>
    </row>
    <row r="990" spans="3:4" ht="14.25" customHeight="1">
      <c r="C990" s="2"/>
      <c r="D990" s="3"/>
    </row>
    <row r="991" spans="3:4" ht="14.25" customHeight="1">
      <c r="C991" s="2"/>
      <c r="D991" s="3"/>
    </row>
    <row r="992" spans="3:4" ht="14.25" customHeight="1">
      <c r="C992" s="2"/>
      <c r="D992" s="3"/>
    </row>
    <row r="993" spans="3:4" ht="14.25" customHeight="1">
      <c r="C993" s="2"/>
      <c r="D993" s="3"/>
    </row>
    <row r="994" spans="3:4" ht="14.25" customHeight="1">
      <c r="C994" s="2"/>
      <c r="D994" s="3"/>
    </row>
    <row r="995" spans="3:4" ht="14.25" customHeight="1">
      <c r="C995" s="2"/>
      <c r="D995" s="3"/>
    </row>
    <row r="996" spans="3:4" ht="14.25" customHeight="1">
      <c r="C996" s="2"/>
      <c r="D996" s="3"/>
    </row>
    <row r="997" spans="3:4" ht="14.25" customHeight="1">
      <c r="C997" s="2"/>
      <c r="D997" s="3"/>
    </row>
    <row r="998" spans="3:4" ht="14.25" customHeight="1">
      <c r="C998" s="2"/>
      <c r="D998" s="3"/>
    </row>
    <row r="999" spans="3:4" ht="14.25" customHeight="1">
      <c r="C999" s="2"/>
      <c r="D999" s="3"/>
    </row>
    <row r="1000" spans="3:4" ht="14.25" customHeight="1">
      <c r="C1000" s="2"/>
      <c r="D1000" s="3"/>
    </row>
  </sheetData>
  <mergeCells count="352">
    <mergeCell ref="N50:O50"/>
    <mergeCell ref="P50:Q50"/>
    <mergeCell ref="X50:Y50"/>
    <mergeCell ref="Z50:AA50"/>
    <mergeCell ref="AC84:AD84"/>
    <mergeCell ref="AC85:AD85"/>
    <mergeCell ref="AC86:AD86"/>
    <mergeCell ref="L45:M45"/>
    <mergeCell ref="N45:O45"/>
    <mergeCell ref="P45:Q45"/>
    <mergeCell ref="R45:S45"/>
    <mergeCell ref="U45:W45"/>
    <mergeCell ref="Z45:AA45"/>
    <mergeCell ref="AB45:AC45"/>
    <mergeCell ref="AD45:AE45"/>
    <mergeCell ref="AC57:AE57"/>
    <mergeCell ref="W69:X69"/>
    <mergeCell ref="Y69:Z69"/>
    <mergeCell ref="L56:M56"/>
    <mergeCell ref="L57:M57"/>
    <mergeCell ref="N57:O57"/>
    <mergeCell ref="P57:Q57"/>
    <mergeCell ref="R57:S57"/>
    <mergeCell ref="L58:M58"/>
    <mergeCell ref="AD43:AE43"/>
    <mergeCell ref="Z44:AA44"/>
    <mergeCell ref="AB44:AC44"/>
    <mergeCell ref="AD44:AE44"/>
    <mergeCell ref="N39:O39"/>
    <mergeCell ref="L41:S41"/>
    <mergeCell ref="Y41:AE41"/>
    <mergeCell ref="N42:O42"/>
    <mergeCell ref="P42:Q42"/>
    <mergeCell ref="R42:S42"/>
    <mergeCell ref="AD42:AE42"/>
    <mergeCell ref="P44:Q44"/>
    <mergeCell ref="R44:S44"/>
    <mergeCell ref="L42:M42"/>
    <mergeCell ref="L43:M43"/>
    <mergeCell ref="N43:O43"/>
    <mergeCell ref="P43:Q43"/>
    <mergeCell ref="R43:S43"/>
    <mergeCell ref="L44:M44"/>
    <mergeCell ref="N44:O44"/>
    <mergeCell ref="Z42:AA42"/>
    <mergeCell ref="AB42:AC42"/>
    <mergeCell ref="Z43:AA43"/>
    <mergeCell ref="AB43:AC43"/>
    <mergeCell ref="AA28:AB28"/>
    <mergeCell ref="AC28:AD28"/>
    <mergeCell ref="AE28:AF28"/>
    <mergeCell ref="AA29:AB29"/>
    <mergeCell ref="AC29:AD29"/>
    <mergeCell ref="AE29:AF29"/>
    <mergeCell ref="L27:S27"/>
    <mergeCell ref="L28:M28"/>
    <mergeCell ref="N28:O28"/>
    <mergeCell ref="P28:Q28"/>
    <mergeCell ref="R28:S28"/>
    <mergeCell ref="T28:U28"/>
    <mergeCell ref="V28:W28"/>
    <mergeCell ref="L29:M29"/>
    <mergeCell ref="N29:O29"/>
    <mergeCell ref="P29:Q29"/>
    <mergeCell ref="R29:S29"/>
    <mergeCell ref="T29:U29"/>
    <mergeCell ref="L23:M23"/>
    <mergeCell ref="N23:O23"/>
    <mergeCell ref="P23:Q23"/>
    <mergeCell ref="R23:S23"/>
    <mergeCell ref="T23:U23"/>
    <mergeCell ref="V23:W23"/>
    <mergeCell ref="Y23:Z23"/>
    <mergeCell ref="L24:M24"/>
    <mergeCell ref="N24:O24"/>
    <mergeCell ref="P24:Q24"/>
    <mergeCell ref="R24:S24"/>
    <mergeCell ref="T24:U24"/>
    <mergeCell ref="V24:W24"/>
    <mergeCell ref="Y24:Z24"/>
    <mergeCell ref="AC22:AD22"/>
    <mergeCell ref="AE22:AF22"/>
    <mergeCell ref="L21:M21"/>
    <mergeCell ref="L22:M22"/>
    <mergeCell ref="N22:O22"/>
    <mergeCell ref="P22:Q22"/>
    <mergeCell ref="R22:S22"/>
    <mergeCell ref="T22:U22"/>
    <mergeCell ref="V22:W22"/>
    <mergeCell ref="N17:O17"/>
    <mergeCell ref="P17:Q17"/>
    <mergeCell ref="L20:W20"/>
    <mergeCell ref="N21:O21"/>
    <mergeCell ref="P21:Q21"/>
    <mergeCell ref="T21:U21"/>
    <mergeCell ref="V21:W21"/>
    <mergeCell ref="Y22:Z22"/>
    <mergeCell ref="AA22:AB22"/>
    <mergeCell ref="R17:S17"/>
    <mergeCell ref="T17:U17"/>
    <mergeCell ref="AA23:AB23"/>
    <mergeCell ref="AC23:AD23"/>
    <mergeCell ref="AE23:AF23"/>
    <mergeCell ref="AA24:AB24"/>
    <mergeCell ref="AC24:AD24"/>
    <mergeCell ref="AE24:AF24"/>
    <mergeCell ref="Z26:AF26"/>
    <mergeCell ref="AA27:AB27"/>
    <mergeCell ref="AC27:AD27"/>
    <mergeCell ref="AE27:AF27"/>
    <mergeCell ref="V15:W15"/>
    <mergeCell ref="Y15:Z15"/>
    <mergeCell ref="Y20:Z20"/>
    <mergeCell ref="Y21:Z21"/>
    <mergeCell ref="AA21:AB21"/>
    <mergeCell ref="AC21:AD21"/>
    <mergeCell ref="AE21:AF21"/>
    <mergeCell ref="AA15:AB15"/>
    <mergeCell ref="AC15:AD15"/>
    <mergeCell ref="AE15:AF15"/>
    <mergeCell ref="Y19:AF19"/>
    <mergeCell ref="AA20:AB20"/>
    <mergeCell ref="AC20:AD20"/>
    <mergeCell ref="AE20:AF20"/>
    <mergeCell ref="V17:W17"/>
    <mergeCell ref="AC13:AD13"/>
    <mergeCell ref="AE13:AF13"/>
    <mergeCell ref="Y12:Z12"/>
    <mergeCell ref="AA12:AB12"/>
    <mergeCell ref="AC12:AD12"/>
    <mergeCell ref="AE12:AF12"/>
    <mergeCell ref="L13:W13"/>
    <mergeCell ref="Y13:Z13"/>
    <mergeCell ref="AA13:AB13"/>
    <mergeCell ref="AC14:AD14"/>
    <mergeCell ref="AE14:AF14"/>
    <mergeCell ref="L14:M14"/>
    <mergeCell ref="N14:O14"/>
    <mergeCell ref="P14:Q14"/>
    <mergeCell ref="T14:U14"/>
    <mergeCell ref="V14:W14"/>
    <mergeCell ref="Y14:Z14"/>
    <mergeCell ref="AA14:AB14"/>
    <mergeCell ref="L15:M15"/>
    <mergeCell ref="N15:O15"/>
    <mergeCell ref="P15:Q15"/>
    <mergeCell ref="R15:S15"/>
    <mergeCell ref="T15:U15"/>
    <mergeCell ref="Y2:AF2"/>
    <mergeCell ref="Y3:Z3"/>
    <mergeCell ref="AA3:AB3"/>
    <mergeCell ref="AC3:AD3"/>
    <mergeCell ref="AE3:AF3"/>
    <mergeCell ref="Y4:Z4"/>
    <mergeCell ref="AA4:AB4"/>
    <mergeCell ref="AC6:AD6"/>
    <mergeCell ref="AE6:AF6"/>
    <mergeCell ref="Y5:Z5"/>
    <mergeCell ref="AA5:AB5"/>
    <mergeCell ref="AC5:AD5"/>
    <mergeCell ref="AE5:AF5"/>
    <mergeCell ref="Y6:Z6"/>
    <mergeCell ref="AA6:AB6"/>
    <mergeCell ref="L8:M8"/>
    <mergeCell ref="N8:O8"/>
    <mergeCell ref="P8:Q8"/>
    <mergeCell ref="R8:S8"/>
    <mergeCell ref="T8:U8"/>
    <mergeCell ref="V8:W8"/>
    <mergeCell ref="V9:W9"/>
    <mergeCell ref="AC4:AD4"/>
    <mergeCell ref="AE4:AF4"/>
    <mergeCell ref="L6:W6"/>
    <mergeCell ref="L7:M7"/>
    <mergeCell ref="N7:O7"/>
    <mergeCell ref="P7:Q7"/>
    <mergeCell ref="T7:U7"/>
    <mergeCell ref="V7:W7"/>
    <mergeCell ref="Y7:Z7"/>
    <mergeCell ref="AA7:AB7"/>
    <mergeCell ref="N9:O9"/>
    <mergeCell ref="P9:Q9"/>
    <mergeCell ref="AC7:AD7"/>
    <mergeCell ref="AE7:AF7"/>
    <mergeCell ref="R9:S9"/>
    <mergeCell ref="T9:U9"/>
    <mergeCell ref="L9:M9"/>
    <mergeCell ref="L10:M10"/>
    <mergeCell ref="N10:O10"/>
    <mergeCell ref="P10:Q10"/>
    <mergeCell ref="R10:S10"/>
    <mergeCell ref="T10:U10"/>
    <mergeCell ref="V10:W10"/>
    <mergeCell ref="Y10:AF10"/>
    <mergeCell ref="Y11:Z11"/>
    <mergeCell ref="AA11:AB11"/>
    <mergeCell ref="AC11:AD11"/>
    <mergeCell ref="AE11:AF11"/>
    <mergeCell ref="L16:M16"/>
    <mergeCell ref="N16:O16"/>
    <mergeCell ref="P16:Q16"/>
    <mergeCell ref="R16:S16"/>
    <mergeCell ref="T16:U16"/>
    <mergeCell ref="V16:W16"/>
    <mergeCell ref="L17:M17"/>
    <mergeCell ref="Z51:AA51"/>
    <mergeCell ref="L52:M52"/>
    <mergeCell ref="N52:O52"/>
    <mergeCell ref="P52:Q52"/>
    <mergeCell ref="R52:S52"/>
    <mergeCell ref="V52:W52"/>
    <mergeCell ref="X52:Y52"/>
    <mergeCell ref="Z52:AA52"/>
    <mergeCell ref="L38:M38"/>
    <mergeCell ref="N38:O38"/>
    <mergeCell ref="P38:Q38"/>
    <mergeCell ref="R38:S38"/>
    <mergeCell ref="V38:W38"/>
    <mergeCell ref="X38:Y38"/>
    <mergeCell ref="Z38:AA38"/>
    <mergeCell ref="L31:M31"/>
    <mergeCell ref="N31:O31"/>
    <mergeCell ref="R56:S56"/>
    <mergeCell ref="L107:M107"/>
    <mergeCell ref="U73:V73"/>
    <mergeCell ref="AA73:AB73"/>
    <mergeCell ref="W73:X73"/>
    <mergeCell ref="Y73:Z73"/>
    <mergeCell ref="L79:M79"/>
    <mergeCell ref="L80:M80"/>
    <mergeCell ref="L81:M81"/>
    <mergeCell ref="L82:M82"/>
    <mergeCell ref="L85:M85"/>
    <mergeCell ref="U70:V70"/>
    <mergeCell ref="W70:X70"/>
    <mergeCell ref="Y70:Z70"/>
    <mergeCell ref="AA70:AB70"/>
    <mergeCell ref="U71:V71"/>
    <mergeCell ref="AA71:AB71"/>
    <mergeCell ref="W71:X71"/>
    <mergeCell ref="Y71:Z71"/>
    <mergeCell ref="U72:V72"/>
    <mergeCell ref="W72:X72"/>
    <mergeCell ref="Y72:Z72"/>
    <mergeCell ref="AA72:AB72"/>
    <mergeCell ref="U61:X61"/>
    <mergeCell ref="L108:M108"/>
    <mergeCell ref="L109:M109"/>
    <mergeCell ref="L110:M110"/>
    <mergeCell ref="L112:M112"/>
    <mergeCell ref="L113:M113"/>
    <mergeCell ref="L114:M114"/>
    <mergeCell ref="L88:M88"/>
    <mergeCell ref="L92:M92"/>
    <mergeCell ref="L95:M95"/>
    <mergeCell ref="L98:M98"/>
    <mergeCell ref="L101:M101"/>
    <mergeCell ref="L104:M104"/>
    <mergeCell ref="L106:M106"/>
    <mergeCell ref="W62:X62"/>
    <mergeCell ref="W63:X63"/>
    <mergeCell ref="W64:X64"/>
    <mergeCell ref="W65:X65"/>
    <mergeCell ref="U68:AB68"/>
    <mergeCell ref="L69:M69"/>
    <mergeCell ref="AA69:AB69"/>
    <mergeCell ref="N69:O69"/>
    <mergeCell ref="U69:V69"/>
    <mergeCell ref="N64:O64"/>
    <mergeCell ref="P64:Q64"/>
    <mergeCell ref="R64:S64"/>
    <mergeCell ref="P66:Q66"/>
    <mergeCell ref="R66:S66"/>
    <mergeCell ref="L64:M64"/>
    <mergeCell ref="L65:M65"/>
    <mergeCell ref="N65:O65"/>
    <mergeCell ref="P65:Q65"/>
    <mergeCell ref="R65:S65"/>
    <mergeCell ref="L66:M66"/>
    <mergeCell ref="N66:O66"/>
    <mergeCell ref="L59:M59"/>
    <mergeCell ref="N59:O59"/>
    <mergeCell ref="P59:Q59"/>
    <mergeCell ref="R59:S59"/>
    <mergeCell ref="L62:S62"/>
    <mergeCell ref="L63:M63"/>
    <mergeCell ref="N63:O63"/>
    <mergeCell ref="P63:Q63"/>
    <mergeCell ref="R63:S63"/>
    <mergeCell ref="N58:O58"/>
    <mergeCell ref="P58:Q58"/>
    <mergeCell ref="R50:S50"/>
    <mergeCell ref="V50:W50"/>
    <mergeCell ref="L48:S48"/>
    <mergeCell ref="L49:M49"/>
    <mergeCell ref="N49:O49"/>
    <mergeCell ref="P49:Q49"/>
    <mergeCell ref="R49:S49"/>
    <mergeCell ref="U49:AA49"/>
    <mergeCell ref="L50:M50"/>
    <mergeCell ref="L51:M51"/>
    <mergeCell ref="N51:O51"/>
    <mergeCell ref="P51:Q51"/>
    <mergeCell ref="R51:S51"/>
    <mergeCell ref="V51:W51"/>
    <mergeCell ref="X51:Y51"/>
    <mergeCell ref="R58:S58"/>
    <mergeCell ref="V53:W53"/>
    <mergeCell ref="X53:Y53"/>
    <mergeCell ref="Z53:AA53"/>
    <mergeCell ref="L55:S55"/>
    <mergeCell ref="N56:O56"/>
    <mergeCell ref="P56:Q56"/>
    <mergeCell ref="AD37:AE37"/>
    <mergeCell ref="L34:S34"/>
    <mergeCell ref="U34:AA34"/>
    <mergeCell ref="L35:M35"/>
    <mergeCell ref="N35:O35"/>
    <mergeCell ref="P35:Q35"/>
    <mergeCell ref="R35:S35"/>
    <mergeCell ref="Z35:AA35"/>
    <mergeCell ref="AD34:AE34"/>
    <mergeCell ref="AD35:AE35"/>
    <mergeCell ref="L37:M37"/>
    <mergeCell ref="N37:O37"/>
    <mergeCell ref="P37:Q37"/>
    <mergeCell ref="R37:S37"/>
    <mergeCell ref="V37:W37"/>
    <mergeCell ref="X37:Y37"/>
    <mergeCell ref="Z37:AA37"/>
    <mergeCell ref="P30:Q30"/>
    <mergeCell ref="R30:S30"/>
    <mergeCell ref="AA30:AB30"/>
    <mergeCell ref="AC30:AD30"/>
    <mergeCell ref="AE30:AF30"/>
    <mergeCell ref="N30:O30"/>
    <mergeCell ref="T30:U30"/>
    <mergeCell ref="L30:M30"/>
    <mergeCell ref="L36:M36"/>
    <mergeCell ref="N36:O36"/>
    <mergeCell ref="P36:Q36"/>
    <mergeCell ref="R36:S36"/>
    <mergeCell ref="V36:W36"/>
    <mergeCell ref="X36:Y36"/>
    <mergeCell ref="Z36:AA36"/>
    <mergeCell ref="P31:Q31"/>
    <mergeCell ref="R31:S31"/>
    <mergeCell ref="T31:U31"/>
    <mergeCell ref="N32:O32"/>
    <mergeCell ref="V35:W35"/>
    <mergeCell ref="X35:Y35"/>
    <mergeCell ref="AD36:AE36"/>
  </mergeCells>
  <conditionalFormatting sqref="N106:P106">
    <cfRule type="notContainsBlanks" dxfId="0" priority="1">
      <formula>LEN(TRIM(N106))&gt;0</formula>
    </cfRule>
  </conditionalFormatting>
  <pageMargins left="0.7" right="0.7" top="0.75" bottom="0.75" header="0" footer="0"/>
  <pageSetup orientation="portrait" r:id="rId1"/>
  <ignoredErrors>
    <ignoredError sqref="B95:B123 N80:P82 P64:Q66 P57:Q59 P50:Q53 N43:O46 N36:O38 N29:O32 AA21:AF23" formulaRange="1"/>
  </ignoredErrors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"/>
  <sheetViews>
    <sheetView showGridLines="0" workbookViewId="0"/>
  </sheetViews>
  <sheetFormatPr defaultColWidth="12.625" defaultRowHeight="15" customHeight="1"/>
  <sheetData>
    <row r="1" spans="1:5">
      <c r="A1" s="1" t="s">
        <v>36</v>
      </c>
      <c r="B1" s="1" t="s">
        <v>223</v>
      </c>
      <c r="C1" s="1" t="s">
        <v>202</v>
      </c>
      <c r="D1" s="1" t="s">
        <v>203</v>
      </c>
      <c r="E1" s="1"/>
    </row>
    <row r="2" spans="1:5">
      <c r="A2" s="1" t="s">
        <v>224</v>
      </c>
      <c r="B2" s="1">
        <v>1874</v>
      </c>
      <c r="C2" s="1">
        <v>2474</v>
      </c>
      <c r="D2" s="1">
        <v>1274</v>
      </c>
      <c r="E2" s="1"/>
    </row>
    <row r="3" spans="1:5">
      <c r="A3" s="1" t="s">
        <v>225</v>
      </c>
      <c r="B3" s="1">
        <v>1597</v>
      </c>
      <c r="C3" s="1">
        <v>1837</v>
      </c>
      <c r="D3" s="1">
        <v>1357</v>
      </c>
      <c r="E3" s="1"/>
    </row>
    <row r="4" spans="1:5">
      <c r="A4" s="1" t="s">
        <v>227</v>
      </c>
      <c r="B4" s="1">
        <v>5880</v>
      </c>
      <c r="C4" s="1">
        <v>6720</v>
      </c>
      <c r="D4" s="1">
        <v>5040</v>
      </c>
      <c r="E4" s="1"/>
    </row>
    <row r="5" spans="1:5">
      <c r="A5" s="1" t="s">
        <v>226</v>
      </c>
      <c r="B5" s="1">
        <v>2409</v>
      </c>
      <c r="C5" s="1">
        <v>2409</v>
      </c>
      <c r="D5" s="1">
        <v>2409</v>
      </c>
      <c r="E5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showGridLines="0" workbookViewId="0"/>
  </sheetViews>
  <sheetFormatPr defaultColWidth="12.625" defaultRowHeight="15" customHeight="1"/>
  <sheetData>
    <row r="1" spans="1:3">
      <c r="A1" s="1" t="s">
        <v>106</v>
      </c>
      <c r="B1" s="1" t="s">
        <v>176</v>
      </c>
      <c r="C1" s="1"/>
    </row>
    <row r="2" spans="1:3">
      <c r="A2" s="1" t="s">
        <v>15</v>
      </c>
      <c r="B2" s="35">
        <v>26.766666666666666</v>
      </c>
      <c r="C2" s="1"/>
    </row>
    <row r="3" spans="1:3">
      <c r="A3" s="1" t="s">
        <v>16</v>
      </c>
      <c r="B3" s="35">
        <v>26.766666666666666</v>
      </c>
      <c r="C3" s="1"/>
    </row>
    <row r="4" spans="1:3">
      <c r="A4" s="1" t="s">
        <v>17</v>
      </c>
      <c r="B4" s="35">
        <v>26.766666666666666</v>
      </c>
      <c r="C4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"/>
  <sheetViews>
    <sheetView showGridLines="0" workbookViewId="0">
      <selection activeCell="B7" sqref="B7"/>
    </sheetView>
  </sheetViews>
  <sheetFormatPr defaultColWidth="12.625" defaultRowHeight="15" customHeight="1"/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/>
    </row>
    <row r="2" spans="1:5">
      <c r="A2" s="1" t="s">
        <v>21</v>
      </c>
      <c r="B2" s="36">
        <v>21550</v>
      </c>
      <c r="C2" s="36">
        <v>20688</v>
      </c>
      <c r="D2" s="36">
        <v>22412</v>
      </c>
      <c r="E2" s="1"/>
    </row>
    <row r="3" spans="1:5">
      <c r="A3" s="1" t="s">
        <v>30</v>
      </c>
      <c r="B3" s="36">
        <v>18425</v>
      </c>
      <c r="C3" s="36">
        <v>17688</v>
      </c>
      <c r="D3" s="36">
        <v>19162</v>
      </c>
      <c r="E3" s="1"/>
    </row>
    <row r="4" spans="1:5">
      <c r="A4" s="1" t="s">
        <v>25</v>
      </c>
      <c r="B4" s="36">
        <v>20250</v>
      </c>
      <c r="C4" s="36">
        <v>19440</v>
      </c>
      <c r="D4" s="36">
        <v>21060</v>
      </c>
      <c r="E4" s="1"/>
    </row>
    <row r="5" spans="1:5" ht="15" customHeight="1">
      <c r="A5" s="27" t="s">
        <v>30</v>
      </c>
      <c r="B5" s="36">
        <v>18425</v>
      </c>
      <c r="C5" s="36">
        <v>17688</v>
      </c>
      <c r="D5" s="36">
        <v>19162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topLeftCell="A10" workbookViewId="0">
      <selection activeCell="I18" sqref="I18"/>
    </sheetView>
  </sheetViews>
  <sheetFormatPr defaultColWidth="12.625" defaultRowHeight="15" customHeight="1"/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/>
    </row>
    <row r="2" spans="1:5">
      <c r="A2" s="1" t="s">
        <v>21</v>
      </c>
      <c r="B2" s="36">
        <v>59850</v>
      </c>
      <c r="C2" s="36">
        <v>67200</v>
      </c>
      <c r="D2" s="36">
        <v>54000</v>
      </c>
      <c r="E2" s="1"/>
    </row>
    <row r="3" spans="1:5">
      <c r="A3" s="1" t="s">
        <v>30</v>
      </c>
      <c r="B3" s="36">
        <v>39900</v>
      </c>
      <c r="C3" s="36">
        <v>44800</v>
      </c>
      <c r="D3" s="36">
        <v>36000</v>
      </c>
      <c r="E3" s="1"/>
    </row>
    <row r="4" spans="1:5">
      <c r="A4" s="1" t="s">
        <v>25</v>
      </c>
      <c r="B4" s="36">
        <v>39900</v>
      </c>
      <c r="C4" s="36">
        <v>44800</v>
      </c>
      <c r="D4" s="36">
        <v>36000</v>
      </c>
      <c r="E4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tabSelected="1" workbookViewId="0"/>
  </sheetViews>
  <sheetFormatPr defaultColWidth="12.625" defaultRowHeight="15" customHeight="1"/>
  <sheetData>
    <row r="1" spans="1:5">
      <c r="A1" s="1" t="s">
        <v>106</v>
      </c>
      <c r="B1" s="1" t="s">
        <v>107</v>
      </c>
      <c r="C1" s="1" t="s">
        <v>0</v>
      </c>
      <c r="D1" s="1" t="s">
        <v>108</v>
      </c>
      <c r="E1" s="1"/>
    </row>
    <row r="2" spans="1:5">
      <c r="A2" s="1" t="s">
        <v>15</v>
      </c>
      <c r="B2" s="36">
        <v>101721.25</v>
      </c>
      <c r="C2" s="36">
        <v>60225</v>
      </c>
      <c r="D2" s="36">
        <v>-41496.25</v>
      </c>
      <c r="E2" s="1"/>
    </row>
    <row r="3" spans="1:5">
      <c r="A3" s="1" t="s">
        <v>16</v>
      </c>
      <c r="B3" s="36">
        <v>113936.66666666666</v>
      </c>
      <c r="C3" s="36">
        <v>57816</v>
      </c>
      <c r="D3" s="36">
        <v>-56120.666666666657</v>
      </c>
      <c r="E3" s="1"/>
    </row>
    <row r="4" spans="1:5">
      <c r="A4" s="1" t="s">
        <v>17</v>
      </c>
      <c r="B4" s="36">
        <v>92075</v>
      </c>
      <c r="C4" s="36">
        <v>62634</v>
      </c>
      <c r="D4" s="36">
        <v>-29441</v>
      </c>
      <c r="E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showGridLines="0" workbookViewId="0"/>
  </sheetViews>
  <sheetFormatPr defaultColWidth="12.625" defaultRowHeight="15" customHeight="1"/>
  <sheetData>
    <row r="1" spans="1:3" ht="15" customHeight="1">
      <c r="A1" s="37" t="s">
        <v>189</v>
      </c>
      <c r="B1" s="37" t="s">
        <v>191</v>
      </c>
      <c r="C1" s="38" t="s">
        <v>190</v>
      </c>
    </row>
    <row r="2" spans="1:3" ht="15" customHeight="1">
      <c r="A2" s="39">
        <v>5880</v>
      </c>
      <c r="B2" s="39">
        <v>5040</v>
      </c>
      <c r="C2" s="40">
        <v>6720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workbookViewId="0">
      <selection activeCell="K22" sqref="K22"/>
    </sheetView>
  </sheetViews>
  <sheetFormatPr defaultColWidth="12.625" defaultRowHeight="15" customHeight="1"/>
  <sheetData>
    <row r="1" spans="1:5">
      <c r="A1" s="1" t="s">
        <v>106</v>
      </c>
      <c r="B1" s="1" t="s">
        <v>107</v>
      </c>
      <c r="C1" s="1" t="s">
        <v>0</v>
      </c>
      <c r="D1" s="1" t="s">
        <v>108</v>
      </c>
      <c r="E1" s="1"/>
    </row>
    <row r="2" spans="1:5">
      <c r="A2" s="1" t="s">
        <v>15</v>
      </c>
      <c r="B2" s="35">
        <v>40090</v>
      </c>
      <c r="C2" s="1">
        <v>18425</v>
      </c>
      <c r="D2" s="35">
        <v>-21665</v>
      </c>
      <c r="E2" s="1"/>
    </row>
    <row r="3" spans="1:5">
      <c r="A3" s="1" t="s">
        <v>16</v>
      </c>
      <c r="B3" s="35">
        <v>44986.666666666664</v>
      </c>
      <c r="C3" s="1">
        <v>17688</v>
      </c>
      <c r="D3" s="35">
        <v>-27298.666666666664</v>
      </c>
      <c r="E3" s="1"/>
    </row>
    <row r="4" spans="1:5">
      <c r="A4" s="1" t="s">
        <v>17</v>
      </c>
      <c r="B4" s="1">
        <v>36200</v>
      </c>
      <c r="C4" s="1">
        <v>19162</v>
      </c>
      <c r="D4" s="1">
        <v>-17038</v>
      </c>
      <c r="E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workbookViewId="0"/>
  </sheetViews>
  <sheetFormatPr defaultColWidth="12.625" defaultRowHeight="15" customHeight="1"/>
  <sheetData>
    <row r="1" spans="1:5">
      <c r="A1" s="1" t="s">
        <v>106</v>
      </c>
      <c r="B1" s="1" t="s">
        <v>107</v>
      </c>
      <c r="C1" s="1" t="s">
        <v>0</v>
      </c>
      <c r="D1" s="1" t="s">
        <v>108</v>
      </c>
      <c r="E1" s="1"/>
    </row>
    <row r="2" spans="1:5">
      <c r="A2" s="1" t="s">
        <v>15</v>
      </c>
      <c r="B2" s="35">
        <v>41158.75</v>
      </c>
      <c r="C2" s="1">
        <v>20250</v>
      </c>
      <c r="D2" s="35">
        <v>-20908.75</v>
      </c>
      <c r="E2" s="1"/>
    </row>
    <row r="3" spans="1:5">
      <c r="A3" s="1" t="s">
        <v>16</v>
      </c>
      <c r="B3" s="1">
        <v>46550</v>
      </c>
      <c r="C3" s="1">
        <v>19440</v>
      </c>
      <c r="D3" s="1">
        <v>-27110</v>
      </c>
      <c r="E3" s="1"/>
    </row>
    <row r="4" spans="1:5">
      <c r="A4" s="1" t="s">
        <v>17</v>
      </c>
      <c r="B4" s="1">
        <v>34325</v>
      </c>
      <c r="C4" s="1">
        <v>21060</v>
      </c>
      <c r="D4" s="1">
        <v>-13265</v>
      </c>
      <c r="E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topLeftCell="A10" workbookViewId="0"/>
  </sheetViews>
  <sheetFormatPr defaultColWidth="12.625" defaultRowHeight="15" customHeight="1"/>
  <sheetData>
    <row r="1" spans="1:5">
      <c r="A1" s="1" t="s">
        <v>106</v>
      </c>
      <c r="B1" s="1" t="s">
        <v>107</v>
      </c>
      <c r="C1" s="1" t="s">
        <v>0</v>
      </c>
      <c r="D1" s="1" t="s">
        <v>108</v>
      </c>
      <c r="E1" s="1"/>
    </row>
    <row r="2" spans="1:5">
      <c r="A2" s="1" t="s">
        <v>15</v>
      </c>
      <c r="B2" s="35">
        <v>20472.5</v>
      </c>
      <c r="C2" s="1">
        <v>21550</v>
      </c>
      <c r="D2" s="35">
        <v>1077.5</v>
      </c>
      <c r="E2" s="1"/>
    </row>
    <row r="3" spans="1:5">
      <c r="A3" s="1" t="s">
        <v>16</v>
      </c>
      <c r="B3" s="1">
        <v>22400</v>
      </c>
      <c r="C3" s="1">
        <v>20688</v>
      </c>
      <c r="D3" s="1">
        <v>-1712</v>
      </c>
      <c r="E3" s="1"/>
    </row>
    <row r="4" spans="1:5">
      <c r="A4" s="1" t="s">
        <v>17</v>
      </c>
      <c r="B4" s="1">
        <v>21550</v>
      </c>
      <c r="C4" s="1">
        <v>22412</v>
      </c>
      <c r="D4" s="1">
        <v>862</v>
      </c>
      <c r="E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workbookViewId="0"/>
  </sheetViews>
  <sheetFormatPr defaultColWidth="12.625" defaultRowHeight="15" customHeight="1"/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/>
    </row>
    <row r="2" spans="1:5">
      <c r="A2" s="1" t="s">
        <v>21</v>
      </c>
      <c r="B2" s="1">
        <v>862</v>
      </c>
      <c r="C2" s="1">
        <v>862</v>
      </c>
      <c r="D2" s="1">
        <v>862</v>
      </c>
      <c r="E2" s="1"/>
    </row>
    <row r="3" spans="1:5">
      <c r="A3" s="1" t="s">
        <v>30</v>
      </c>
      <c r="B3" s="1">
        <v>737</v>
      </c>
      <c r="C3" s="1">
        <v>737</v>
      </c>
      <c r="D3" s="1">
        <v>737</v>
      </c>
      <c r="E3" s="1"/>
    </row>
    <row r="4" spans="1:5">
      <c r="A4" s="1" t="s">
        <v>25</v>
      </c>
      <c r="B4" s="1">
        <v>810</v>
      </c>
      <c r="C4" s="1">
        <v>810</v>
      </c>
      <c r="D4" s="1">
        <v>810</v>
      </c>
      <c r="E4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workbookViewId="0"/>
  </sheetViews>
  <sheetFormatPr defaultColWidth="12.625" defaultRowHeight="15" customHeight="1"/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/>
    </row>
    <row r="2" spans="1:5">
      <c r="A2" s="1" t="s">
        <v>21</v>
      </c>
      <c r="B2" s="1">
        <v>2520</v>
      </c>
      <c r="C2" s="1">
        <v>2880</v>
      </c>
      <c r="D2" s="1">
        <v>2160</v>
      </c>
      <c r="E2" s="1"/>
    </row>
    <row r="3" spans="1:5">
      <c r="A3" s="1" t="s">
        <v>30</v>
      </c>
      <c r="B3" s="1">
        <v>1680</v>
      </c>
      <c r="C3" s="1">
        <v>1920</v>
      </c>
      <c r="D3" s="1">
        <v>1440</v>
      </c>
      <c r="E3" s="1"/>
    </row>
    <row r="4" spans="1:5">
      <c r="A4" s="1" t="s">
        <v>25</v>
      </c>
      <c r="B4" s="1">
        <v>1680</v>
      </c>
      <c r="C4" s="1">
        <v>1920</v>
      </c>
      <c r="D4" s="1">
        <v>1440</v>
      </c>
      <c r="E4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workbookViewId="0"/>
  </sheetViews>
  <sheetFormatPr defaultColWidth="12.625" defaultRowHeight="15" customHeight="1"/>
  <sheetData>
    <row r="1" spans="1:5">
      <c r="A1" s="1" t="s">
        <v>118</v>
      </c>
      <c r="B1" s="1" t="s">
        <v>15</v>
      </c>
      <c r="C1" s="1" t="s">
        <v>16</v>
      </c>
      <c r="D1" s="1" t="s">
        <v>17</v>
      </c>
      <c r="E1" s="1"/>
    </row>
    <row r="2" spans="1:5">
      <c r="A2" s="1" t="s">
        <v>21</v>
      </c>
      <c r="B2" s="1">
        <v>0</v>
      </c>
      <c r="C2" s="1">
        <v>98</v>
      </c>
      <c r="D2" s="1">
        <v>0</v>
      </c>
      <c r="E2" s="1"/>
    </row>
    <row r="3" spans="1:5">
      <c r="A3" s="1" t="s">
        <v>30</v>
      </c>
      <c r="B3" s="1">
        <v>951</v>
      </c>
      <c r="C3" s="1">
        <v>1191</v>
      </c>
      <c r="D3" s="1">
        <v>711</v>
      </c>
      <c r="E3" s="1"/>
    </row>
    <row r="4" spans="1:5">
      <c r="A4" s="1" t="s">
        <v>25</v>
      </c>
      <c r="B4" s="1">
        <v>923</v>
      </c>
      <c r="C4" s="1">
        <v>1185</v>
      </c>
      <c r="D4" s="1">
        <v>563</v>
      </c>
      <c r="E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showGridLines="0" workbookViewId="0"/>
  </sheetViews>
  <sheetFormatPr defaultColWidth="12.625" defaultRowHeight="15" customHeight="1"/>
  <sheetData>
    <row r="1" spans="1:1">
      <c r="A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BIProjectWeek1Data-210521-10350</vt:lpstr>
      <vt:lpstr>Tableau croisé dynamique 21</vt:lpstr>
      <vt:lpstr>Tableau croisé dynamique 20</vt:lpstr>
      <vt:lpstr>Tableau croisé dynamique 19</vt:lpstr>
      <vt:lpstr>Tableau croisé dynamique 18</vt:lpstr>
      <vt:lpstr>Tableau croisé dynamique 15</vt:lpstr>
      <vt:lpstr>Tableau croisé dynamique 14</vt:lpstr>
      <vt:lpstr>Tableau croisé dynamique 13</vt:lpstr>
      <vt:lpstr>Tableau croisé dynamique 10</vt:lpstr>
      <vt:lpstr>Tableau croisé dynamique 9</vt:lpstr>
      <vt:lpstr>Tableau croisé dynamique 4</vt:lpstr>
      <vt:lpstr>Tableau croisé dynamique 3</vt:lpstr>
      <vt:lpstr>Tableau croisé dynamique 2</vt:lpstr>
      <vt:lpstr>Tableau croisé dynamique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bootcamp</cp:lastModifiedBy>
  <dcterms:created xsi:type="dcterms:W3CDTF">2021-05-24T22:22:11Z</dcterms:created>
  <dcterms:modified xsi:type="dcterms:W3CDTF">2021-05-28T16:37:58Z</dcterms:modified>
</cp:coreProperties>
</file>