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文件存档\我的坚果云\Coursera\Increasing Real Estate Management Profits - Harnessing Data Analytics\"/>
    </mc:Choice>
  </mc:AlternateContent>
  <xr:revisionPtr revIDLastSave="0" documentId="13_ncr:1_{5CCC658F-016E-471F-9764-EC3C6C8601AD}" xr6:coauthVersionLast="45" xr6:coauthVersionMax="45" xr10:uidLastSave="{00000000-0000-0000-0000-000000000000}"/>
  <bookViews>
    <workbookView xWindow="8268" yWindow="-108" windowWidth="14664" windowHeight="8976" tabRatio="500" firstSheet="2" activeTab="3" xr2:uid="{00000000-000D-0000-FFFF-FFFF00000000}"/>
  </bookViews>
  <sheets>
    <sheet name="1 - First Best-Fit Line" sheetId="1" r:id="rId1"/>
    <sheet name="2 - Normalized Data and Model" sheetId="2" r:id="rId2"/>
    <sheet name="3 - &quot;Solver&quot; Rent Optimization" sheetId="3" r:id="rId3"/>
    <sheet name=" 4 - Alternative to &quot;Solver&quot;" sheetId="6" r:id="rId4"/>
  </sheets>
  <externalReferences>
    <externalReference r:id="rId5"/>
    <externalReference r:id="rId6"/>
  </externalReferences>
  <definedNames>
    <definedName name="solver_adj" localSheetId="2" hidden="1">'3 - "Solver" Rent Optimization'!$P$127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'3 - "Solver" Rent Optimization'!$Q$127</definedName>
    <definedName name="solver_lhs2" localSheetId="2" hidden="1">'3 - "Solver" Rent Optimization'!$Q$127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'3 - "Solver" Rent Optimization'!$S$127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hs1" localSheetId="2" hidden="1">0.9</definedName>
    <definedName name="solver_rhs2" localSheetId="2" hidden="1">0.1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6" l="1"/>
  <c r="R2" i="6"/>
  <c r="AC1" i="6"/>
  <c r="K2" i="6"/>
  <c r="F4" i="6"/>
  <c r="G4" i="6"/>
  <c r="L4" i="6"/>
  <c r="M4" i="6"/>
  <c r="N4" i="6"/>
  <c r="W4" i="6"/>
  <c r="V4" i="6"/>
  <c r="X4" i="6"/>
  <c r="Y4" i="6"/>
  <c r="Z4" i="6"/>
  <c r="Q4" i="6"/>
  <c r="R4" i="6"/>
  <c r="S4" i="6"/>
  <c r="T4" i="6"/>
  <c r="AA4" i="6"/>
  <c r="AB4" i="6"/>
  <c r="AC4" i="6"/>
  <c r="AD4" i="6"/>
  <c r="G5" i="6"/>
  <c r="L5" i="6"/>
  <c r="M5" i="6"/>
  <c r="N5" i="6"/>
  <c r="W5" i="6"/>
  <c r="V5" i="6"/>
  <c r="X5" i="6"/>
  <c r="Y5" i="6"/>
  <c r="Z5" i="6"/>
  <c r="Q5" i="6"/>
  <c r="R5" i="6"/>
  <c r="S5" i="6"/>
  <c r="T5" i="6"/>
  <c r="AA5" i="6"/>
  <c r="AB5" i="6"/>
  <c r="AC5" i="6"/>
  <c r="AD5" i="6"/>
  <c r="G6" i="6"/>
  <c r="L6" i="6"/>
  <c r="M6" i="6"/>
  <c r="N6" i="6"/>
  <c r="W6" i="6"/>
  <c r="V6" i="6"/>
  <c r="X6" i="6"/>
  <c r="Y6" i="6"/>
  <c r="Z6" i="6"/>
  <c r="Q6" i="6"/>
  <c r="R6" i="6"/>
  <c r="S6" i="6"/>
  <c r="T6" i="6"/>
  <c r="AA6" i="6"/>
  <c r="AB6" i="6"/>
  <c r="AC6" i="6"/>
  <c r="AD6" i="6"/>
  <c r="G7" i="6"/>
  <c r="L7" i="6"/>
  <c r="M7" i="6"/>
  <c r="N7" i="6"/>
  <c r="W7" i="6"/>
  <c r="V7" i="6"/>
  <c r="X7" i="6"/>
  <c r="Y7" i="6"/>
  <c r="Z7" i="6"/>
  <c r="Q7" i="6"/>
  <c r="R7" i="6"/>
  <c r="S7" i="6"/>
  <c r="T7" i="6"/>
  <c r="AA7" i="6"/>
  <c r="AB7" i="6"/>
  <c r="AC7" i="6"/>
  <c r="AD7" i="6"/>
  <c r="G8" i="6"/>
  <c r="L8" i="6"/>
  <c r="M8" i="6"/>
  <c r="N8" i="6"/>
  <c r="W8" i="6"/>
  <c r="V8" i="6"/>
  <c r="X8" i="6"/>
  <c r="Y8" i="6"/>
  <c r="Z8" i="6"/>
  <c r="Q8" i="6"/>
  <c r="R8" i="6"/>
  <c r="S8" i="6"/>
  <c r="T8" i="6"/>
  <c r="AA8" i="6"/>
  <c r="AB8" i="6"/>
  <c r="AC8" i="6"/>
  <c r="AD8" i="6"/>
  <c r="G9" i="6"/>
  <c r="L9" i="6"/>
  <c r="M9" i="6"/>
  <c r="N9" i="6"/>
  <c r="W9" i="6"/>
  <c r="V9" i="6"/>
  <c r="X9" i="6"/>
  <c r="Y9" i="6"/>
  <c r="Z9" i="6"/>
  <c r="Q9" i="6"/>
  <c r="R9" i="6"/>
  <c r="S9" i="6"/>
  <c r="T9" i="6"/>
  <c r="AA9" i="6"/>
  <c r="AB9" i="6"/>
  <c r="AC9" i="6"/>
  <c r="AD9" i="6"/>
  <c r="G10" i="6"/>
  <c r="L10" i="6"/>
  <c r="M10" i="6"/>
  <c r="N10" i="6"/>
  <c r="W10" i="6"/>
  <c r="V10" i="6"/>
  <c r="X10" i="6"/>
  <c r="Y10" i="6"/>
  <c r="Z10" i="6"/>
  <c r="Q10" i="6"/>
  <c r="R10" i="6"/>
  <c r="S10" i="6"/>
  <c r="T10" i="6"/>
  <c r="AA10" i="6"/>
  <c r="AB10" i="6"/>
  <c r="AC10" i="6"/>
  <c r="AD10" i="6"/>
  <c r="G11" i="6"/>
  <c r="L11" i="6"/>
  <c r="M11" i="6"/>
  <c r="N11" i="6"/>
  <c r="W11" i="6"/>
  <c r="V11" i="6"/>
  <c r="X11" i="6"/>
  <c r="Y11" i="6"/>
  <c r="Z11" i="6"/>
  <c r="Q11" i="6"/>
  <c r="R11" i="6"/>
  <c r="S11" i="6"/>
  <c r="T11" i="6"/>
  <c r="AA11" i="6"/>
  <c r="AB11" i="6"/>
  <c r="AC11" i="6"/>
  <c r="AD11" i="6"/>
  <c r="G12" i="6"/>
  <c r="L12" i="6"/>
  <c r="M12" i="6"/>
  <c r="N12" i="6"/>
  <c r="W12" i="6"/>
  <c r="V12" i="6"/>
  <c r="X12" i="6"/>
  <c r="Y12" i="6"/>
  <c r="Z12" i="6"/>
  <c r="Q12" i="6"/>
  <c r="R12" i="6"/>
  <c r="S12" i="6"/>
  <c r="T12" i="6"/>
  <c r="AA12" i="6"/>
  <c r="AB12" i="6"/>
  <c r="AC12" i="6"/>
  <c r="AD12" i="6"/>
  <c r="G13" i="6"/>
  <c r="L13" i="6"/>
  <c r="M13" i="6"/>
  <c r="N13" i="6"/>
  <c r="W13" i="6"/>
  <c r="V13" i="6"/>
  <c r="X13" i="6"/>
  <c r="Y13" i="6"/>
  <c r="Z13" i="6"/>
  <c r="Q13" i="6"/>
  <c r="R13" i="6"/>
  <c r="S13" i="6"/>
  <c r="T13" i="6"/>
  <c r="AA13" i="6"/>
  <c r="AB13" i="6"/>
  <c r="AC13" i="6"/>
  <c r="AD13" i="6"/>
  <c r="G14" i="6"/>
  <c r="L14" i="6"/>
  <c r="M14" i="6"/>
  <c r="N14" i="6"/>
  <c r="W14" i="6"/>
  <c r="V14" i="6"/>
  <c r="X14" i="6"/>
  <c r="Y14" i="6"/>
  <c r="Z14" i="6"/>
  <c r="Q14" i="6"/>
  <c r="R14" i="6"/>
  <c r="S14" i="6"/>
  <c r="T14" i="6"/>
  <c r="AA14" i="6"/>
  <c r="AB14" i="6"/>
  <c r="AC14" i="6"/>
  <c r="AD14" i="6"/>
  <c r="G15" i="6"/>
  <c r="L15" i="6"/>
  <c r="M15" i="6"/>
  <c r="N15" i="6"/>
  <c r="W15" i="6"/>
  <c r="V15" i="6"/>
  <c r="X15" i="6"/>
  <c r="Y15" i="6"/>
  <c r="Z15" i="6"/>
  <c r="Q15" i="6"/>
  <c r="R15" i="6"/>
  <c r="S15" i="6"/>
  <c r="T15" i="6"/>
  <c r="AA15" i="6"/>
  <c r="AB15" i="6"/>
  <c r="AC15" i="6"/>
  <c r="AD15" i="6"/>
  <c r="G16" i="6"/>
  <c r="L16" i="6"/>
  <c r="M16" i="6"/>
  <c r="N16" i="6"/>
  <c r="W16" i="6"/>
  <c r="V16" i="6"/>
  <c r="X16" i="6"/>
  <c r="Y16" i="6"/>
  <c r="Z16" i="6"/>
  <c r="Q16" i="6"/>
  <c r="R16" i="6"/>
  <c r="S16" i="6"/>
  <c r="T16" i="6"/>
  <c r="AA16" i="6"/>
  <c r="AB16" i="6"/>
  <c r="AC16" i="6"/>
  <c r="AD16" i="6"/>
  <c r="G17" i="6"/>
  <c r="L17" i="6"/>
  <c r="M17" i="6"/>
  <c r="N17" i="6"/>
  <c r="W17" i="6"/>
  <c r="V17" i="6"/>
  <c r="X17" i="6"/>
  <c r="Y17" i="6"/>
  <c r="Z17" i="6"/>
  <c r="Q17" i="6"/>
  <c r="R17" i="6"/>
  <c r="S17" i="6"/>
  <c r="T17" i="6"/>
  <c r="AA17" i="6"/>
  <c r="AB17" i="6"/>
  <c r="AC17" i="6"/>
  <c r="AD17" i="6"/>
  <c r="G18" i="6"/>
  <c r="L18" i="6"/>
  <c r="M18" i="6"/>
  <c r="N18" i="6"/>
  <c r="W18" i="6"/>
  <c r="V18" i="6"/>
  <c r="X18" i="6"/>
  <c r="Y18" i="6"/>
  <c r="Z18" i="6"/>
  <c r="Q18" i="6"/>
  <c r="R18" i="6"/>
  <c r="S18" i="6"/>
  <c r="T18" i="6"/>
  <c r="AA18" i="6"/>
  <c r="AB18" i="6"/>
  <c r="AC18" i="6"/>
  <c r="AD18" i="6"/>
  <c r="G19" i="6"/>
  <c r="L19" i="6"/>
  <c r="M19" i="6"/>
  <c r="N19" i="6"/>
  <c r="W19" i="6"/>
  <c r="V19" i="6"/>
  <c r="X19" i="6"/>
  <c r="Y19" i="6"/>
  <c r="Z19" i="6"/>
  <c r="Q19" i="6"/>
  <c r="R19" i="6"/>
  <c r="S19" i="6"/>
  <c r="T19" i="6"/>
  <c r="AA19" i="6"/>
  <c r="AB19" i="6"/>
  <c r="AC19" i="6"/>
  <c r="AD19" i="6"/>
  <c r="G20" i="6"/>
  <c r="L20" i="6"/>
  <c r="M20" i="6"/>
  <c r="N20" i="6"/>
  <c r="W20" i="6"/>
  <c r="V20" i="6"/>
  <c r="X20" i="6"/>
  <c r="Y20" i="6"/>
  <c r="Z20" i="6"/>
  <c r="Q20" i="6"/>
  <c r="R20" i="6"/>
  <c r="S20" i="6"/>
  <c r="T20" i="6"/>
  <c r="AA20" i="6"/>
  <c r="AB20" i="6"/>
  <c r="AC20" i="6"/>
  <c r="AD20" i="6"/>
  <c r="G21" i="6"/>
  <c r="L21" i="6"/>
  <c r="M21" i="6"/>
  <c r="N21" i="6"/>
  <c r="W21" i="6"/>
  <c r="V21" i="6"/>
  <c r="X21" i="6"/>
  <c r="Y21" i="6"/>
  <c r="Z21" i="6"/>
  <c r="Q21" i="6"/>
  <c r="R21" i="6"/>
  <c r="S21" i="6"/>
  <c r="T21" i="6"/>
  <c r="AA21" i="6"/>
  <c r="AB21" i="6"/>
  <c r="AC21" i="6"/>
  <c r="AD21" i="6"/>
  <c r="G22" i="6"/>
  <c r="L22" i="6"/>
  <c r="M22" i="6"/>
  <c r="N22" i="6"/>
  <c r="W22" i="6"/>
  <c r="V22" i="6"/>
  <c r="X22" i="6"/>
  <c r="Y22" i="6"/>
  <c r="Z22" i="6"/>
  <c r="Q22" i="6"/>
  <c r="R22" i="6"/>
  <c r="S22" i="6"/>
  <c r="T22" i="6"/>
  <c r="AA22" i="6"/>
  <c r="AB22" i="6"/>
  <c r="AC22" i="6"/>
  <c r="AD22" i="6"/>
  <c r="G23" i="6"/>
  <c r="L23" i="6"/>
  <c r="M23" i="6"/>
  <c r="N23" i="6"/>
  <c r="W23" i="6"/>
  <c r="V23" i="6"/>
  <c r="X23" i="6"/>
  <c r="Y23" i="6"/>
  <c r="Z23" i="6"/>
  <c r="Q23" i="6"/>
  <c r="R23" i="6"/>
  <c r="S23" i="6"/>
  <c r="T23" i="6"/>
  <c r="AA23" i="6"/>
  <c r="AB23" i="6"/>
  <c r="AC23" i="6"/>
  <c r="AD23" i="6"/>
  <c r="G24" i="6"/>
  <c r="L24" i="6"/>
  <c r="M24" i="6"/>
  <c r="N24" i="6"/>
  <c r="W24" i="6"/>
  <c r="V24" i="6"/>
  <c r="X24" i="6"/>
  <c r="Y24" i="6"/>
  <c r="Z24" i="6"/>
  <c r="Q24" i="6"/>
  <c r="R24" i="6"/>
  <c r="S24" i="6"/>
  <c r="T24" i="6"/>
  <c r="AA24" i="6"/>
  <c r="AB24" i="6"/>
  <c r="AC24" i="6"/>
  <c r="AD24" i="6"/>
  <c r="G25" i="6"/>
  <c r="L25" i="6"/>
  <c r="M25" i="6"/>
  <c r="N25" i="6"/>
  <c r="W25" i="6"/>
  <c r="V25" i="6"/>
  <c r="X25" i="6"/>
  <c r="Y25" i="6"/>
  <c r="Z25" i="6"/>
  <c r="Q25" i="6"/>
  <c r="R25" i="6"/>
  <c r="S25" i="6"/>
  <c r="T25" i="6"/>
  <c r="AA25" i="6"/>
  <c r="AB25" i="6"/>
  <c r="AC25" i="6"/>
  <c r="AD25" i="6"/>
  <c r="G26" i="6"/>
  <c r="L26" i="6"/>
  <c r="M26" i="6"/>
  <c r="N26" i="6"/>
  <c r="W26" i="6"/>
  <c r="V26" i="6"/>
  <c r="X26" i="6"/>
  <c r="Y26" i="6"/>
  <c r="Z26" i="6"/>
  <c r="Q26" i="6"/>
  <c r="R26" i="6"/>
  <c r="S26" i="6"/>
  <c r="T26" i="6"/>
  <c r="AA26" i="6"/>
  <c r="AB26" i="6"/>
  <c r="AC26" i="6"/>
  <c r="AD26" i="6"/>
  <c r="G27" i="6"/>
  <c r="L27" i="6"/>
  <c r="M27" i="6"/>
  <c r="N27" i="6"/>
  <c r="W27" i="6"/>
  <c r="V27" i="6"/>
  <c r="X27" i="6"/>
  <c r="Y27" i="6"/>
  <c r="Z27" i="6"/>
  <c r="Q27" i="6"/>
  <c r="R27" i="6"/>
  <c r="S27" i="6"/>
  <c r="T27" i="6"/>
  <c r="AA27" i="6"/>
  <c r="AB27" i="6"/>
  <c r="AC27" i="6"/>
  <c r="AD27" i="6"/>
  <c r="G28" i="6"/>
  <c r="L28" i="6"/>
  <c r="M28" i="6"/>
  <c r="N28" i="6"/>
  <c r="W28" i="6"/>
  <c r="V28" i="6"/>
  <c r="X28" i="6"/>
  <c r="Y28" i="6"/>
  <c r="Z28" i="6"/>
  <c r="Q28" i="6"/>
  <c r="R28" i="6"/>
  <c r="S28" i="6"/>
  <c r="T28" i="6"/>
  <c r="AA28" i="6"/>
  <c r="AB28" i="6"/>
  <c r="AC28" i="6"/>
  <c r="AD28" i="6"/>
  <c r="G29" i="6"/>
  <c r="L29" i="6"/>
  <c r="M29" i="6"/>
  <c r="N29" i="6"/>
  <c r="W29" i="6"/>
  <c r="V29" i="6"/>
  <c r="X29" i="6"/>
  <c r="Y29" i="6"/>
  <c r="Z29" i="6"/>
  <c r="Q29" i="6"/>
  <c r="R29" i="6"/>
  <c r="S29" i="6"/>
  <c r="T29" i="6"/>
  <c r="AA29" i="6"/>
  <c r="AB29" i="6"/>
  <c r="AC29" i="6"/>
  <c r="AD29" i="6"/>
  <c r="G30" i="6"/>
  <c r="L30" i="6"/>
  <c r="M30" i="6"/>
  <c r="N30" i="6"/>
  <c r="W30" i="6"/>
  <c r="V30" i="6"/>
  <c r="X30" i="6"/>
  <c r="Y30" i="6"/>
  <c r="Z30" i="6"/>
  <c r="Q30" i="6"/>
  <c r="R30" i="6"/>
  <c r="S30" i="6"/>
  <c r="T30" i="6"/>
  <c r="AA30" i="6"/>
  <c r="AB30" i="6"/>
  <c r="AC30" i="6"/>
  <c r="AD30" i="6"/>
  <c r="G31" i="6"/>
  <c r="L31" i="6"/>
  <c r="M31" i="6"/>
  <c r="N31" i="6"/>
  <c r="W31" i="6"/>
  <c r="V31" i="6"/>
  <c r="X31" i="6"/>
  <c r="Y31" i="6"/>
  <c r="Z31" i="6"/>
  <c r="Q31" i="6"/>
  <c r="R31" i="6"/>
  <c r="S31" i="6"/>
  <c r="T31" i="6"/>
  <c r="AA31" i="6"/>
  <c r="AB31" i="6"/>
  <c r="AC31" i="6"/>
  <c r="AD31" i="6"/>
  <c r="G32" i="6"/>
  <c r="L32" i="6"/>
  <c r="M32" i="6"/>
  <c r="N32" i="6"/>
  <c r="W32" i="6"/>
  <c r="V32" i="6"/>
  <c r="X32" i="6"/>
  <c r="Y32" i="6"/>
  <c r="Z32" i="6"/>
  <c r="Q32" i="6"/>
  <c r="R32" i="6"/>
  <c r="S32" i="6"/>
  <c r="T32" i="6"/>
  <c r="AA32" i="6"/>
  <c r="AB32" i="6"/>
  <c r="AC32" i="6"/>
  <c r="AD32" i="6"/>
  <c r="G33" i="6"/>
  <c r="L33" i="6"/>
  <c r="M33" i="6"/>
  <c r="N33" i="6"/>
  <c r="W33" i="6"/>
  <c r="V33" i="6"/>
  <c r="X33" i="6"/>
  <c r="Y33" i="6"/>
  <c r="Z33" i="6"/>
  <c r="Q33" i="6"/>
  <c r="R33" i="6"/>
  <c r="S33" i="6"/>
  <c r="T33" i="6"/>
  <c r="AA33" i="6"/>
  <c r="AB33" i="6"/>
  <c r="AC33" i="6"/>
  <c r="AD33" i="6"/>
  <c r="G34" i="6"/>
  <c r="L34" i="6"/>
  <c r="M34" i="6"/>
  <c r="N34" i="6"/>
  <c r="W34" i="6"/>
  <c r="V34" i="6"/>
  <c r="X34" i="6"/>
  <c r="Y34" i="6"/>
  <c r="Z34" i="6"/>
  <c r="Q34" i="6"/>
  <c r="R34" i="6"/>
  <c r="S34" i="6"/>
  <c r="T34" i="6"/>
  <c r="AA34" i="6"/>
  <c r="AB34" i="6"/>
  <c r="AC34" i="6"/>
  <c r="AD34" i="6"/>
  <c r="G35" i="6"/>
  <c r="L35" i="6"/>
  <c r="M35" i="6"/>
  <c r="N35" i="6"/>
  <c r="W35" i="6"/>
  <c r="V35" i="6"/>
  <c r="X35" i="6"/>
  <c r="Y35" i="6"/>
  <c r="Z35" i="6"/>
  <c r="Q35" i="6"/>
  <c r="R35" i="6"/>
  <c r="S35" i="6"/>
  <c r="T35" i="6"/>
  <c r="AA35" i="6"/>
  <c r="AB35" i="6"/>
  <c r="AC35" i="6"/>
  <c r="AD35" i="6"/>
  <c r="G36" i="6"/>
  <c r="L36" i="6"/>
  <c r="M36" i="6"/>
  <c r="N36" i="6"/>
  <c r="W36" i="6"/>
  <c r="V36" i="6"/>
  <c r="X36" i="6"/>
  <c r="Y36" i="6"/>
  <c r="Z36" i="6"/>
  <c r="Q36" i="6"/>
  <c r="R36" i="6"/>
  <c r="S36" i="6"/>
  <c r="T36" i="6"/>
  <c r="AA36" i="6"/>
  <c r="AB36" i="6"/>
  <c r="AC36" i="6"/>
  <c r="AD36" i="6"/>
  <c r="G37" i="6"/>
  <c r="L37" i="6"/>
  <c r="M37" i="6"/>
  <c r="N37" i="6"/>
  <c r="W37" i="6"/>
  <c r="V37" i="6"/>
  <c r="X37" i="6"/>
  <c r="Y37" i="6"/>
  <c r="Z37" i="6"/>
  <c r="Q37" i="6"/>
  <c r="R37" i="6"/>
  <c r="S37" i="6"/>
  <c r="T37" i="6"/>
  <c r="AA37" i="6"/>
  <c r="AB37" i="6"/>
  <c r="AC37" i="6"/>
  <c r="AD37" i="6"/>
  <c r="G38" i="6"/>
  <c r="L38" i="6"/>
  <c r="M38" i="6"/>
  <c r="N38" i="6"/>
  <c r="W38" i="6"/>
  <c r="V38" i="6"/>
  <c r="X38" i="6"/>
  <c r="Y38" i="6"/>
  <c r="Z38" i="6"/>
  <c r="Q38" i="6"/>
  <c r="R38" i="6"/>
  <c r="S38" i="6"/>
  <c r="T38" i="6"/>
  <c r="AA38" i="6"/>
  <c r="AB38" i="6"/>
  <c r="AC38" i="6"/>
  <c r="AD38" i="6"/>
  <c r="G39" i="6"/>
  <c r="L39" i="6"/>
  <c r="M39" i="6"/>
  <c r="N39" i="6"/>
  <c r="W39" i="6"/>
  <c r="V39" i="6"/>
  <c r="X39" i="6"/>
  <c r="Y39" i="6"/>
  <c r="Z39" i="6"/>
  <c r="Q39" i="6"/>
  <c r="R39" i="6"/>
  <c r="S39" i="6"/>
  <c r="T39" i="6"/>
  <c r="AA39" i="6"/>
  <c r="AB39" i="6"/>
  <c r="AC39" i="6"/>
  <c r="AD39" i="6"/>
  <c r="G40" i="6"/>
  <c r="L40" i="6"/>
  <c r="M40" i="6"/>
  <c r="N40" i="6"/>
  <c r="W40" i="6"/>
  <c r="V40" i="6"/>
  <c r="X40" i="6"/>
  <c r="Y40" i="6"/>
  <c r="Z40" i="6"/>
  <c r="Q40" i="6"/>
  <c r="R40" i="6"/>
  <c r="S40" i="6"/>
  <c r="T40" i="6"/>
  <c r="AA40" i="6"/>
  <c r="AB40" i="6"/>
  <c r="AC40" i="6"/>
  <c r="AD40" i="6"/>
  <c r="G41" i="6"/>
  <c r="L41" i="6"/>
  <c r="M41" i="6"/>
  <c r="N41" i="6"/>
  <c r="W41" i="6"/>
  <c r="V41" i="6"/>
  <c r="X41" i="6"/>
  <c r="Y41" i="6"/>
  <c r="Z41" i="6"/>
  <c r="Q41" i="6"/>
  <c r="R41" i="6"/>
  <c r="S41" i="6"/>
  <c r="T41" i="6"/>
  <c r="AA41" i="6"/>
  <c r="AB41" i="6"/>
  <c r="AC41" i="6"/>
  <c r="AD41" i="6"/>
  <c r="G42" i="6"/>
  <c r="L42" i="6"/>
  <c r="M42" i="6"/>
  <c r="N42" i="6"/>
  <c r="W42" i="6"/>
  <c r="V42" i="6"/>
  <c r="X42" i="6"/>
  <c r="Y42" i="6"/>
  <c r="Z42" i="6"/>
  <c r="Q42" i="6"/>
  <c r="R42" i="6"/>
  <c r="S42" i="6"/>
  <c r="T42" i="6"/>
  <c r="AA42" i="6"/>
  <c r="AB42" i="6"/>
  <c r="AC42" i="6"/>
  <c r="AD42" i="6"/>
  <c r="G43" i="6"/>
  <c r="L43" i="6"/>
  <c r="M43" i="6"/>
  <c r="N43" i="6"/>
  <c r="W43" i="6"/>
  <c r="V43" i="6"/>
  <c r="X43" i="6"/>
  <c r="Y43" i="6"/>
  <c r="Z43" i="6"/>
  <c r="Q43" i="6"/>
  <c r="R43" i="6"/>
  <c r="S43" i="6"/>
  <c r="T43" i="6"/>
  <c r="AA43" i="6"/>
  <c r="AB43" i="6"/>
  <c r="AC43" i="6"/>
  <c r="AD43" i="6"/>
  <c r="G44" i="6"/>
  <c r="L44" i="6"/>
  <c r="M44" i="6"/>
  <c r="N44" i="6"/>
  <c r="W44" i="6"/>
  <c r="V44" i="6"/>
  <c r="X44" i="6"/>
  <c r="Y44" i="6"/>
  <c r="Z44" i="6"/>
  <c r="Q44" i="6"/>
  <c r="R44" i="6"/>
  <c r="S44" i="6"/>
  <c r="T44" i="6"/>
  <c r="AA44" i="6"/>
  <c r="AB44" i="6"/>
  <c r="AC44" i="6"/>
  <c r="AD44" i="6"/>
  <c r="G45" i="6"/>
  <c r="L45" i="6"/>
  <c r="M45" i="6"/>
  <c r="N45" i="6"/>
  <c r="W45" i="6"/>
  <c r="V45" i="6"/>
  <c r="X45" i="6"/>
  <c r="Y45" i="6"/>
  <c r="Z45" i="6"/>
  <c r="Q45" i="6"/>
  <c r="R45" i="6"/>
  <c r="S45" i="6"/>
  <c r="T45" i="6"/>
  <c r="AA45" i="6"/>
  <c r="AB45" i="6"/>
  <c r="AC45" i="6"/>
  <c r="AD45" i="6"/>
  <c r="G46" i="6"/>
  <c r="L46" i="6"/>
  <c r="M46" i="6"/>
  <c r="N46" i="6"/>
  <c r="W46" i="6"/>
  <c r="V46" i="6"/>
  <c r="X46" i="6"/>
  <c r="Y46" i="6"/>
  <c r="Z46" i="6"/>
  <c r="Q46" i="6"/>
  <c r="R46" i="6"/>
  <c r="S46" i="6"/>
  <c r="T46" i="6"/>
  <c r="AA46" i="6"/>
  <c r="AB46" i="6"/>
  <c r="AC46" i="6"/>
  <c r="AD46" i="6"/>
  <c r="G47" i="6"/>
  <c r="L47" i="6"/>
  <c r="M47" i="6"/>
  <c r="N47" i="6"/>
  <c r="W47" i="6"/>
  <c r="V47" i="6"/>
  <c r="X47" i="6"/>
  <c r="Y47" i="6"/>
  <c r="Z47" i="6"/>
  <c r="Q47" i="6"/>
  <c r="R47" i="6"/>
  <c r="S47" i="6"/>
  <c r="T47" i="6"/>
  <c r="AA47" i="6"/>
  <c r="AB47" i="6"/>
  <c r="AC47" i="6"/>
  <c r="AD47" i="6"/>
  <c r="G48" i="6"/>
  <c r="L48" i="6"/>
  <c r="M48" i="6"/>
  <c r="N48" i="6"/>
  <c r="W48" i="6"/>
  <c r="V48" i="6"/>
  <c r="X48" i="6"/>
  <c r="Y48" i="6"/>
  <c r="Z48" i="6"/>
  <c r="Q48" i="6"/>
  <c r="R48" i="6"/>
  <c r="S48" i="6"/>
  <c r="T48" i="6"/>
  <c r="AA48" i="6"/>
  <c r="AB48" i="6"/>
  <c r="AC48" i="6"/>
  <c r="AD48" i="6"/>
  <c r="G49" i="6"/>
  <c r="L49" i="6"/>
  <c r="M49" i="6"/>
  <c r="N49" i="6"/>
  <c r="W49" i="6"/>
  <c r="V49" i="6"/>
  <c r="X49" i="6"/>
  <c r="Y49" i="6"/>
  <c r="Z49" i="6"/>
  <c r="Q49" i="6"/>
  <c r="R49" i="6"/>
  <c r="S49" i="6"/>
  <c r="T49" i="6"/>
  <c r="AA49" i="6"/>
  <c r="AB49" i="6"/>
  <c r="AC49" i="6"/>
  <c r="AD49" i="6"/>
  <c r="G50" i="6"/>
  <c r="L50" i="6"/>
  <c r="M50" i="6"/>
  <c r="N50" i="6"/>
  <c r="W50" i="6"/>
  <c r="V50" i="6"/>
  <c r="X50" i="6"/>
  <c r="Y50" i="6"/>
  <c r="Z50" i="6"/>
  <c r="Q50" i="6"/>
  <c r="R50" i="6"/>
  <c r="S50" i="6"/>
  <c r="T50" i="6"/>
  <c r="AA50" i="6"/>
  <c r="AB50" i="6"/>
  <c r="AC50" i="6"/>
  <c r="AD50" i="6"/>
  <c r="G51" i="6"/>
  <c r="L51" i="6"/>
  <c r="M51" i="6"/>
  <c r="N51" i="6"/>
  <c r="W51" i="6"/>
  <c r="V51" i="6"/>
  <c r="X51" i="6"/>
  <c r="Y51" i="6"/>
  <c r="Z51" i="6"/>
  <c r="Q51" i="6"/>
  <c r="R51" i="6"/>
  <c r="S51" i="6"/>
  <c r="T51" i="6"/>
  <c r="AA51" i="6"/>
  <c r="AB51" i="6"/>
  <c r="AC51" i="6"/>
  <c r="AD51" i="6"/>
  <c r="G52" i="6"/>
  <c r="L52" i="6"/>
  <c r="M52" i="6"/>
  <c r="N52" i="6"/>
  <c r="W52" i="6"/>
  <c r="V52" i="6"/>
  <c r="X52" i="6"/>
  <c r="Y52" i="6"/>
  <c r="Z52" i="6"/>
  <c r="Q52" i="6"/>
  <c r="R52" i="6"/>
  <c r="S52" i="6"/>
  <c r="T52" i="6"/>
  <c r="AA52" i="6"/>
  <c r="AB52" i="6"/>
  <c r="AC52" i="6"/>
  <c r="AD52" i="6"/>
  <c r="G53" i="6"/>
  <c r="L53" i="6"/>
  <c r="M53" i="6"/>
  <c r="N53" i="6"/>
  <c r="W53" i="6"/>
  <c r="V53" i="6"/>
  <c r="X53" i="6"/>
  <c r="Y53" i="6"/>
  <c r="Z53" i="6"/>
  <c r="Q53" i="6"/>
  <c r="R53" i="6"/>
  <c r="S53" i="6"/>
  <c r="T53" i="6"/>
  <c r="AA53" i="6"/>
  <c r="AB53" i="6"/>
  <c r="AC53" i="6"/>
  <c r="AD53" i="6"/>
  <c r="G54" i="6"/>
  <c r="L54" i="6"/>
  <c r="M54" i="6"/>
  <c r="N54" i="6"/>
  <c r="W54" i="6"/>
  <c r="V54" i="6"/>
  <c r="X54" i="6"/>
  <c r="Y54" i="6"/>
  <c r="Z54" i="6"/>
  <c r="Q54" i="6"/>
  <c r="R54" i="6"/>
  <c r="S54" i="6"/>
  <c r="T54" i="6"/>
  <c r="AA54" i="6"/>
  <c r="AB54" i="6"/>
  <c r="AC54" i="6"/>
  <c r="AD54" i="6"/>
  <c r="G55" i="6"/>
  <c r="L55" i="6"/>
  <c r="M55" i="6"/>
  <c r="N55" i="6"/>
  <c r="W55" i="6"/>
  <c r="V55" i="6"/>
  <c r="X55" i="6"/>
  <c r="Y55" i="6"/>
  <c r="Z55" i="6"/>
  <c r="Q55" i="6"/>
  <c r="R55" i="6"/>
  <c r="S55" i="6"/>
  <c r="T55" i="6"/>
  <c r="AA55" i="6"/>
  <c r="AB55" i="6"/>
  <c r="AC55" i="6"/>
  <c r="AD55" i="6"/>
  <c r="G56" i="6"/>
  <c r="L56" i="6"/>
  <c r="M56" i="6"/>
  <c r="N56" i="6"/>
  <c r="W56" i="6"/>
  <c r="V56" i="6"/>
  <c r="X56" i="6"/>
  <c r="Y56" i="6"/>
  <c r="Z56" i="6"/>
  <c r="Q56" i="6"/>
  <c r="R56" i="6"/>
  <c r="S56" i="6"/>
  <c r="T56" i="6"/>
  <c r="AA56" i="6"/>
  <c r="AB56" i="6"/>
  <c r="AC56" i="6"/>
  <c r="AD56" i="6"/>
  <c r="G57" i="6"/>
  <c r="L57" i="6"/>
  <c r="M57" i="6"/>
  <c r="N57" i="6"/>
  <c r="W57" i="6"/>
  <c r="V57" i="6"/>
  <c r="X57" i="6"/>
  <c r="Y57" i="6"/>
  <c r="Z57" i="6"/>
  <c r="Q57" i="6"/>
  <c r="R57" i="6"/>
  <c r="S57" i="6"/>
  <c r="T57" i="6"/>
  <c r="AA57" i="6"/>
  <c r="AB57" i="6"/>
  <c r="AC57" i="6"/>
  <c r="AD57" i="6"/>
  <c r="G58" i="6"/>
  <c r="L58" i="6"/>
  <c r="M58" i="6"/>
  <c r="N58" i="6"/>
  <c r="W58" i="6"/>
  <c r="V58" i="6"/>
  <c r="X58" i="6"/>
  <c r="Y58" i="6"/>
  <c r="Z58" i="6"/>
  <c r="Q58" i="6"/>
  <c r="R58" i="6"/>
  <c r="S58" i="6"/>
  <c r="T58" i="6"/>
  <c r="AA58" i="6"/>
  <c r="AB58" i="6"/>
  <c r="AC58" i="6"/>
  <c r="AD58" i="6"/>
  <c r="G59" i="6"/>
  <c r="L59" i="6"/>
  <c r="M59" i="6"/>
  <c r="N59" i="6"/>
  <c r="W59" i="6"/>
  <c r="V59" i="6"/>
  <c r="X59" i="6"/>
  <c r="Y59" i="6"/>
  <c r="Z59" i="6"/>
  <c r="Q59" i="6"/>
  <c r="R59" i="6"/>
  <c r="S59" i="6"/>
  <c r="T59" i="6"/>
  <c r="AA59" i="6"/>
  <c r="AB59" i="6"/>
  <c r="AC59" i="6"/>
  <c r="AD59" i="6"/>
  <c r="G60" i="6"/>
  <c r="L60" i="6"/>
  <c r="M60" i="6"/>
  <c r="N60" i="6"/>
  <c r="W60" i="6"/>
  <c r="V60" i="6"/>
  <c r="X60" i="6"/>
  <c r="Y60" i="6"/>
  <c r="Z60" i="6"/>
  <c r="Q60" i="6"/>
  <c r="R60" i="6"/>
  <c r="S60" i="6"/>
  <c r="T60" i="6"/>
  <c r="AA60" i="6"/>
  <c r="AB60" i="6"/>
  <c r="AC60" i="6"/>
  <c r="AD60" i="6"/>
  <c r="G61" i="6"/>
  <c r="L61" i="6"/>
  <c r="M61" i="6"/>
  <c r="N61" i="6"/>
  <c r="W61" i="6"/>
  <c r="V61" i="6"/>
  <c r="X61" i="6"/>
  <c r="Y61" i="6"/>
  <c r="Z61" i="6"/>
  <c r="Q61" i="6"/>
  <c r="R61" i="6"/>
  <c r="S61" i="6"/>
  <c r="T61" i="6"/>
  <c r="AA61" i="6"/>
  <c r="AB61" i="6"/>
  <c r="AC61" i="6"/>
  <c r="AD61" i="6"/>
  <c r="G62" i="6"/>
  <c r="L62" i="6"/>
  <c r="M62" i="6"/>
  <c r="N62" i="6"/>
  <c r="W62" i="6"/>
  <c r="V62" i="6"/>
  <c r="X62" i="6"/>
  <c r="Y62" i="6"/>
  <c r="Z62" i="6"/>
  <c r="Q62" i="6"/>
  <c r="R62" i="6"/>
  <c r="S62" i="6"/>
  <c r="T62" i="6"/>
  <c r="AA62" i="6"/>
  <c r="AB62" i="6"/>
  <c r="AC62" i="6"/>
  <c r="AD62" i="6"/>
  <c r="G63" i="6"/>
  <c r="L63" i="6"/>
  <c r="M63" i="6"/>
  <c r="N63" i="6"/>
  <c r="W63" i="6"/>
  <c r="V63" i="6"/>
  <c r="X63" i="6"/>
  <c r="Y63" i="6"/>
  <c r="Z63" i="6"/>
  <c r="Q63" i="6"/>
  <c r="R63" i="6"/>
  <c r="S63" i="6"/>
  <c r="T63" i="6"/>
  <c r="AA63" i="6"/>
  <c r="AB63" i="6"/>
  <c r="AC63" i="6"/>
  <c r="AD63" i="6"/>
  <c r="G64" i="6"/>
  <c r="L64" i="6"/>
  <c r="M64" i="6"/>
  <c r="N64" i="6"/>
  <c r="W64" i="6"/>
  <c r="V64" i="6"/>
  <c r="X64" i="6"/>
  <c r="Y64" i="6"/>
  <c r="Z64" i="6"/>
  <c r="Q64" i="6"/>
  <c r="R64" i="6"/>
  <c r="S64" i="6"/>
  <c r="T64" i="6"/>
  <c r="AA64" i="6"/>
  <c r="AB64" i="6"/>
  <c r="AC64" i="6"/>
  <c r="AD64" i="6"/>
  <c r="G65" i="6"/>
  <c r="L65" i="6"/>
  <c r="M65" i="6"/>
  <c r="N65" i="6"/>
  <c r="W65" i="6"/>
  <c r="V65" i="6"/>
  <c r="X65" i="6"/>
  <c r="Y65" i="6"/>
  <c r="Z65" i="6"/>
  <c r="Q65" i="6"/>
  <c r="R65" i="6"/>
  <c r="S65" i="6"/>
  <c r="T65" i="6"/>
  <c r="AA65" i="6"/>
  <c r="AB65" i="6"/>
  <c r="AC65" i="6"/>
  <c r="AD65" i="6"/>
  <c r="G66" i="6"/>
  <c r="L66" i="6"/>
  <c r="M66" i="6"/>
  <c r="N66" i="6"/>
  <c r="W66" i="6"/>
  <c r="V66" i="6"/>
  <c r="X66" i="6"/>
  <c r="Y66" i="6"/>
  <c r="Z66" i="6"/>
  <c r="Q66" i="6"/>
  <c r="R66" i="6"/>
  <c r="S66" i="6"/>
  <c r="T66" i="6"/>
  <c r="AA66" i="6"/>
  <c r="AB66" i="6"/>
  <c r="AC66" i="6"/>
  <c r="AD66" i="6"/>
  <c r="G67" i="6"/>
  <c r="L67" i="6"/>
  <c r="M67" i="6"/>
  <c r="N67" i="6"/>
  <c r="W67" i="6"/>
  <c r="V67" i="6"/>
  <c r="X67" i="6"/>
  <c r="Y67" i="6"/>
  <c r="Z67" i="6"/>
  <c r="Q67" i="6"/>
  <c r="R67" i="6"/>
  <c r="S67" i="6"/>
  <c r="T67" i="6"/>
  <c r="AA67" i="6"/>
  <c r="AB67" i="6"/>
  <c r="AC67" i="6"/>
  <c r="AD67" i="6"/>
  <c r="G68" i="6"/>
  <c r="L68" i="6"/>
  <c r="M68" i="6"/>
  <c r="N68" i="6"/>
  <c r="W68" i="6"/>
  <c r="V68" i="6"/>
  <c r="X68" i="6"/>
  <c r="Y68" i="6"/>
  <c r="Z68" i="6"/>
  <c r="Q68" i="6"/>
  <c r="R68" i="6"/>
  <c r="S68" i="6"/>
  <c r="T68" i="6"/>
  <c r="AA68" i="6"/>
  <c r="AB68" i="6"/>
  <c r="AC68" i="6"/>
  <c r="AD68" i="6"/>
  <c r="G69" i="6"/>
  <c r="L69" i="6"/>
  <c r="M69" i="6"/>
  <c r="N69" i="6"/>
  <c r="W69" i="6"/>
  <c r="V69" i="6"/>
  <c r="X69" i="6"/>
  <c r="Y69" i="6"/>
  <c r="Z69" i="6"/>
  <c r="Q69" i="6"/>
  <c r="R69" i="6"/>
  <c r="S69" i="6"/>
  <c r="T69" i="6"/>
  <c r="AA69" i="6"/>
  <c r="AB69" i="6"/>
  <c r="AC69" i="6"/>
  <c r="AD69" i="6"/>
  <c r="G70" i="6"/>
  <c r="L70" i="6"/>
  <c r="M70" i="6"/>
  <c r="N70" i="6"/>
  <c r="W70" i="6"/>
  <c r="V70" i="6"/>
  <c r="X70" i="6"/>
  <c r="Y70" i="6"/>
  <c r="Z70" i="6"/>
  <c r="Q70" i="6"/>
  <c r="R70" i="6"/>
  <c r="S70" i="6"/>
  <c r="T70" i="6"/>
  <c r="AA70" i="6"/>
  <c r="AB70" i="6"/>
  <c r="AC70" i="6"/>
  <c r="AD70" i="6"/>
  <c r="G71" i="6"/>
  <c r="L71" i="6"/>
  <c r="M71" i="6"/>
  <c r="N71" i="6"/>
  <c r="W71" i="6"/>
  <c r="V71" i="6"/>
  <c r="X71" i="6"/>
  <c r="Y71" i="6"/>
  <c r="Z71" i="6"/>
  <c r="Q71" i="6"/>
  <c r="R71" i="6"/>
  <c r="S71" i="6"/>
  <c r="T71" i="6"/>
  <c r="AA71" i="6"/>
  <c r="AB71" i="6"/>
  <c r="AC71" i="6"/>
  <c r="AD71" i="6"/>
  <c r="G72" i="6"/>
  <c r="L72" i="6"/>
  <c r="M72" i="6"/>
  <c r="N72" i="6"/>
  <c r="W72" i="6"/>
  <c r="V72" i="6"/>
  <c r="X72" i="6"/>
  <c r="Y72" i="6"/>
  <c r="Z72" i="6"/>
  <c r="Q72" i="6"/>
  <c r="R72" i="6"/>
  <c r="S72" i="6"/>
  <c r="T72" i="6"/>
  <c r="AA72" i="6"/>
  <c r="AB72" i="6"/>
  <c r="AC72" i="6"/>
  <c r="AD72" i="6"/>
  <c r="G73" i="6"/>
  <c r="L73" i="6"/>
  <c r="M73" i="6"/>
  <c r="N73" i="6"/>
  <c r="W73" i="6"/>
  <c r="V73" i="6"/>
  <c r="X73" i="6"/>
  <c r="Y73" i="6"/>
  <c r="Z73" i="6"/>
  <c r="Q73" i="6"/>
  <c r="R73" i="6"/>
  <c r="S73" i="6"/>
  <c r="T73" i="6"/>
  <c r="AA73" i="6"/>
  <c r="AB73" i="6"/>
  <c r="AC73" i="6"/>
  <c r="AD73" i="6"/>
  <c r="G74" i="6"/>
  <c r="L74" i="6"/>
  <c r="M74" i="6"/>
  <c r="N74" i="6"/>
  <c r="W74" i="6"/>
  <c r="V74" i="6"/>
  <c r="X74" i="6"/>
  <c r="Y74" i="6"/>
  <c r="Z74" i="6"/>
  <c r="Q74" i="6"/>
  <c r="R74" i="6"/>
  <c r="S74" i="6"/>
  <c r="T74" i="6"/>
  <c r="AA74" i="6"/>
  <c r="AB74" i="6"/>
  <c r="AC74" i="6"/>
  <c r="AD74" i="6"/>
  <c r="G75" i="6"/>
  <c r="L75" i="6"/>
  <c r="M75" i="6"/>
  <c r="N75" i="6"/>
  <c r="W75" i="6"/>
  <c r="V75" i="6"/>
  <c r="X75" i="6"/>
  <c r="Y75" i="6"/>
  <c r="Z75" i="6"/>
  <c r="Q75" i="6"/>
  <c r="R75" i="6"/>
  <c r="S75" i="6"/>
  <c r="T75" i="6"/>
  <c r="AA75" i="6"/>
  <c r="AB75" i="6"/>
  <c r="AC75" i="6"/>
  <c r="AD75" i="6"/>
  <c r="G76" i="6"/>
  <c r="L76" i="6"/>
  <c r="M76" i="6"/>
  <c r="N76" i="6"/>
  <c r="W76" i="6"/>
  <c r="V76" i="6"/>
  <c r="X76" i="6"/>
  <c r="Y76" i="6"/>
  <c r="Z76" i="6"/>
  <c r="Q76" i="6"/>
  <c r="R76" i="6"/>
  <c r="S76" i="6"/>
  <c r="T76" i="6"/>
  <c r="AA76" i="6"/>
  <c r="AB76" i="6"/>
  <c r="AC76" i="6"/>
  <c r="AD76" i="6"/>
  <c r="G77" i="6"/>
  <c r="L77" i="6"/>
  <c r="M77" i="6"/>
  <c r="N77" i="6"/>
  <c r="W77" i="6"/>
  <c r="V77" i="6"/>
  <c r="X77" i="6"/>
  <c r="Y77" i="6"/>
  <c r="Z77" i="6"/>
  <c r="Q77" i="6"/>
  <c r="R77" i="6"/>
  <c r="S77" i="6"/>
  <c r="T77" i="6"/>
  <c r="AA77" i="6"/>
  <c r="AB77" i="6"/>
  <c r="AC77" i="6"/>
  <c r="AD77" i="6"/>
  <c r="G78" i="6"/>
  <c r="L78" i="6"/>
  <c r="M78" i="6"/>
  <c r="N78" i="6"/>
  <c r="W78" i="6"/>
  <c r="V78" i="6"/>
  <c r="X78" i="6"/>
  <c r="Y78" i="6"/>
  <c r="Z78" i="6"/>
  <c r="Q78" i="6"/>
  <c r="R78" i="6"/>
  <c r="S78" i="6"/>
  <c r="T78" i="6"/>
  <c r="AA78" i="6"/>
  <c r="AB78" i="6"/>
  <c r="AC78" i="6"/>
  <c r="AD78" i="6"/>
  <c r="G79" i="6"/>
  <c r="L79" i="6"/>
  <c r="M79" i="6"/>
  <c r="N79" i="6"/>
  <c r="W79" i="6"/>
  <c r="V79" i="6"/>
  <c r="X79" i="6"/>
  <c r="Y79" i="6"/>
  <c r="Z79" i="6"/>
  <c r="Q79" i="6"/>
  <c r="R79" i="6"/>
  <c r="S79" i="6"/>
  <c r="T79" i="6"/>
  <c r="AA79" i="6"/>
  <c r="AB79" i="6"/>
  <c r="AC79" i="6"/>
  <c r="AD79" i="6"/>
  <c r="G80" i="6"/>
  <c r="L80" i="6"/>
  <c r="M80" i="6"/>
  <c r="N80" i="6"/>
  <c r="W80" i="6"/>
  <c r="V80" i="6"/>
  <c r="X80" i="6"/>
  <c r="Y80" i="6"/>
  <c r="Z80" i="6"/>
  <c r="Q80" i="6"/>
  <c r="R80" i="6"/>
  <c r="S80" i="6"/>
  <c r="T80" i="6"/>
  <c r="AA80" i="6"/>
  <c r="AB80" i="6"/>
  <c r="AC80" i="6"/>
  <c r="AD80" i="6"/>
  <c r="G81" i="6"/>
  <c r="L81" i="6"/>
  <c r="M81" i="6"/>
  <c r="N81" i="6"/>
  <c r="W81" i="6"/>
  <c r="V81" i="6"/>
  <c r="X81" i="6"/>
  <c r="Y81" i="6"/>
  <c r="Z81" i="6"/>
  <c r="Q81" i="6"/>
  <c r="R81" i="6"/>
  <c r="S81" i="6"/>
  <c r="T81" i="6"/>
  <c r="AA81" i="6"/>
  <c r="AB81" i="6"/>
  <c r="AC81" i="6"/>
  <c r="AD81" i="6"/>
  <c r="G82" i="6"/>
  <c r="L82" i="6"/>
  <c r="M82" i="6"/>
  <c r="N82" i="6"/>
  <c r="W82" i="6"/>
  <c r="V82" i="6"/>
  <c r="X82" i="6"/>
  <c r="Y82" i="6"/>
  <c r="Z82" i="6"/>
  <c r="Q82" i="6"/>
  <c r="R82" i="6"/>
  <c r="S82" i="6"/>
  <c r="T82" i="6"/>
  <c r="AA82" i="6"/>
  <c r="AB82" i="6"/>
  <c r="AC82" i="6"/>
  <c r="AD82" i="6"/>
  <c r="G83" i="6"/>
  <c r="L83" i="6"/>
  <c r="M83" i="6"/>
  <c r="N83" i="6"/>
  <c r="W83" i="6"/>
  <c r="V83" i="6"/>
  <c r="X83" i="6"/>
  <c r="Y83" i="6"/>
  <c r="Z83" i="6"/>
  <c r="Q83" i="6"/>
  <c r="R83" i="6"/>
  <c r="S83" i="6"/>
  <c r="T83" i="6"/>
  <c r="AA83" i="6"/>
  <c r="AB83" i="6"/>
  <c r="AC83" i="6"/>
  <c r="AD83" i="6"/>
  <c r="G84" i="6"/>
  <c r="L84" i="6"/>
  <c r="M84" i="6"/>
  <c r="N84" i="6"/>
  <c r="W84" i="6"/>
  <c r="V84" i="6"/>
  <c r="X84" i="6"/>
  <c r="Y84" i="6"/>
  <c r="Z84" i="6"/>
  <c r="Q84" i="6"/>
  <c r="R84" i="6"/>
  <c r="S84" i="6"/>
  <c r="T84" i="6"/>
  <c r="AA84" i="6"/>
  <c r="AB84" i="6"/>
  <c r="AC84" i="6"/>
  <c r="AD84" i="6"/>
  <c r="G85" i="6"/>
  <c r="L85" i="6"/>
  <c r="M85" i="6"/>
  <c r="N85" i="6"/>
  <c r="W85" i="6"/>
  <c r="V85" i="6"/>
  <c r="X85" i="6"/>
  <c r="Y85" i="6"/>
  <c r="Z85" i="6"/>
  <c r="Q85" i="6"/>
  <c r="R85" i="6"/>
  <c r="S85" i="6"/>
  <c r="T85" i="6"/>
  <c r="AA85" i="6"/>
  <c r="AB85" i="6"/>
  <c r="AC85" i="6"/>
  <c r="AD85" i="6"/>
  <c r="G86" i="6"/>
  <c r="L86" i="6"/>
  <c r="M86" i="6"/>
  <c r="N86" i="6"/>
  <c r="W86" i="6"/>
  <c r="V86" i="6"/>
  <c r="X86" i="6"/>
  <c r="Y86" i="6"/>
  <c r="Z86" i="6"/>
  <c r="Q86" i="6"/>
  <c r="R86" i="6"/>
  <c r="S86" i="6"/>
  <c r="T86" i="6"/>
  <c r="AA86" i="6"/>
  <c r="AB86" i="6"/>
  <c r="AC86" i="6"/>
  <c r="AD86" i="6"/>
  <c r="G87" i="6"/>
  <c r="L87" i="6"/>
  <c r="M87" i="6"/>
  <c r="N87" i="6"/>
  <c r="W87" i="6"/>
  <c r="V87" i="6"/>
  <c r="X87" i="6"/>
  <c r="Y87" i="6"/>
  <c r="Z87" i="6"/>
  <c r="Q87" i="6"/>
  <c r="R87" i="6"/>
  <c r="S87" i="6"/>
  <c r="T87" i="6"/>
  <c r="AA87" i="6"/>
  <c r="AB87" i="6"/>
  <c r="AC87" i="6"/>
  <c r="AD87" i="6"/>
  <c r="G88" i="6"/>
  <c r="L88" i="6"/>
  <c r="M88" i="6"/>
  <c r="N88" i="6"/>
  <c r="W88" i="6"/>
  <c r="V88" i="6"/>
  <c r="X88" i="6"/>
  <c r="Y88" i="6"/>
  <c r="Z88" i="6"/>
  <c r="Q88" i="6"/>
  <c r="R88" i="6"/>
  <c r="S88" i="6"/>
  <c r="T88" i="6"/>
  <c r="AA88" i="6"/>
  <c r="AB88" i="6"/>
  <c r="AC88" i="6"/>
  <c r="AD88" i="6"/>
  <c r="G89" i="6"/>
  <c r="L89" i="6"/>
  <c r="M89" i="6"/>
  <c r="N89" i="6"/>
  <c r="W89" i="6"/>
  <c r="V89" i="6"/>
  <c r="X89" i="6"/>
  <c r="Y89" i="6"/>
  <c r="Z89" i="6"/>
  <c r="Q89" i="6"/>
  <c r="R89" i="6"/>
  <c r="S89" i="6"/>
  <c r="T89" i="6"/>
  <c r="AA89" i="6"/>
  <c r="AB89" i="6"/>
  <c r="AC89" i="6"/>
  <c r="AD89" i="6"/>
  <c r="G90" i="6"/>
  <c r="L90" i="6"/>
  <c r="M90" i="6"/>
  <c r="N90" i="6"/>
  <c r="W90" i="6"/>
  <c r="V90" i="6"/>
  <c r="X90" i="6"/>
  <c r="Y90" i="6"/>
  <c r="Z90" i="6"/>
  <c r="Q90" i="6"/>
  <c r="R90" i="6"/>
  <c r="S90" i="6"/>
  <c r="T90" i="6"/>
  <c r="AA90" i="6"/>
  <c r="AB90" i="6"/>
  <c r="AC90" i="6"/>
  <c r="AD90" i="6"/>
  <c r="G91" i="6"/>
  <c r="L91" i="6"/>
  <c r="M91" i="6"/>
  <c r="N91" i="6"/>
  <c r="W91" i="6"/>
  <c r="V91" i="6"/>
  <c r="X91" i="6"/>
  <c r="Y91" i="6"/>
  <c r="Z91" i="6"/>
  <c r="Q91" i="6"/>
  <c r="R91" i="6"/>
  <c r="S91" i="6"/>
  <c r="T91" i="6"/>
  <c r="AA91" i="6"/>
  <c r="AB91" i="6"/>
  <c r="AC91" i="6"/>
  <c r="AD91" i="6"/>
  <c r="G92" i="6"/>
  <c r="L92" i="6"/>
  <c r="M92" i="6"/>
  <c r="N92" i="6"/>
  <c r="W92" i="6"/>
  <c r="V92" i="6"/>
  <c r="X92" i="6"/>
  <c r="Y92" i="6"/>
  <c r="Z92" i="6"/>
  <c r="Q92" i="6"/>
  <c r="R92" i="6"/>
  <c r="S92" i="6"/>
  <c r="T92" i="6"/>
  <c r="AA92" i="6"/>
  <c r="AB92" i="6"/>
  <c r="AC92" i="6"/>
  <c r="AD92" i="6"/>
  <c r="G93" i="6"/>
  <c r="L93" i="6"/>
  <c r="M93" i="6"/>
  <c r="N93" i="6"/>
  <c r="W93" i="6"/>
  <c r="V93" i="6"/>
  <c r="X93" i="6"/>
  <c r="Y93" i="6"/>
  <c r="Z93" i="6"/>
  <c r="Q93" i="6"/>
  <c r="R93" i="6"/>
  <c r="S93" i="6"/>
  <c r="T93" i="6"/>
  <c r="AA93" i="6"/>
  <c r="AB93" i="6"/>
  <c r="AC93" i="6"/>
  <c r="AD93" i="6"/>
  <c r="G94" i="6"/>
  <c r="L94" i="6"/>
  <c r="M94" i="6"/>
  <c r="N94" i="6"/>
  <c r="W94" i="6"/>
  <c r="V94" i="6"/>
  <c r="X94" i="6"/>
  <c r="Y94" i="6"/>
  <c r="Z94" i="6"/>
  <c r="Q94" i="6"/>
  <c r="R94" i="6"/>
  <c r="S94" i="6"/>
  <c r="T94" i="6"/>
  <c r="AA94" i="6"/>
  <c r="AB94" i="6"/>
  <c r="AC94" i="6"/>
  <c r="AD94" i="6"/>
  <c r="G95" i="6"/>
  <c r="L95" i="6"/>
  <c r="M95" i="6"/>
  <c r="N95" i="6"/>
  <c r="W95" i="6"/>
  <c r="V95" i="6"/>
  <c r="X95" i="6"/>
  <c r="Y95" i="6"/>
  <c r="Z95" i="6"/>
  <c r="Q95" i="6"/>
  <c r="R95" i="6"/>
  <c r="S95" i="6"/>
  <c r="T95" i="6"/>
  <c r="AA95" i="6"/>
  <c r="AB95" i="6"/>
  <c r="AC95" i="6"/>
  <c r="AD95" i="6"/>
  <c r="G96" i="6"/>
  <c r="L96" i="6"/>
  <c r="M96" i="6"/>
  <c r="N96" i="6"/>
  <c r="W96" i="6"/>
  <c r="V96" i="6"/>
  <c r="X96" i="6"/>
  <c r="Y96" i="6"/>
  <c r="Z96" i="6"/>
  <c r="Q96" i="6"/>
  <c r="R96" i="6"/>
  <c r="S96" i="6"/>
  <c r="T96" i="6"/>
  <c r="AA96" i="6"/>
  <c r="AB96" i="6"/>
  <c r="AC96" i="6"/>
  <c r="AD96" i="6"/>
  <c r="G97" i="6"/>
  <c r="L97" i="6"/>
  <c r="M97" i="6"/>
  <c r="N97" i="6"/>
  <c r="W97" i="6"/>
  <c r="V97" i="6"/>
  <c r="X97" i="6"/>
  <c r="Y97" i="6"/>
  <c r="Z97" i="6"/>
  <c r="Q97" i="6"/>
  <c r="R97" i="6"/>
  <c r="S97" i="6"/>
  <c r="T97" i="6"/>
  <c r="AA97" i="6"/>
  <c r="AB97" i="6"/>
  <c r="AC97" i="6"/>
  <c r="AD97" i="6"/>
  <c r="G98" i="6"/>
  <c r="L98" i="6"/>
  <c r="M98" i="6"/>
  <c r="N98" i="6"/>
  <c r="W98" i="6"/>
  <c r="V98" i="6"/>
  <c r="X98" i="6"/>
  <c r="Y98" i="6"/>
  <c r="Z98" i="6"/>
  <c r="Q98" i="6"/>
  <c r="R98" i="6"/>
  <c r="S98" i="6"/>
  <c r="T98" i="6"/>
  <c r="AA98" i="6"/>
  <c r="AB98" i="6"/>
  <c r="AC98" i="6"/>
  <c r="AD98" i="6"/>
  <c r="G99" i="6"/>
  <c r="L99" i="6"/>
  <c r="M99" i="6"/>
  <c r="N99" i="6"/>
  <c r="W99" i="6"/>
  <c r="V99" i="6"/>
  <c r="X99" i="6"/>
  <c r="Y99" i="6"/>
  <c r="Z99" i="6"/>
  <c r="Q99" i="6"/>
  <c r="R99" i="6"/>
  <c r="S99" i="6"/>
  <c r="T99" i="6"/>
  <c r="AA99" i="6"/>
  <c r="AB99" i="6"/>
  <c r="AC99" i="6"/>
  <c r="AD99" i="6"/>
  <c r="G100" i="6"/>
  <c r="L100" i="6"/>
  <c r="M100" i="6"/>
  <c r="N100" i="6"/>
  <c r="W100" i="6"/>
  <c r="V100" i="6"/>
  <c r="X100" i="6"/>
  <c r="Y100" i="6"/>
  <c r="Z100" i="6"/>
  <c r="Q100" i="6"/>
  <c r="R100" i="6"/>
  <c r="S100" i="6"/>
  <c r="T100" i="6"/>
  <c r="AA100" i="6"/>
  <c r="AB100" i="6"/>
  <c r="AC100" i="6"/>
  <c r="AD100" i="6"/>
  <c r="G101" i="6"/>
  <c r="L101" i="6"/>
  <c r="M101" i="6"/>
  <c r="N101" i="6"/>
  <c r="W101" i="6"/>
  <c r="V101" i="6"/>
  <c r="X101" i="6"/>
  <c r="Y101" i="6"/>
  <c r="Z101" i="6"/>
  <c r="Q101" i="6"/>
  <c r="R101" i="6"/>
  <c r="S101" i="6"/>
  <c r="T101" i="6"/>
  <c r="AA101" i="6"/>
  <c r="AB101" i="6"/>
  <c r="AC101" i="6"/>
  <c r="AD101" i="6"/>
  <c r="G102" i="6"/>
  <c r="L102" i="6"/>
  <c r="M102" i="6"/>
  <c r="N102" i="6"/>
  <c r="W102" i="6"/>
  <c r="V102" i="6"/>
  <c r="X102" i="6"/>
  <c r="Y102" i="6"/>
  <c r="Z102" i="6"/>
  <c r="Q102" i="6"/>
  <c r="R102" i="6"/>
  <c r="S102" i="6"/>
  <c r="T102" i="6"/>
  <c r="AA102" i="6"/>
  <c r="AB102" i="6"/>
  <c r="AC102" i="6"/>
  <c r="AD102" i="6"/>
  <c r="G103" i="6"/>
  <c r="L103" i="6"/>
  <c r="M103" i="6"/>
  <c r="N103" i="6"/>
  <c r="W103" i="6"/>
  <c r="V103" i="6"/>
  <c r="X103" i="6"/>
  <c r="Y103" i="6"/>
  <c r="Z103" i="6"/>
  <c r="Q103" i="6"/>
  <c r="R103" i="6"/>
  <c r="S103" i="6"/>
  <c r="T103" i="6"/>
  <c r="AA103" i="6"/>
  <c r="AB103" i="6"/>
  <c r="AC103" i="6"/>
  <c r="AD103" i="6"/>
  <c r="G104" i="6"/>
  <c r="L104" i="6"/>
  <c r="M104" i="6"/>
  <c r="N104" i="6"/>
  <c r="W104" i="6"/>
  <c r="V104" i="6"/>
  <c r="X104" i="6"/>
  <c r="Y104" i="6"/>
  <c r="Z104" i="6"/>
  <c r="Q104" i="6"/>
  <c r="R104" i="6"/>
  <c r="S104" i="6"/>
  <c r="T104" i="6"/>
  <c r="AA104" i="6"/>
  <c r="AB104" i="6"/>
  <c r="AC104" i="6"/>
  <c r="AD104" i="6"/>
  <c r="G105" i="6"/>
  <c r="L105" i="6"/>
  <c r="M105" i="6"/>
  <c r="N105" i="6"/>
  <c r="W105" i="6"/>
  <c r="V105" i="6"/>
  <c r="X105" i="6"/>
  <c r="Y105" i="6"/>
  <c r="Z105" i="6"/>
  <c r="Q105" i="6"/>
  <c r="R105" i="6"/>
  <c r="S105" i="6"/>
  <c r="T105" i="6"/>
  <c r="AA105" i="6"/>
  <c r="AB105" i="6"/>
  <c r="AC105" i="6"/>
  <c r="AD105" i="6"/>
  <c r="G106" i="6"/>
  <c r="L106" i="6"/>
  <c r="M106" i="6"/>
  <c r="N106" i="6"/>
  <c r="W106" i="6"/>
  <c r="V106" i="6"/>
  <c r="X106" i="6"/>
  <c r="Y106" i="6"/>
  <c r="Z106" i="6"/>
  <c r="Q106" i="6"/>
  <c r="R106" i="6"/>
  <c r="S106" i="6"/>
  <c r="T106" i="6"/>
  <c r="AA106" i="6"/>
  <c r="AB106" i="6"/>
  <c r="AC106" i="6"/>
  <c r="AD106" i="6"/>
  <c r="G107" i="6"/>
  <c r="L107" i="6"/>
  <c r="M107" i="6"/>
  <c r="N107" i="6"/>
  <c r="W107" i="6"/>
  <c r="V107" i="6"/>
  <c r="X107" i="6"/>
  <c r="Y107" i="6"/>
  <c r="Z107" i="6"/>
  <c r="Q107" i="6"/>
  <c r="R107" i="6"/>
  <c r="S107" i="6"/>
  <c r="T107" i="6"/>
  <c r="AA107" i="6"/>
  <c r="AB107" i="6"/>
  <c r="AC107" i="6"/>
  <c r="AD107" i="6"/>
  <c r="G108" i="6"/>
  <c r="L108" i="6"/>
  <c r="M108" i="6"/>
  <c r="N108" i="6"/>
  <c r="W108" i="6"/>
  <c r="V108" i="6"/>
  <c r="X108" i="6"/>
  <c r="Y108" i="6"/>
  <c r="Z108" i="6"/>
  <c r="Q108" i="6"/>
  <c r="R108" i="6"/>
  <c r="S108" i="6"/>
  <c r="T108" i="6"/>
  <c r="AA108" i="6"/>
  <c r="AB108" i="6"/>
  <c r="AC108" i="6"/>
  <c r="AD108" i="6"/>
  <c r="G109" i="6"/>
  <c r="L109" i="6"/>
  <c r="M109" i="6"/>
  <c r="N109" i="6"/>
  <c r="W109" i="6"/>
  <c r="V109" i="6"/>
  <c r="X109" i="6"/>
  <c r="Y109" i="6"/>
  <c r="Z109" i="6"/>
  <c r="Q109" i="6"/>
  <c r="R109" i="6"/>
  <c r="S109" i="6"/>
  <c r="T109" i="6"/>
  <c r="AA109" i="6"/>
  <c r="AB109" i="6"/>
  <c r="AC109" i="6"/>
  <c r="AD109" i="6"/>
  <c r="G110" i="6"/>
  <c r="L110" i="6"/>
  <c r="M110" i="6"/>
  <c r="N110" i="6"/>
  <c r="W110" i="6"/>
  <c r="V110" i="6"/>
  <c r="X110" i="6"/>
  <c r="Y110" i="6"/>
  <c r="Z110" i="6"/>
  <c r="Q110" i="6"/>
  <c r="R110" i="6"/>
  <c r="S110" i="6"/>
  <c r="T110" i="6"/>
  <c r="AA110" i="6"/>
  <c r="AB110" i="6"/>
  <c r="AC110" i="6"/>
  <c r="AD110" i="6"/>
  <c r="G111" i="6"/>
  <c r="L111" i="6"/>
  <c r="M111" i="6"/>
  <c r="N111" i="6"/>
  <c r="W111" i="6"/>
  <c r="V111" i="6"/>
  <c r="X111" i="6"/>
  <c r="Y111" i="6"/>
  <c r="Z111" i="6"/>
  <c r="Q111" i="6"/>
  <c r="R111" i="6"/>
  <c r="S111" i="6"/>
  <c r="T111" i="6"/>
  <c r="AA111" i="6"/>
  <c r="AB111" i="6"/>
  <c r="AC111" i="6"/>
  <c r="AD111" i="6"/>
  <c r="G112" i="6"/>
  <c r="L112" i="6"/>
  <c r="M112" i="6"/>
  <c r="N112" i="6"/>
  <c r="W112" i="6"/>
  <c r="V112" i="6"/>
  <c r="X112" i="6"/>
  <c r="Y112" i="6"/>
  <c r="Z112" i="6"/>
  <c r="Q112" i="6"/>
  <c r="R112" i="6"/>
  <c r="S112" i="6"/>
  <c r="T112" i="6"/>
  <c r="AA112" i="6"/>
  <c r="AB112" i="6"/>
  <c r="AC112" i="6"/>
  <c r="AD112" i="6"/>
  <c r="G113" i="6"/>
  <c r="L113" i="6"/>
  <c r="M113" i="6"/>
  <c r="N113" i="6"/>
  <c r="W113" i="6"/>
  <c r="V113" i="6"/>
  <c r="X113" i="6"/>
  <c r="Y113" i="6"/>
  <c r="Z113" i="6"/>
  <c r="Q113" i="6"/>
  <c r="R113" i="6"/>
  <c r="S113" i="6"/>
  <c r="T113" i="6"/>
  <c r="AA113" i="6"/>
  <c r="AB113" i="6"/>
  <c r="AC113" i="6"/>
  <c r="AD113" i="6"/>
  <c r="G114" i="6"/>
  <c r="L114" i="6"/>
  <c r="M114" i="6"/>
  <c r="N114" i="6"/>
  <c r="W114" i="6"/>
  <c r="V114" i="6"/>
  <c r="X114" i="6"/>
  <c r="Y114" i="6"/>
  <c r="Z114" i="6"/>
  <c r="Q114" i="6"/>
  <c r="R114" i="6"/>
  <c r="S114" i="6"/>
  <c r="T114" i="6"/>
  <c r="AA114" i="6"/>
  <c r="AB114" i="6"/>
  <c r="AC114" i="6"/>
  <c r="AD114" i="6"/>
  <c r="G115" i="6"/>
  <c r="L115" i="6"/>
  <c r="M115" i="6"/>
  <c r="N115" i="6"/>
  <c r="W115" i="6"/>
  <c r="V115" i="6"/>
  <c r="X115" i="6"/>
  <c r="Y115" i="6"/>
  <c r="Z115" i="6"/>
  <c r="Q115" i="6"/>
  <c r="R115" i="6"/>
  <c r="S115" i="6"/>
  <c r="T115" i="6"/>
  <c r="AA115" i="6"/>
  <c r="AB115" i="6"/>
  <c r="AC115" i="6"/>
  <c r="AD115" i="6"/>
  <c r="G116" i="6"/>
  <c r="L116" i="6"/>
  <c r="M116" i="6"/>
  <c r="N116" i="6"/>
  <c r="W116" i="6"/>
  <c r="V116" i="6"/>
  <c r="X116" i="6"/>
  <c r="Y116" i="6"/>
  <c r="Z116" i="6"/>
  <c r="Q116" i="6"/>
  <c r="R116" i="6"/>
  <c r="S116" i="6"/>
  <c r="T116" i="6"/>
  <c r="AA116" i="6"/>
  <c r="AB116" i="6"/>
  <c r="AC116" i="6"/>
  <c r="AD116" i="6"/>
  <c r="G117" i="6"/>
  <c r="L117" i="6"/>
  <c r="M117" i="6"/>
  <c r="N117" i="6"/>
  <c r="W117" i="6"/>
  <c r="V117" i="6"/>
  <c r="X117" i="6"/>
  <c r="Y117" i="6"/>
  <c r="Z117" i="6"/>
  <c r="Q117" i="6"/>
  <c r="R117" i="6"/>
  <c r="S117" i="6"/>
  <c r="T117" i="6"/>
  <c r="AA117" i="6"/>
  <c r="AB117" i="6"/>
  <c r="AC117" i="6"/>
  <c r="AD117" i="6"/>
  <c r="G118" i="6"/>
  <c r="L118" i="6"/>
  <c r="M118" i="6"/>
  <c r="N118" i="6"/>
  <c r="W118" i="6"/>
  <c r="V118" i="6"/>
  <c r="X118" i="6"/>
  <c r="Y118" i="6"/>
  <c r="Z118" i="6"/>
  <c r="Q118" i="6"/>
  <c r="R118" i="6"/>
  <c r="S118" i="6"/>
  <c r="T118" i="6"/>
  <c r="AA118" i="6"/>
  <c r="AB118" i="6"/>
  <c r="AC118" i="6"/>
  <c r="AD118" i="6"/>
  <c r="G119" i="6"/>
  <c r="L119" i="6"/>
  <c r="M119" i="6"/>
  <c r="N119" i="6"/>
  <c r="W119" i="6"/>
  <c r="V119" i="6"/>
  <c r="X119" i="6"/>
  <c r="Y119" i="6"/>
  <c r="Z119" i="6"/>
  <c r="Q119" i="6"/>
  <c r="R119" i="6"/>
  <c r="S119" i="6"/>
  <c r="T119" i="6"/>
  <c r="AA119" i="6"/>
  <c r="AB119" i="6"/>
  <c r="AC119" i="6"/>
  <c r="AD119" i="6"/>
  <c r="G120" i="6"/>
  <c r="L120" i="6"/>
  <c r="M120" i="6"/>
  <c r="N120" i="6"/>
  <c r="W120" i="6"/>
  <c r="V120" i="6"/>
  <c r="X120" i="6"/>
  <c r="Y120" i="6"/>
  <c r="Z120" i="6"/>
  <c r="Q120" i="6"/>
  <c r="R120" i="6"/>
  <c r="S120" i="6"/>
  <c r="T120" i="6"/>
  <c r="AA120" i="6"/>
  <c r="AB120" i="6"/>
  <c r="AC120" i="6"/>
  <c r="AD120" i="6"/>
  <c r="G121" i="6"/>
  <c r="L121" i="6"/>
  <c r="M121" i="6"/>
  <c r="N121" i="6"/>
  <c r="W121" i="6"/>
  <c r="V121" i="6"/>
  <c r="X121" i="6"/>
  <c r="Y121" i="6"/>
  <c r="Z121" i="6"/>
  <c r="Q121" i="6"/>
  <c r="R121" i="6"/>
  <c r="S121" i="6"/>
  <c r="T121" i="6"/>
  <c r="AA121" i="6"/>
  <c r="AB121" i="6"/>
  <c r="AC121" i="6"/>
  <c r="AD121" i="6"/>
  <c r="G122" i="6"/>
  <c r="L122" i="6"/>
  <c r="M122" i="6"/>
  <c r="N122" i="6"/>
  <c r="W122" i="6"/>
  <c r="V122" i="6"/>
  <c r="X122" i="6"/>
  <c r="Y122" i="6"/>
  <c r="Z122" i="6"/>
  <c r="Q122" i="6"/>
  <c r="R122" i="6"/>
  <c r="S122" i="6"/>
  <c r="T122" i="6"/>
  <c r="AA122" i="6"/>
  <c r="AB122" i="6"/>
  <c r="AC122" i="6"/>
  <c r="AD122" i="6"/>
  <c r="G123" i="6"/>
  <c r="L123" i="6"/>
  <c r="M123" i="6"/>
  <c r="N123" i="6"/>
  <c r="W123" i="6"/>
  <c r="V123" i="6"/>
  <c r="X123" i="6"/>
  <c r="Y123" i="6"/>
  <c r="Z123" i="6"/>
  <c r="Q123" i="6"/>
  <c r="R123" i="6"/>
  <c r="S123" i="6"/>
  <c r="T123" i="6"/>
  <c r="AA123" i="6"/>
  <c r="AB123" i="6"/>
  <c r="AC123" i="6"/>
  <c r="AD123" i="6"/>
  <c r="G124" i="6"/>
  <c r="L124" i="6"/>
  <c r="M124" i="6"/>
  <c r="N124" i="6"/>
  <c r="W124" i="6"/>
  <c r="V124" i="6"/>
  <c r="X124" i="6"/>
  <c r="Y124" i="6"/>
  <c r="Z124" i="6"/>
  <c r="Q124" i="6"/>
  <c r="R124" i="6"/>
  <c r="S124" i="6"/>
  <c r="T124" i="6"/>
  <c r="AA124" i="6"/>
  <c r="AB124" i="6"/>
  <c r="AC124" i="6"/>
  <c r="AD124" i="6"/>
  <c r="G125" i="6"/>
  <c r="L125" i="6"/>
  <c r="M125" i="6"/>
  <c r="N125" i="6"/>
  <c r="W125" i="6"/>
  <c r="V125" i="6"/>
  <c r="X125" i="6"/>
  <c r="Y125" i="6"/>
  <c r="Z125" i="6"/>
  <c r="Q125" i="6"/>
  <c r="R125" i="6"/>
  <c r="S125" i="6"/>
  <c r="T125" i="6"/>
  <c r="AA125" i="6"/>
  <c r="AB125" i="6"/>
  <c r="AC125" i="6"/>
  <c r="AD125" i="6"/>
  <c r="G126" i="6"/>
  <c r="L126" i="6"/>
  <c r="M126" i="6"/>
  <c r="N126" i="6"/>
  <c r="W126" i="6"/>
  <c r="V126" i="6"/>
  <c r="X126" i="6"/>
  <c r="Y126" i="6"/>
  <c r="Z126" i="6"/>
  <c r="Q126" i="6"/>
  <c r="R126" i="6"/>
  <c r="S126" i="6"/>
  <c r="T126" i="6"/>
  <c r="AA126" i="6"/>
  <c r="AB126" i="6"/>
  <c r="AC126" i="6"/>
  <c r="AD126" i="6"/>
  <c r="G127" i="6"/>
  <c r="L127" i="6"/>
  <c r="M127" i="6"/>
  <c r="N127" i="6"/>
  <c r="W127" i="6"/>
  <c r="V127" i="6"/>
  <c r="X127" i="6"/>
  <c r="Y127" i="6"/>
  <c r="Z127" i="6"/>
  <c r="Q127" i="6"/>
  <c r="R127" i="6"/>
  <c r="S127" i="6"/>
  <c r="T127" i="6"/>
  <c r="AA127" i="6"/>
  <c r="AB127" i="6"/>
  <c r="AC127" i="6"/>
  <c r="AD127" i="6"/>
  <c r="G128" i="6"/>
  <c r="L128" i="6"/>
  <c r="M128" i="6"/>
  <c r="N128" i="6"/>
  <c r="W128" i="6"/>
  <c r="V128" i="6"/>
  <c r="X128" i="6"/>
  <c r="Y128" i="6"/>
  <c r="Z128" i="6"/>
  <c r="Q128" i="6"/>
  <c r="R128" i="6"/>
  <c r="S128" i="6"/>
  <c r="T128" i="6"/>
  <c r="AA128" i="6"/>
  <c r="AB128" i="6"/>
  <c r="AC128" i="6"/>
  <c r="AD128" i="6"/>
  <c r="G129" i="6"/>
  <c r="L129" i="6"/>
  <c r="M129" i="6"/>
  <c r="N129" i="6"/>
  <c r="W129" i="6"/>
  <c r="V129" i="6"/>
  <c r="X129" i="6"/>
  <c r="Y129" i="6"/>
  <c r="Z129" i="6"/>
  <c r="Q129" i="6"/>
  <c r="R129" i="6"/>
  <c r="S129" i="6"/>
  <c r="T129" i="6"/>
  <c r="AA129" i="6"/>
  <c r="AB129" i="6"/>
  <c r="AC129" i="6"/>
  <c r="AD129" i="6"/>
  <c r="G130" i="6"/>
  <c r="L130" i="6"/>
  <c r="M130" i="6"/>
  <c r="N130" i="6"/>
  <c r="W130" i="6"/>
  <c r="V130" i="6"/>
  <c r="X130" i="6"/>
  <c r="Y130" i="6"/>
  <c r="Z130" i="6"/>
  <c r="Q130" i="6"/>
  <c r="R130" i="6"/>
  <c r="S130" i="6"/>
  <c r="T130" i="6"/>
  <c r="AA130" i="6"/>
  <c r="AB130" i="6"/>
  <c r="AC130" i="6"/>
  <c r="AD130" i="6"/>
  <c r="G131" i="6"/>
  <c r="L131" i="6"/>
  <c r="M131" i="6"/>
  <c r="N131" i="6"/>
  <c r="W131" i="6"/>
  <c r="V131" i="6"/>
  <c r="X131" i="6"/>
  <c r="Y131" i="6"/>
  <c r="Z131" i="6"/>
  <c r="Q131" i="6"/>
  <c r="R131" i="6"/>
  <c r="S131" i="6"/>
  <c r="T131" i="6"/>
  <c r="AA131" i="6"/>
  <c r="AB131" i="6"/>
  <c r="AC131" i="6"/>
  <c r="AD131" i="6"/>
  <c r="G132" i="6"/>
  <c r="L132" i="6"/>
  <c r="M132" i="6"/>
  <c r="N132" i="6"/>
  <c r="W132" i="6"/>
  <c r="V132" i="6"/>
  <c r="X132" i="6"/>
  <c r="Y132" i="6"/>
  <c r="Z132" i="6"/>
  <c r="Q132" i="6"/>
  <c r="R132" i="6"/>
  <c r="S132" i="6"/>
  <c r="T132" i="6"/>
  <c r="AA132" i="6"/>
  <c r="AB132" i="6"/>
  <c r="AC132" i="6"/>
  <c r="AD132" i="6"/>
  <c r="G133" i="6"/>
  <c r="L133" i="6"/>
  <c r="M133" i="6"/>
  <c r="N133" i="6"/>
  <c r="W133" i="6"/>
  <c r="V133" i="6"/>
  <c r="X133" i="6"/>
  <c r="Y133" i="6"/>
  <c r="Z133" i="6"/>
  <c r="Q133" i="6"/>
  <c r="R133" i="6"/>
  <c r="S133" i="6"/>
  <c r="T133" i="6"/>
  <c r="AA133" i="6"/>
  <c r="AB133" i="6"/>
  <c r="AC133" i="6"/>
  <c r="AD133" i="6"/>
  <c r="G134" i="6"/>
  <c r="L134" i="6"/>
  <c r="M134" i="6"/>
  <c r="N134" i="6"/>
  <c r="W134" i="6"/>
  <c r="V134" i="6"/>
  <c r="X134" i="6"/>
  <c r="Y134" i="6"/>
  <c r="Z134" i="6"/>
  <c r="Q134" i="6"/>
  <c r="R134" i="6"/>
  <c r="S134" i="6"/>
  <c r="T134" i="6"/>
  <c r="AA134" i="6"/>
  <c r="AB134" i="6"/>
  <c r="AC134" i="6"/>
  <c r="AD134" i="6"/>
  <c r="G135" i="6"/>
  <c r="L135" i="6"/>
  <c r="M135" i="6"/>
  <c r="N135" i="6"/>
  <c r="W135" i="6"/>
  <c r="V135" i="6"/>
  <c r="X135" i="6"/>
  <c r="Y135" i="6"/>
  <c r="Z135" i="6"/>
  <c r="Q135" i="6"/>
  <c r="R135" i="6"/>
  <c r="S135" i="6"/>
  <c r="T135" i="6"/>
  <c r="AA135" i="6"/>
  <c r="AB135" i="6"/>
  <c r="AC135" i="6"/>
  <c r="AD135" i="6"/>
  <c r="G136" i="6"/>
  <c r="L136" i="6"/>
  <c r="M136" i="6"/>
  <c r="N136" i="6"/>
  <c r="W136" i="6"/>
  <c r="V136" i="6"/>
  <c r="X136" i="6"/>
  <c r="Y136" i="6"/>
  <c r="Z136" i="6"/>
  <c r="Q136" i="6"/>
  <c r="R136" i="6"/>
  <c r="S136" i="6"/>
  <c r="T136" i="6"/>
  <c r="AA136" i="6"/>
  <c r="AB136" i="6"/>
  <c r="AC136" i="6"/>
  <c r="AD136" i="6"/>
  <c r="G137" i="6"/>
  <c r="L137" i="6"/>
  <c r="M137" i="6"/>
  <c r="N137" i="6"/>
  <c r="W137" i="6"/>
  <c r="V137" i="6"/>
  <c r="X137" i="6"/>
  <c r="Y137" i="6"/>
  <c r="Z137" i="6"/>
  <c r="Q137" i="6"/>
  <c r="R137" i="6"/>
  <c r="S137" i="6"/>
  <c r="T137" i="6"/>
  <c r="AA137" i="6"/>
  <c r="AB137" i="6"/>
  <c r="AC137" i="6"/>
  <c r="AD137" i="6"/>
  <c r="G138" i="6"/>
  <c r="L138" i="6"/>
  <c r="M138" i="6"/>
  <c r="N138" i="6"/>
  <c r="W138" i="6"/>
  <c r="V138" i="6"/>
  <c r="X138" i="6"/>
  <c r="Y138" i="6"/>
  <c r="Z138" i="6"/>
  <c r="Q138" i="6"/>
  <c r="R138" i="6"/>
  <c r="S138" i="6"/>
  <c r="T138" i="6"/>
  <c r="AA138" i="6"/>
  <c r="AB138" i="6"/>
  <c r="AC138" i="6"/>
  <c r="AD138" i="6"/>
  <c r="G139" i="6"/>
  <c r="L139" i="6"/>
  <c r="M139" i="6"/>
  <c r="N139" i="6"/>
  <c r="W139" i="6"/>
  <c r="V139" i="6"/>
  <c r="X139" i="6"/>
  <c r="Y139" i="6"/>
  <c r="Z139" i="6"/>
  <c r="Q139" i="6"/>
  <c r="R139" i="6"/>
  <c r="S139" i="6"/>
  <c r="T139" i="6"/>
  <c r="AA139" i="6"/>
  <c r="AB139" i="6"/>
  <c r="AC139" i="6"/>
  <c r="AD139" i="6"/>
  <c r="G140" i="6"/>
  <c r="L140" i="6"/>
  <c r="M140" i="6"/>
  <c r="N140" i="6"/>
  <c r="W140" i="6"/>
  <c r="V140" i="6"/>
  <c r="X140" i="6"/>
  <c r="Y140" i="6"/>
  <c r="Z140" i="6"/>
  <c r="Q140" i="6"/>
  <c r="R140" i="6"/>
  <c r="S140" i="6"/>
  <c r="T140" i="6"/>
  <c r="AA140" i="6"/>
  <c r="AB140" i="6"/>
  <c r="AC140" i="6"/>
  <c r="AD140" i="6"/>
  <c r="G141" i="6"/>
  <c r="L141" i="6"/>
  <c r="M141" i="6"/>
  <c r="N141" i="6"/>
  <c r="W141" i="6"/>
  <c r="V141" i="6"/>
  <c r="X141" i="6"/>
  <c r="Y141" i="6"/>
  <c r="Z141" i="6"/>
  <c r="Q141" i="6"/>
  <c r="R141" i="6"/>
  <c r="S141" i="6"/>
  <c r="T141" i="6"/>
  <c r="AA141" i="6"/>
  <c r="AB141" i="6"/>
  <c r="AC141" i="6"/>
  <c r="AD141" i="6"/>
  <c r="G142" i="6"/>
  <c r="L142" i="6"/>
  <c r="M142" i="6"/>
  <c r="N142" i="6"/>
  <c r="W142" i="6"/>
  <c r="V142" i="6"/>
  <c r="X142" i="6"/>
  <c r="Y142" i="6"/>
  <c r="Z142" i="6"/>
  <c r="Q142" i="6"/>
  <c r="R142" i="6"/>
  <c r="S142" i="6"/>
  <c r="T142" i="6"/>
  <c r="AA142" i="6"/>
  <c r="AB142" i="6"/>
  <c r="AC142" i="6"/>
  <c r="AD142" i="6"/>
  <c r="G143" i="6"/>
  <c r="L143" i="6"/>
  <c r="M143" i="6"/>
  <c r="N143" i="6"/>
  <c r="W143" i="6"/>
  <c r="V143" i="6"/>
  <c r="X143" i="6"/>
  <c r="Y143" i="6"/>
  <c r="Z143" i="6"/>
  <c r="Q143" i="6"/>
  <c r="R143" i="6"/>
  <c r="S143" i="6"/>
  <c r="T143" i="6"/>
  <c r="AA143" i="6"/>
  <c r="AB143" i="6"/>
  <c r="AC143" i="6"/>
  <c r="AD143" i="6"/>
  <c r="G144" i="6"/>
  <c r="L144" i="6"/>
  <c r="M144" i="6"/>
  <c r="N144" i="6"/>
  <c r="W144" i="6"/>
  <c r="V144" i="6"/>
  <c r="X144" i="6"/>
  <c r="Y144" i="6"/>
  <c r="Z144" i="6"/>
  <c r="Q144" i="6"/>
  <c r="R144" i="6"/>
  <c r="S144" i="6"/>
  <c r="T144" i="6"/>
  <c r="AA144" i="6"/>
  <c r="AB144" i="6"/>
  <c r="AC144" i="6"/>
  <c r="AD144" i="6"/>
  <c r="G145" i="6"/>
  <c r="L145" i="6"/>
  <c r="M145" i="6"/>
  <c r="N145" i="6"/>
  <c r="W145" i="6"/>
  <c r="V145" i="6"/>
  <c r="X145" i="6"/>
  <c r="Y145" i="6"/>
  <c r="Z145" i="6"/>
  <c r="Q145" i="6"/>
  <c r="R145" i="6"/>
  <c r="S145" i="6"/>
  <c r="T145" i="6"/>
  <c r="AA145" i="6"/>
  <c r="AB145" i="6"/>
  <c r="AC145" i="6"/>
  <c r="AD145" i="6"/>
  <c r="G146" i="6"/>
  <c r="L146" i="6"/>
  <c r="M146" i="6"/>
  <c r="N146" i="6"/>
  <c r="W146" i="6"/>
  <c r="V146" i="6"/>
  <c r="X146" i="6"/>
  <c r="Y146" i="6"/>
  <c r="Z146" i="6"/>
  <c r="Q146" i="6"/>
  <c r="R146" i="6"/>
  <c r="S146" i="6"/>
  <c r="T146" i="6"/>
  <c r="AA146" i="6"/>
  <c r="AB146" i="6"/>
  <c r="AC146" i="6"/>
  <c r="AD146" i="6"/>
  <c r="G147" i="6"/>
  <c r="L147" i="6"/>
  <c r="M147" i="6"/>
  <c r="N147" i="6"/>
  <c r="W147" i="6"/>
  <c r="V147" i="6"/>
  <c r="X147" i="6"/>
  <c r="Y147" i="6"/>
  <c r="Z147" i="6"/>
  <c r="Q147" i="6"/>
  <c r="R147" i="6"/>
  <c r="S147" i="6"/>
  <c r="T147" i="6"/>
  <c r="AA147" i="6"/>
  <c r="AB147" i="6"/>
  <c r="AC147" i="6"/>
  <c r="AD147" i="6"/>
  <c r="G148" i="6"/>
  <c r="L148" i="6"/>
  <c r="M148" i="6"/>
  <c r="N148" i="6"/>
  <c r="W148" i="6"/>
  <c r="V148" i="6"/>
  <c r="X148" i="6"/>
  <c r="Y148" i="6"/>
  <c r="Z148" i="6"/>
  <c r="Q148" i="6"/>
  <c r="R148" i="6"/>
  <c r="S148" i="6"/>
  <c r="T148" i="6"/>
  <c r="AA148" i="6"/>
  <c r="AB148" i="6"/>
  <c r="AC148" i="6"/>
  <c r="AD148" i="6"/>
  <c r="G149" i="6"/>
  <c r="L149" i="6"/>
  <c r="M149" i="6"/>
  <c r="N149" i="6"/>
  <c r="W149" i="6"/>
  <c r="V149" i="6"/>
  <c r="X149" i="6"/>
  <c r="Y149" i="6"/>
  <c r="Z149" i="6"/>
  <c r="Q149" i="6"/>
  <c r="R149" i="6"/>
  <c r="S149" i="6"/>
  <c r="T149" i="6"/>
  <c r="AA149" i="6"/>
  <c r="AB149" i="6"/>
  <c r="AC149" i="6"/>
  <c r="AD149" i="6"/>
  <c r="G150" i="6"/>
  <c r="L150" i="6"/>
  <c r="M150" i="6"/>
  <c r="N150" i="6"/>
  <c r="W150" i="6"/>
  <c r="V150" i="6"/>
  <c r="X150" i="6"/>
  <c r="Y150" i="6"/>
  <c r="Z150" i="6"/>
  <c r="Q150" i="6"/>
  <c r="R150" i="6"/>
  <c r="S150" i="6"/>
  <c r="T150" i="6"/>
  <c r="AA150" i="6"/>
  <c r="AB150" i="6"/>
  <c r="AC150" i="6"/>
  <c r="AD150" i="6"/>
  <c r="G151" i="6"/>
  <c r="L151" i="6"/>
  <c r="M151" i="6"/>
  <c r="N151" i="6"/>
  <c r="W151" i="6"/>
  <c r="V151" i="6"/>
  <c r="X151" i="6"/>
  <c r="Y151" i="6"/>
  <c r="Z151" i="6"/>
  <c r="Q151" i="6"/>
  <c r="R151" i="6"/>
  <c r="S151" i="6"/>
  <c r="T151" i="6"/>
  <c r="AA151" i="6"/>
  <c r="AB151" i="6"/>
  <c r="AC151" i="6"/>
  <c r="AD151" i="6"/>
  <c r="G152" i="6"/>
  <c r="L152" i="6"/>
  <c r="M152" i="6"/>
  <c r="N152" i="6"/>
  <c r="W152" i="6"/>
  <c r="V152" i="6"/>
  <c r="X152" i="6"/>
  <c r="Y152" i="6"/>
  <c r="Z152" i="6"/>
  <c r="Q152" i="6"/>
  <c r="R152" i="6"/>
  <c r="S152" i="6"/>
  <c r="T152" i="6"/>
  <c r="AA152" i="6"/>
  <c r="AB152" i="6"/>
  <c r="AC152" i="6"/>
  <c r="AD152" i="6"/>
  <c r="G153" i="6"/>
  <c r="L153" i="6"/>
  <c r="M153" i="6"/>
  <c r="N153" i="6"/>
  <c r="W153" i="6"/>
  <c r="V153" i="6"/>
  <c r="X153" i="6"/>
  <c r="Y153" i="6"/>
  <c r="Z153" i="6"/>
  <c r="Q153" i="6"/>
  <c r="R153" i="6"/>
  <c r="S153" i="6"/>
  <c r="T153" i="6"/>
  <c r="AA153" i="6"/>
  <c r="AB153" i="6"/>
  <c r="AC153" i="6"/>
  <c r="AD153" i="6"/>
  <c r="G154" i="6"/>
  <c r="L154" i="6"/>
  <c r="M154" i="6"/>
  <c r="N154" i="6"/>
  <c r="W154" i="6"/>
  <c r="V154" i="6"/>
  <c r="X154" i="6"/>
  <c r="Y154" i="6"/>
  <c r="Z154" i="6"/>
  <c r="Q154" i="6"/>
  <c r="R154" i="6"/>
  <c r="S154" i="6"/>
  <c r="T154" i="6"/>
  <c r="AA154" i="6"/>
  <c r="AB154" i="6"/>
  <c r="AC154" i="6"/>
  <c r="AD154" i="6"/>
  <c r="G155" i="6"/>
  <c r="L155" i="6"/>
  <c r="M155" i="6"/>
  <c r="N155" i="6"/>
  <c r="W155" i="6"/>
  <c r="V155" i="6"/>
  <c r="X155" i="6"/>
  <c r="Y155" i="6"/>
  <c r="Z155" i="6"/>
  <c r="Q155" i="6"/>
  <c r="R155" i="6"/>
  <c r="S155" i="6"/>
  <c r="T155" i="6"/>
  <c r="AA155" i="6"/>
  <c r="AB155" i="6"/>
  <c r="AC155" i="6"/>
  <c r="AD155" i="6"/>
  <c r="G156" i="6"/>
  <c r="L156" i="6"/>
  <c r="M156" i="6"/>
  <c r="N156" i="6"/>
  <c r="W156" i="6"/>
  <c r="V156" i="6"/>
  <c r="X156" i="6"/>
  <c r="Y156" i="6"/>
  <c r="Z156" i="6"/>
  <c r="Q156" i="6"/>
  <c r="R156" i="6"/>
  <c r="S156" i="6"/>
  <c r="T156" i="6"/>
  <c r="AA156" i="6"/>
  <c r="AB156" i="6"/>
  <c r="AC156" i="6"/>
  <c r="AD156" i="6"/>
  <c r="G157" i="6"/>
  <c r="L157" i="6"/>
  <c r="M157" i="6"/>
  <c r="N157" i="6"/>
  <c r="W157" i="6"/>
  <c r="V157" i="6"/>
  <c r="X157" i="6"/>
  <c r="Y157" i="6"/>
  <c r="Z157" i="6"/>
  <c r="Q157" i="6"/>
  <c r="R157" i="6"/>
  <c r="S157" i="6"/>
  <c r="T157" i="6"/>
  <c r="AA157" i="6"/>
  <c r="AB157" i="6"/>
  <c r="AC157" i="6"/>
  <c r="AD157" i="6"/>
  <c r="G158" i="6"/>
  <c r="L158" i="6"/>
  <c r="M158" i="6"/>
  <c r="N158" i="6"/>
  <c r="W158" i="6"/>
  <c r="V158" i="6"/>
  <c r="X158" i="6"/>
  <c r="Y158" i="6"/>
  <c r="Z158" i="6"/>
  <c r="Q158" i="6"/>
  <c r="R158" i="6"/>
  <c r="S158" i="6"/>
  <c r="T158" i="6"/>
  <c r="AA158" i="6"/>
  <c r="AB158" i="6"/>
  <c r="AC158" i="6"/>
  <c r="AD158" i="6"/>
  <c r="G159" i="6"/>
  <c r="L159" i="6"/>
  <c r="M159" i="6"/>
  <c r="N159" i="6"/>
  <c r="W159" i="6"/>
  <c r="V159" i="6"/>
  <c r="X159" i="6"/>
  <c r="Y159" i="6"/>
  <c r="Z159" i="6"/>
  <c r="Q159" i="6"/>
  <c r="R159" i="6"/>
  <c r="S159" i="6"/>
  <c r="T159" i="6"/>
  <c r="AA159" i="6"/>
  <c r="AB159" i="6"/>
  <c r="AC159" i="6"/>
  <c r="AD159" i="6"/>
  <c r="G160" i="6"/>
  <c r="L160" i="6"/>
  <c r="M160" i="6"/>
  <c r="N160" i="6"/>
  <c r="W160" i="6"/>
  <c r="V160" i="6"/>
  <c r="X160" i="6"/>
  <c r="Y160" i="6"/>
  <c r="Z160" i="6"/>
  <c r="Q160" i="6"/>
  <c r="R160" i="6"/>
  <c r="S160" i="6"/>
  <c r="T160" i="6"/>
  <c r="AA160" i="6"/>
  <c r="AB160" i="6"/>
  <c r="AC160" i="6"/>
  <c r="AD160" i="6"/>
  <c r="G161" i="6"/>
  <c r="L161" i="6"/>
  <c r="M161" i="6"/>
  <c r="N161" i="6"/>
  <c r="W161" i="6"/>
  <c r="V161" i="6"/>
  <c r="X161" i="6"/>
  <c r="Y161" i="6"/>
  <c r="Z161" i="6"/>
  <c r="Q161" i="6"/>
  <c r="R161" i="6"/>
  <c r="S161" i="6"/>
  <c r="T161" i="6"/>
  <c r="AA161" i="6"/>
  <c r="AB161" i="6"/>
  <c r="AC161" i="6"/>
  <c r="AD161" i="6"/>
  <c r="G162" i="6"/>
  <c r="L162" i="6"/>
  <c r="M162" i="6"/>
  <c r="N162" i="6"/>
  <c r="W162" i="6"/>
  <c r="V162" i="6"/>
  <c r="X162" i="6"/>
  <c r="Y162" i="6"/>
  <c r="Z162" i="6"/>
  <c r="Q162" i="6"/>
  <c r="R162" i="6"/>
  <c r="S162" i="6"/>
  <c r="T162" i="6"/>
  <c r="AA162" i="6"/>
  <c r="AB162" i="6"/>
  <c r="AC162" i="6"/>
  <c r="AD162" i="6"/>
  <c r="G163" i="6"/>
  <c r="L163" i="6"/>
  <c r="M163" i="6"/>
  <c r="N163" i="6"/>
  <c r="W163" i="6"/>
  <c r="V163" i="6"/>
  <c r="X163" i="6"/>
  <c r="Y163" i="6"/>
  <c r="Z163" i="6"/>
  <c r="Q163" i="6"/>
  <c r="R163" i="6"/>
  <c r="S163" i="6"/>
  <c r="T163" i="6"/>
  <c r="AA163" i="6"/>
  <c r="AB163" i="6"/>
  <c r="AC163" i="6"/>
  <c r="AD163" i="6"/>
  <c r="G164" i="6"/>
  <c r="L164" i="6"/>
  <c r="M164" i="6"/>
  <c r="N164" i="6"/>
  <c r="W164" i="6"/>
  <c r="V164" i="6"/>
  <c r="X164" i="6"/>
  <c r="Y164" i="6"/>
  <c r="Z164" i="6"/>
  <c r="Q164" i="6"/>
  <c r="R164" i="6"/>
  <c r="S164" i="6"/>
  <c r="T164" i="6"/>
  <c r="AA164" i="6"/>
  <c r="AB164" i="6"/>
  <c r="AC164" i="6"/>
  <c r="AD164" i="6"/>
  <c r="G165" i="6"/>
  <c r="L165" i="6"/>
  <c r="M165" i="6"/>
  <c r="N165" i="6"/>
  <c r="W165" i="6"/>
  <c r="V165" i="6"/>
  <c r="X165" i="6"/>
  <c r="Y165" i="6"/>
  <c r="Z165" i="6"/>
  <c r="Q165" i="6"/>
  <c r="R165" i="6"/>
  <c r="S165" i="6"/>
  <c r="T165" i="6"/>
  <c r="AA165" i="6"/>
  <c r="AB165" i="6"/>
  <c r="AC165" i="6"/>
  <c r="AD165" i="6"/>
  <c r="G166" i="6"/>
  <c r="L166" i="6"/>
  <c r="M166" i="6"/>
  <c r="N166" i="6"/>
  <c r="W166" i="6"/>
  <c r="V166" i="6"/>
  <c r="X166" i="6"/>
  <c r="Y166" i="6"/>
  <c r="Z166" i="6"/>
  <c r="Q166" i="6"/>
  <c r="R166" i="6"/>
  <c r="S166" i="6"/>
  <c r="T166" i="6"/>
  <c r="AA166" i="6"/>
  <c r="AB166" i="6"/>
  <c r="AC166" i="6"/>
  <c r="AD166" i="6"/>
  <c r="G167" i="6"/>
  <c r="L167" i="6"/>
  <c r="M167" i="6"/>
  <c r="N167" i="6"/>
  <c r="W167" i="6"/>
  <c r="V167" i="6"/>
  <c r="X167" i="6"/>
  <c r="Y167" i="6"/>
  <c r="Z167" i="6"/>
  <c r="Q167" i="6"/>
  <c r="R167" i="6"/>
  <c r="S167" i="6"/>
  <c r="T167" i="6"/>
  <c r="AA167" i="6"/>
  <c r="AB167" i="6"/>
  <c r="AC167" i="6"/>
  <c r="AD167" i="6"/>
  <c r="G168" i="6"/>
  <c r="L168" i="6"/>
  <c r="M168" i="6"/>
  <c r="N168" i="6"/>
  <c r="W168" i="6"/>
  <c r="V168" i="6"/>
  <c r="X168" i="6"/>
  <c r="Y168" i="6"/>
  <c r="Z168" i="6"/>
  <c r="Q168" i="6"/>
  <c r="R168" i="6"/>
  <c r="S168" i="6"/>
  <c r="T168" i="6"/>
  <c r="AA168" i="6"/>
  <c r="AB168" i="6"/>
  <c r="AC168" i="6"/>
  <c r="AD168" i="6"/>
  <c r="G169" i="6"/>
  <c r="L169" i="6"/>
  <c r="M169" i="6"/>
  <c r="N169" i="6"/>
  <c r="W169" i="6"/>
  <c r="V169" i="6"/>
  <c r="X169" i="6"/>
  <c r="Y169" i="6"/>
  <c r="Z169" i="6"/>
  <c r="Q169" i="6"/>
  <c r="R169" i="6"/>
  <c r="S169" i="6"/>
  <c r="T169" i="6"/>
  <c r="AA169" i="6"/>
  <c r="AB169" i="6"/>
  <c r="AC169" i="6"/>
  <c r="AD169" i="6"/>
  <c r="G170" i="6"/>
  <c r="L170" i="6"/>
  <c r="M170" i="6"/>
  <c r="N170" i="6"/>
  <c r="W170" i="6"/>
  <c r="V170" i="6"/>
  <c r="X170" i="6"/>
  <c r="Y170" i="6"/>
  <c r="Z170" i="6"/>
  <c r="Q170" i="6"/>
  <c r="R170" i="6"/>
  <c r="S170" i="6"/>
  <c r="T170" i="6"/>
  <c r="AA170" i="6"/>
  <c r="AB170" i="6"/>
  <c r="AC170" i="6"/>
  <c r="AD170" i="6"/>
  <c r="G171" i="6"/>
  <c r="L171" i="6"/>
  <c r="M171" i="6"/>
  <c r="N171" i="6"/>
  <c r="W171" i="6"/>
  <c r="V171" i="6"/>
  <c r="X171" i="6"/>
  <c r="Y171" i="6"/>
  <c r="Z171" i="6"/>
  <c r="Q171" i="6"/>
  <c r="R171" i="6"/>
  <c r="S171" i="6"/>
  <c r="T171" i="6"/>
  <c r="AA171" i="6"/>
  <c r="AB171" i="6"/>
  <c r="AC171" i="6"/>
  <c r="AD171" i="6"/>
  <c r="G172" i="6"/>
  <c r="L172" i="6"/>
  <c r="M172" i="6"/>
  <c r="N172" i="6"/>
  <c r="W172" i="6"/>
  <c r="V172" i="6"/>
  <c r="X172" i="6"/>
  <c r="Y172" i="6"/>
  <c r="Z172" i="6"/>
  <c r="Q172" i="6"/>
  <c r="R172" i="6"/>
  <c r="S172" i="6"/>
  <c r="T172" i="6"/>
  <c r="AA172" i="6"/>
  <c r="AB172" i="6"/>
  <c r="AC172" i="6"/>
  <c r="AD172" i="6"/>
  <c r="G173" i="6"/>
  <c r="L173" i="6"/>
  <c r="M173" i="6"/>
  <c r="N173" i="6"/>
  <c r="W173" i="6"/>
  <c r="V173" i="6"/>
  <c r="X173" i="6"/>
  <c r="Y173" i="6"/>
  <c r="Z173" i="6"/>
  <c r="Q173" i="6"/>
  <c r="R173" i="6"/>
  <c r="S173" i="6"/>
  <c r="T173" i="6"/>
  <c r="AA173" i="6"/>
  <c r="AB173" i="6"/>
  <c r="AC173" i="6"/>
  <c r="AD173" i="6"/>
  <c r="G174" i="6"/>
  <c r="L174" i="6"/>
  <c r="M174" i="6"/>
  <c r="N174" i="6"/>
  <c r="W174" i="6"/>
  <c r="V174" i="6"/>
  <c r="X174" i="6"/>
  <c r="Y174" i="6"/>
  <c r="Z174" i="6"/>
  <c r="Q174" i="6"/>
  <c r="R174" i="6"/>
  <c r="S174" i="6"/>
  <c r="T174" i="6"/>
  <c r="AA174" i="6"/>
  <c r="AB174" i="6"/>
  <c r="AC174" i="6"/>
  <c r="AD174" i="6"/>
  <c r="G175" i="6"/>
  <c r="L175" i="6"/>
  <c r="M175" i="6"/>
  <c r="N175" i="6"/>
  <c r="W175" i="6"/>
  <c r="V175" i="6"/>
  <c r="X175" i="6"/>
  <c r="Y175" i="6"/>
  <c r="Z175" i="6"/>
  <c r="Q175" i="6"/>
  <c r="R175" i="6"/>
  <c r="S175" i="6"/>
  <c r="T175" i="6"/>
  <c r="AA175" i="6"/>
  <c r="AB175" i="6"/>
  <c r="AC175" i="6"/>
  <c r="AD175" i="6"/>
  <c r="G176" i="6"/>
  <c r="L176" i="6"/>
  <c r="M176" i="6"/>
  <c r="N176" i="6"/>
  <c r="W176" i="6"/>
  <c r="V176" i="6"/>
  <c r="X176" i="6"/>
  <c r="Y176" i="6"/>
  <c r="Z176" i="6"/>
  <c r="Q176" i="6"/>
  <c r="R176" i="6"/>
  <c r="S176" i="6"/>
  <c r="T176" i="6"/>
  <c r="AA176" i="6"/>
  <c r="AB176" i="6"/>
  <c r="AC176" i="6"/>
  <c r="AD176" i="6"/>
  <c r="G177" i="6"/>
  <c r="L177" i="6"/>
  <c r="M177" i="6"/>
  <c r="N177" i="6"/>
  <c r="W177" i="6"/>
  <c r="V177" i="6"/>
  <c r="X177" i="6"/>
  <c r="Y177" i="6"/>
  <c r="Z177" i="6"/>
  <c r="Q177" i="6"/>
  <c r="R177" i="6"/>
  <c r="S177" i="6"/>
  <c r="T177" i="6"/>
  <c r="AA177" i="6"/>
  <c r="AB177" i="6"/>
  <c r="AC177" i="6"/>
  <c r="AD177" i="6"/>
  <c r="G178" i="6"/>
  <c r="L178" i="6"/>
  <c r="M178" i="6"/>
  <c r="N178" i="6"/>
  <c r="W178" i="6"/>
  <c r="V178" i="6"/>
  <c r="X178" i="6"/>
  <c r="Y178" i="6"/>
  <c r="Z178" i="6"/>
  <c r="Q178" i="6"/>
  <c r="R178" i="6"/>
  <c r="S178" i="6"/>
  <c r="T178" i="6"/>
  <c r="AA178" i="6"/>
  <c r="AB178" i="6"/>
  <c r="AC178" i="6"/>
  <c r="AD178" i="6"/>
  <c r="G179" i="6"/>
  <c r="L179" i="6"/>
  <c r="M179" i="6"/>
  <c r="N179" i="6"/>
  <c r="W179" i="6"/>
  <c r="V179" i="6"/>
  <c r="X179" i="6"/>
  <c r="Y179" i="6"/>
  <c r="Z179" i="6"/>
  <c r="Q179" i="6"/>
  <c r="R179" i="6"/>
  <c r="S179" i="6"/>
  <c r="T179" i="6"/>
  <c r="AA179" i="6"/>
  <c r="AB179" i="6"/>
  <c r="AC179" i="6"/>
  <c r="AD179" i="6"/>
  <c r="G180" i="6"/>
  <c r="L180" i="6"/>
  <c r="M180" i="6"/>
  <c r="N180" i="6"/>
  <c r="W180" i="6"/>
  <c r="V180" i="6"/>
  <c r="X180" i="6"/>
  <c r="Y180" i="6"/>
  <c r="Z180" i="6"/>
  <c r="Q180" i="6"/>
  <c r="R180" i="6"/>
  <c r="S180" i="6"/>
  <c r="T180" i="6"/>
  <c r="AA180" i="6"/>
  <c r="AB180" i="6"/>
  <c r="AC180" i="6"/>
  <c r="AD180" i="6"/>
  <c r="G181" i="6"/>
  <c r="L181" i="6"/>
  <c r="M181" i="6"/>
  <c r="N181" i="6"/>
  <c r="W181" i="6"/>
  <c r="V181" i="6"/>
  <c r="X181" i="6"/>
  <c r="Y181" i="6"/>
  <c r="Z181" i="6"/>
  <c r="Q181" i="6"/>
  <c r="R181" i="6"/>
  <c r="S181" i="6"/>
  <c r="T181" i="6"/>
  <c r="AA181" i="6"/>
  <c r="AB181" i="6"/>
  <c r="AC181" i="6"/>
  <c r="AD181" i="6"/>
  <c r="G182" i="6"/>
  <c r="L182" i="6"/>
  <c r="M182" i="6"/>
  <c r="N182" i="6"/>
  <c r="W182" i="6"/>
  <c r="V182" i="6"/>
  <c r="X182" i="6"/>
  <c r="Y182" i="6"/>
  <c r="Z182" i="6"/>
  <c r="Q182" i="6"/>
  <c r="R182" i="6"/>
  <c r="S182" i="6"/>
  <c r="T182" i="6"/>
  <c r="AA182" i="6"/>
  <c r="AB182" i="6"/>
  <c r="AC182" i="6"/>
  <c r="AD182" i="6"/>
  <c r="G183" i="6"/>
  <c r="L183" i="6"/>
  <c r="M183" i="6"/>
  <c r="N183" i="6"/>
  <c r="W183" i="6"/>
  <c r="V183" i="6"/>
  <c r="X183" i="6"/>
  <c r="Y183" i="6"/>
  <c r="Z183" i="6"/>
  <c r="Q183" i="6"/>
  <c r="R183" i="6"/>
  <c r="S183" i="6"/>
  <c r="T183" i="6"/>
  <c r="AA183" i="6"/>
  <c r="AB183" i="6"/>
  <c r="AC183" i="6"/>
  <c r="AD183" i="6"/>
  <c r="G184" i="6"/>
  <c r="L184" i="6"/>
  <c r="M184" i="6"/>
  <c r="N184" i="6"/>
  <c r="W184" i="6"/>
  <c r="V184" i="6"/>
  <c r="X184" i="6"/>
  <c r="Y184" i="6"/>
  <c r="Z184" i="6"/>
  <c r="Q184" i="6"/>
  <c r="R184" i="6"/>
  <c r="S184" i="6"/>
  <c r="T184" i="6"/>
  <c r="AA184" i="6"/>
  <c r="AB184" i="6"/>
  <c r="AC184" i="6"/>
  <c r="AD184" i="6"/>
  <c r="G185" i="6"/>
  <c r="L185" i="6"/>
  <c r="M185" i="6"/>
  <c r="N185" i="6"/>
  <c r="W185" i="6"/>
  <c r="V185" i="6"/>
  <c r="X185" i="6"/>
  <c r="Y185" i="6"/>
  <c r="Z185" i="6"/>
  <c r="Q185" i="6"/>
  <c r="R185" i="6"/>
  <c r="S185" i="6"/>
  <c r="T185" i="6"/>
  <c r="AA185" i="6"/>
  <c r="AB185" i="6"/>
  <c r="AC185" i="6"/>
  <c r="AD185" i="6"/>
  <c r="G186" i="6"/>
  <c r="L186" i="6"/>
  <c r="M186" i="6"/>
  <c r="N186" i="6"/>
  <c r="W186" i="6"/>
  <c r="V186" i="6"/>
  <c r="X186" i="6"/>
  <c r="Y186" i="6"/>
  <c r="Z186" i="6"/>
  <c r="Q186" i="6"/>
  <c r="R186" i="6"/>
  <c r="S186" i="6"/>
  <c r="T186" i="6"/>
  <c r="AA186" i="6"/>
  <c r="AB186" i="6"/>
  <c r="AC186" i="6"/>
  <c r="AD186" i="6"/>
  <c r="G187" i="6"/>
  <c r="L187" i="6"/>
  <c r="M187" i="6"/>
  <c r="N187" i="6"/>
  <c r="W187" i="6"/>
  <c r="V187" i="6"/>
  <c r="X187" i="6"/>
  <c r="Y187" i="6"/>
  <c r="Z187" i="6"/>
  <c r="Q187" i="6"/>
  <c r="R187" i="6"/>
  <c r="S187" i="6"/>
  <c r="T187" i="6"/>
  <c r="AA187" i="6"/>
  <c r="AB187" i="6"/>
  <c r="AC187" i="6"/>
  <c r="AD187" i="6"/>
  <c r="G188" i="6"/>
  <c r="L188" i="6"/>
  <c r="M188" i="6"/>
  <c r="N188" i="6"/>
  <c r="W188" i="6"/>
  <c r="V188" i="6"/>
  <c r="X188" i="6"/>
  <c r="Y188" i="6"/>
  <c r="Z188" i="6"/>
  <c r="Q188" i="6"/>
  <c r="R188" i="6"/>
  <c r="S188" i="6"/>
  <c r="T188" i="6"/>
  <c r="AA188" i="6"/>
  <c r="AB188" i="6"/>
  <c r="AC188" i="6"/>
  <c r="AD188" i="6"/>
  <c r="G189" i="6"/>
  <c r="L189" i="6"/>
  <c r="M189" i="6"/>
  <c r="N189" i="6"/>
  <c r="W189" i="6"/>
  <c r="V189" i="6"/>
  <c r="X189" i="6"/>
  <c r="Y189" i="6"/>
  <c r="Z189" i="6"/>
  <c r="Q189" i="6"/>
  <c r="R189" i="6"/>
  <c r="S189" i="6"/>
  <c r="T189" i="6"/>
  <c r="AA189" i="6"/>
  <c r="AB189" i="6"/>
  <c r="AC189" i="6"/>
  <c r="AD189" i="6"/>
  <c r="G190" i="6"/>
  <c r="L190" i="6"/>
  <c r="M190" i="6"/>
  <c r="N190" i="6"/>
  <c r="W190" i="6"/>
  <c r="V190" i="6"/>
  <c r="X190" i="6"/>
  <c r="Y190" i="6"/>
  <c r="Z190" i="6"/>
  <c r="Q190" i="6"/>
  <c r="R190" i="6"/>
  <c r="S190" i="6"/>
  <c r="T190" i="6"/>
  <c r="AA190" i="6"/>
  <c r="AB190" i="6"/>
  <c r="AC190" i="6"/>
  <c r="AD190" i="6"/>
  <c r="G191" i="6"/>
  <c r="L191" i="6"/>
  <c r="M191" i="6"/>
  <c r="N191" i="6"/>
  <c r="W191" i="6"/>
  <c r="V191" i="6"/>
  <c r="X191" i="6"/>
  <c r="Y191" i="6"/>
  <c r="Z191" i="6"/>
  <c r="Q191" i="6"/>
  <c r="R191" i="6"/>
  <c r="S191" i="6"/>
  <c r="T191" i="6"/>
  <c r="AA191" i="6"/>
  <c r="AB191" i="6"/>
  <c r="AC191" i="6"/>
  <c r="AD191" i="6"/>
  <c r="G192" i="6"/>
  <c r="L192" i="6"/>
  <c r="M192" i="6"/>
  <c r="N192" i="6"/>
  <c r="W192" i="6"/>
  <c r="V192" i="6"/>
  <c r="X192" i="6"/>
  <c r="Y192" i="6"/>
  <c r="Z192" i="6"/>
  <c r="Q192" i="6"/>
  <c r="R192" i="6"/>
  <c r="S192" i="6"/>
  <c r="T192" i="6"/>
  <c r="AA192" i="6"/>
  <c r="AB192" i="6"/>
  <c r="AC192" i="6"/>
  <c r="AD192" i="6"/>
  <c r="G193" i="6"/>
  <c r="L193" i="6"/>
  <c r="M193" i="6"/>
  <c r="N193" i="6"/>
  <c r="W193" i="6"/>
  <c r="V193" i="6"/>
  <c r="X193" i="6"/>
  <c r="Y193" i="6"/>
  <c r="Z193" i="6"/>
  <c r="Q193" i="6"/>
  <c r="R193" i="6"/>
  <c r="S193" i="6"/>
  <c r="T193" i="6"/>
  <c r="AA193" i="6"/>
  <c r="AB193" i="6"/>
  <c r="AC193" i="6"/>
  <c r="AD193" i="6"/>
  <c r="G194" i="6"/>
  <c r="L194" i="6"/>
  <c r="M194" i="6"/>
  <c r="N194" i="6"/>
  <c r="W194" i="6"/>
  <c r="V194" i="6"/>
  <c r="X194" i="6"/>
  <c r="Y194" i="6"/>
  <c r="Z194" i="6"/>
  <c r="Q194" i="6"/>
  <c r="R194" i="6"/>
  <c r="S194" i="6"/>
  <c r="T194" i="6"/>
  <c r="AA194" i="6"/>
  <c r="AB194" i="6"/>
  <c r="AC194" i="6"/>
  <c r="AD194" i="6"/>
  <c r="G195" i="6"/>
  <c r="L195" i="6"/>
  <c r="M195" i="6"/>
  <c r="N195" i="6"/>
  <c r="W195" i="6"/>
  <c r="V195" i="6"/>
  <c r="X195" i="6"/>
  <c r="Y195" i="6"/>
  <c r="Z195" i="6"/>
  <c r="Q195" i="6"/>
  <c r="R195" i="6"/>
  <c r="S195" i="6"/>
  <c r="T195" i="6"/>
  <c r="AA195" i="6"/>
  <c r="AB195" i="6"/>
  <c r="AC195" i="6"/>
  <c r="AD195" i="6"/>
  <c r="G196" i="6"/>
  <c r="L196" i="6"/>
  <c r="M196" i="6"/>
  <c r="N196" i="6"/>
  <c r="W196" i="6"/>
  <c r="V196" i="6"/>
  <c r="X196" i="6"/>
  <c r="Y196" i="6"/>
  <c r="Z196" i="6"/>
  <c r="Q196" i="6"/>
  <c r="R196" i="6"/>
  <c r="S196" i="6"/>
  <c r="T196" i="6"/>
  <c r="AA196" i="6"/>
  <c r="AB196" i="6"/>
  <c r="AC196" i="6"/>
  <c r="AD196" i="6"/>
  <c r="G197" i="6"/>
  <c r="L197" i="6"/>
  <c r="M197" i="6"/>
  <c r="N197" i="6"/>
  <c r="W197" i="6"/>
  <c r="V197" i="6"/>
  <c r="X197" i="6"/>
  <c r="Y197" i="6"/>
  <c r="Z197" i="6"/>
  <c r="Q197" i="6"/>
  <c r="R197" i="6"/>
  <c r="S197" i="6"/>
  <c r="T197" i="6"/>
  <c r="AA197" i="6"/>
  <c r="AB197" i="6"/>
  <c r="AC197" i="6"/>
  <c r="AD197" i="6"/>
  <c r="G198" i="6"/>
  <c r="L198" i="6"/>
  <c r="M198" i="6"/>
  <c r="N198" i="6"/>
  <c r="W198" i="6"/>
  <c r="V198" i="6"/>
  <c r="X198" i="6"/>
  <c r="Y198" i="6"/>
  <c r="Z198" i="6"/>
  <c r="Q198" i="6"/>
  <c r="R198" i="6"/>
  <c r="S198" i="6"/>
  <c r="T198" i="6"/>
  <c r="AA198" i="6"/>
  <c r="AB198" i="6"/>
  <c r="AC198" i="6"/>
  <c r="AD198" i="6"/>
  <c r="G199" i="6"/>
  <c r="L199" i="6"/>
  <c r="M199" i="6"/>
  <c r="N199" i="6"/>
  <c r="W199" i="6"/>
  <c r="V199" i="6"/>
  <c r="X199" i="6"/>
  <c r="Y199" i="6"/>
  <c r="Z199" i="6"/>
  <c r="Q199" i="6"/>
  <c r="R199" i="6"/>
  <c r="S199" i="6"/>
  <c r="T199" i="6"/>
  <c r="AA199" i="6"/>
  <c r="AB199" i="6"/>
  <c r="AC199" i="6"/>
  <c r="AD199" i="6"/>
  <c r="G200" i="6"/>
  <c r="L200" i="6"/>
  <c r="M200" i="6"/>
  <c r="N200" i="6"/>
  <c r="W200" i="6"/>
  <c r="V200" i="6"/>
  <c r="X200" i="6"/>
  <c r="Y200" i="6"/>
  <c r="Z200" i="6"/>
  <c r="Q200" i="6"/>
  <c r="R200" i="6"/>
  <c r="S200" i="6"/>
  <c r="T200" i="6"/>
  <c r="AA200" i="6"/>
  <c r="AB200" i="6"/>
  <c r="AC200" i="6"/>
  <c r="AD200" i="6"/>
  <c r="G201" i="6"/>
  <c r="L201" i="6"/>
  <c r="M201" i="6"/>
  <c r="N201" i="6"/>
  <c r="W201" i="6"/>
  <c r="V201" i="6"/>
  <c r="X201" i="6"/>
  <c r="Y201" i="6"/>
  <c r="Z201" i="6"/>
  <c r="Q201" i="6"/>
  <c r="R201" i="6"/>
  <c r="S201" i="6"/>
  <c r="T201" i="6"/>
  <c r="AA201" i="6"/>
  <c r="AB201" i="6"/>
  <c r="AC201" i="6"/>
  <c r="AD201" i="6"/>
  <c r="G202" i="6"/>
  <c r="L202" i="6"/>
  <c r="M202" i="6"/>
  <c r="N202" i="6"/>
  <c r="W202" i="6"/>
  <c r="V202" i="6"/>
  <c r="X202" i="6"/>
  <c r="Y202" i="6"/>
  <c r="Z202" i="6"/>
  <c r="Q202" i="6"/>
  <c r="R202" i="6"/>
  <c r="S202" i="6"/>
  <c r="T202" i="6"/>
  <c r="AA202" i="6"/>
  <c r="AB202" i="6"/>
  <c r="AC202" i="6"/>
  <c r="AD202" i="6"/>
  <c r="G203" i="6"/>
  <c r="L203" i="6"/>
  <c r="M203" i="6"/>
  <c r="N203" i="6"/>
  <c r="W203" i="6"/>
  <c r="V203" i="6"/>
  <c r="X203" i="6"/>
  <c r="Y203" i="6"/>
  <c r="Z203" i="6"/>
  <c r="Q203" i="6"/>
  <c r="R203" i="6"/>
  <c r="S203" i="6"/>
  <c r="T203" i="6"/>
  <c r="AA203" i="6"/>
  <c r="AB203" i="6"/>
  <c r="AC203" i="6"/>
  <c r="AD203" i="6"/>
  <c r="G204" i="6"/>
  <c r="L204" i="6"/>
  <c r="M204" i="6"/>
  <c r="N204" i="6"/>
  <c r="W204" i="6"/>
  <c r="V204" i="6"/>
  <c r="X204" i="6"/>
  <c r="Y204" i="6"/>
  <c r="Z204" i="6"/>
  <c r="Q204" i="6"/>
  <c r="R204" i="6"/>
  <c r="S204" i="6"/>
  <c r="T204" i="6"/>
  <c r="AA204" i="6"/>
  <c r="AB204" i="6"/>
  <c r="AC204" i="6"/>
  <c r="AD204" i="6"/>
  <c r="G205" i="6"/>
  <c r="L205" i="6"/>
  <c r="M205" i="6"/>
  <c r="N205" i="6"/>
  <c r="W205" i="6"/>
  <c r="V205" i="6"/>
  <c r="X205" i="6"/>
  <c r="Y205" i="6"/>
  <c r="Z205" i="6"/>
  <c r="Q205" i="6"/>
  <c r="R205" i="6"/>
  <c r="S205" i="6"/>
  <c r="T205" i="6"/>
  <c r="AA205" i="6"/>
  <c r="AB205" i="6"/>
  <c r="AC205" i="6"/>
  <c r="AD205" i="6"/>
  <c r="G206" i="6"/>
  <c r="L206" i="6"/>
  <c r="M206" i="6"/>
  <c r="N206" i="6"/>
  <c r="W206" i="6"/>
  <c r="V206" i="6"/>
  <c r="X206" i="6"/>
  <c r="Y206" i="6"/>
  <c r="Z206" i="6"/>
  <c r="Q206" i="6"/>
  <c r="R206" i="6"/>
  <c r="S206" i="6"/>
  <c r="T206" i="6"/>
  <c r="AA206" i="6"/>
  <c r="AB206" i="6"/>
  <c r="AC206" i="6"/>
  <c r="AD206" i="6"/>
  <c r="G207" i="6"/>
  <c r="L207" i="6"/>
  <c r="M207" i="6"/>
  <c r="N207" i="6"/>
  <c r="W207" i="6"/>
  <c r="V207" i="6"/>
  <c r="X207" i="6"/>
  <c r="Y207" i="6"/>
  <c r="Z207" i="6"/>
  <c r="Q207" i="6"/>
  <c r="R207" i="6"/>
  <c r="S207" i="6"/>
  <c r="T207" i="6"/>
  <c r="AA207" i="6"/>
  <c r="AB207" i="6"/>
  <c r="AC207" i="6"/>
  <c r="AD207" i="6"/>
  <c r="G208" i="6"/>
  <c r="L208" i="6"/>
  <c r="M208" i="6"/>
  <c r="N208" i="6"/>
  <c r="W208" i="6"/>
  <c r="V208" i="6"/>
  <c r="X208" i="6"/>
  <c r="Y208" i="6"/>
  <c r="Z208" i="6"/>
  <c r="Q208" i="6"/>
  <c r="R208" i="6"/>
  <c r="S208" i="6"/>
  <c r="T208" i="6"/>
  <c r="AA208" i="6"/>
  <c r="AB208" i="6"/>
  <c r="AC208" i="6"/>
  <c r="AD208" i="6"/>
  <c r="G209" i="6"/>
  <c r="L209" i="6"/>
  <c r="M209" i="6"/>
  <c r="N209" i="6"/>
  <c r="W209" i="6"/>
  <c r="V209" i="6"/>
  <c r="X209" i="6"/>
  <c r="Y209" i="6"/>
  <c r="Z209" i="6"/>
  <c r="Q209" i="6"/>
  <c r="R209" i="6"/>
  <c r="S209" i="6"/>
  <c r="T209" i="6"/>
  <c r="AA209" i="6"/>
  <c r="AB209" i="6"/>
  <c r="AC209" i="6"/>
  <c r="AD209" i="6"/>
  <c r="G210" i="6"/>
  <c r="L210" i="6"/>
  <c r="M210" i="6"/>
  <c r="N210" i="6"/>
  <c r="W210" i="6"/>
  <c r="V210" i="6"/>
  <c r="X210" i="6"/>
  <c r="Y210" i="6"/>
  <c r="Z210" i="6"/>
  <c r="Q210" i="6"/>
  <c r="R210" i="6"/>
  <c r="S210" i="6"/>
  <c r="T210" i="6"/>
  <c r="AA210" i="6"/>
  <c r="AB210" i="6"/>
  <c r="AC210" i="6"/>
  <c r="AD210" i="6"/>
  <c r="G211" i="6"/>
  <c r="L211" i="6"/>
  <c r="M211" i="6"/>
  <c r="N211" i="6"/>
  <c r="W211" i="6"/>
  <c r="V211" i="6"/>
  <c r="X211" i="6"/>
  <c r="Y211" i="6"/>
  <c r="Z211" i="6"/>
  <c r="Q211" i="6"/>
  <c r="R211" i="6"/>
  <c r="S211" i="6"/>
  <c r="T211" i="6"/>
  <c r="AA211" i="6"/>
  <c r="AB211" i="6"/>
  <c r="AC211" i="6"/>
  <c r="AD211" i="6"/>
  <c r="G212" i="6"/>
  <c r="L212" i="6"/>
  <c r="M212" i="6"/>
  <c r="N212" i="6"/>
  <c r="W212" i="6"/>
  <c r="V212" i="6"/>
  <c r="X212" i="6"/>
  <c r="Y212" i="6"/>
  <c r="Z212" i="6"/>
  <c r="Q212" i="6"/>
  <c r="R212" i="6"/>
  <c r="S212" i="6"/>
  <c r="T212" i="6"/>
  <c r="AA212" i="6"/>
  <c r="AB212" i="6"/>
  <c r="AC212" i="6"/>
  <c r="AD212" i="6"/>
  <c r="G213" i="6"/>
  <c r="L213" i="6"/>
  <c r="M213" i="6"/>
  <c r="N213" i="6"/>
  <c r="W213" i="6"/>
  <c r="V213" i="6"/>
  <c r="X213" i="6"/>
  <c r="Y213" i="6"/>
  <c r="Z213" i="6"/>
  <c r="Q213" i="6"/>
  <c r="R213" i="6"/>
  <c r="S213" i="6"/>
  <c r="T213" i="6"/>
  <c r="AA213" i="6"/>
  <c r="AB213" i="6"/>
  <c r="AC213" i="6"/>
  <c r="AD213" i="6"/>
  <c r="G214" i="6"/>
  <c r="L214" i="6"/>
  <c r="M214" i="6"/>
  <c r="N214" i="6"/>
  <c r="W214" i="6"/>
  <c r="V214" i="6"/>
  <c r="X214" i="6"/>
  <c r="Y214" i="6"/>
  <c r="Z214" i="6"/>
  <c r="Q214" i="6"/>
  <c r="R214" i="6"/>
  <c r="S214" i="6"/>
  <c r="T214" i="6"/>
  <c r="AA214" i="6"/>
  <c r="AB214" i="6"/>
  <c r="AC214" i="6"/>
  <c r="AD214" i="6"/>
  <c r="G215" i="6"/>
  <c r="L215" i="6"/>
  <c r="M215" i="6"/>
  <c r="N215" i="6"/>
  <c r="W215" i="6"/>
  <c r="V215" i="6"/>
  <c r="X215" i="6"/>
  <c r="Y215" i="6"/>
  <c r="Z215" i="6"/>
  <c r="Q215" i="6"/>
  <c r="R215" i="6"/>
  <c r="S215" i="6"/>
  <c r="T215" i="6"/>
  <c r="AA215" i="6"/>
  <c r="AB215" i="6"/>
  <c r="AC215" i="6"/>
  <c r="AD215" i="6"/>
  <c r="G216" i="6"/>
  <c r="L216" i="6"/>
  <c r="M216" i="6"/>
  <c r="N216" i="6"/>
  <c r="W216" i="6"/>
  <c r="V216" i="6"/>
  <c r="X216" i="6"/>
  <c r="Y216" i="6"/>
  <c r="Z216" i="6"/>
  <c r="Q216" i="6"/>
  <c r="R216" i="6"/>
  <c r="S216" i="6"/>
  <c r="T216" i="6"/>
  <c r="AA216" i="6"/>
  <c r="AB216" i="6"/>
  <c r="AC216" i="6"/>
  <c r="AD216" i="6"/>
  <c r="G217" i="6"/>
  <c r="L217" i="6"/>
  <c r="M217" i="6"/>
  <c r="N217" i="6"/>
  <c r="W217" i="6"/>
  <c r="V217" i="6"/>
  <c r="X217" i="6"/>
  <c r="Y217" i="6"/>
  <c r="Z217" i="6"/>
  <c r="Q217" i="6"/>
  <c r="R217" i="6"/>
  <c r="S217" i="6"/>
  <c r="T217" i="6"/>
  <c r="AA217" i="6"/>
  <c r="AB217" i="6"/>
  <c r="AC217" i="6"/>
  <c r="AD217" i="6"/>
  <c r="G218" i="6"/>
  <c r="L218" i="6"/>
  <c r="M218" i="6"/>
  <c r="N218" i="6"/>
  <c r="W218" i="6"/>
  <c r="V218" i="6"/>
  <c r="X218" i="6"/>
  <c r="Y218" i="6"/>
  <c r="Z218" i="6"/>
  <c r="Q218" i="6"/>
  <c r="R218" i="6"/>
  <c r="S218" i="6"/>
  <c r="T218" i="6"/>
  <c r="AA218" i="6"/>
  <c r="AB218" i="6"/>
  <c r="AC218" i="6"/>
  <c r="AD218" i="6"/>
  <c r="G219" i="6"/>
  <c r="L219" i="6"/>
  <c r="M219" i="6"/>
  <c r="N219" i="6"/>
  <c r="W219" i="6"/>
  <c r="V219" i="6"/>
  <c r="X219" i="6"/>
  <c r="Y219" i="6"/>
  <c r="Z219" i="6"/>
  <c r="Q219" i="6"/>
  <c r="R219" i="6"/>
  <c r="S219" i="6"/>
  <c r="T219" i="6"/>
  <c r="AA219" i="6"/>
  <c r="AB219" i="6"/>
  <c r="AC219" i="6"/>
  <c r="AD219" i="6"/>
  <c r="G220" i="6"/>
  <c r="L220" i="6"/>
  <c r="M220" i="6"/>
  <c r="N220" i="6"/>
  <c r="W220" i="6"/>
  <c r="V220" i="6"/>
  <c r="X220" i="6"/>
  <c r="Y220" i="6"/>
  <c r="Z220" i="6"/>
  <c r="Q220" i="6"/>
  <c r="R220" i="6"/>
  <c r="S220" i="6"/>
  <c r="T220" i="6"/>
  <c r="AA220" i="6"/>
  <c r="AB220" i="6"/>
  <c r="AC220" i="6"/>
  <c r="AD220" i="6"/>
  <c r="G221" i="6"/>
  <c r="L221" i="6"/>
  <c r="M221" i="6"/>
  <c r="N221" i="6"/>
  <c r="W221" i="6"/>
  <c r="V221" i="6"/>
  <c r="X221" i="6"/>
  <c r="Y221" i="6"/>
  <c r="Z221" i="6"/>
  <c r="Q221" i="6"/>
  <c r="R221" i="6"/>
  <c r="S221" i="6"/>
  <c r="T221" i="6"/>
  <c r="AA221" i="6"/>
  <c r="AB221" i="6"/>
  <c r="AC221" i="6"/>
  <c r="AD221" i="6"/>
  <c r="G222" i="6"/>
  <c r="L222" i="6"/>
  <c r="M222" i="6"/>
  <c r="N222" i="6"/>
  <c r="W222" i="6"/>
  <c r="V222" i="6"/>
  <c r="X222" i="6"/>
  <c r="Y222" i="6"/>
  <c r="Z222" i="6"/>
  <c r="Q222" i="6"/>
  <c r="R222" i="6"/>
  <c r="S222" i="6"/>
  <c r="T222" i="6"/>
  <c r="AA222" i="6"/>
  <c r="AB222" i="6"/>
  <c r="AC222" i="6"/>
  <c r="AD222" i="6"/>
  <c r="G223" i="6"/>
  <c r="L223" i="6"/>
  <c r="M223" i="6"/>
  <c r="N223" i="6"/>
  <c r="W223" i="6"/>
  <c r="V223" i="6"/>
  <c r="X223" i="6"/>
  <c r="Y223" i="6"/>
  <c r="Z223" i="6"/>
  <c r="Q223" i="6"/>
  <c r="R223" i="6"/>
  <c r="S223" i="6"/>
  <c r="T223" i="6"/>
  <c r="AA223" i="6"/>
  <c r="AB223" i="6"/>
  <c r="AC223" i="6"/>
  <c r="AD223" i="6"/>
  <c r="G224" i="6"/>
  <c r="L224" i="6"/>
  <c r="M224" i="6"/>
  <c r="N224" i="6"/>
  <c r="W224" i="6"/>
  <c r="V224" i="6"/>
  <c r="X224" i="6"/>
  <c r="Y224" i="6"/>
  <c r="Z224" i="6"/>
  <c r="Q224" i="6"/>
  <c r="R224" i="6"/>
  <c r="S224" i="6"/>
  <c r="T224" i="6"/>
  <c r="AA224" i="6"/>
  <c r="AB224" i="6"/>
  <c r="AC224" i="6"/>
  <c r="AD224" i="6"/>
  <c r="G225" i="6"/>
  <c r="L225" i="6"/>
  <c r="M225" i="6"/>
  <c r="N225" i="6"/>
  <c r="W225" i="6"/>
  <c r="V225" i="6"/>
  <c r="X225" i="6"/>
  <c r="Y225" i="6"/>
  <c r="Z225" i="6"/>
  <c r="Q225" i="6"/>
  <c r="R225" i="6"/>
  <c r="S225" i="6"/>
  <c r="T225" i="6"/>
  <c r="AA225" i="6"/>
  <c r="AB225" i="6"/>
  <c r="AC225" i="6"/>
  <c r="AD225" i="6"/>
  <c r="G226" i="6"/>
  <c r="L226" i="6"/>
  <c r="M226" i="6"/>
  <c r="N226" i="6"/>
  <c r="W226" i="6"/>
  <c r="V226" i="6"/>
  <c r="X226" i="6"/>
  <c r="Y226" i="6"/>
  <c r="Z226" i="6"/>
  <c r="Q226" i="6"/>
  <c r="R226" i="6"/>
  <c r="S226" i="6"/>
  <c r="T226" i="6"/>
  <c r="AA226" i="6"/>
  <c r="AB226" i="6"/>
  <c r="AC226" i="6"/>
  <c r="AD226" i="6"/>
  <c r="G227" i="6"/>
  <c r="L227" i="6"/>
  <c r="M227" i="6"/>
  <c r="N227" i="6"/>
  <c r="W227" i="6"/>
  <c r="V227" i="6"/>
  <c r="X227" i="6"/>
  <c r="Y227" i="6"/>
  <c r="Z227" i="6"/>
  <c r="Q227" i="6"/>
  <c r="R227" i="6"/>
  <c r="S227" i="6"/>
  <c r="T227" i="6"/>
  <c r="AA227" i="6"/>
  <c r="AB227" i="6"/>
  <c r="AC227" i="6"/>
  <c r="AD227" i="6"/>
  <c r="G228" i="6"/>
  <c r="L228" i="6"/>
  <c r="M228" i="6"/>
  <c r="N228" i="6"/>
  <c r="W228" i="6"/>
  <c r="V228" i="6"/>
  <c r="X228" i="6"/>
  <c r="Y228" i="6"/>
  <c r="Z228" i="6"/>
  <c r="Q228" i="6"/>
  <c r="R228" i="6"/>
  <c r="S228" i="6"/>
  <c r="T228" i="6"/>
  <c r="AA228" i="6"/>
  <c r="AB228" i="6"/>
  <c r="AC228" i="6"/>
  <c r="AD228" i="6"/>
  <c r="G229" i="6"/>
  <c r="L229" i="6"/>
  <c r="M229" i="6"/>
  <c r="N229" i="6"/>
  <c r="W229" i="6"/>
  <c r="V229" i="6"/>
  <c r="X229" i="6"/>
  <c r="Y229" i="6"/>
  <c r="Z229" i="6"/>
  <c r="Q229" i="6"/>
  <c r="R229" i="6"/>
  <c r="S229" i="6"/>
  <c r="T229" i="6"/>
  <c r="AA229" i="6"/>
  <c r="AB229" i="6"/>
  <c r="AC229" i="6"/>
  <c r="AD229" i="6"/>
  <c r="G230" i="6"/>
  <c r="L230" i="6"/>
  <c r="M230" i="6"/>
  <c r="N230" i="6"/>
  <c r="W230" i="6"/>
  <c r="V230" i="6"/>
  <c r="X230" i="6"/>
  <c r="Y230" i="6"/>
  <c r="Z230" i="6"/>
  <c r="Q230" i="6"/>
  <c r="R230" i="6"/>
  <c r="S230" i="6"/>
  <c r="T230" i="6"/>
  <c r="AA230" i="6"/>
  <c r="AB230" i="6"/>
  <c r="AC230" i="6"/>
  <c r="AD230" i="6"/>
  <c r="G231" i="6"/>
  <c r="L231" i="6"/>
  <c r="M231" i="6"/>
  <c r="N231" i="6"/>
  <c r="W231" i="6"/>
  <c r="V231" i="6"/>
  <c r="X231" i="6"/>
  <c r="Y231" i="6"/>
  <c r="Z231" i="6"/>
  <c r="Q231" i="6"/>
  <c r="R231" i="6"/>
  <c r="S231" i="6"/>
  <c r="T231" i="6"/>
  <c r="AA231" i="6"/>
  <c r="AB231" i="6"/>
  <c r="AC231" i="6"/>
  <c r="AD231" i="6"/>
  <c r="G232" i="6"/>
  <c r="L232" i="6"/>
  <c r="M232" i="6"/>
  <c r="N232" i="6"/>
  <c r="W232" i="6"/>
  <c r="V232" i="6"/>
  <c r="X232" i="6"/>
  <c r="Y232" i="6"/>
  <c r="Z232" i="6"/>
  <c r="Q232" i="6"/>
  <c r="R232" i="6"/>
  <c r="S232" i="6"/>
  <c r="T232" i="6"/>
  <c r="AA232" i="6"/>
  <c r="AB232" i="6"/>
  <c r="AC232" i="6"/>
  <c r="AD232" i="6"/>
  <c r="G233" i="6"/>
  <c r="L233" i="6"/>
  <c r="M233" i="6"/>
  <c r="N233" i="6"/>
  <c r="W233" i="6"/>
  <c r="V233" i="6"/>
  <c r="X233" i="6"/>
  <c r="Y233" i="6"/>
  <c r="Z233" i="6"/>
  <c r="Q233" i="6"/>
  <c r="R233" i="6"/>
  <c r="S233" i="6"/>
  <c r="T233" i="6"/>
  <c r="AA233" i="6"/>
  <c r="AB233" i="6"/>
  <c r="AC233" i="6"/>
  <c r="AD233" i="6"/>
  <c r="G234" i="6"/>
  <c r="L234" i="6"/>
  <c r="M234" i="6"/>
  <c r="N234" i="6"/>
  <c r="W234" i="6"/>
  <c r="V234" i="6"/>
  <c r="X234" i="6"/>
  <c r="Y234" i="6"/>
  <c r="Z234" i="6"/>
  <c r="Q234" i="6"/>
  <c r="R234" i="6"/>
  <c r="S234" i="6"/>
  <c r="T234" i="6"/>
  <c r="AA234" i="6"/>
  <c r="AB234" i="6"/>
  <c r="AC234" i="6"/>
  <c r="AD234" i="6"/>
  <c r="G235" i="6"/>
  <c r="L235" i="6"/>
  <c r="M235" i="6"/>
  <c r="N235" i="6"/>
  <c r="W235" i="6"/>
  <c r="V235" i="6"/>
  <c r="X235" i="6"/>
  <c r="Y235" i="6"/>
  <c r="Z235" i="6"/>
  <c r="Q235" i="6"/>
  <c r="R235" i="6"/>
  <c r="S235" i="6"/>
  <c r="T235" i="6"/>
  <c r="AA235" i="6"/>
  <c r="AB235" i="6"/>
  <c r="AC235" i="6"/>
  <c r="AD235" i="6"/>
  <c r="G236" i="6"/>
  <c r="L236" i="6"/>
  <c r="M236" i="6"/>
  <c r="N236" i="6"/>
  <c r="W236" i="6"/>
  <c r="V236" i="6"/>
  <c r="X236" i="6"/>
  <c r="Y236" i="6"/>
  <c r="Z236" i="6"/>
  <c r="Q236" i="6"/>
  <c r="R236" i="6"/>
  <c r="S236" i="6"/>
  <c r="T236" i="6"/>
  <c r="AA236" i="6"/>
  <c r="AB236" i="6"/>
  <c r="AC236" i="6"/>
  <c r="AD236" i="6"/>
  <c r="G237" i="6"/>
  <c r="L237" i="6"/>
  <c r="M237" i="6"/>
  <c r="N237" i="6"/>
  <c r="W237" i="6"/>
  <c r="V237" i="6"/>
  <c r="X237" i="6"/>
  <c r="Y237" i="6"/>
  <c r="Z237" i="6"/>
  <c r="Q237" i="6"/>
  <c r="R237" i="6"/>
  <c r="S237" i="6"/>
  <c r="T237" i="6"/>
  <c r="AA237" i="6"/>
  <c r="AB237" i="6"/>
  <c r="AC237" i="6"/>
  <c r="AD237" i="6"/>
  <c r="G238" i="6"/>
  <c r="L238" i="6"/>
  <c r="M238" i="6"/>
  <c r="N238" i="6"/>
  <c r="W238" i="6"/>
  <c r="V238" i="6"/>
  <c r="X238" i="6"/>
  <c r="Y238" i="6"/>
  <c r="Z238" i="6"/>
  <c r="Q238" i="6"/>
  <c r="R238" i="6"/>
  <c r="S238" i="6"/>
  <c r="T238" i="6"/>
  <c r="AA238" i="6"/>
  <c r="AB238" i="6"/>
  <c r="AC238" i="6"/>
  <c r="AD238" i="6"/>
  <c r="G239" i="6"/>
  <c r="L239" i="6"/>
  <c r="M239" i="6"/>
  <c r="N239" i="6"/>
  <c r="W239" i="6"/>
  <c r="V239" i="6"/>
  <c r="X239" i="6"/>
  <c r="Y239" i="6"/>
  <c r="Z239" i="6"/>
  <c r="Q239" i="6"/>
  <c r="R239" i="6"/>
  <c r="S239" i="6"/>
  <c r="T239" i="6"/>
  <c r="AA239" i="6"/>
  <c r="AB239" i="6"/>
  <c r="AC239" i="6"/>
  <c r="AD239" i="6"/>
  <c r="G240" i="6"/>
  <c r="L240" i="6"/>
  <c r="M240" i="6"/>
  <c r="N240" i="6"/>
  <c r="W240" i="6"/>
  <c r="V240" i="6"/>
  <c r="X240" i="6"/>
  <c r="Y240" i="6"/>
  <c r="Z240" i="6"/>
  <c r="Q240" i="6"/>
  <c r="R240" i="6"/>
  <c r="S240" i="6"/>
  <c r="T240" i="6"/>
  <c r="AA240" i="6"/>
  <c r="AB240" i="6"/>
  <c r="AC240" i="6"/>
  <c r="AD240" i="6"/>
  <c r="G241" i="6"/>
  <c r="L241" i="6"/>
  <c r="M241" i="6"/>
  <c r="N241" i="6"/>
  <c r="W241" i="6"/>
  <c r="V241" i="6"/>
  <c r="X241" i="6"/>
  <c r="Y241" i="6"/>
  <c r="Z241" i="6"/>
  <c r="Q241" i="6"/>
  <c r="R241" i="6"/>
  <c r="S241" i="6"/>
  <c r="T241" i="6"/>
  <c r="AA241" i="6"/>
  <c r="AB241" i="6"/>
  <c r="AC241" i="6"/>
  <c r="AD241" i="6"/>
  <c r="G242" i="6"/>
  <c r="L242" i="6"/>
  <c r="M242" i="6"/>
  <c r="N242" i="6"/>
  <c r="W242" i="6"/>
  <c r="V242" i="6"/>
  <c r="X242" i="6"/>
  <c r="Y242" i="6"/>
  <c r="Z242" i="6"/>
  <c r="Q242" i="6"/>
  <c r="R242" i="6"/>
  <c r="S242" i="6"/>
  <c r="T242" i="6"/>
  <c r="AA242" i="6"/>
  <c r="AB242" i="6"/>
  <c r="AC242" i="6"/>
  <c r="AD242" i="6"/>
  <c r="G243" i="6"/>
  <c r="L243" i="6"/>
  <c r="M243" i="6"/>
  <c r="N243" i="6"/>
  <c r="W243" i="6"/>
  <c r="V243" i="6"/>
  <c r="X243" i="6"/>
  <c r="Y243" i="6"/>
  <c r="Z243" i="6"/>
  <c r="Q243" i="6"/>
  <c r="R243" i="6"/>
  <c r="S243" i="6"/>
  <c r="T243" i="6"/>
  <c r="AA243" i="6"/>
  <c r="AB243" i="6"/>
  <c r="AC243" i="6"/>
  <c r="AD243" i="6"/>
  <c r="G244" i="6"/>
  <c r="L244" i="6"/>
  <c r="M244" i="6"/>
  <c r="N244" i="6"/>
  <c r="W244" i="6"/>
  <c r="V244" i="6"/>
  <c r="X244" i="6"/>
  <c r="Y244" i="6"/>
  <c r="Z244" i="6"/>
  <c r="Q244" i="6"/>
  <c r="R244" i="6"/>
  <c r="S244" i="6"/>
  <c r="T244" i="6"/>
  <c r="AA244" i="6"/>
  <c r="AB244" i="6"/>
  <c r="AC244" i="6"/>
  <c r="AD244" i="6"/>
  <c r="G245" i="6"/>
  <c r="L245" i="6"/>
  <c r="M245" i="6"/>
  <c r="N245" i="6"/>
  <c r="W245" i="6"/>
  <c r="V245" i="6"/>
  <c r="X245" i="6"/>
  <c r="Y245" i="6"/>
  <c r="Z245" i="6"/>
  <c r="Q245" i="6"/>
  <c r="R245" i="6"/>
  <c r="S245" i="6"/>
  <c r="T245" i="6"/>
  <c r="AA245" i="6"/>
  <c r="AB245" i="6"/>
  <c r="AC245" i="6"/>
  <c r="AD245" i="6"/>
  <c r="G246" i="6"/>
  <c r="L246" i="6"/>
  <c r="M246" i="6"/>
  <c r="N246" i="6"/>
  <c r="W246" i="6"/>
  <c r="V246" i="6"/>
  <c r="X246" i="6"/>
  <c r="Y246" i="6"/>
  <c r="Z246" i="6"/>
  <c r="Q246" i="6"/>
  <c r="R246" i="6"/>
  <c r="S246" i="6"/>
  <c r="T246" i="6"/>
  <c r="AA246" i="6"/>
  <c r="AB246" i="6"/>
  <c r="AC246" i="6"/>
  <c r="AD246" i="6"/>
  <c r="G247" i="6"/>
  <c r="L247" i="6"/>
  <c r="M247" i="6"/>
  <c r="N247" i="6"/>
  <c r="W247" i="6"/>
  <c r="V247" i="6"/>
  <c r="X247" i="6"/>
  <c r="Y247" i="6"/>
  <c r="Z247" i="6"/>
  <c r="Q247" i="6"/>
  <c r="R247" i="6"/>
  <c r="S247" i="6"/>
  <c r="T247" i="6"/>
  <c r="AA247" i="6"/>
  <c r="AB247" i="6"/>
  <c r="AC247" i="6"/>
  <c r="AD247" i="6"/>
  <c r="Q127" i="3"/>
  <c r="R127" i="3"/>
  <c r="S127" i="3"/>
  <c r="T127" i="3"/>
  <c r="T4" i="3"/>
  <c r="T27" i="3"/>
  <c r="Q27" i="3"/>
  <c r="R27" i="3"/>
  <c r="S27" i="3"/>
  <c r="R4" i="3"/>
  <c r="Q4" i="3"/>
  <c r="S4" i="3"/>
  <c r="M247" i="3"/>
  <c r="L247" i="3"/>
  <c r="N247" i="3"/>
  <c r="M246" i="3"/>
  <c r="L246" i="3"/>
  <c r="N246" i="3"/>
  <c r="M245" i="3"/>
  <c r="L245" i="3"/>
  <c r="N245" i="3"/>
  <c r="M244" i="3"/>
  <c r="L244" i="3"/>
  <c r="N244" i="3"/>
  <c r="M243" i="3"/>
  <c r="L243" i="3"/>
  <c r="N243" i="3"/>
  <c r="M242" i="3"/>
  <c r="L242" i="3"/>
  <c r="N242" i="3"/>
  <c r="M241" i="3"/>
  <c r="L241" i="3"/>
  <c r="N241" i="3"/>
  <c r="M240" i="3"/>
  <c r="L240" i="3"/>
  <c r="N240" i="3"/>
  <c r="M239" i="3"/>
  <c r="L239" i="3"/>
  <c r="N239" i="3"/>
  <c r="M238" i="3"/>
  <c r="L238" i="3"/>
  <c r="N238" i="3"/>
  <c r="M237" i="3"/>
  <c r="L237" i="3"/>
  <c r="N237" i="3"/>
  <c r="M236" i="3"/>
  <c r="L236" i="3"/>
  <c r="N236" i="3"/>
  <c r="M235" i="3"/>
  <c r="L235" i="3"/>
  <c r="N235" i="3"/>
  <c r="M234" i="3"/>
  <c r="L234" i="3"/>
  <c r="N234" i="3"/>
  <c r="M233" i="3"/>
  <c r="L233" i="3"/>
  <c r="N233" i="3"/>
  <c r="M232" i="3"/>
  <c r="L232" i="3"/>
  <c r="N232" i="3"/>
  <c r="M231" i="3"/>
  <c r="L231" i="3"/>
  <c r="N231" i="3"/>
  <c r="M230" i="3"/>
  <c r="L230" i="3"/>
  <c r="N230" i="3"/>
  <c r="M229" i="3"/>
  <c r="L229" i="3"/>
  <c r="N229" i="3"/>
  <c r="M228" i="3"/>
  <c r="L228" i="3"/>
  <c r="N228" i="3"/>
  <c r="M227" i="3"/>
  <c r="L227" i="3"/>
  <c r="N227" i="3"/>
  <c r="M226" i="3"/>
  <c r="L226" i="3"/>
  <c r="N226" i="3"/>
  <c r="M225" i="3"/>
  <c r="L225" i="3"/>
  <c r="N225" i="3"/>
  <c r="M224" i="3"/>
  <c r="L224" i="3"/>
  <c r="N224" i="3"/>
  <c r="M223" i="3"/>
  <c r="L223" i="3"/>
  <c r="N223" i="3"/>
  <c r="M222" i="3"/>
  <c r="L222" i="3"/>
  <c r="N222" i="3"/>
  <c r="M221" i="3"/>
  <c r="L221" i="3"/>
  <c r="N221" i="3"/>
  <c r="M220" i="3"/>
  <c r="L220" i="3"/>
  <c r="N220" i="3"/>
  <c r="M219" i="3"/>
  <c r="L219" i="3"/>
  <c r="N219" i="3"/>
  <c r="M218" i="3"/>
  <c r="L218" i="3"/>
  <c r="N218" i="3"/>
  <c r="M217" i="3"/>
  <c r="L217" i="3"/>
  <c r="N217" i="3"/>
  <c r="M216" i="3"/>
  <c r="L216" i="3"/>
  <c r="N216" i="3"/>
  <c r="M215" i="3"/>
  <c r="L215" i="3"/>
  <c r="N215" i="3"/>
  <c r="M214" i="3"/>
  <c r="L214" i="3"/>
  <c r="N214" i="3"/>
  <c r="M213" i="3"/>
  <c r="L213" i="3"/>
  <c r="N213" i="3"/>
  <c r="M212" i="3"/>
  <c r="L212" i="3"/>
  <c r="N212" i="3"/>
  <c r="M211" i="3"/>
  <c r="L211" i="3"/>
  <c r="N211" i="3"/>
  <c r="M210" i="3"/>
  <c r="L210" i="3"/>
  <c r="N210" i="3"/>
  <c r="M209" i="3"/>
  <c r="L209" i="3"/>
  <c r="N209" i="3"/>
  <c r="M208" i="3"/>
  <c r="L208" i="3"/>
  <c r="N208" i="3"/>
  <c r="M207" i="3"/>
  <c r="L207" i="3"/>
  <c r="N207" i="3"/>
  <c r="M206" i="3"/>
  <c r="L206" i="3"/>
  <c r="N206" i="3"/>
  <c r="M205" i="3"/>
  <c r="L205" i="3"/>
  <c r="N205" i="3"/>
  <c r="M204" i="3"/>
  <c r="L204" i="3"/>
  <c r="N204" i="3"/>
  <c r="M203" i="3"/>
  <c r="L203" i="3"/>
  <c r="N203" i="3"/>
  <c r="M202" i="3"/>
  <c r="L202" i="3"/>
  <c r="N202" i="3"/>
  <c r="M201" i="3"/>
  <c r="L201" i="3"/>
  <c r="N201" i="3"/>
  <c r="M200" i="3"/>
  <c r="L200" i="3"/>
  <c r="N200" i="3"/>
  <c r="M199" i="3"/>
  <c r="L199" i="3"/>
  <c r="N199" i="3"/>
  <c r="M198" i="3"/>
  <c r="L198" i="3"/>
  <c r="N198" i="3"/>
  <c r="M197" i="3"/>
  <c r="L197" i="3"/>
  <c r="N197" i="3"/>
  <c r="M196" i="3"/>
  <c r="L196" i="3"/>
  <c r="N196" i="3"/>
  <c r="M195" i="3"/>
  <c r="L195" i="3"/>
  <c r="N195" i="3"/>
  <c r="M194" i="3"/>
  <c r="L194" i="3"/>
  <c r="N194" i="3"/>
  <c r="M193" i="3"/>
  <c r="L193" i="3"/>
  <c r="N193" i="3"/>
  <c r="M192" i="3"/>
  <c r="L192" i="3"/>
  <c r="N192" i="3"/>
  <c r="M191" i="3"/>
  <c r="L191" i="3"/>
  <c r="N191" i="3"/>
  <c r="M190" i="3"/>
  <c r="L190" i="3"/>
  <c r="N190" i="3"/>
  <c r="M189" i="3"/>
  <c r="L189" i="3"/>
  <c r="N189" i="3"/>
  <c r="M188" i="3"/>
  <c r="L188" i="3"/>
  <c r="N188" i="3"/>
  <c r="M187" i="3"/>
  <c r="L187" i="3"/>
  <c r="N187" i="3"/>
  <c r="M186" i="3"/>
  <c r="L186" i="3"/>
  <c r="N186" i="3"/>
  <c r="M185" i="3"/>
  <c r="L185" i="3"/>
  <c r="N185" i="3"/>
  <c r="M184" i="3"/>
  <c r="L184" i="3"/>
  <c r="N184" i="3"/>
  <c r="M183" i="3"/>
  <c r="L183" i="3"/>
  <c r="N183" i="3"/>
  <c r="M182" i="3"/>
  <c r="L182" i="3"/>
  <c r="N182" i="3"/>
  <c r="M181" i="3"/>
  <c r="L181" i="3"/>
  <c r="N181" i="3"/>
  <c r="M180" i="3"/>
  <c r="L180" i="3"/>
  <c r="N180" i="3"/>
  <c r="M179" i="3"/>
  <c r="L179" i="3"/>
  <c r="N179" i="3"/>
  <c r="M178" i="3"/>
  <c r="L178" i="3"/>
  <c r="N178" i="3"/>
  <c r="M177" i="3"/>
  <c r="L177" i="3"/>
  <c r="N177" i="3"/>
  <c r="M176" i="3"/>
  <c r="L176" i="3"/>
  <c r="N176" i="3"/>
  <c r="M175" i="3"/>
  <c r="L175" i="3"/>
  <c r="N175" i="3"/>
  <c r="M174" i="3"/>
  <c r="L174" i="3"/>
  <c r="N174" i="3"/>
  <c r="M173" i="3"/>
  <c r="L173" i="3"/>
  <c r="N173" i="3"/>
  <c r="M172" i="3"/>
  <c r="L172" i="3"/>
  <c r="N172" i="3"/>
  <c r="M171" i="3"/>
  <c r="L171" i="3"/>
  <c r="N171" i="3"/>
  <c r="M170" i="3"/>
  <c r="L170" i="3"/>
  <c r="N170" i="3"/>
  <c r="M169" i="3"/>
  <c r="L169" i="3"/>
  <c r="N169" i="3"/>
  <c r="M168" i="3"/>
  <c r="L168" i="3"/>
  <c r="N168" i="3"/>
  <c r="M167" i="3"/>
  <c r="L167" i="3"/>
  <c r="N167" i="3"/>
  <c r="M166" i="3"/>
  <c r="L166" i="3"/>
  <c r="N166" i="3"/>
  <c r="M165" i="3"/>
  <c r="L165" i="3"/>
  <c r="N165" i="3"/>
  <c r="M164" i="3"/>
  <c r="L164" i="3"/>
  <c r="N164" i="3"/>
  <c r="M163" i="3"/>
  <c r="L163" i="3"/>
  <c r="N163" i="3"/>
  <c r="M162" i="3"/>
  <c r="L162" i="3"/>
  <c r="N162" i="3"/>
  <c r="M161" i="3"/>
  <c r="L161" i="3"/>
  <c r="N161" i="3"/>
  <c r="M160" i="3"/>
  <c r="L160" i="3"/>
  <c r="N160" i="3"/>
  <c r="M159" i="3"/>
  <c r="L159" i="3"/>
  <c r="N159" i="3"/>
  <c r="M158" i="3"/>
  <c r="L158" i="3"/>
  <c r="N158" i="3"/>
  <c r="M157" i="3"/>
  <c r="L157" i="3"/>
  <c r="N157" i="3"/>
  <c r="M156" i="3"/>
  <c r="L156" i="3"/>
  <c r="N156" i="3"/>
  <c r="M155" i="3"/>
  <c r="L155" i="3"/>
  <c r="N155" i="3"/>
  <c r="M154" i="3"/>
  <c r="L154" i="3"/>
  <c r="N154" i="3"/>
  <c r="M153" i="3"/>
  <c r="L153" i="3"/>
  <c r="N153" i="3"/>
  <c r="M152" i="3"/>
  <c r="L152" i="3"/>
  <c r="N152" i="3"/>
  <c r="M151" i="3"/>
  <c r="L151" i="3"/>
  <c r="N151" i="3"/>
  <c r="M150" i="3"/>
  <c r="L150" i="3"/>
  <c r="N150" i="3"/>
  <c r="M149" i="3"/>
  <c r="L149" i="3"/>
  <c r="N149" i="3"/>
  <c r="M148" i="3"/>
  <c r="L148" i="3"/>
  <c r="N148" i="3"/>
  <c r="M147" i="3"/>
  <c r="L147" i="3"/>
  <c r="N147" i="3"/>
  <c r="M146" i="3"/>
  <c r="L146" i="3"/>
  <c r="N146" i="3"/>
  <c r="M145" i="3"/>
  <c r="L145" i="3"/>
  <c r="N145" i="3"/>
  <c r="M144" i="3"/>
  <c r="L144" i="3"/>
  <c r="N144" i="3"/>
  <c r="M143" i="3"/>
  <c r="L143" i="3"/>
  <c r="N143" i="3"/>
  <c r="M142" i="3"/>
  <c r="L142" i="3"/>
  <c r="N142" i="3"/>
  <c r="M141" i="3"/>
  <c r="L141" i="3"/>
  <c r="N141" i="3"/>
  <c r="M140" i="3"/>
  <c r="L140" i="3"/>
  <c r="N140" i="3"/>
  <c r="M139" i="3"/>
  <c r="L139" i="3"/>
  <c r="N139" i="3"/>
  <c r="M138" i="3"/>
  <c r="L138" i="3"/>
  <c r="N138" i="3"/>
  <c r="M137" i="3"/>
  <c r="L137" i="3"/>
  <c r="N137" i="3"/>
  <c r="M136" i="3"/>
  <c r="L136" i="3"/>
  <c r="N136" i="3"/>
  <c r="M135" i="3"/>
  <c r="L135" i="3"/>
  <c r="N135" i="3"/>
  <c r="M134" i="3"/>
  <c r="L134" i="3"/>
  <c r="N134" i="3"/>
  <c r="M133" i="3"/>
  <c r="L133" i="3"/>
  <c r="N133" i="3"/>
  <c r="M132" i="3"/>
  <c r="L132" i="3"/>
  <c r="N132" i="3"/>
  <c r="M131" i="3"/>
  <c r="L131" i="3"/>
  <c r="N131" i="3"/>
  <c r="M130" i="3"/>
  <c r="L130" i="3"/>
  <c r="N130" i="3"/>
  <c r="M129" i="3"/>
  <c r="L129" i="3"/>
  <c r="N129" i="3"/>
  <c r="M128" i="3"/>
  <c r="L128" i="3"/>
  <c r="N128" i="3"/>
  <c r="M127" i="3"/>
  <c r="L127" i="3"/>
  <c r="N127" i="3"/>
  <c r="M126" i="3"/>
  <c r="L126" i="3"/>
  <c r="N126" i="3"/>
  <c r="M125" i="3"/>
  <c r="L125" i="3"/>
  <c r="N125" i="3"/>
  <c r="M124" i="3"/>
  <c r="L124" i="3"/>
  <c r="N124" i="3"/>
  <c r="M123" i="3"/>
  <c r="L123" i="3"/>
  <c r="N123" i="3"/>
  <c r="M122" i="3"/>
  <c r="L122" i="3"/>
  <c r="N122" i="3"/>
  <c r="M121" i="3"/>
  <c r="L121" i="3"/>
  <c r="N121" i="3"/>
  <c r="M120" i="3"/>
  <c r="L120" i="3"/>
  <c r="N120" i="3"/>
  <c r="M119" i="3"/>
  <c r="L119" i="3"/>
  <c r="N119" i="3"/>
  <c r="M118" i="3"/>
  <c r="L118" i="3"/>
  <c r="N118" i="3"/>
  <c r="M117" i="3"/>
  <c r="L117" i="3"/>
  <c r="N117" i="3"/>
  <c r="M116" i="3"/>
  <c r="L116" i="3"/>
  <c r="N116" i="3"/>
  <c r="M115" i="3"/>
  <c r="L115" i="3"/>
  <c r="N115" i="3"/>
  <c r="M114" i="3"/>
  <c r="L114" i="3"/>
  <c r="N114" i="3"/>
  <c r="M113" i="3"/>
  <c r="L113" i="3"/>
  <c r="N113" i="3"/>
  <c r="M112" i="3"/>
  <c r="L112" i="3"/>
  <c r="N112" i="3"/>
  <c r="M111" i="3"/>
  <c r="L111" i="3"/>
  <c r="N111" i="3"/>
  <c r="M110" i="3"/>
  <c r="L110" i="3"/>
  <c r="N110" i="3"/>
  <c r="M109" i="3"/>
  <c r="L109" i="3"/>
  <c r="N109" i="3"/>
  <c r="M108" i="3"/>
  <c r="L108" i="3"/>
  <c r="N108" i="3"/>
  <c r="M107" i="3"/>
  <c r="L107" i="3"/>
  <c r="N107" i="3"/>
  <c r="M106" i="3"/>
  <c r="L106" i="3"/>
  <c r="N106" i="3"/>
  <c r="M105" i="3"/>
  <c r="L105" i="3"/>
  <c r="N105" i="3"/>
  <c r="M104" i="3"/>
  <c r="L104" i="3"/>
  <c r="N104" i="3"/>
  <c r="M103" i="3"/>
  <c r="L103" i="3"/>
  <c r="N103" i="3"/>
  <c r="M102" i="3"/>
  <c r="L102" i="3"/>
  <c r="N102" i="3"/>
  <c r="M101" i="3"/>
  <c r="L101" i="3"/>
  <c r="N101" i="3"/>
  <c r="M100" i="3"/>
  <c r="L100" i="3"/>
  <c r="N100" i="3"/>
  <c r="M99" i="3"/>
  <c r="L99" i="3"/>
  <c r="N99" i="3"/>
  <c r="M98" i="3"/>
  <c r="L98" i="3"/>
  <c r="N98" i="3"/>
  <c r="M97" i="3"/>
  <c r="L97" i="3"/>
  <c r="N97" i="3"/>
  <c r="M96" i="3"/>
  <c r="L96" i="3"/>
  <c r="N96" i="3"/>
  <c r="M95" i="3"/>
  <c r="L95" i="3"/>
  <c r="N95" i="3"/>
  <c r="M94" i="3"/>
  <c r="L94" i="3"/>
  <c r="N94" i="3"/>
  <c r="M93" i="3"/>
  <c r="L93" i="3"/>
  <c r="N93" i="3"/>
  <c r="M92" i="3"/>
  <c r="L92" i="3"/>
  <c r="N92" i="3"/>
  <c r="M91" i="3"/>
  <c r="L91" i="3"/>
  <c r="N91" i="3"/>
  <c r="M90" i="3"/>
  <c r="L90" i="3"/>
  <c r="N90" i="3"/>
  <c r="M89" i="3"/>
  <c r="L89" i="3"/>
  <c r="N89" i="3"/>
  <c r="M88" i="3"/>
  <c r="L88" i="3"/>
  <c r="N88" i="3"/>
  <c r="M87" i="3"/>
  <c r="L87" i="3"/>
  <c r="N87" i="3"/>
  <c r="M86" i="3"/>
  <c r="L86" i="3"/>
  <c r="N86" i="3"/>
  <c r="M85" i="3"/>
  <c r="L85" i="3"/>
  <c r="N85" i="3"/>
  <c r="M84" i="3"/>
  <c r="L84" i="3"/>
  <c r="N84" i="3"/>
  <c r="M83" i="3"/>
  <c r="L83" i="3"/>
  <c r="N83" i="3"/>
  <c r="M82" i="3"/>
  <c r="L82" i="3"/>
  <c r="N82" i="3"/>
  <c r="M81" i="3"/>
  <c r="L81" i="3"/>
  <c r="N81" i="3"/>
  <c r="M80" i="3"/>
  <c r="L80" i="3"/>
  <c r="N80" i="3"/>
  <c r="M79" i="3"/>
  <c r="L79" i="3"/>
  <c r="N79" i="3"/>
  <c r="M78" i="3"/>
  <c r="L78" i="3"/>
  <c r="N78" i="3"/>
  <c r="M77" i="3"/>
  <c r="L77" i="3"/>
  <c r="N77" i="3"/>
  <c r="M76" i="3"/>
  <c r="L76" i="3"/>
  <c r="N76" i="3"/>
  <c r="M75" i="3"/>
  <c r="L75" i="3"/>
  <c r="N75" i="3"/>
  <c r="M74" i="3"/>
  <c r="L74" i="3"/>
  <c r="N74" i="3"/>
  <c r="M73" i="3"/>
  <c r="L73" i="3"/>
  <c r="N73" i="3"/>
  <c r="M72" i="3"/>
  <c r="L72" i="3"/>
  <c r="N72" i="3"/>
  <c r="M71" i="3"/>
  <c r="L71" i="3"/>
  <c r="N71" i="3"/>
  <c r="M70" i="3"/>
  <c r="L70" i="3"/>
  <c r="N70" i="3"/>
  <c r="M69" i="3"/>
  <c r="L69" i="3"/>
  <c r="N69" i="3"/>
  <c r="M68" i="3"/>
  <c r="L68" i="3"/>
  <c r="N68" i="3"/>
  <c r="M67" i="3"/>
  <c r="L67" i="3"/>
  <c r="N67" i="3"/>
  <c r="M66" i="3"/>
  <c r="L66" i="3"/>
  <c r="N66" i="3"/>
  <c r="M65" i="3"/>
  <c r="L65" i="3"/>
  <c r="N65" i="3"/>
  <c r="M64" i="3"/>
  <c r="L64" i="3"/>
  <c r="N64" i="3"/>
  <c r="M63" i="3"/>
  <c r="L63" i="3"/>
  <c r="N63" i="3"/>
  <c r="M62" i="3"/>
  <c r="L62" i="3"/>
  <c r="N62" i="3"/>
  <c r="M61" i="3"/>
  <c r="L61" i="3"/>
  <c r="N61" i="3"/>
  <c r="M60" i="3"/>
  <c r="L60" i="3"/>
  <c r="N60" i="3"/>
  <c r="M59" i="3"/>
  <c r="L59" i="3"/>
  <c r="N59" i="3"/>
  <c r="M58" i="3"/>
  <c r="L58" i="3"/>
  <c r="N58" i="3"/>
  <c r="M57" i="3"/>
  <c r="L57" i="3"/>
  <c r="N57" i="3"/>
  <c r="M56" i="3"/>
  <c r="L56" i="3"/>
  <c r="N56" i="3"/>
  <c r="M55" i="3"/>
  <c r="L55" i="3"/>
  <c r="N55" i="3"/>
  <c r="M54" i="3"/>
  <c r="L54" i="3"/>
  <c r="N54" i="3"/>
  <c r="M53" i="3"/>
  <c r="L53" i="3"/>
  <c r="N53" i="3"/>
  <c r="M52" i="3"/>
  <c r="L52" i="3"/>
  <c r="N52" i="3"/>
  <c r="M51" i="3"/>
  <c r="L51" i="3"/>
  <c r="N51" i="3"/>
  <c r="M50" i="3"/>
  <c r="L50" i="3"/>
  <c r="N50" i="3"/>
  <c r="M49" i="3"/>
  <c r="L49" i="3"/>
  <c r="N49" i="3"/>
  <c r="M48" i="3"/>
  <c r="L48" i="3"/>
  <c r="N48" i="3"/>
  <c r="M47" i="3"/>
  <c r="L47" i="3"/>
  <c r="N47" i="3"/>
  <c r="M46" i="3"/>
  <c r="L46" i="3"/>
  <c r="N46" i="3"/>
  <c r="M45" i="3"/>
  <c r="L45" i="3"/>
  <c r="N45" i="3"/>
  <c r="M44" i="3"/>
  <c r="L44" i="3"/>
  <c r="N44" i="3"/>
  <c r="M43" i="3"/>
  <c r="L43" i="3"/>
  <c r="N43" i="3"/>
  <c r="M42" i="3"/>
  <c r="L42" i="3"/>
  <c r="N42" i="3"/>
  <c r="M41" i="3"/>
  <c r="L41" i="3"/>
  <c r="N41" i="3"/>
  <c r="M40" i="3"/>
  <c r="L40" i="3"/>
  <c r="N40" i="3"/>
  <c r="M39" i="3"/>
  <c r="L39" i="3"/>
  <c r="N39" i="3"/>
  <c r="M38" i="3"/>
  <c r="L38" i="3"/>
  <c r="N38" i="3"/>
  <c r="M37" i="3"/>
  <c r="L37" i="3"/>
  <c r="N37" i="3"/>
  <c r="M36" i="3"/>
  <c r="L36" i="3"/>
  <c r="N36" i="3"/>
  <c r="M35" i="3"/>
  <c r="L35" i="3"/>
  <c r="N35" i="3"/>
  <c r="M34" i="3"/>
  <c r="L34" i="3"/>
  <c r="N34" i="3"/>
  <c r="M33" i="3"/>
  <c r="L33" i="3"/>
  <c r="N33" i="3"/>
  <c r="M32" i="3"/>
  <c r="L32" i="3"/>
  <c r="N32" i="3"/>
  <c r="M31" i="3"/>
  <c r="L31" i="3"/>
  <c r="N31" i="3"/>
  <c r="M30" i="3"/>
  <c r="L30" i="3"/>
  <c r="N30" i="3"/>
  <c r="M29" i="3"/>
  <c r="L29" i="3"/>
  <c r="N29" i="3"/>
  <c r="M28" i="3"/>
  <c r="L28" i="3"/>
  <c r="N28" i="3"/>
  <c r="M27" i="3"/>
  <c r="L27" i="3"/>
  <c r="N27" i="3"/>
  <c r="M26" i="3"/>
  <c r="L26" i="3"/>
  <c r="N26" i="3"/>
  <c r="M25" i="3"/>
  <c r="L25" i="3"/>
  <c r="N25" i="3"/>
  <c r="M24" i="3"/>
  <c r="L24" i="3"/>
  <c r="N24" i="3"/>
  <c r="M23" i="3"/>
  <c r="L23" i="3"/>
  <c r="N23" i="3"/>
  <c r="M22" i="3"/>
  <c r="L22" i="3"/>
  <c r="N22" i="3"/>
  <c r="M21" i="3"/>
  <c r="L21" i="3"/>
  <c r="N21" i="3"/>
  <c r="M20" i="3"/>
  <c r="L20" i="3"/>
  <c r="N20" i="3"/>
  <c r="M19" i="3"/>
  <c r="L19" i="3"/>
  <c r="N19" i="3"/>
  <c r="M18" i="3"/>
  <c r="L18" i="3"/>
  <c r="N18" i="3"/>
  <c r="M17" i="3"/>
  <c r="L17" i="3"/>
  <c r="N17" i="3"/>
  <c r="M16" i="3"/>
  <c r="L16" i="3"/>
  <c r="N16" i="3"/>
  <c r="M15" i="3"/>
  <c r="L15" i="3"/>
  <c r="N15" i="3"/>
  <c r="M14" i="3"/>
  <c r="L14" i="3"/>
  <c r="N14" i="3"/>
  <c r="M13" i="3"/>
  <c r="L13" i="3"/>
  <c r="N13" i="3"/>
  <c r="M12" i="3"/>
  <c r="L12" i="3"/>
  <c r="N12" i="3"/>
  <c r="M11" i="3"/>
  <c r="L11" i="3"/>
  <c r="N11" i="3"/>
  <c r="M10" i="3"/>
  <c r="L10" i="3"/>
  <c r="N10" i="3"/>
  <c r="M9" i="3"/>
  <c r="L9" i="3"/>
  <c r="N9" i="3"/>
  <c r="M8" i="3"/>
  <c r="L8" i="3"/>
  <c r="N8" i="3"/>
  <c r="M7" i="3"/>
  <c r="L7" i="3"/>
  <c r="N7" i="3"/>
  <c r="M6" i="3"/>
  <c r="L6" i="3"/>
  <c r="N6" i="3"/>
  <c r="M5" i="3"/>
  <c r="L5" i="3"/>
  <c r="N5" i="3"/>
  <c r="M4" i="3"/>
  <c r="L4" i="3"/>
  <c r="N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4" i="3"/>
  <c r="M247" i="2"/>
  <c r="L247" i="2"/>
  <c r="K2" i="2"/>
  <c r="N247" i="2"/>
  <c r="F4" i="2"/>
  <c r="G247" i="2"/>
  <c r="M246" i="2"/>
  <c r="L246" i="2"/>
  <c r="N246" i="2"/>
  <c r="G246" i="2"/>
  <c r="M245" i="2"/>
  <c r="L245" i="2"/>
  <c r="N245" i="2"/>
  <c r="G245" i="2"/>
  <c r="M244" i="2"/>
  <c r="L244" i="2"/>
  <c r="N244" i="2"/>
  <c r="G244" i="2"/>
  <c r="M243" i="2"/>
  <c r="L243" i="2"/>
  <c r="N243" i="2"/>
  <c r="G243" i="2"/>
  <c r="M242" i="2"/>
  <c r="L242" i="2"/>
  <c r="N242" i="2"/>
  <c r="G242" i="2"/>
  <c r="M241" i="2"/>
  <c r="L241" i="2"/>
  <c r="N241" i="2"/>
  <c r="G241" i="2"/>
  <c r="M240" i="2"/>
  <c r="L240" i="2"/>
  <c r="N240" i="2"/>
  <c r="G240" i="2"/>
  <c r="M239" i="2"/>
  <c r="L239" i="2"/>
  <c r="N239" i="2"/>
  <c r="G239" i="2"/>
  <c r="M238" i="2"/>
  <c r="L238" i="2"/>
  <c r="N238" i="2"/>
  <c r="G238" i="2"/>
  <c r="M237" i="2"/>
  <c r="L237" i="2"/>
  <c r="N237" i="2"/>
  <c r="G237" i="2"/>
  <c r="M236" i="2"/>
  <c r="L236" i="2"/>
  <c r="N236" i="2"/>
  <c r="G236" i="2"/>
  <c r="M235" i="2"/>
  <c r="L235" i="2"/>
  <c r="N235" i="2"/>
  <c r="G235" i="2"/>
  <c r="M234" i="2"/>
  <c r="L234" i="2"/>
  <c r="N234" i="2"/>
  <c r="G234" i="2"/>
  <c r="M233" i="2"/>
  <c r="L233" i="2"/>
  <c r="N233" i="2"/>
  <c r="G233" i="2"/>
  <c r="M232" i="2"/>
  <c r="L232" i="2"/>
  <c r="N232" i="2"/>
  <c r="G232" i="2"/>
  <c r="M231" i="2"/>
  <c r="L231" i="2"/>
  <c r="N231" i="2"/>
  <c r="G231" i="2"/>
  <c r="M230" i="2"/>
  <c r="L230" i="2"/>
  <c r="N230" i="2"/>
  <c r="G230" i="2"/>
  <c r="M229" i="2"/>
  <c r="L229" i="2"/>
  <c r="N229" i="2"/>
  <c r="G229" i="2"/>
  <c r="M228" i="2"/>
  <c r="L228" i="2"/>
  <c r="N228" i="2"/>
  <c r="G228" i="2"/>
  <c r="M227" i="2"/>
  <c r="L227" i="2"/>
  <c r="N227" i="2"/>
  <c r="G227" i="2"/>
  <c r="M226" i="2"/>
  <c r="L226" i="2"/>
  <c r="N226" i="2"/>
  <c r="G226" i="2"/>
  <c r="M225" i="2"/>
  <c r="L225" i="2"/>
  <c r="N225" i="2"/>
  <c r="G225" i="2"/>
  <c r="M224" i="2"/>
  <c r="L224" i="2"/>
  <c r="N224" i="2"/>
  <c r="G224" i="2"/>
  <c r="M223" i="2"/>
  <c r="L223" i="2"/>
  <c r="N223" i="2"/>
  <c r="G223" i="2"/>
  <c r="M222" i="2"/>
  <c r="L222" i="2"/>
  <c r="N222" i="2"/>
  <c r="G222" i="2"/>
  <c r="M221" i="2"/>
  <c r="L221" i="2"/>
  <c r="N221" i="2"/>
  <c r="G221" i="2"/>
  <c r="M220" i="2"/>
  <c r="L220" i="2"/>
  <c r="N220" i="2"/>
  <c r="G220" i="2"/>
  <c r="M219" i="2"/>
  <c r="L219" i="2"/>
  <c r="N219" i="2"/>
  <c r="G219" i="2"/>
  <c r="M218" i="2"/>
  <c r="L218" i="2"/>
  <c r="N218" i="2"/>
  <c r="G218" i="2"/>
  <c r="M217" i="2"/>
  <c r="L217" i="2"/>
  <c r="N217" i="2"/>
  <c r="G217" i="2"/>
  <c r="M216" i="2"/>
  <c r="L216" i="2"/>
  <c r="N216" i="2"/>
  <c r="G216" i="2"/>
  <c r="M215" i="2"/>
  <c r="L215" i="2"/>
  <c r="N215" i="2"/>
  <c r="G215" i="2"/>
  <c r="M214" i="2"/>
  <c r="L214" i="2"/>
  <c r="N214" i="2"/>
  <c r="G214" i="2"/>
  <c r="M213" i="2"/>
  <c r="L213" i="2"/>
  <c r="N213" i="2"/>
  <c r="G213" i="2"/>
  <c r="M212" i="2"/>
  <c r="L212" i="2"/>
  <c r="N212" i="2"/>
  <c r="G212" i="2"/>
  <c r="M211" i="2"/>
  <c r="L211" i="2"/>
  <c r="N211" i="2"/>
  <c r="G211" i="2"/>
  <c r="M210" i="2"/>
  <c r="L210" i="2"/>
  <c r="N210" i="2"/>
  <c r="G210" i="2"/>
  <c r="M209" i="2"/>
  <c r="L209" i="2"/>
  <c r="N209" i="2"/>
  <c r="G209" i="2"/>
  <c r="M208" i="2"/>
  <c r="L208" i="2"/>
  <c r="N208" i="2"/>
  <c r="G208" i="2"/>
  <c r="M207" i="2"/>
  <c r="L207" i="2"/>
  <c r="N207" i="2"/>
  <c r="G207" i="2"/>
  <c r="M206" i="2"/>
  <c r="L206" i="2"/>
  <c r="N206" i="2"/>
  <c r="G206" i="2"/>
  <c r="M205" i="2"/>
  <c r="L205" i="2"/>
  <c r="N205" i="2"/>
  <c r="G205" i="2"/>
  <c r="M204" i="2"/>
  <c r="L204" i="2"/>
  <c r="N204" i="2"/>
  <c r="G204" i="2"/>
  <c r="M203" i="2"/>
  <c r="L203" i="2"/>
  <c r="N203" i="2"/>
  <c r="G203" i="2"/>
  <c r="M202" i="2"/>
  <c r="L202" i="2"/>
  <c r="N202" i="2"/>
  <c r="G202" i="2"/>
  <c r="M201" i="2"/>
  <c r="L201" i="2"/>
  <c r="N201" i="2"/>
  <c r="G201" i="2"/>
  <c r="M200" i="2"/>
  <c r="L200" i="2"/>
  <c r="N200" i="2"/>
  <c r="G200" i="2"/>
  <c r="M199" i="2"/>
  <c r="L199" i="2"/>
  <c r="N199" i="2"/>
  <c r="G199" i="2"/>
  <c r="M198" i="2"/>
  <c r="L198" i="2"/>
  <c r="N198" i="2"/>
  <c r="G198" i="2"/>
  <c r="M197" i="2"/>
  <c r="L197" i="2"/>
  <c r="N197" i="2"/>
  <c r="G197" i="2"/>
  <c r="M196" i="2"/>
  <c r="L196" i="2"/>
  <c r="N196" i="2"/>
  <c r="G196" i="2"/>
  <c r="M195" i="2"/>
  <c r="L195" i="2"/>
  <c r="N195" i="2"/>
  <c r="G195" i="2"/>
  <c r="M194" i="2"/>
  <c r="L194" i="2"/>
  <c r="N194" i="2"/>
  <c r="G194" i="2"/>
  <c r="M193" i="2"/>
  <c r="L193" i="2"/>
  <c r="N193" i="2"/>
  <c r="G193" i="2"/>
  <c r="M192" i="2"/>
  <c r="L192" i="2"/>
  <c r="N192" i="2"/>
  <c r="G192" i="2"/>
  <c r="M191" i="2"/>
  <c r="L191" i="2"/>
  <c r="N191" i="2"/>
  <c r="G191" i="2"/>
  <c r="M190" i="2"/>
  <c r="L190" i="2"/>
  <c r="N190" i="2"/>
  <c r="G190" i="2"/>
  <c r="M189" i="2"/>
  <c r="L189" i="2"/>
  <c r="N189" i="2"/>
  <c r="G189" i="2"/>
  <c r="M188" i="2"/>
  <c r="L188" i="2"/>
  <c r="N188" i="2"/>
  <c r="G188" i="2"/>
  <c r="M187" i="2"/>
  <c r="L187" i="2"/>
  <c r="N187" i="2"/>
  <c r="G187" i="2"/>
  <c r="M186" i="2"/>
  <c r="L186" i="2"/>
  <c r="N186" i="2"/>
  <c r="G186" i="2"/>
  <c r="M185" i="2"/>
  <c r="L185" i="2"/>
  <c r="N185" i="2"/>
  <c r="G185" i="2"/>
  <c r="M184" i="2"/>
  <c r="L184" i="2"/>
  <c r="N184" i="2"/>
  <c r="G184" i="2"/>
  <c r="M183" i="2"/>
  <c r="L183" i="2"/>
  <c r="N183" i="2"/>
  <c r="G183" i="2"/>
  <c r="M182" i="2"/>
  <c r="L182" i="2"/>
  <c r="N182" i="2"/>
  <c r="G182" i="2"/>
  <c r="M181" i="2"/>
  <c r="L181" i="2"/>
  <c r="N181" i="2"/>
  <c r="G181" i="2"/>
  <c r="M180" i="2"/>
  <c r="L180" i="2"/>
  <c r="N180" i="2"/>
  <c r="G180" i="2"/>
  <c r="M179" i="2"/>
  <c r="L179" i="2"/>
  <c r="N179" i="2"/>
  <c r="G179" i="2"/>
  <c r="M178" i="2"/>
  <c r="L178" i="2"/>
  <c r="N178" i="2"/>
  <c r="G178" i="2"/>
  <c r="M177" i="2"/>
  <c r="L177" i="2"/>
  <c r="N177" i="2"/>
  <c r="G177" i="2"/>
  <c r="M176" i="2"/>
  <c r="L176" i="2"/>
  <c r="N176" i="2"/>
  <c r="G176" i="2"/>
  <c r="M175" i="2"/>
  <c r="L175" i="2"/>
  <c r="N175" i="2"/>
  <c r="G175" i="2"/>
  <c r="M174" i="2"/>
  <c r="L174" i="2"/>
  <c r="N174" i="2"/>
  <c r="G174" i="2"/>
  <c r="M173" i="2"/>
  <c r="L173" i="2"/>
  <c r="N173" i="2"/>
  <c r="G173" i="2"/>
  <c r="M172" i="2"/>
  <c r="L172" i="2"/>
  <c r="N172" i="2"/>
  <c r="G172" i="2"/>
  <c r="M171" i="2"/>
  <c r="L171" i="2"/>
  <c r="N171" i="2"/>
  <c r="G171" i="2"/>
  <c r="M170" i="2"/>
  <c r="L170" i="2"/>
  <c r="N170" i="2"/>
  <c r="G170" i="2"/>
  <c r="M169" i="2"/>
  <c r="L169" i="2"/>
  <c r="N169" i="2"/>
  <c r="G169" i="2"/>
  <c r="M168" i="2"/>
  <c r="L168" i="2"/>
  <c r="N168" i="2"/>
  <c r="G168" i="2"/>
  <c r="M167" i="2"/>
  <c r="L167" i="2"/>
  <c r="N167" i="2"/>
  <c r="G167" i="2"/>
  <c r="M166" i="2"/>
  <c r="L166" i="2"/>
  <c r="N166" i="2"/>
  <c r="G166" i="2"/>
  <c r="M165" i="2"/>
  <c r="L165" i="2"/>
  <c r="N165" i="2"/>
  <c r="G165" i="2"/>
  <c r="M164" i="2"/>
  <c r="L164" i="2"/>
  <c r="N164" i="2"/>
  <c r="G164" i="2"/>
  <c r="M163" i="2"/>
  <c r="L163" i="2"/>
  <c r="N163" i="2"/>
  <c r="G163" i="2"/>
  <c r="M162" i="2"/>
  <c r="L162" i="2"/>
  <c r="N162" i="2"/>
  <c r="G162" i="2"/>
  <c r="M161" i="2"/>
  <c r="L161" i="2"/>
  <c r="N161" i="2"/>
  <c r="G161" i="2"/>
  <c r="M160" i="2"/>
  <c r="L160" i="2"/>
  <c r="N160" i="2"/>
  <c r="G160" i="2"/>
  <c r="M159" i="2"/>
  <c r="L159" i="2"/>
  <c r="N159" i="2"/>
  <c r="G159" i="2"/>
  <c r="M158" i="2"/>
  <c r="L158" i="2"/>
  <c r="N158" i="2"/>
  <c r="G158" i="2"/>
  <c r="M157" i="2"/>
  <c r="L157" i="2"/>
  <c r="N157" i="2"/>
  <c r="G157" i="2"/>
  <c r="M156" i="2"/>
  <c r="L156" i="2"/>
  <c r="N156" i="2"/>
  <c r="G156" i="2"/>
  <c r="M155" i="2"/>
  <c r="L155" i="2"/>
  <c r="N155" i="2"/>
  <c r="G155" i="2"/>
  <c r="M154" i="2"/>
  <c r="L154" i="2"/>
  <c r="N154" i="2"/>
  <c r="G154" i="2"/>
  <c r="M153" i="2"/>
  <c r="L153" i="2"/>
  <c r="N153" i="2"/>
  <c r="G153" i="2"/>
  <c r="M152" i="2"/>
  <c r="L152" i="2"/>
  <c r="N152" i="2"/>
  <c r="G152" i="2"/>
  <c r="M151" i="2"/>
  <c r="L151" i="2"/>
  <c r="N151" i="2"/>
  <c r="G151" i="2"/>
  <c r="M150" i="2"/>
  <c r="L150" i="2"/>
  <c r="N150" i="2"/>
  <c r="G150" i="2"/>
  <c r="M149" i="2"/>
  <c r="L149" i="2"/>
  <c r="N149" i="2"/>
  <c r="G149" i="2"/>
  <c r="M148" i="2"/>
  <c r="L148" i="2"/>
  <c r="N148" i="2"/>
  <c r="G148" i="2"/>
  <c r="M147" i="2"/>
  <c r="L147" i="2"/>
  <c r="N147" i="2"/>
  <c r="G147" i="2"/>
  <c r="M146" i="2"/>
  <c r="L146" i="2"/>
  <c r="N146" i="2"/>
  <c r="G146" i="2"/>
  <c r="M145" i="2"/>
  <c r="L145" i="2"/>
  <c r="N145" i="2"/>
  <c r="G145" i="2"/>
  <c r="M144" i="2"/>
  <c r="L144" i="2"/>
  <c r="N144" i="2"/>
  <c r="G144" i="2"/>
  <c r="M143" i="2"/>
  <c r="L143" i="2"/>
  <c r="N143" i="2"/>
  <c r="G143" i="2"/>
  <c r="M142" i="2"/>
  <c r="L142" i="2"/>
  <c r="N142" i="2"/>
  <c r="G142" i="2"/>
  <c r="M141" i="2"/>
  <c r="L141" i="2"/>
  <c r="N141" i="2"/>
  <c r="G141" i="2"/>
  <c r="M140" i="2"/>
  <c r="L140" i="2"/>
  <c r="N140" i="2"/>
  <c r="G140" i="2"/>
  <c r="M139" i="2"/>
  <c r="L139" i="2"/>
  <c r="N139" i="2"/>
  <c r="G139" i="2"/>
  <c r="M138" i="2"/>
  <c r="L138" i="2"/>
  <c r="N138" i="2"/>
  <c r="G138" i="2"/>
  <c r="M137" i="2"/>
  <c r="L137" i="2"/>
  <c r="N137" i="2"/>
  <c r="G137" i="2"/>
  <c r="M136" i="2"/>
  <c r="L136" i="2"/>
  <c r="N136" i="2"/>
  <c r="G136" i="2"/>
  <c r="M135" i="2"/>
  <c r="L135" i="2"/>
  <c r="N135" i="2"/>
  <c r="G135" i="2"/>
  <c r="M134" i="2"/>
  <c r="L134" i="2"/>
  <c r="N134" i="2"/>
  <c r="G134" i="2"/>
  <c r="M133" i="2"/>
  <c r="L133" i="2"/>
  <c r="N133" i="2"/>
  <c r="G133" i="2"/>
  <c r="M132" i="2"/>
  <c r="L132" i="2"/>
  <c r="N132" i="2"/>
  <c r="G132" i="2"/>
  <c r="M131" i="2"/>
  <c r="L131" i="2"/>
  <c r="N131" i="2"/>
  <c r="G131" i="2"/>
  <c r="M130" i="2"/>
  <c r="L130" i="2"/>
  <c r="N130" i="2"/>
  <c r="G130" i="2"/>
  <c r="M129" i="2"/>
  <c r="L129" i="2"/>
  <c r="N129" i="2"/>
  <c r="G129" i="2"/>
  <c r="M128" i="2"/>
  <c r="L128" i="2"/>
  <c r="N128" i="2"/>
  <c r="G128" i="2"/>
  <c r="M127" i="2"/>
  <c r="L127" i="2"/>
  <c r="N127" i="2"/>
  <c r="G127" i="2"/>
  <c r="M126" i="2"/>
  <c r="L126" i="2"/>
  <c r="N126" i="2"/>
  <c r="G126" i="2"/>
  <c r="M125" i="2"/>
  <c r="L125" i="2"/>
  <c r="N125" i="2"/>
  <c r="G125" i="2"/>
  <c r="M124" i="2"/>
  <c r="L124" i="2"/>
  <c r="N124" i="2"/>
  <c r="G124" i="2"/>
  <c r="M123" i="2"/>
  <c r="L123" i="2"/>
  <c r="N123" i="2"/>
  <c r="G123" i="2"/>
  <c r="M122" i="2"/>
  <c r="L122" i="2"/>
  <c r="N122" i="2"/>
  <c r="G122" i="2"/>
  <c r="M121" i="2"/>
  <c r="L121" i="2"/>
  <c r="N121" i="2"/>
  <c r="G121" i="2"/>
  <c r="M120" i="2"/>
  <c r="L120" i="2"/>
  <c r="N120" i="2"/>
  <c r="G120" i="2"/>
  <c r="M119" i="2"/>
  <c r="L119" i="2"/>
  <c r="N119" i="2"/>
  <c r="G119" i="2"/>
  <c r="M118" i="2"/>
  <c r="L118" i="2"/>
  <c r="N118" i="2"/>
  <c r="G118" i="2"/>
  <c r="M117" i="2"/>
  <c r="L117" i="2"/>
  <c r="N117" i="2"/>
  <c r="G117" i="2"/>
  <c r="M116" i="2"/>
  <c r="L116" i="2"/>
  <c r="N116" i="2"/>
  <c r="G116" i="2"/>
  <c r="M115" i="2"/>
  <c r="L115" i="2"/>
  <c r="N115" i="2"/>
  <c r="G115" i="2"/>
  <c r="M114" i="2"/>
  <c r="L114" i="2"/>
  <c r="N114" i="2"/>
  <c r="G114" i="2"/>
  <c r="M113" i="2"/>
  <c r="L113" i="2"/>
  <c r="N113" i="2"/>
  <c r="G113" i="2"/>
  <c r="M112" i="2"/>
  <c r="L112" i="2"/>
  <c r="N112" i="2"/>
  <c r="G112" i="2"/>
  <c r="M111" i="2"/>
  <c r="L111" i="2"/>
  <c r="N111" i="2"/>
  <c r="G111" i="2"/>
  <c r="M110" i="2"/>
  <c r="L110" i="2"/>
  <c r="N110" i="2"/>
  <c r="G110" i="2"/>
  <c r="M109" i="2"/>
  <c r="L109" i="2"/>
  <c r="N109" i="2"/>
  <c r="G109" i="2"/>
  <c r="M108" i="2"/>
  <c r="L108" i="2"/>
  <c r="N108" i="2"/>
  <c r="G108" i="2"/>
  <c r="M107" i="2"/>
  <c r="L107" i="2"/>
  <c r="N107" i="2"/>
  <c r="G107" i="2"/>
  <c r="M106" i="2"/>
  <c r="L106" i="2"/>
  <c r="N106" i="2"/>
  <c r="G106" i="2"/>
  <c r="M105" i="2"/>
  <c r="L105" i="2"/>
  <c r="N105" i="2"/>
  <c r="G105" i="2"/>
  <c r="M104" i="2"/>
  <c r="L104" i="2"/>
  <c r="N104" i="2"/>
  <c r="G104" i="2"/>
  <c r="M103" i="2"/>
  <c r="L103" i="2"/>
  <c r="N103" i="2"/>
  <c r="G103" i="2"/>
  <c r="M102" i="2"/>
  <c r="L102" i="2"/>
  <c r="N102" i="2"/>
  <c r="G102" i="2"/>
  <c r="M101" i="2"/>
  <c r="L101" i="2"/>
  <c r="N101" i="2"/>
  <c r="G101" i="2"/>
  <c r="M100" i="2"/>
  <c r="L100" i="2"/>
  <c r="N100" i="2"/>
  <c r="G100" i="2"/>
  <c r="M99" i="2"/>
  <c r="L99" i="2"/>
  <c r="N99" i="2"/>
  <c r="G99" i="2"/>
  <c r="M98" i="2"/>
  <c r="L98" i="2"/>
  <c r="N98" i="2"/>
  <c r="G98" i="2"/>
  <c r="M97" i="2"/>
  <c r="L97" i="2"/>
  <c r="N97" i="2"/>
  <c r="G97" i="2"/>
  <c r="M96" i="2"/>
  <c r="L96" i="2"/>
  <c r="N96" i="2"/>
  <c r="G96" i="2"/>
  <c r="M95" i="2"/>
  <c r="L95" i="2"/>
  <c r="N95" i="2"/>
  <c r="G95" i="2"/>
  <c r="M94" i="2"/>
  <c r="L94" i="2"/>
  <c r="N94" i="2"/>
  <c r="G94" i="2"/>
  <c r="M93" i="2"/>
  <c r="L93" i="2"/>
  <c r="N93" i="2"/>
  <c r="G93" i="2"/>
  <c r="M92" i="2"/>
  <c r="L92" i="2"/>
  <c r="N92" i="2"/>
  <c r="G92" i="2"/>
  <c r="M91" i="2"/>
  <c r="L91" i="2"/>
  <c r="N91" i="2"/>
  <c r="G91" i="2"/>
  <c r="M90" i="2"/>
  <c r="L90" i="2"/>
  <c r="N90" i="2"/>
  <c r="G90" i="2"/>
  <c r="M89" i="2"/>
  <c r="L89" i="2"/>
  <c r="N89" i="2"/>
  <c r="G89" i="2"/>
  <c r="M88" i="2"/>
  <c r="L88" i="2"/>
  <c r="N88" i="2"/>
  <c r="G88" i="2"/>
  <c r="M87" i="2"/>
  <c r="L87" i="2"/>
  <c r="N87" i="2"/>
  <c r="G87" i="2"/>
  <c r="M86" i="2"/>
  <c r="L86" i="2"/>
  <c r="N86" i="2"/>
  <c r="G86" i="2"/>
  <c r="M85" i="2"/>
  <c r="L85" i="2"/>
  <c r="N85" i="2"/>
  <c r="G85" i="2"/>
  <c r="M84" i="2"/>
  <c r="L84" i="2"/>
  <c r="N84" i="2"/>
  <c r="G84" i="2"/>
  <c r="M83" i="2"/>
  <c r="L83" i="2"/>
  <c r="N83" i="2"/>
  <c r="G83" i="2"/>
  <c r="M82" i="2"/>
  <c r="L82" i="2"/>
  <c r="N82" i="2"/>
  <c r="G82" i="2"/>
  <c r="M81" i="2"/>
  <c r="L81" i="2"/>
  <c r="N81" i="2"/>
  <c r="G81" i="2"/>
  <c r="M80" i="2"/>
  <c r="L80" i="2"/>
  <c r="N80" i="2"/>
  <c r="G80" i="2"/>
  <c r="M79" i="2"/>
  <c r="L79" i="2"/>
  <c r="N79" i="2"/>
  <c r="G79" i="2"/>
  <c r="M78" i="2"/>
  <c r="L78" i="2"/>
  <c r="N78" i="2"/>
  <c r="G78" i="2"/>
  <c r="M77" i="2"/>
  <c r="L77" i="2"/>
  <c r="N77" i="2"/>
  <c r="G77" i="2"/>
  <c r="M76" i="2"/>
  <c r="L76" i="2"/>
  <c r="N76" i="2"/>
  <c r="G76" i="2"/>
  <c r="M75" i="2"/>
  <c r="L75" i="2"/>
  <c r="N75" i="2"/>
  <c r="G75" i="2"/>
  <c r="M74" i="2"/>
  <c r="L74" i="2"/>
  <c r="N74" i="2"/>
  <c r="G74" i="2"/>
  <c r="M73" i="2"/>
  <c r="L73" i="2"/>
  <c r="N73" i="2"/>
  <c r="G73" i="2"/>
  <c r="M72" i="2"/>
  <c r="L72" i="2"/>
  <c r="N72" i="2"/>
  <c r="G72" i="2"/>
  <c r="M71" i="2"/>
  <c r="L71" i="2"/>
  <c r="N71" i="2"/>
  <c r="G71" i="2"/>
  <c r="M70" i="2"/>
  <c r="L70" i="2"/>
  <c r="N70" i="2"/>
  <c r="G70" i="2"/>
  <c r="M69" i="2"/>
  <c r="L69" i="2"/>
  <c r="N69" i="2"/>
  <c r="G69" i="2"/>
  <c r="M68" i="2"/>
  <c r="L68" i="2"/>
  <c r="N68" i="2"/>
  <c r="G68" i="2"/>
  <c r="M67" i="2"/>
  <c r="L67" i="2"/>
  <c r="N67" i="2"/>
  <c r="G67" i="2"/>
  <c r="M66" i="2"/>
  <c r="L66" i="2"/>
  <c r="N66" i="2"/>
  <c r="G66" i="2"/>
  <c r="M65" i="2"/>
  <c r="L65" i="2"/>
  <c r="N65" i="2"/>
  <c r="G65" i="2"/>
  <c r="M64" i="2"/>
  <c r="L64" i="2"/>
  <c r="N64" i="2"/>
  <c r="G64" i="2"/>
  <c r="M63" i="2"/>
  <c r="L63" i="2"/>
  <c r="N63" i="2"/>
  <c r="G63" i="2"/>
  <c r="M62" i="2"/>
  <c r="L62" i="2"/>
  <c r="N62" i="2"/>
  <c r="G62" i="2"/>
  <c r="M61" i="2"/>
  <c r="L61" i="2"/>
  <c r="N61" i="2"/>
  <c r="G61" i="2"/>
  <c r="M60" i="2"/>
  <c r="L60" i="2"/>
  <c r="N60" i="2"/>
  <c r="G60" i="2"/>
  <c r="M59" i="2"/>
  <c r="L59" i="2"/>
  <c r="N59" i="2"/>
  <c r="G59" i="2"/>
  <c r="M58" i="2"/>
  <c r="L58" i="2"/>
  <c r="N58" i="2"/>
  <c r="G58" i="2"/>
  <c r="M57" i="2"/>
  <c r="L57" i="2"/>
  <c r="N57" i="2"/>
  <c r="G57" i="2"/>
  <c r="M56" i="2"/>
  <c r="L56" i="2"/>
  <c r="N56" i="2"/>
  <c r="G56" i="2"/>
  <c r="M55" i="2"/>
  <c r="L55" i="2"/>
  <c r="N55" i="2"/>
  <c r="G55" i="2"/>
  <c r="M54" i="2"/>
  <c r="L54" i="2"/>
  <c r="N54" i="2"/>
  <c r="G54" i="2"/>
  <c r="M53" i="2"/>
  <c r="L53" i="2"/>
  <c r="N53" i="2"/>
  <c r="G53" i="2"/>
  <c r="M52" i="2"/>
  <c r="L52" i="2"/>
  <c r="N52" i="2"/>
  <c r="G52" i="2"/>
  <c r="M51" i="2"/>
  <c r="L51" i="2"/>
  <c r="N51" i="2"/>
  <c r="G51" i="2"/>
  <c r="M50" i="2"/>
  <c r="L50" i="2"/>
  <c r="N50" i="2"/>
  <c r="G50" i="2"/>
  <c r="M49" i="2"/>
  <c r="L49" i="2"/>
  <c r="N49" i="2"/>
  <c r="G49" i="2"/>
  <c r="M48" i="2"/>
  <c r="L48" i="2"/>
  <c r="N48" i="2"/>
  <c r="G48" i="2"/>
  <c r="M47" i="2"/>
  <c r="L47" i="2"/>
  <c r="N47" i="2"/>
  <c r="G47" i="2"/>
  <c r="M46" i="2"/>
  <c r="L46" i="2"/>
  <c r="N46" i="2"/>
  <c r="G46" i="2"/>
  <c r="M45" i="2"/>
  <c r="L45" i="2"/>
  <c r="N45" i="2"/>
  <c r="G45" i="2"/>
  <c r="M44" i="2"/>
  <c r="L44" i="2"/>
  <c r="N44" i="2"/>
  <c r="G44" i="2"/>
  <c r="M43" i="2"/>
  <c r="L43" i="2"/>
  <c r="N43" i="2"/>
  <c r="G43" i="2"/>
  <c r="M42" i="2"/>
  <c r="L42" i="2"/>
  <c r="N42" i="2"/>
  <c r="G42" i="2"/>
  <c r="M41" i="2"/>
  <c r="L41" i="2"/>
  <c r="N41" i="2"/>
  <c r="G41" i="2"/>
  <c r="M40" i="2"/>
  <c r="L40" i="2"/>
  <c r="N40" i="2"/>
  <c r="G40" i="2"/>
  <c r="M39" i="2"/>
  <c r="L39" i="2"/>
  <c r="N39" i="2"/>
  <c r="G39" i="2"/>
  <c r="M38" i="2"/>
  <c r="L38" i="2"/>
  <c r="N38" i="2"/>
  <c r="G38" i="2"/>
  <c r="M37" i="2"/>
  <c r="L37" i="2"/>
  <c r="N37" i="2"/>
  <c r="G37" i="2"/>
  <c r="M36" i="2"/>
  <c r="L36" i="2"/>
  <c r="N36" i="2"/>
  <c r="G36" i="2"/>
  <c r="M35" i="2"/>
  <c r="L35" i="2"/>
  <c r="N35" i="2"/>
  <c r="G35" i="2"/>
  <c r="M34" i="2"/>
  <c r="L34" i="2"/>
  <c r="N34" i="2"/>
  <c r="G34" i="2"/>
  <c r="M33" i="2"/>
  <c r="L33" i="2"/>
  <c r="N33" i="2"/>
  <c r="G33" i="2"/>
  <c r="M32" i="2"/>
  <c r="L32" i="2"/>
  <c r="N32" i="2"/>
  <c r="G32" i="2"/>
  <c r="M31" i="2"/>
  <c r="L31" i="2"/>
  <c r="N31" i="2"/>
  <c r="G31" i="2"/>
  <c r="M30" i="2"/>
  <c r="L30" i="2"/>
  <c r="N30" i="2"/>
  <c r="G30" i="2"/>
  <c r="M29" i="2"/>
  <c r="L29" i="2"/>
  <c r="N29" i="2"/>
  <c r="G29" i="2"/>
  <c r="M28" i="2"/>
  <c r="L28" i="2"/>
  <c r="N28" i="2"/>
  <c r="G28" i="2"/>
  <c r="M27" i="2"/>
  <c r="L27" i="2"/>
  <c r="N27" i="2"/>
  <c r="G27" i="2"/>
  <c r="M26" i="2"/>
  <c r="L26" i="2"/>
  <c r="N26" i="2"/>
  <c r="G26" i="2"/>
  <c r="M25" i="2"/>
  <c r="L25" i="2"/>
  <c r="N25" i="2"/>
  <c r="G25" i="2"/>
  <c r="M24" i="2"/>
  <c r="L24" i="2"/>
  <c r="N24" i="2"/>
  <c r="G24" i="2"/>
  <c r="M23" i="2"/>
  <c r="L23" i="2"/>
  <c r="N23" i="2"/>
  <c r="G23" i="2"/>
  <c r="M22" i="2"/>
  <c r="L22" i="2"/>
  <c r="N22" i="2"/>
  <c r="G22" i="2"/>
  <c r="M21" i="2"/>
  <c r="L21" i="2"/>
  <c r="N21" i="2"/>
  <c r="G21" i="2"/>
  <c r="M20" i="2"/>
  <c r="L20" i="2"/>
  <c r="N20" i="2"/>
  <c r="G20" i="2"/>
  <c r="M19" i="2"/>
  <c r="L19" i="2"/>
  <c r="N19" i="2"/>
  <c r="G19" i="2"/>
  <c r="M18" i="2"/>
  <c r="L18" i="2"/>
  <c r="N18" i="2"/>
  <c r="G18" i="2"/>
  <c r="M17" i="2"/>
  <c r="L17" i="2"/>
  <c r="N17" i="2"/>
  <c r="G17" i="2"/>
  <c r="M16" i="2"/>
  <c r="L16" i="2"/>
  <c r="N16" i="2"/>
  <c r="G16" i="2"/>
  <c r="M15" i="2"/>
  <c r="L15" i="2"/>
  <c r="N15" i="2"/>
  <c r="G15" i="2"/>
  <c r="M14" i="2"/>
  <c r="L14" i="2"/>
  <c r="N14" i="2"/>
  <c r="G14" i="2"/>
  <c r="M13" i="2"/>
  <c r="L13" i="2"/>
  <c r="N13" i="2"/>
  <c r="G13" i="2"/>
  <c r="M12" i="2"/>
  <c r="L12" i="2"/>
  <c r="N12" i="2"/>
  <c r="G12" i="2"/>
  <c r="M11" i="2"/>
  <c r="L11" i="2"/>
  <c r="N11" i="2"/>
  <c r="G11" i="2"/>
  <c r="M10" i="2"/>
  <c r="L10" i="2"/>
  <c r="N10" i="2"/>
  <c r="G10" i="2"/>
  <c r="M9" i="2"/>
  <c r="L9" i="2"/>
  <c r="N9" i="2"/>
  <c r="G9" i="2"/>
  <c r="M8" i="2"/>
  <c r="L8" i="2"/>
  <c r="N8" i="2"/>
  <c r="G8" i="2"/>
  <c r="M7" i="2"/>
  <c r="L7" i="2"/>
  <c r="N7" i="2"/>
  <c r="G7" i="2"/>
  <c r="M6" i="2"/>
  <c r="L6" i="2"/>
  <c r="N6" i="2"/>
  <c r="G6" i="2"/>
  <c r="M5" i="2"/>
  <c r="L5" i="2"/>
  <c r="N5" i="2"/>
  <c r="G5" i="2"/>
  <c r="M4" i="2"/>
  <c r="L4" i="2"/>
  <c r="N4" i="2"/>
  <c r="G4" i="2"/>
  <c r="F4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2" i="1"/>
  <c r="F4" i="3"/>
  <c r="K2" i="3"/>
</calcChain>
</file>

<file path=xl/sharedStrings.xml><?xml version="1.0" encoding="utf-8"?>
<sst xmlns="http://schemas.openxmlformats.org/spreadsheetml/2006/main" count="3077" uniqueCount="381">
  <si>
    <t xml:space="preserve">key </t>
  </si>
  <si>
    <t>Inputs from Database</t>
  </si>
  <si>
    <t>Calculated Values</t>
  </si>
  <si>
    <t>Chart/Scatter Plot:</t>
  </si>
  <si>
    <t xml:space="preserve">Long Term (LT) </t>
  </si>
  <si>
    <t>Short Term (ST)</t>
  </si>
  <si>
    <t>x axis values</t>
  </si>
  <si>
    <t xml:space="preserve">y axis values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</si>
  <si>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</si>
  <si>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</si>
  <si>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</si>
  <si>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</si>
  <si>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</si>
  <si>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</si>
  <si>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</si>
  <si>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>ST 10th percentile rent</t>
  </si>
  <si>
    <t>ST 90th percentile rent</t>
  </si>
  <si>
    <t xml:space="preserve">ST Example Rent </t>
  </si>
  <si>
    <t>ST Example Occupancy Rate</t>
  </si>
  <si>
    <t>=Monthly Rent*12*LT Occupancy Rate</t>
  </si>
  <si>
    <t>Calculated Final Values</t>
  </si>
  <si>
    <t>Calculated Intermediate Values</t>
  </si>
  <si>
    <t xml:space="preserve">Range Given (90th minus 10th) </t>
  </si>
  <si>
    <t>Chart/Scatter Plot --- normalized values on x axis</t>
  </si>
  <si>
    <t>y axis values</t>
  </si>
  <si>
    <t>Use Scatter plot to find Best-fit Line Parameters:</t>
  </si>
  <si>
    <t xml:space="preserve">Slope Beta </t>
  </si>
  <si>
    <t>Y-intercept Alpha</t>
  </si>
  <si>
    <t>=(Monthly Rent*12)*(LT Occupancy Rate))</t>
  </si>
  <si>
    <t>[(Range*(Example Percentile  minus 10th)) / (90th minus 10th)] + .1</t>
  </si>
  <si>
    <t xml:space="preserve">Repeat earlier column for convenience </t>
  </si>
  <si>
    <t xml:space="preserve">$ 90th minus $ 10th </t>
  </si>
  <si>
    <t xml:space="preserve">Example $ minus $ 10th </t>
  </si>
  <si>
    <t>ST Example Nightly Rent Normalized to Percentile</t>
  </si>
  <si>
    <t>Range Given:</t>
  </si>
  <si>
    <t xml:space="preserve">                       Normalized Data Best-fit Line Parameters:</t>
  </si>
  <si>
    <t>Y-Intercept Alpha</t>
  </si>
  <si>
    <t xml:space="preserve">                                                                                    Transaction Fees:</t>
  </si>
  <si>
    <t>[(Range*(Example Rent  $ minus $ 10th)) / ($ 90th minus $ 10th)] + .1</t>
  </si>
  <si>
    <t xml:space="preserve">=365*(variable cell dollars per night)*(Model forecast occupancy rate) </t>
  </si>
  <si>
    <t xml:space="preserve">= (Revenues Before Transaction fees)*(1 minus transaction  fees) </t>
  </si>
  <si>
    <t xml:space="preserve">ST Example $ Rent </t>
  </si>
  <si>
    <t>ST -  $ 10th percentile rent</t>
  </si>
  <si>
    <t>ST - $ 90th percentile rent</t>
  </si>
  <si>
    <t xml:space="preserve">Example $ Rent minus $ 10th </t>
  </si>
  <si>
    <t xml:space="preserve"> SOLVER  "Variable Cell" - Rent in Dollars per Night (ST) </t>
  </si>
  <si>
    <t>Variable Cell Dollars Normalized to Percentile (using formula in Guide spreadsheet)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</si>
  <si>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</si>
  <si>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</si>
  <si>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</si>
  <si>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>W1</t>
  </si>
  <si>
    <t>L9531</t>
  </si>
  <si>
    <t>apartment</t>
  </si>
  <si>
    <t>W10</t>
  </si>
  <si>
    <t>L9533</t>
  </si>
  <si>
    <t>W100</t>
  </si>
  <si>
    <t>L1944</t>
  </si>
  <si>
    <t>W101</t>
  </si>
  <si>
    <t>L15257</t>
  </si>
  <si>
    <t>W102</t>
  </si>
  <si>
    <t>W103</t>
  </si>
  <si>
    <t>house</t>
  </si>
  <si>
    <t>W104</t>
  </si>
  <si>
    <t>W105</t>
  </si>
  <si>
    <t>L15260</t>
  </si>
  <si>
    <t>W106</t>
  </si>
  <si>
    <t>W107</t>
  </si>
  <si>
    <t>W108</t>
  </si>
  <si>
    <t>W109</t>
  </si>
  <si>
    <t>L15264</t>
  </si>
  <si>
    <t>W11</t>
  </si>
  <si>
    <t>W110</t>
  </si>
  <si>
    <t>W111</t>
  </si>
  <si>
    <t>W112</t>
  </si>
  <si>
    <t>W113</t>
  </si>
  <si>
    <t>L15278</t>
  </si>
  <si>
    <t>W114</t>
  </si>
  <si>
    <t>W115</t>
  </si>
  <si>
    <t>W116</t>
  </si>
  <si>
    <t>W117</t>
  </si>
  <si>
    <t>L15280</t>
  </si>
  <si>
    <t>W118</t>
  </si>
  <si>
    <t>W119</t>
  </si>
  <si>
    <t>W12</t>
  </si>
  <si>
    <t>W120</t>
  </si>
  <si>
    <t>W121</t>
  </si>
  <si>
    <t>L463</t>
  </si>
  <si>
    <t>W122</t>
  </si>
  <si>
    <t>W123</t>
  </si>
  <si>
    <t>W124</t>
  </si>
  <si>
    <t>W125</t>
  </si>
  <si>
    <t>L464</t>
  </si>
  <si>
    <t>W126</t>
  </si>
  <si>
    <t>W127</t>
  </si>
  <si>
    <t>W128</t>
  </si>
  <si>
    <t>W129</t>
  </si>
  <si>
    <t>L2314</t>
  </si>
  <si>
    <t>W13</t>
  </si>
  <si>
    <t>L9534</t>
  </si>
  <si>
    <t>W130</t>
  </si>
  <si>
    <t>W131</t>
  </si>
  <si>
    <t>W132</t>
  </si>
  <si>
    <t>W133</t>
  </si>
  <si>
    <t>L2318</t>
  </si>
  <si>
    <t>W134</t>
  </si>
  <si>
    <t>W135</t>
  </si>
  <si>
    <t>W136</t>
  </si>
  <si>
    <t>W137</t>
  </si>
  <si>
    <t>L2323</t>
  </si>
  <si>
    <t>W138</t>
  </si>
  <si>
    <t>W139</t>
  </si>
  <si>
    <t>W14</t>
  </si>
  <si>
    <t>W140</t>
  </si>
  <si>
    <t>W141</t>
  </si>
  <si>
    <t>L2325</t>
  </si>
  <si>
    <t>W142</t>
  </si>
  <si>
    <t>W143</t>
  </si>
  <si>
    <t>W144</t>
  </si>
  <si>
    <t>W145</t>
  </si>
  <si>
    <t>L2338</t>
  </si>
  <si>
    <t>W146</t>
  </si>
  <si>
    <t>W147</t>
  </si>
  <si>
    <t>W148</t>
  </si>
  <si>
    <t>W149</t>
  </si>
  <si>
    <t>L3244</t>
  </si>
  <si>
    <t>W15</t>
  </si>
  <si>
    <t>W150</t>
  </si>
  <si>
    <t>W151</t>
  </si>
  <si>
    <t>W152</t>
  </si>
  <si>
    <t>W153</t>
  </si>
  <si>
    <t>L3256</t>
  </si>
  <si>
    <t>W154</t>
  </si>
  <si>
    <t>W155</t>
  </si>
  <si>
    <t>W156</t>
  </si>
  <si>
    <t>W157</t>
  </si>
  <si>
    <t>L3261</t>
  </si>
  <si>
    <t>W158</t>
  </si>
  <si>
    <t>W159</t>
  </si>
  <si>
    <t>W16</t>
  </si>
  <si>
    <t>W160</t>
  </si>
  <si>
    <t>W161</t>
  </si>
  <si>
    <t>L3262</t>
  </si>
  <si>
    <t>W162</t>
  </si>
  <si>
    <t>W163</t>
  </si>
  <si>
    <t>W164</t>
  </si>
  <si>
    <t>W165</t>
  </si>
  <si>
    <t>L3264</t>
  </si>
  <si>
    <t>W166</t>
  </si>
  <si>
    <t>W167</t>
  </si>
  <si>
    <t>W168</t>
  </si>
  <si>
    <t>W169</t>
  </si>
  <si>
    <t>L10126</t>
  </si>
  <si>
    <t>W17</t>
  </si>
  <si>
    <t>L4761</t>
  </si>
  <si>
    <t>W170</t>
  </si>
  <si>
    <t>W171</t>
  </si>
  <si>
    <t>W172</t>
  </si>
  <si>
    <t>W173</t>
  </si>
  <si>
    <t>L10130</t>
  </si>
  <si>
    <t>W174</t>
  </si>
  <si>
    <t>W175</t>
  </si>
  <si>
    <t>W176</t>
  </si>
  <si>
    <t>W177</t>
  </si>
  <si>
    <t>L10133</t>
  </si>
  <si>
    <t>W178</t>
  </si>
  <si>
    <t>W179</t>
  </si>
  <si>
    <t>W18</t>
  </si>
  <si>
    <t>W180</t>
  </si>
  <si>
    <t>W181</t>
  </si>
  <si>
    <t>L10136</t>
  </si>
  <si>
    <t>W182</t>
  </si>
  <si>
    <t>W183</t>
  </si>
  <si>
    <t>W184</t>
  </si>
  <si>
    <t>W185</t>
  </si>
  <si>
    <t>L1882</t>
  </si>
  <si>
    <t>W186</t>
  </si>
  <si>
    <t>W187</t>
  </si>
  <si>
    <t>W188</t>
  </si>
  <si>
    <t>W189</t>
  </si>
  <si>
    <t>L1883</t>
  </si>
  <si>
    <t>W19</t>
  </si>
  <si>
    <t>W190</t>
  </si>
  <si>
    <t>W191</t>
  </si>
  <si>
    <t>W192</t>
  </si>
  <si>
    <t>W193</t>
  </si>
  <si>
    <t>L1887</t>
  </si>
  <si>
    <t>W194</t>
  </si>
  <si>
    <t>W195</t>
  </si>
  <si>
    <t>W196</t>
  </si>
  <si>
    <t>W197</t>
  </si>
  <si>
    <t>L1902</t>
  </si>
  <si>
    <t>W198</t>
  </si>
  <si>
    <t>W199</t>
  </si>
  <si>
    <t>W2</t>
  </si>
  <si>
    <t>W20</t>
  </si>
  <si>
    <t>W200</t>
  </si>
  <si>
    <t>W201</t>
  </si>
  <si>
    <t>L1916</t>
  </si>
  <si>
    <t>W202</t>
  </si>
  <si>
    <t>W203</t>
  </si>
  <si>
    <t>W204</t>
  </si>
  <si>
    <t>W205</t>
  </si>
  <si>
    <t>L12252</t>
  </si>
  <si>
    <t>W206</t>
  </si>
  <si>
    <t>W207</t>
  </si>
  <si>
    <t>W208</t>
  </si>
  <si>
    <t>W209</t>
  </si>
  <si>
    <t>L12260</t>
  </si>
  <si>
    <t>W21</t>
  </si>
  <si>
    <t>L4765</t>
  </si>
  <si>
    <t>W210</t>
  </si>
  <si>
    <t>W211</t>
  </si>
  <si>
    <t>W212</t>
  </si>
  <si>
    <t>W213</t>
  </si>
  <si>
    <t>L12264</t>
  </si>
  <si>
    <t>W214</t>
  </si>
  <si>
    <t>W215</t>
  </si>
  <si>
    <t>W216</t>
  </si>
  <si>
    <t>W217</t>
  </si>
  <si>
    <t>L16888</t>
  </si>
  <si>
    <t>W218</t>
  </si>
  <si>
    <t>W219</t>
  </si>
  <si>
    <t>W22</t>
  </si>
  <si>
    <t>W220</t>
  </si>
  <si>
    <t>W221</t>
  </si>
  <si>
    <t>L16887</t>
  </si>
  <si>
    <t>W222</t>
  </si>
  <si>
    <t>W223</t>
  </si>
  <si>
    <t>W224</t>
  </si>
  <si>
    <t>W225</t>
  </si>
  <si>
    <t>L16898</t>
  </si>
  <si>
    <t>W226</t>
  </si>
  <si>
    <t>W227</t>
  </si>
  <si>
    <t>W228</t>
  </si>
  <si>
    <t>W229</t>
  </si>
  <si>
    <t>L16890</t>
  </si>
  <si>
    <t>W23</t>
  </si>
  <si>
    <t>W230</t>
  </si>
  <si>
    <t>W231</t>
  </si>
  <si>
    <t>W232</t>
  </si>
  <si>
    <t>W233</t>
  </si>
  <si>
    <t>L14416</t>
  </si>
  <si>
    <t>W234</t>
  </si>
  <si>
    <t>W235</t>
  </si>
  <si>
    <t>W236</t>
  </si>
  <si>
    <t>W237</t>
  </si>
  <si>
    <t>L14418</t>
  </si>
  <si>
    <t>W238</t>
  </si>
  <si>
    <t>W239</t>
  </si>
  <si>
    <t>W24</t>
  </si>
  <si>
    <t>W240</t>
  </si>
  <si>
    <t>W241</t>
  </si>
  <si>
    <t>L14419</t>
  </si>
  <si>
    <t>W242</t>
  </si>
  <si>
    <t>W243</t>
  </si>
  <si>
    <t>W244</t>
  </si>
  <si>
    <t>W25</t>
  </si>
  <si>
    <t>L4770</t>
  </si>
  <si>
    <t>W26</t>
  </si>
  <si>
    <t>W27</t>
  </si>
  <si>
    <t>W28</t>
  </si>
  <si>
    <t>W29</t>
  </si>
  <si>
    <t>L4794</t>
  </si>
  <si>
    <t>W3</t>
  </si>
  <si>
    <t>W30</t>
  </si>
  <si>
    <t>W31</t>
  </si>
  <si>
    <t>W32</t>
  </si>
  <si>
    <t>W33</t>
  </si>
  <si>
    <t>L4804</t>
  </si>
  <si>
    <t>W34</t>
  </si>
  <si>
    <t>W35</t>
  </si>
  <si>
    <t>W36</t>
  </si>
  <si>
    <t>W37</t>
  </si>
  <si>
    <t>L11419</t>
  </si>
  <si>
    <t>W38</t>
  </si>
  <si>
    <t>W39</t>
  </si>
  <si>
    <t>L11421</t>
  </si>
  <si>
    <t>W4</t>
  </si>
  <si>
    <t>W40</t>
  </si>
  <si>
    <t>W41</t>
  </si>
  <si>
    <t>W42</t>
  </si>
  <si>
    <t>W43</t>
  </si>
  <si>
    <t>L11427</t>
  </si>
  <si>
    <t>W44</t>
  </si>
  <si>
    <t>W45</t>
  </si>
  <si>
    <t>L11431</t>
  </si>
  <si>
    <t>W46</t>
  </si>
  <si>
    <t>W47</t>
  </si>
  <si>
    <t>W48</t>
  </si>
  <si>
    <t>W49</t>
  </si>
  <si>
    <t>L11434</t>
  </si>
  <si>
    <t>W5</t>
  </si>
  <si>
    <t>L9532</t>
  </si>
  <si>
    <t>W50</t>
  </si>
  <si>
    <t>W51</t>
  </si>
  <si>
    <t>W52</t>
  </si>
  <si>
    <t>W53</t>
  </si>
  <si>
    <t>L11480</t>
  </si>
  <si>
    <t>W54</t>
  </si>
  <si>
    <t>W55</t>
  </si>
  <si>
    <t>W56</t>
  </si>
  <si>
    <t>W57</t>
  </si>
  <si>
    <t>L11495</t>
  </si>
  <si>
    <t>W58</t>
  </si>
  <si>
    <t>W59</t>
  </si>
  <si>
    <t>W6</t>
  </si>
  <si>
    <t>W60</t>
  </si>
  <si>
    <t>W61</t>
  </si>
  <si>
    <t>L1734</t>
  </si>
  <si>
    <t>W62</t>
  </si>
  <si>
    <t>W63</t>
  </si>
  <si>
    <t>W64</t>
  </si>
  <si>
    <t>W65</t>
  </si>
  <si>
    <t>L1735</t>
  </si>
  <si>
    <t>W66</t>
  </si>
  <si>
    <t>W67</t>
  </si>
  <si>
    <t>W68</t>
  </si>
  <si>
    <t>W69</t>
  </si>
  <si>
    <t>L1736</t>
  </si>
  <si>
    <t>W7</t>
  </si>
  <si>
    <t>W70</t>
  </si>
  <si>
    <t>W71</t>
  </si>
  <si>
    <t>W72</t>
  </si>
  <si>
    <t>W73</t>
  </si>
  <si>
    <t>L1737</t>
  </si>
  <si>
    <t>W74</t>
  </si>
  <si>
    <t>W75</t>
  </si>
  <si>
    <t>W76</t>
  </si>
  <si>
    <t>W77</t>
  </si>
  <si>
    <t>L1738</t>
  </si>
  <si>
    <t>W78</t>
  </si>
  <si>
    <t>W79</t>
  </si>
  <si>
    <t>W8</t>
  </si>
  <si>
    <t>W80</t>
  </si>
  <si>
    <t>W81</t>
  </si>
  <si>
    <t>L1940</t>
  </si>
  <si>
    <t>W82</t>
  </si>
  <si>
    <t>W83</t>
  </si>
  <si>
    <t>W84</t>
  </si>
  <si>
    <t>W85</t>
  </si>
  <si>
    <t>L1941</t>
  </si>
  <si>
    <t>W86</t>
  </si>
  <si>
    <t>W87</t>
  </si>
  <si>
    <t>W88</t>
  </si>
  <si>
    <t>W89</t>
  </si>
  <si>
    <t>L1942</t>
  </si>
  <si>
    <t>W9</t>
  </si>
  <si>
    <t>W90</t>
  </si>
  <si>
    <t>W91</t>
  </si>
  <si>
    <t>W92</t>
  </si>
  <si>
    <t>W93</t>
  </si>
  <si>
    <t>L1943</t>
  </si>
  <si>
    <t>W94</t>
  </si>
  <si>
    <t>W95</t>
  </si>
  <si>
    <t>W96</t>
  </si>
  <si>
    <t>W97</t>
  </si>
  <si>
    <t>W98</t>
  </si>
  <si>
    <t>W99</t>
  </si>
  <si>
    <t>Forecast ST Revenues After Transaction Fees</t>
  </si>
  <si>
    <t>Forecast ST Revenues Before Transaction Fees</t>
  </si>
  <si>
    <t xml:space="preserve">Correct Forecast Occupancy Rate </t>
  </si>
  <si>
    <t>Correct Rent Normalized to Percentile</t>
  </si>
  <si>
    <t>Correct $ Rent, given constraint that rent must be &gt;= 10th percentile</t>
  </si>
  <si>
    <t>Optimal Rent</t>
  </si>
  <si>
    <t>1.25*($ 90th - $ 10th)/(2*beta)</t>
  </si>
  <si>
    <t xml:space="preserve">$ 10th - (($ 90th - $ 10th)/8)) </t>
  </si>
  <si>
    <t>1.25*($ 90th - $ 10th)</t>
  </si>
  <si>
    <t xml:space="preserve">10th Percentile $ Rent </t>
  </si>
  <si>
    <t xml:space="preserve">Dollars Normalized to Percentile </t>
  </si>
  <si>
    <t xml:space="preserve">=(Forecast ST Revenues)*(1 minus transaction  fees) </t>
  </si>
  <si>
    <t xml:space="preserve">=(correct $ Rent)*(Forecast Occupancy Rate) </t>
  </si>
  <si>
    <t xml:space="preserve">=((Beta)*(Rent Normalized to Percentile) + Alpha) </t>
  </si>
  <si>
    <t xml:space="preserve">' ((Correct $ rent) minus (Interim Result 2)) /  (Interim Result 1) </t>
  </si>
  <si>
    <t xml:space="preserve">If(Optimal $ Rent &gt; 10th Percentile $ Rent, Optimal rent, else 10th percentile Rent) </t>
  </si>
  <si>
    <t>=[(Beta*Interim result 2)/(Interim result 1)) - Alpha] * [Interim result 3]</t>
  </si>
  <si>
    <t>Interim Result 3</t>
  </si>
  <si>
    <t>Interim Result 2</t>
  </si>
  <si>
    <t>Interim Result 1</t>
  </si>
  <si>
    <t>Repeat for Convenience</t>
  </si>
  <si>
    <t xml:space="preserve">Use MS "If" statement </t>
  </si>
  <si>
    <t>Note: if "optimal rent" is less than this value, use this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</si>
</sst>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3" x14ac:knownFonts="1">
    <font>
      <sz val="12"/>
      <color theme="1"/>
      <name val="宋体"/>
      <family val="2"/>
      <scheme val="minor"/>
    </font>
    <font>
      <sz val="12"/>
      <color rgb="FF006100"/>
      <name val="宋体"/>
      <family val="2"/>
      <scheme val="minor"/>
    </font>
    <font>
      <sz val="12"/>
      <color rgb="FF9C6500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color rgb="FF0000FF"/>
      <name val="宋体"/>
      <family val="2"/>
      <scheme val="minor"/>
    </font>
    <font>
      <sz val="12"/>
      <color rgb="FF000000"/>
      <name val="宋体"/>
      <family val="2"/>
      <scheme val="minor"/>
    </font>
    <font>
      <sz val="12"/>
      <name val="Calibri"/>
      <family val="2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rgb="FF006100"/>
      <name val="宋体"/>
      <family val="2"/>
      <scheme val="minor"/>
    </font>
    <font>
      <b/>
      <sz val="12"/>
      <color rgb="FF9C6500"/>
      <name val="宋体"/>
      <family val="2"/>
      <scheme val="minor"/>
    </font>
    <font>
      <sz val="12"/>
      <color rgb="FF3F3F76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4" borderId="11" applyNumberFormat="0" applyAlignment="0" applyProtection="0"/>
  </cellStyleXfs>
  <cellXfs count="65">
    <xf numFmtId="0" fontId="0" fillId="0" borderId="0" xfId="0"/>
    <xf numFmtId="0" fontId="4" fillId="0" borderId="1" xfId="0" applyFont="1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1" fillId="2" borderId="1" xfId="1" applyFont="1" applyBorder="1"/>
    <xf numFmtId="0" fontId="4" fillId="0" borderId="5" xfId="0" applyFont="1" applyBorder="1"/>
    <xf numFmtId="0" fontId="0" fillId="0" borderId="4" xfId="0" applyBorder="1"/>
    <xf numFmtId="0" fontId="0" fillId="0" borderId="2" xfId="0" quotePrefix="1" applyBorder="1"/>
    <xf numFmtId="0" fontId="2" fillId="3" borderId="1" xfId="2" applyBorder="1"/>
    <xf numFmtId="0" fontId="1" fillId="2" borderId="6" xfId="1" applyBorder="1"/>
    <xf numFmtId="0" fontId="4" fillId="0" borderId="7" xfId="0" applyFont="1" applyBorder="1"/>
    <xf numFmtId="0" fontId="5" fillId="0" borderId="0" xfId="0" applyFont="1"/>
    <xf numFmtId="0" fontId="1" fillId="2" borderId="8" xfId="1" applyBorder="1"/>
    <xf numFmtId="0" fontId="4" fillId="0" borderId="2" xfId="0" applyFont="1" applyBorder="1"/>
    <xf numFmtId="0" fontId="1" fillId="2" borderId="5" xfId="1" applyBorder="1"/>
    <xf numFmtId="0" fontId="2" fillId="3" borderId="4" xfId="2" applyBorder="1"/>
    <xf numFmtId="0" fontId="1" fillId="2" borderId="9" xfId="1" applyBorder="1"/>
    <xf numFmtId="0" fontId="4" fillId="0" borderId="10" xfId="0" applyFont="1" applyBorder="1"/>
    <xf numFmtId="0" fontId="0" fillId="0" borderId="5" xfId="0" applyBorder="1"/>
    <xf numFmtId="0" fontId="0" fillId="0" borderId="0" xfId="0" applyBorder="1"/>
    <xf numFmtId="0" fontId="3" fillId="0" borderId="3" xfId="0" applyFont="1" applyBorder="1"/>
    <xf numFmtId="0" fontId="3" fillId="0" borderId="0" xfId="0" quotePrefix="1" applyFont="1" applyFill="1" applyBorder="1"/>
    <xf numFmtId="0" fontId="3" fillId="0" borderId="0" xfId="0" applyFont="1" applyFill="1" applyBorder="1"/>
    <xf numFmtId="9" fontId="3" fillId="0" borderId="3" xfId="0" applyNumberFormat="1" applyFont="1" applyBorder="1"/>
    <xf numFmtId="0" fontId="0" fillId="0" borderId="0" xfId="0" quotePrefix="1"/>
    <xf numFmtId="0" fontId="6" fillId="0" borderId="3" xfId="0" quotePrefix="1" applyFont="1" applyBorder="1"/>
    <xf numFmtId="176" fontId="0" fillId="0" borderId="0" xfId="0" applyNumberFormat="1"/>
    <xf numFmtId="0" fontId="10" fillId="2" borderId="10" xfId="1" applyFont="1" applyBorder="1"/>
    <xf numFmtId="0" fontId="11" fillId="3" borderId="9" xfId="2" applyFont="1" applyBorder="1"/>
    <xf numFmtId="0" fontId="11" fillId="3" borderId="10" xfId="2" quotePrefix="1" applyFont="1" applyBorder="1"/>
    <xf numFmtId="0" fontId="11" fillId="3" borderId="12" xfId="2" applyFont="1" applyBorder="1"/>
    <xf numFmtId="0" fontId="11" fillId="3" borderId="10" xfId="2" applyFont="1" applyBorder="1"/>
    <xf numFmtId="2" fontId="2" fillId="3" borderId="10" xfId="2" applyNumberFormat="1" applyBorder="1"/>
    <xf numFmtId="0" fontId="2" fillId="3" borderId="10" xfId="2" applyBorder="1"/>
    <xf numFmtId="0" fontId="2" fillId="3" borderId="13" xfId="2" applyBorder="1"/>
    <xf numFmtId="0" fontId="0" fillId="0" borderId="10" xfId="0" applyBorder="1"/>
    <xf numFmtId="0" fontId="1" fillId="2" borderId="12" xfId="1" applyBorder="1"/>
    <xf numFmtId="0" fontId="2" fillId="3" borderId="12" xfId="2" applyBorder="1"/>
    <xf numFmtId="0" fontId="4" fillId="0" borderId="13" xfId="0" applyFont="1" applyBorder="1"/>
    <xf numFmtId="0" fontId="1" fillId="2" borderId="10" xfId="1" applyBorder="1"/>
    <xf numFmtId="0" fontId="2" fillId="3" borderId="14" xfId="2" applyBorder="1"/>
    <xf numFmtId="0" fontId="1" fillId="2" borderId="7" xfId="1" quotePrefix="1" applyBorder="1"/>
    <xf numFmtId="0" fontId="2" fillId="3" borderId="6" xfId="2" quotePrefix="1" applyBorder="1"/>
    <xf numFmtId="0" fontId="2" fillId="3" borderId="7" xfId="2" quotePrefix="1" applyBorder="1"/>
    <xf numFmtId="0" fontId="2" fillId="3" borderId="15" xfId="2" quotePrefix="1" applyBorder="1"/>
    <xf numFmtId="0" fontId="2" fillId="3" borderId="7" xfId="2" applyBorder="1"/>
    <xf numFmtId="0" fontId="2" fillId="3" borderId="16" xfId="2" applyBorder="1"/>
    <xf numFmtId="0" fontId="0" fillId="0" borderId="7" xfId="0" applyBorder="1"/>
    <xf numFmtId="0" fontId="1" fillId="2" borderId="15" xfId="1" quotePrefix="1" applyBorder="1"/>
    <xf numFmtId="0" fontId="2" fillId="3" borderId="16" xfId="2" quotePrefix="1" applyBorder="1"/>
    <xf numFmtId="0" fontId="3" fillId="0" borderId="10" xfId="0" applyFont="1" applyBorder="1"/>
    <xf numFmtId="0" fontId="3" fillId="0" borderId="9" xfId="0" applyFont="1" applyBorder="1"/>
    <xf numFmtId="0" fontId="4" fillId="0" borderId="3" xfId="0" applyFont="1" applyBorder="1"/>
    <xf numFmtId="0" fontId="1" fillId="2" borderId="2" xfId="1" applyBorder="1"/>
    <xf numFmtId="0" fontId="3" fillId="0" borderId="7" xfId="0" applyFont="1" applyBorder="1"/>
    <xf numFmtId="0" fontId="3" fillId="0" borderId="0" xfId="0" quotePrefix="1" applyFont="1"/>
    <xf numFmtId="0" fontId="3" fillId="0" borderId="0" xfId="0" applyFont="1"/>
    <xf numFmtId="0" fontId="12" fillId="4" borderId="11" xfId="9"/>
    <xf numFmtId="9" fontId="3" fillId="0" borderId="5" xfId="0" applyNumberFormat="1" applyFont="1" applyBorder="1"/>
    <xf numFmtId="0" fontId="3" fillId="0" borderId="14" xfId="0" quotePrefix="1" applyFont="1" applyBorder="1"/>
    <xf numFmtId="0" fontId="3" fillId="0" borderId="6" xfId="0" applyFont="1" applyBorder="1"/>
    <xf numFmtId="0" fontId="4" fillId="0" borderId="16" xfId="0" applyFont="1" applyBorder="1"/>
    <xf numFmtId="0" fontId="1" fillId="2" borderId="7" xfId="1" applyBorder="1"/>
  </cellXfs>
  <cellStyles count="10"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好" xfId="1" builtinId="26"/>
    <cellStyle name="适中" xfId="2" builtinId="28"/>
    <cellStyle name="输入 2" xfId="9" xr:uid="{F1977155-FB68-4C33-A4B7-40BBDCCA18B2}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'[1]First Best-Fit Line'!$K$3</c:f>
              <c:strCache>
                <c:ptCount val="1"/>
                <c:pt idx="0">
                  <c:v>ST Example Occupancy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447506561679793E-2"/>
                  <c:y val="0.10302748614756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'[1]First Best-Fit Line'!$J$4:$J$247</c:f>
              <c:numCache>
                <c:formatCode>General</c:formatCode>
                <c:ptCount val="244"/>
                <c:pt idx="0">
                  <c:v>148</c:v>
                </c:pt>
                <c:pt idx="1">
                  <c:v>133</c:v>
                </c:pt>
                <c:pt idx="2">
                  <c:v>372</c:v>
                </c:pt>
                <c:pt idx="3">
                  <c:v>302</c:v>
                </c:pt>
                <c:pt idx="4">
                  <c:v>429</c:v>
                </c:pt>
                <c:pt idx="5">
                  <c:v>380</c:v>
                </c:pt>
                <c:pt idx="6">
                  <c:v>374</c:v>
                </c:pt>
                <c:pt idx="7">
                  <c:v>386</c:v>
                </c:pt>
                <c:pt idx="8">
                  <c:v>212</c:v>
                </c:pt>
                <c:pt idx="9">
                  <c:v>969</c:v>
                </c:pt>
                <c:pt idx="10">
                  <c:v>885</c:v>
                </c:pt>
                <c:pt idx="11">
                  <c:v>287</c:v>
                </c:pt>
                <c:pt idx="12">
                  <c:v>206</c:v>
                </c:pt>
                <c:pt idx="13">
                  <c:v>462</c:v>
                </c:pt>
                <c:pt idx="14">
                  <c:v>389</c:v>
                </c:pt>
                <c:pt idx="15">
                  <c:v>678</c:v>
                </c:pt>
                <c:pt idx="16">
                  <c:v>163</c:v>
                </c:pt>
                <c:pt idx="17">
                  <c:v>374</c:v>
                </c:pt>
                <c:pt idx="18">
                  <c:v>444</c:v>
                </c:pt>
                <c:pt idx="19">
                  <c:v>426</c:v>
                </c:pt>
                <c:pt idx="20">
                  <c:v>332</c:v>
                </c:pt>
                <c:pt idx="21">
                  <c:v>430</c:v>
                </c:pt>
                <c:pt idx="22">
                  <c:v>662</c:v>
                </c:pt>
                <c:pt idx="23">
                  <c:v>186</c:v>
                </c:pt>
                <c:pt idx="24">
                  <c:v>696</c:v>
                </c:pt>
                <c:pt idx="25">
                  <c:v>182</c:v>
                </c:pt>
                <c:pt idx="26">
                  <c:v>241</c:v>
                </c:pt>
                <c:pt idx="27">
                  <c:v>363</c:v>
                </c:pt>
                <c:pt idx="28">
                  <c:v>301</c:v>
                </c:pt>
                <c:pt idx="29">
                  <c:v>212</c:v>
                </c:pt>
                <c:pt idx="30">
                  <c:v>340</c:v>
                </c:pt>
                <c:pt idx="31">
                  <c:v>266</c:v>
                </c:pt>
                <c:pt idx="32">
                  <c:v>442</c:v>
                </c:pt>
                <c:pt idx="33">
                  <c:v>354</c:v>
                </c:pt>
                <c:pt idx="34">
                  <c:v>123</c:v>
                </c:pt>
                <c:pt idx="35">
                  <c:v>377</c:v>
                </c:pt>
                <c:pt idx="36">
                  <c:v>318</c:v>
                </c:pt>
                <c:pt idx="37">
                  <c:v>198</c:v>
                </c:pt>
                <c:pt idx="38">
                  <c:v>149</c:v>
                </c:pt>
                <c:pt idx="39">
                  <c:v>210</c:v>
                </c:pt>
                <c:pt idx="40">
                  <c:v>187</c:v>
                </c:pt>
                <c:pt idx="41">
                  <c:v>225</c:v>
                </c:pt>
                <c:pt idx="42">
                  <c:v>123</c:v>
                </c:pt>
                <c:pt idx="43">
                  <c:v>263</c:v>
                </c:pt>
                <c:pt idx="44">
                  <c:v>238</c:v>
                </c:pt>
                <c:pt idx="45">
                  <c:v>146</c:v>
                </c:pt>
                <c:pt idx="46">
                  <c:v>349</c:v>
                </c:pt>
                <c:pt idx="47">
                  <c:v>147</c:v>
                </c:pt>
                <c:pt idx="48">
                  <c:v>151</c:v>
                </c:pt>
                <c:pt idx="49">
                  <c:v>429</c:v>
                </c:pt>
                <c:pt idx="50">
                  <c:v>441</c:v>
                </c:pt>
                <c:pt idx="51">
                  <c:v>144</c:v>
                </c:pt>
                <c:pt idx="52">
                  <c:v>136</c:v>
                </c:pt>
                <c:pt idx="53">
                  <c:v>305</c:v>
                </c:pt>
                <c:pt idx="54">
                  <c:v>425</c:v>
                </c:pt>
                <c:pt idx="55">
                  <c:v>176</c:v>
                </c:pt>
                <c:pt idx="56">
                  <c:v>169</c:v>
                </c:pt>
                <c:pt idx="57">
                  <c:v>207</c:v>
                </c:pt>
                <c:pt idx="58">
                  <c:v>244</c:v>
                </c:pt>
                <c:pt idx="59">
                  <c:v>536</c:v>
                </c:pt>
                <c:pt idx="60">
                  <c:v>476</c:v>
                </c:pt>
                <c:pt idx="61">
                  <c:v>360</c:v>
                </c:pt>
                <c:pt idx="62">
                  <c:v>1477</c:v>
                </c:pt>
                <c:pt idx="63">
                  <c:v>1265</c:v>
                </c:pt>
                <c:pt idx="64">
                  <c:v>328</c:v>
                </c:pt>
                <c:pt idx="65">
                  <c:v>246</c:v>
                </c:pt>
                <c:pt idx="66">
                  <c:v>325</c:v>
                </c:pt>
                <c:pt idx="67">
                  <c:v>94</c:v>
                </c:pt>
                <c:pt idx="68">
                  <c:v>428</c:v>
                </c:pt>
                <c:pt idx="69">
                  <c:v>188</c:v>
                </c:pt>
                <c:pt idx="70">
                  <c:v>274</c:v>
                </c:pt>
                <c:pt idx="71">
                  <c:v>860</c:v>
                </c:pt>
                <c:pt idx="72">
                  <c:v>729</c:v>
                </c:pt>
                <c:pt idx="73">
                  <c:v>174</c:v>
                </c:pt>
                <c:pt idx="74">
                  <c:v>308</c:v>
                </c:pt>
                <c:pt idx="75">
                  <c:v>308</c:v>
                </c:pt>
                <c:pt idx="76">
                  <c:v>342</c:v>
                </c:pt>
                <c:pt idx="77">
                  <c:v>229</c:v>
                </c:pt>
                <c:pt idx="78">
                  <c:v>392</c:v>
                </c:pt>
                <c:pt idx="79">
                  <c:v>322</c:v>
                </c:pt>
                <c:pt idx="80">
                  <c:v>257</c:v>
                </c:pt>
                <c:pt idx="81">
                  <c:v>286</c:v>
                </c:pt>
                <c:pt idx="82">
                  <c:v>180</c:v>
                </c:pt>
                <c:pt idx="83">
                  <c:v>230</c:v>
                </c:pt>
                <c:pt idx="84">
                  <c:v>221</c:v>
                </c:pt>
                <c:pt idx="85">
                  <c:v>316</c:v>
                </c:pt>
                <c:pt idx="86">
                  <c:v>245</c:v>
                </c:pt>
                <c:pt idx="87">
                  <c:v>266</c:v>
                </c:pt>
                <c:pt idx="88">
                  <c:v>325</c:v>
                </c:pt>
                <c:pt idx="89">
                  <c:v>393</c:v>
                </c:pt>
                <c:pt idx="90">
                  <c:v>256</c:v>
                </c:pt>
                <c:pt idx="91">
                  <c:v>184</c:v>
                </c:pt>
                <c:pt idx="92">
                  <c:v>427</c:v>
                </c:pt>
                <c:pt idx="93">
                  <c:v>418</c:v>
                </c:pt>
                <c:pt idx="94">
                  <c:v>219</c:v>
                </c:pt>
                <c:pt idx="95">
                  <c:v>220</c:v>
                </c:pt>
                <c:pt idx="96">
                  <c:v>481</c:v>
                </c:pt>
                <c:pt idx="97">
                  <c:v>280</c:v>
                </c:pt>
                <c:pt idx="98">
                  <c:v>568</c:v>
                </c:pt>
                <c:pt idx="99">
                  <c:v>318</c:v>
                </c:pt>
                <c:pt idx="100">
                  <c:v>556</c:v>
                </c:pt>
                <c:pt idx="101">
                  <c:v>538</c:v>
                </c:pt>
                <c:pt idx="102">
                  <c:v>318</c:v>
                </c:pt>
                <c:pt idx="103">
                  <c:v>680</c:v>
                </c:pt>
                <c:pt idx="104">
                  <c:v>202</c:v>
                </c:pt>
                <c:pt idx="105">
                  <c:v>579</c:v>
                </c:pt>
                <c:pt idx="106">
                  <c:v>524</c:v>
                </c:pt>
                <c:pt idx="107">
                  <c:v>560</c:v>
                </c:pt>
                <c:pt idx="108">
                  <c:v>362</c:v>
                </c:pt>
                <c:pt idx="109">
                  <c:v>417</c:v>
                </c:pt>
                <c:pt idx="110">
                  <c:v>474</c:v>
                </c:pt>
                <c:pt idx="111">
                  <c:v>146</c:v>
                </c:pt>
                <c:pt idx="112">
                  <c:v>312</c:v>
                </c:pt>
                <c:pt idx="113">
                  <c:v>491</c:v>
                </c:pt>
                <c:pt idx="114">
                  <c:v>204</c:v>
                </c:pt>
                <c:pt idx="115">
                  <c:v>245</c:v>
                </c:pt>
                <c:pt idx="116">
                  <c:v>197</c:v>
                </c:pt>
                <c:pt idx="117">
                  <c:v>195</c:v>
                </c:pt>
                <c:pt idx="118">
                  <c:v>124</c:v>
                </c:pt>
                <c:pt idx="119">
                  <c:v>156</c:v>
                </c:pt>
                <c:pt idx="120">
                  <c:v>256</c:v>
                </c:pt>
                <c:pt idx="121">
                  <c:v>284</c:v>
                </c:pt>
                <c:pt idx="122">
                  <c:v>128</c:v>
                </c:pt>
                <c:pt idx="123">
                  <c:v>337</c:v>
                </c:pt>
                <c:pt idx="124">
                  <c:v>139</c:v>
                </c:pt>
                <c:pt idx="125">
                  <c:v>240</c:v>
                </c:pt>
                <c:pt idx="126">
                  <c:v>249</c:v>
                </c:pt>
                <c:pt idx="127">
                  <c:v>107</c:v>
                </c:pt>
                <c:pt idx="128">
                  <c:v>147</c:v>
                </c:pt>
                <c:pt idx="129">
                  <c:v>246</c:v>
                </c:pt>
                <c:pt idx="130">
                  <c:v>169</c:v>
                </c:pt>
                <c:pt idx="131">
                  <c:v>174</c:v>
                </c:pt>
                <c:pt idx="132">
                  <c:v>203</c:v>
                </c:pt>
                <c:pt idx="133">
                  <c:v>240</c:v>
                </c:pt>
                <c:pt idx="134">
                  <c:v>389</c:v>
                </c:pt>
                <c:pt idx="135">
                  <c:v>312</c:v>
                </c:pt>
                <c:pt idx="136">
                  <c:v>111</c:v>
                </c:pt>
                <c:pt idx="137">
                  <c:v>169</c:v>
                </c:pt>
                <c:pt idx="138">
                  <c:v>201</c:v>
                </c:pt>
                <c:pt idx="139">
                  <c:v>242</c:v>
                </c:pt>
                <c:pt idx="140">
                  <c:v>158</c:v>
                </c:pt>
                <c:pt idx="141">
                  <c:v>246</c:v>
                </c:pt>
                <c:pt idx="142">
                  <c:v>207</c:v>
                </c:pt>
                <c:pt idx="143">
                  <c:v>224</c:v>
                </c:pt>
                <c:pt idx="144">
                  <c:v>139</c:v>
                </c:pt>
                <c:pt idx="145">
                  <c:v>325</c:v>
                </c:pt>
                <c:pt idx="146">
                  <c:v>283</c:v>
                </c:pt>
                <c:pt idx="147">
                  <c:v>192</c:v>
                </c:pt>
                <c:pt idx="148">
                  <c:v>307</c:v>
                </c:pt>
                <c:pt idx="149">
                  <c:v>180</c:v>
                </c:pt>
                <c:pt idx="150">
                  <c:v>260</c:v>
                </c:pt>
                <c:pt idx="151">
                  <c:v>232</c:v>
                </c:pt>
                <c:pt idx="152">
                  <c:v>292</c:v>
                </c:pt>
                <c:pt idx="153">
                  <c:v>169</c:v>
                </c:pt>
                <c:pt idx="154">
                  <c:v>189</c:v>
                </c:pt>
                <c:pt idx="155">
                  <c:v>289</c:v>
                </c:pt>
                <c:pt idx="156">
                  <c:v>239</c:v>
                </c:pt>
                <c:pt idx="157">
                  <c:v>278</c:v>
                </c:pt>
                <c:pt idx="158">
                  <c:v>183</c:v>
                </c:pt>
                <c:pt idx="159">
                  <c:v>237</c:v>
                </c:pt>
                <c:pt idx="160">
                  <c:v>297</c:v>
                </c:pt>
                <c:pt idx="161">
                  <c:v>360</c:v>
                </c:pt>
                <c:pt idx="162">
                  <c:v>209</c:v>
                </c:pt>
                <c:pt idx="163">
                  <c:v>265</c:v>
                </c:pt>
                <c:pt idx="164">
                  <c:v>435</c:v>
                </c:pt>
                <c:pt idx="165">
                  <c:v>487</c:v>
                </c:pt>
                <c:pt idx="166">
                  <c:v>231</c:v>
                </c:pt>
                <c:pt idx="167">
                  <c:v>199</c:v>
                </c:pt>
                <c:pt idx="168">
                  <c:v>490</c:v>
                </c:pt>
                <c:pt idx="169">
                  <c:v>538</c:v>
                </c:pt>
                <c:pt idx="170">
                  <c:v>288</c:v>
                </c:pt>
                <c:pt idx="171">
                  <c:v>415</c:v>
                </c:pt>
                <c:pt idx="172">
                  <c:v>387</c:v>
                </c:pt>
                <c:pt idx="173">
                  <c:v>575</c:v>
                </c:pt>
                <c:pt idx="174">
                  <c:v>228</c:v>
                </c:pt>
                <c:pt idx="175">
                  <c:v>337</c:v>
                </c:pt>
                <c:pt idx="176">
                  <c:v>154</c:v>
                </c:pt>
                <c:pt idx="177">
                  <c:v>432</c:v>
                </c:pt>
                <c:pt idx="178">
                  <c:v>104</c:v>
                </c:pt>
                <c:pt idx="179">
                  <c:v>200</c:v>
                </c:pt>
                <c:pt idx="180">
                  <c:v>428</c:v>
                </c:pt>
                <c:pt idx="181">
                  <c:v>576</c:v>
                </c:pt>
                <c:pt idx="182">
                  <c:v>560</c:v>
                </c:pt>
                <c:pt idx="183">
                  <c:v>288</c:v>
                </c:pt>
                <c:pt idx="184">
                  <c:v>373</c:v>
                </c:pt>
                <c:pt idx="185">
                  <c:v>420</c:v>
                </c:pt>
                <c:pt idx="186">
                  <c:v>593</c:v>
                </c:pt>
                <c:pt idx="187">
                  <c:v>436</c:v>
                </c:pt>
                <c:pt idx="188">
                  <c:v>426</c:v>
                </c:pt>
                <c:pt idx="189">
                  <c:v>142</c:v>
                </c:pt>
                <c:pt idx="190">
                  <c:v>621</c:v>
                </c:pt>
                <c:pt idx="191">
                  <c:v>535</c:v>
                </c:pt>
                <c:pt idx="192">
                  <c:v>196</c:v>
                </c:pt>
                <c:pt idx="193">
                  <c:v>294</c:v>
                </c:pt>
                <c:pt idx="194">
                  <c:v>471</c:v>
                </c:pt>
                <c:pt idx="195">
                  <c:v>620</c:v>
                </c:pt>
                <c:pt idx="196">
                  <c:v>235</c:v>
                </c:pt>
                <c:pt idx="197">
                  <c:v>284</c:v>
                </c:pt>
                <c:pt idx="198">
                  <c:v>355</c:v>
                </c:pt>
                <c:pt idx="199">
                  <c:v>436</c:v>
                </c:pt>
                <c:pt idx="200">
                  <c:v>141</c:v>
                </c:pt>
                <c:pt idx="201">
                  <c:v>250</c:v>
                </c:pt>
                <c:pt idx="202">
                  <c:v>443</c:v>
                </c:pt>
                <c:pt idx="203">
                  <c:v>343</c:v>
                </c:pt>
                <c:pt idx="204">
                  <c:v>739</c:v>
                </c:pt>
                <c:pt idx="205">
                  <c:v>270</c:v>
                </c:pt>
                <c:pt idx="206">
                  <c:v>424</c:v>
                </c:pt>
                <c:pt idx="207">
                  <c:v>980</c:v>
                </c:pt>
                <c:pt idx="208">
                  <c:v>994</c:v>
                </c:pt>
                <c:pt idx="209">
                  <c:v>284</c:v>
                </c:pt>
                <c:pt idx="210">
                  <c:v>236</c:v>
                </c:pt>
                <c:pt idx="211">
                  <c:v>188</c:v>
                </c:pt>
                <c:pt idx="212">
                  <c:v>329</c:v>
                </c:pt>
                <c:pt idx="213">
                  <c:v>549</c:v>
                </c:pt>
                <c:pt idx="214">
                  <c:v>652</c:v>
                </c:pt>
                <c:pt idx="215">
                  <c:v>378</c:v>
                </c:pt>
                <c:pt idx="216">
                  <c:v>255</c:v>
                </c:pt>
                <c:pt idx="217">
                  <c:v>441</c:v>
                </c:pt>
                <c:pt idx="218">
                  <c:v>356</c:v>
                </c:pt>
                <c:pt idx="219">
                  <c:v>437</c:v>
                </c:pt>
                <c:pt idx="220">
                  <c:v>461</c:v>
                </c:pt>
                <c:pt idx="221">
                  <c:v>669</c:v>
                </c:pt>
                <c:pt idx="222">
                  <c:v>121</c:v>
                </c:pt>
                <c:pt idx="223">
                  <c:v>437</c:v>
                </c:pt>
                <c:pt idx="224">
                  <c:v>663</c:v>
                </c:pt>
                <c:pt idx="225">
                  <c:v>337</c:v>
                </c:pt>
                <c:pt idx="226">
                  <c:v>447</c:v>
                </c:pt>
                <c:pt idx="227">
                  <c:v>610</c:v>
                </c:pt>
                <c:pt idx="228">
                  <c:v>302</c:v>
                </c:pt>
                <c:pt idx="229">
                  <c:v>213</c:v>
                </c:pt>
                <c:pt idx="230">
                  <c:v>364</c:v>
                </c:pt>
                <c:pt idx="231">
                  <c:v>251</c:v>
                </c:pt>
                <c:pt idx="232">
                  <c:v>343</c:v>
                </c:pt>
                <c:pt idx="233">
                  <c:v>125</c:v>
                </c:pt>
                <c:pt idx="234">
                  <c:v>251</c:v>
                </c:pt>
                <c:pt idx="235">
                  <c:v>404</c:v>
                </c:pt>
                <c:pt idx="236">
                  <c:v>161</c:v>
                </c:pt>
                <c:pt idx="237">
                  <c:v>408</c:v>
                </c:pt>
                <c:pt idx="238">
                  <c:v>284</c:v>
                </c:pt>
                <c:pt idx="239">
                  <c:v>443</c:v>
                </c:pt>
                <c:pt idx="240">
                  <c:v>718</c:v>
                </c:pt>
                <c:pt idx="241">
                  <c:v>478</c:v>
                </c:pt>
                <c:pt idx="242">
                  <c:v>533</c:v>
                </c:pt>
                <c:pt idx="243">
                  <c:v>566</c:v>
                </c:pt>
              </c:numCache>
            </c:numRef>
          </c:xVal>
          <c:yVal>
            <c:numRef>
              <c:f>'[1]First Best-Fit Line'!$K$4:$K$247</c:f>
              <c:numCache>
                <c:formatCode>General</c:formatCode>
                <c:ptCount val="244"/>
                <c:pt idx="0">
                  <c:v>0.16159999999999999</c:v>
                </c:pt>
                <c:pt idx="1">
                  <c:v>0.34789999999999999</c:v>
                </c:pt>
                <c:pt idx="2">
                  <c:v>0.39729999999999999</c:v>
                </c:pt>
                <c:pt idx="3">
                  <c:v>0.3644</c:v>
                </c:pt>
                <c:pt idx="4">
                  <c:v>0.41099999999999998</c:v>
                </c:pt>
                <c:pt idx="5">
                  <c:v>0.41099999999999998</c:v>
                </c:pt>
                <c:pt idx="6">
                  <c:v>0.52600000000000002</c:v>
                </c:pt>
                <c:pt idx="7">
                  <c:v>0.43290000000000001</c:v>
                </c:pt>
                <c:pt idx="8">
                  <c:v>0.69589999999999996</c:v>
                </c:pt>
                <c:pt idx="9">
                  <c:v>0.1096</c:v>
                </c:pt>
                <c:pt idx="10">
                  <c:v>0.22470000000000001</c:v>
                </c:pt>
                <c:pt idx="11">
                  <c:v>0.21920000000000001</c:v>
                </c:pt>
                <c:pt idx="12">
                  <c:v>0.39179999999999998</c:v>
                </c:pt>
                <c:pt idx="13">
                  <c:v>0.53700000000000003</c:v>
                </c:pt>
                <c:pt idx="14">
                  <c:v>0.51229999999999998</c:v>
                </c:pt>
                <c:pt idx="15">
                  <c:v>0.36159999999999998</c:v>
                </c:pt>
                <c:pt idx="16">
                  <c:v>0.84379999999999999</c:v>
                </c:pt>
                <c:pt idx="17">
                  <c:v>0.91510000000000002</c:v>
                </c:pt>
                <c:pt idx="18">
                  <c:v>0.43009999999999998</c:v>
                </c:pt>
                <c:pt idx="19">
                  <c:v>0.48220000000000002</c:v>
                </c:pt>
                <c:pt idx="20">
                  <c:v>0.4904</c:v>
                </c:pt>
                <c:pt idx="21">
                  <c:v>0.52329999999999999</c:v>
                </c:pt>
                <c:pt idx="22">
                  <c:v>0.44929999999999998</c:v>
                </c:pt>
                <c:pt idx="23">
                  <c:v>0.6603</c:v>
                </c:pt>
                <c:pt idx="24">
                  <c:v>0.48770000000000002</c:v>
                </c:pt>
                <c:pt idx="25">
                  <c:v>0.43840000000000001</c:v>
                </c:pt>
                <c:pt idx="26">
                  <c:v>0.53149999999999997</c:v>
                </c:pt>
                <c:pt idx="27">
                  <c:v>0.13969999999999999</c:v>
                </c:pt>
                <c:pt idx="28">
                  <c:v>0.46850000000000003</c:v>
                </c:pt>
                <c:pt idx="29">
                  <c:v>0.50139999999999996</c:v>
                </c:pt>
                <c:pt idx="30">
                  <c:v>0.30680000000000002</c:v>
                </c:pt>
                <c:pt idx="31">
                  <c:v>0.52049999999999996</c:v>
                </c:pt>
                <c:pt idx="32">
                  <c:v>0.1288</c:v>
                </c:pt>
                <c:pt idx="33">
                  <c:v>0.24110000000000001</c:v>
                </c:pt>
                <c:pt idx="34">
                  <c:v>0.4521</c:v>
                </c:pt>
                <c:pt idx="35">
                  <c:v>0.47949999999999998</c:v>
                </c:pt>
                <c:pt idx="36">
                  <c:v>0.2712</c:v>
                </c:pt>
                <c:pt idx="37">
                  <c:v>0.43009999999999998</c:v>
                </c:pt>
                <c:pt idx="38">
                  <c:v>0.56710000000000005</c:v>
                </c:pt>
                <c:pt idx="39">
                  <c:v>0.32050000000000001</c:v>
                </c:pt>
                <c:pt idx="40">
                  <c:v>0.44929999999999998</c:v>
                </c:pt>
                <c:pt idx="41">
                  <c:v>0.50960000000000005</c:v>
                </c:pt>
                <c:pt idx="42">
                  <c:v>0.72050000000000003</c:v>
                </c:pt>
                <c:pt idx="43">
                  <c:v>0.49590000000000001</c:v>
                </c:pt>
                <c:pt idx="44">
                  <c:v>0.44929999999999998</c:v>
                </c:pt>
                <c:pt idx="45">
                  <c:v>0.53149999999999997</c:v>
                </c:pt>
                <c:pt idx="46">
                  <c:v>0.1507</c:v>
                </c:pt>
                <c:pt idx="47">
                  <c:v>0.6</c:v>
                </c:pt>
                <c:pt idx="48">
                  <c:v>0.52600000000000002</c:v>
                </c:pt>
                <c:pt idx="49">
                  <c:v>0.21099999999999999</c:v>
                </c:pt>
                <c:pt idx="50">
                  <c:v>0.33150000000000002</c:v>
                </c:pt>
                <c:pt idx="51">
                  <c:v>0.32879999999999998</c:v>
                </c:pt>
                <c:pt idx="52">
                  <c:v>0.61919999999999997</c:v>
                </c:pt>
                <c:pt idx="53">
                  <c:v>0.2712</c:v>
                </c:pt>
                <c:pt idx="54">
                  <c:v>0.32879999999999998</c:v>
                </c:pt>
                <c:pt idx="55">
                  <c:v>0.41370000000000001</c:v>
                </c:pt>
                <c:pt idx="56">
                  <c:v>0.47949999999999998</c:v>
                </c:pt>
                <c:pt idx="57">
                  <c:v>0.63009999999999999</c:v>
                </c:pt>
                <c:pt idx="58">
                  <c:v>0.90410000000000001</c:v>
                </c:pt>
                <c:pt idx="59">
                  <c:v>0.54249999999999998</c:v>
                </c:pt>
                <c:pt idx="60">
                  <c:v>7.9500000000000001E-2</c:v>
                </c:pt>
                <c:pt idx="61">
                  <c:v>0.55069999999999997</c:v>
                </c:pt>
                <c:pt idx="62">
                  <c:v>0.69320000000000004</c:v>
                </c:pt>
                <c:pt idx="63">
                  <c:v>0.71509999999999996</c:v>
                </c:pt>
                <c:pt idx="64">
                  <c:v>0.52049999999999996</c:v>
                </c:pt>
                <c:pt idx="65">
                  <c:v>0.15890000000000001</c:v>
                </c:pt>
                <c:pt idx="66">
                  <c:v>0.54520000000000002</c:v>
                </c:pt>
                <c:pt idx="67">
                  <c:v>0.47949999999999998</c:v>
                </c:pt>
                <c:pt idx="68">
                  <c:v>0.58630000000000004</c:v>
                </c:pt>
                <c:pt idx="69">
                  <c:v>0.67949999999999999</c:v>
                </c:pt>
                <c:pt idx="70">
                  <c:v>0.57809999999999995</c:v>
                </c:pt>
                <c:pt idx="71">
                  <c:v>0.41099999999999998</c:v>
                </c:pt>
                <c:pt idx="72">
                  <c:v>0.68220000000000003</c:v>
                </c:pt>
                <c:pt idx="73">
                  <c:v>0.82469999999999999</c:v>
                </c:pt>
                <c:pt idx="74">
                  <c:v>0.21640000000000001</c:v>
                </c:pt>
                <c:pt idx="75">
                  <c:v>0.6</c:v>
                </c:pt>
                <c:pt idx="76">
                  <c:v>0.39179999999999998</c:v>
                </c:pt>
                <c:pt idx="77">
                  <c:v>0.58899999999999997</c:v>
                </c:pt>
                <c:pt idx="78">
                  <c:v>0.29320000000000002</c:v>
                </c:pt>
                <c:pt idx="79">
                  <c:v>0.2712</c:v>
                </c:pt>
                <c:pt idx="80">
                  <c:v>0.55069999999999997</c:v>
                </c:pt>
                <c:pt idx="81">
                  <c:v>0.4521</c:v>
                </c:pt>
                <c:pt idx="82">
                  <c:v>0.51780000000000004</c:v>
                </c:pt>
                <c:pt idx="83">
                  <c:v>0.52049999999999996</c:v>
                </c:pt>
                <c:pt idx="84">
                  <c:v>0.63009999999999999</c:v>
                </c:pt>
                <c:pt idx="85">
                  <c:v>0.36990000000000001</c:v>
                </c:pt>
                <c:pt idx="86">
                  <c:v>0.56989999999999996</c:v>
                </c:pt>
                <c:pt idx="87">
                  <c:v>0.41920000000000002</c:v>
                </c:pt>
                <c:pt idx="88">
                  <c:v>0.45479999999999998</c:v>
                </c:pt>
                <c:pt idx="89">
                  <c:v>0.62190000000000001</c:v>
                </c:pt>
                <c:pt idx="90">
                  <c:v>0.70960000000000001</c:v>
                </c:pt>
                <c:pt idx="91">
                  <c:v>0.30959999999999999</c:v>
                </c:pt>
                <c:pt idx="92">
                  <c:v>0.24110000000000001</c:v>
                </c:pt>
                <c:pt idx="93">
                  <c:v>4.6600000000000003E-2</c:v>
                </c:pt>
                <c:pt idx="94">
                  <c:v>0.63560000000000005</c:v>
                </c:pt>
                <c:pt idx="95">
                  <c:v>0.43009999999999998</c:v>
                </c:pt>
                <c:pt idx="96">
                  <c:v>0.38080000000000003</c:v>
                </c:pt>
                <c:pt idx="97">
                  <c:v>0.45750000000000002</c:v>
                </c:pt>
                <c:pt idx="98">
                  <c:v>0.189</c:v>
                </c:pt>
                <c:pt idx="99">
                  <c:v>0.29039999999999999</c:v>
                </c:pt>
                <c:pt idx="100">
                  <c:v>0.29859999999999998</c:v>
                </c:pt>
                <c:pt idx="101">
                  <c:v>0.58079999999999998</c:v>
                </c:pt>
                <c:pt idx="102">
                  <c:v>0.39179999999999998</c:v>
                </c:pt>
                <c:pt idx="103">
                  <c:v>0.38629999999999998</c:v>
                </c:pt>
                <c:pt idx="104">
                  <c:v>0.48770000000000002</c:v>
                </c:pt>
                <c:pt idx="105">
                  <c:v>0.41099999999999998</c:v>
                </c:pt>
                <c:pt idx="106">
                  <c:v>0.50409999999999999</c:v>
                </c:pt>
                <c:pt idx="107">
                  <c:v>0.2767</c:v>
                </c:pt>
                <c:pt idx="108">
                  <c:v>0.32879999999999998</c:v>
                </c:pt>
                <c:pt idx="109">
                  <c:v>0.53149999999999997</c:v>
                </c:pt>
                <c:pt idx="110">
                  <c:v>0.4274</c:v>
                </c:pt>
                <c:pt idx="111">
                  <c:v>0.24110000000000001</c:v>
                </c:pt>
                <c:pt idx="112">
                  <c:v>0.41099999999999998</c:v>
                </c:pt>
                <c:pt idx="113">
                  <c:v>0.39729999999999999</c:v>
                </c:pt>
                <c:pt idx="114">
                  <c:v>0.79730000000000001</c:v>
                </c:pt>
                <c:pt idx="115">
                  <c:v>0.68769999999999998</c:v>
                </c:pt>
                <c:pt idx="116">
                  <c:v>0.58899999999999997</c:v>
                </c:pt>
                <c:pt idx="117">
                  <c:v>0.61919999999999997</c:v>
                </c:pt>
                <c:pt idx="118">
                  <c:v>0.45479999999999998</c:v>
                </c:pt>
                <c:pt idx="119">
                  <c:v>0.48770000000000002</c:v>
                </c:pt>
                <c:pt idx="120">
                  <c:v>0.47949999999999998</c:v>
                </c:pt>
                <c:pt idx="121">
                  <c:v>0.49320000000000003</c:v>
                </c:pt>
                <c:pt idx="122">
                  <c:v>0.36159999999999998</c:v>
                </c:pt>
                <c:pt idx="123">
                  <c:v>0.4219</c:v>
                </c:pt>
                <c:pt idx="124">
                  <c:v>0.74250000000000005</c:v>
                </c:pt>
                <c:pt idx="125">
                  <c:v>0.36990000000000001</c:v>
                </c:pt>
                <c:pt idx="126">
                  <c:v>0.44109999999999999</c:v>
                </c:pt>
                <c:pt idx="127">
                  <c:v>0.47949999999999998</c:v>
                </c:pt>
                <c:pt idx="128">
                  <c:v>0.41370000000000001</c:v>
                </c:pt>
                <c:pt idx="129">
                  <c:v>0.44379999999999997</c:v>
                </c:pt>
                <c:pt idx="130">
                  <c:v>0.61919999999999997</c:v>
                </c:pt>
                <c:pt idx="131">
                  <c:v>0.54790000000000005</c:v>
                </c:pt>
                <c:pt idx="132">
                  <c:v>0.2712</c:v>
                </c:pt>
                <c:pt idx="133">
                  <c:v>0.76160000000000005</c:v>
                </c:pt>
                <c:pt idx="134">
                  <c:v>0.51229999999999998</c:v>
                </c:pt>
                <c:pt idx="135">
                  <c:v>0.60819999999999996</c:v>
                </c:pt>
                <c:pt idx="136">
                  <c:v>0.61099999999999999</c:v>
                </c:pt>
                <c:pt idx="137">
                  <c:v>0.30680000000000002</c:v>
                </c:pt>
                <c:pt idx="138">
                  <c:v>0.52329999999999999</c:v>
                </c:pt>
                <c:pt idx="139">
                  <c:v>0.48220000000000002</c:v>
                </c:pt>
                <c:pt idx="140">
                  <c:v>0.22189999999999999</c:v>
                </c:pt>
                <c:pt idx="141">
                  <c:v>0.38900000000000001</c:v>
                </c:pt>
                <c:pt idx="142">
                  <c:v>0.41639999999999999</c:v>
                </c:pt>
                <c:pt idx="143">
                  <c:v>0.4849</c:v>
                </c:pt>
                <c:pt idx="144">
                  <c:v>0.55069999999999997</c:v>
                </c:pt>
                <c:pt idx="145">
                  <c:v>0.81640000000000001</c:v>
                </c:pt>
                <c:pt idx="146">
                  <c:v>0.29320000000000002</c:v>
                </c:pt>
                <c:pt idx="147">
                  <c:v>0.50139999999999996</c:v>
                </c:pt>
                <c:pt idx="148">
                  <c:v>0.3014</c:v>
                </c:pt>
                <c:pt idx="149">
                  <c:v>0.34250000000000003</c:v>
                </c:pt>
                <c:pt idx="150">
                  <c:v>0.6</c:v>
                </c:pt>
                <c:pt idx="151">
                  <c:v>0.49859999999999999</c:v>
                </c:pt>
                <c:pt idx="152">
                  <c:v>0.63839999999999997</c:v>
                </c:pt>
                <c:pt idx="153">
                  <c:v>0.29039999999999999</c:v>
                </c:pt>
                <c:pt idx="154">
                  <c:v>0.53969999999999996</c:v>
                </c:pt>
                <c:pt idx="155">
                  <c:v>0.27950000000000003</c:v>
                </c:pt>
                <c:pt idx="156">
                  <c:v>0.67669999999999997</c:v>
                </c:pt>
                <c:pt idx="157">
                  <c:v>0.38900000000000001</c:v>
                </c:pt>
                <c:pt idx="158">
                  <c:v>0.57530000000000003</c:v>
                </c:pt>
                <c:pt idx="159">
                  <c:v>0.31230000000000002</c:v>
                </c:pt>
                <c:pt idx="160">
                  <c:v>0.4521</c:v>
                </c:pt>
                <c:pt idx="161">
                  <c:v>0.53149999999999997</c:v>
                </c:pt>
                <c:pt idx="162">
                  <c:v>0.53969999999999996</c:v>
                </c:pt>
                <c:pt idx="163">
                  <c:v>0.4027</c:v>
                </c:pt>
                <c:pt idx="164">
                  <c:v>0.4</c:v>
                </c:pt>
                <c:pt idx="165">
                  <c:v>0.43009999999999998</c:v>
                </c:pt>
                <c:pt idx="166">
                  <c:v>0.4027</c:v>
                </c:pt>
                <c:pt idx="167">
                  <c:v>0.31230000000000002</c:v>
                </c:pt>
                <c:pt idx="168">
                  <c:v>0.2301</c:v>
                </c:pt>
                <c:pt idx="169">
                  <c:v>0.6</c:v>
                </c:pt>
                <c:pt idx="170">
                  <c:v>0.2329</c:v>
                </c:pt>
                <c:pt idx="171">
                  <c:v>0.40820000000000001</c:v>
                </c:pt>
                <c:pt idx="172">
                  <c:v>0.32600000000000001</c:v>
                </c:pt>
                <c:pt idx="173">
                  <c:v>0.38900000000000001</c:v>
                </c:pt>
                <c:pt idx="174">
                  <c:v>0.52049999999999996</c:v>
                </c:pt>
                <c:pt idx="175">
                  <c:v>0.46300000000000002</c:v>
                </c:pt>
                <c:pt idx="176">
                  <c:v>0.67949999999999999</c:v>
                </c:pt>
                <c:pt idx="177">
                  <c:v>0.68220000000000003</c:v>
                </c:pt>
                <c:pt idx="178">
                  <c:v>0.56989999999999996</c:v>
                </c:pt>
                <c:pt idx="179">
                  <c:v>0.86850000000000005</c:v>
                </c:pt>
                <c:pt idx="180">
                  <c:v>0.52329999999999999</c:v>
                </c:pt>
                <c:pt idx="181">
                  <c:v>0.46029999999999999</c:v>
                </c:pt>
                <c:pt idx="182">
                  <c:v>0.35339999999999999</c:v>
                </c:pt>
                <c:pt idx="183">
                  <c:v>0.49859999999999999</c:v>
                </c:pt>
                <c:pt idx="184">
                  <c:v>0.5151</c:v>
                </c:pt>
                <c:pt idx="185">
                  <c:v>0.87119999999999997</c:v>
                </c:pt>
                <c:pt idx="186">
                  <c:v>0.50680000000000003</c:v>
                </c:pt>
                <c:pt idx="187">
                  <c:v>0.28220000000000001</c:v>
                </c:pt>
                <c:pt idx="188">
                  <c:v>0.54249999999999998</c:v>
                </c:pt>
                <c:pt idx="189">
                  <c:v>8.2199999999999995E-2</c:v>
                </c:pt>
                <c:pt idx="190">
                  <c:v>0.34789999999999999</c:v>
                </c:pt>
                <c:pt idx="191">
                  <c:v>0.47670000000000001</c:v>
                </c:pt>
                <c:pt idx="192">
                  <c:v>0.77810000000000001</c:v>
                </c:pt>
                <c:pt idx="193">
                  <c:v>0.39729999999999999</c:v>
                </c:pt>
                <c:pt idx="194">
                  <c:v>0.6</c:v>
                </c:pt>
                <c:pt idx="195">
                  <c:v>0.29320000000000002</c:v>
                </c:pt>
                <c:pt idx="196">
                  <c:v>0.6411</c:v>
                </c:pt>
                <c:pt idx="197">
                  <c:v>0.50409999999999999</c:v>
                </c:pt>
                <c:pt idx="198">
                  <c:v>0.4027</c:v>
                </c:pt>
                <c:pt idx="199">
                  <c:v>0.50680000000000003</c:v>
                </c:pt>
                <c:pt idx="200">
                  <c:v>0.54790000000000005</c:v>
                </c:pt>
                <c:pt idx="201">
                  <c:v>0.36990000000000001</c:v>
                </c:pt>
                <c:pt idx="202">
                  <c:v>0.2356</c:v>
                </c:pt>
                <c:pt idx="203">
                  <c:v>0.58079999999999998</c:v>
                </c:pt>
                <c:pt idx="204">
                  <c:v>1.9199999999999998E-2</c:v>
                </c:pt>
                <c:pt idx="205">
                  <c:v>0.46850000000000003</c:v>
                </c:pt>
                <c:pt idx="206">
                  <c:v>0.34250000000000003</c:v>
                </c:pt>
                <c:pt idx="207">
                  <c:v>0.2712</c:v>
                </c:pt>
                <c:pt idx="208">
                  <c:v>0.43009999999999998</c:v>
                </c:pt>
                <c:pt idx="209">
                  <c:v>0.60550000000000004</c:v>
                </c:pt>
                <c:pt idx="210">
                  <c:v>0.56710000000000005</c:v>
                </c:pt>
                <c:pt idx="211">
                  <c:v>0.61919999999999997</c:v>
                </c:pt>
                <c:pt idx="212">
                  <c:v>0.70409999999999995</c:v>
                </c:pt>
                <c:pt idx="213">
                  <c:v>0.44379999999999997</c:v>
                </c:pt>
                <c:pt idx="214">
                  <c:v>0.4466</c:v>
                </c:pt>
                <c:pt idx="215">
                  <c:v>0.4219</c:v>
                </c:pt>
                <c:pt idx="216">
                  <c:v>0.59179999999999999</c:v>
                </c:pt>
                <c:pt idx="217">
                  <c:v>0.5726</c:v>
                </c:pt>
                <c:pt idx="218">
                  <c:v>0.42470000000000002</c:v>
                </c:pt>
                <c:pt idx="219">
                  <c:v>7.9500000000000001E-2</c:v>
                </c:pt>
                <c:pt idx="220">
                  <c:v>0.31780000000000003</c:v>
                </c:pt>
                <c:pt idx="221">
                  <c:v>0.31230000000000002</c:v>
                </c:pt>
                <c:pt idx="222">
                  <c:v>0.39729999999999999</c:v>
                </c:pt>
                <c:pt idx="223">
                  <c:v>0.61099999999999999</c:v>
                </c:pt>
                <c:pt idx="224">
                  <c:v>0.2329</c:v>
                </c:pt>
                <c:pt idx="225">
                  <c:v>0.50680000000000003</c:v>
                </c:pt>
                <c:pt idx="226">
                  <c:v>0.61639999999999995</c:v>
                </c:pt>
                <c:pt idx="227">
                  <c:v>0.1014</c:v>
                </c:pt>
                <c:pt idx="228">
                  <c:v>0.31509999999999999</c:v>
                </c:pt>
                <c:pt idx="229">
                  <c:v>0.65210000000000001</c:v>
                </c:pt>
                <c:pt idx="230">
                  <c:v>0.51229999999999998</c:v>
                </c:pt>
                <c:pt idx="231">
                  <c:v>0.62739999999999996</c:v>
                </c:pt>
                <c:pt idx="232">
                  <c:v>0.39729999999999999</c:v>
                </c:pt>
                <c:pt idx="233">
                  <c:v>0.37530000000000002</c:v>
                </c:pt>
                <c:pt idx="234">
                  <c:v>0.3342</c:v>
                </c:pt>
                <c:pt idx="235">
                  <c:v>0.36159999999999998</c:v>
                </c:pt>
                <c:pt idx="236">
                  <c:v>0.26579999999999998</c:v>
                </c:pt>
                <c:pt idx="237">
                  <c:v>0.38629999999999998</c:v>
                </c:pt>
                <c:pt idx="238">
                  <c:v>0.31509999999999999</c:v>
                </c:pt>
                <c:pt idx="239">
                  <c:v>0.55620000000000003</c:v>
                </c:pt>
                <c:pt idx="240">
                  <c:v>0.44929999999999998</c:v>
                </c:pt>
                <c:pt idx="241">
                  <c:v>0.31780000000000003</c:v>
                </c:pt>
                <c:pt idx="242">
                  <c:v>0.51229999999999998</c:v>
                </c:pt>
                <c:pt idx="243">
                  <c:v>0.36990000000000001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3-449F-9FB3-810F7587A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845248"/>
        <c:axId val="1574217984"/>
      </c:scatterChart>
      <c:valAx>
        <c:axId val="14778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4217984"/>
        <c:crosses val="autoZero"/>
        <c:crossBetween val="midCat"/>
      </c:valAx>
      <c:valAx>
        <c:axId val="15742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784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36163604549431"/>
                  <c:y val="-0.24628025663458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'[2]Normalized Data and Model'!$N$4:$N$247</c:f>
              <c:numCache>
                <c:formatCode>General</c:formatCode>
                <c:ptCount val="244"/>
                <c:pt idx="0">
                  <c:v>0.79743589743589749</c:v>
                </c:pt>
                <c:pt idx="1">
                  <c:v>0.56315789473684219</c:v>
                </c:pt>
                <c:pt idx="2">
                  <c:v>0.52071713147410359</c:v>
                </c:pt>
                <c:pt idx="3">
                  <c:v>0.37943661971830989</c:v>
                </c:pt>
                <c:pt idx="4">
                  <c:v>0.52020202020202022</c:v>
                </c:pt>
                <c:pt idx="5">
                  <c:v>0.42072072072072075</c:v>
                </c:pt>
                <c:pt idx="6">
                  <c:v>0.42036199095022619</c:v>
                </c:pt>
                <c:pt idx="7">
                  <c:v>0.69944903581267226</c:v>
                </c:pt>
                <c:pt idx="8">
                  <c:v>0.30994035785288276</c:v>
                </c:pt>
                <c:pt idx="9">
                  <c:v>0.58993288590604032</c:v>
                </c:pt>
                <c:pt idx="10">
                  <c:v>0.50030840400925214</c:v>
                </c:pt>
                <c:pt idx="11">
                  <c:v>0.38932038834951455</c:v>
                </c:pt>
                <c:pt idx="12">
                  <c:v>0.5</c:v>
                </c:pt>
                <c:pt idx="13">
                  <c:v>0.40943396226415096</c:v>
                </c:pt>
                <c:pt idx="14">
                  <c:v>0.39985528219971056</c:v>
                </c:pt>
                <c:pt idx="15">
                  <c:v>0.65936000000000006</c:v>
                </c:pt>
                <c:pt idx="16">
                  <c:v>0.25064935064935068</c:v>
                </c:pt>
                <c:pt idx="17">
                  <c:v>0.30000000000000004</c:v>
                </c:pt>
                <c:pt idx="18">
                  <c:v>0.62067796610169501</c:v>
                </c:pt>
                <c:pt idx="19">
                  <c:v>0.48918918918918919</c:v>
                </c:pt>
                <c:pt idx="20">
                  <c:v>0.55034965034965044</c:v>
                </c:pt>
                <c:pt idx="21">
                  <c:v>0.54065573770491804</c:v>
                </c:pt>
                <c:pt idx="22">
                  <c:v>0.64984126984126989</c:v>
                </c:pt>
                <c:pt idx="23">
                  <c:v>0.30000000000000004</c:v>
                </c:pt>
                <c:pt idx="24">
                  <c:v>0.53911111111111121</c:v>
                </c:pt>
                <c:pt idx="25">
                  <c:v>0.52553191489361706</c:v>
                </c:pt>
                <c:pt idx="26">
                  <c:v>0.46721311475409844</c:v>
                </c:pt>
                <c:pt idx="27">
                  <c:v>0.83086419753086416</c:v>
                </c:pt>
                <c:pt idx="28">
                  <c:v>0.56046511627906981</c:v>
                </c:pt>
                <c:pt idx="29">
                  <c:v>0.46030534351145036</c:v>
                </c:pt>
                <c:pt idx="30">
                  <c:v>0.62115384615384617</c:v>
                </c:pt>
                <c:pt idx="31">
                  <c:v>0.59863013698630141</c:v>
                </c:pt>
                <c:pt idx="32">
                  <c:v>0.79921259842519687</c:v>
                </c:pt>
                <c:pt idx="33">
                  <c:v>0.67854671280276824</c:v>
                </c:pt>
                <c:pt idx="34">
                  <c:v>0.3666666666666667</c:v>
                </c:pt>
                <c:pt idx="35">
                  <c:v>0.62052401746724895</c:v>
                </c:pt>
                <c:pt idx="36">
                  <c:v>0.74</c:v>
                </c:pt>
                <c:pt idx="37">
                  <c:v>0.60909090909090902</c:v>
                </c:pt>
                <c:pt idx="38">
                  <c:v>0.39677419354838717</c:v>
                </c:pt>
                <c:pt idx="39">
                  <c:v>0.58842105263157907</c:v>
                </c:pt>
                <c:pt idx="40">
                  <c:v>0.40163934426229508</c:v>
                </c:pt>
                <c:pt idx="41">
                  <c:v>0.44649681528662422</c:v>
                </c:pt>
                <c:pt idx="42">
                  <c:v>0.46363636363636362</c:v>
                </c:pt>
                <c:pt idx="43">
                  <c:v>0.39779179810725551</c:v>
                </c:pt>
                <c:pt idx="44">
                  <c:v>0.43777777777777782</c:v>
                </c:pt>
                <c:pt idx="45">
                  <c:v>0.36845637583892621</c:v>
                </c:pt>
                <c:pt idx="46">
                  <c:v>0.71123595505617987</c:v>
                </c:pt>
                <c:pt idx="47">
                  <c:v>0.43103448275862077</c:v>
                </c:pt>
                <c:pt idx="48">
                  <c:v>0.46470588235294119</c:v>
                </c:pt>
                <c:pt idx="49">
                  <c:v>0.68761061946902657</c:v>
                </c:pt>
                <c:pt idx="50">
                  <c:v>0.60778443113772462</c:v>
                </c:pt>
                <c:pt idx="51">
                  <c:v>0.47938144329896915</c:v>
                </c:pt>
                <c:pt idx="52">
                  <c:v>0.35792349726775963</c:v>
                </c:pt>
                <c:pt idx="53">
                  <c:v>0.8087248322147651</c:v>
                </c:pt>
                <c:pt idx="54">
                  <c:v>0.779863481228669</c:v>
                </c:pt>
                <c:pt idx="55">
                  <c:v>0.62173913043478257</c:v>
                </c:pt>
                <c:pt idx="56">
                  <c:v>0.38121212121212122</c:v>
                </c:pt>
                <c:pt idx="57">
                  <c:v>0.5295302013422819</c:v>
                </c:pt>
                <c:pt idx="58">
                  <c:v>0.21069182389937108</c:v>
                </c:pt>
                <c:pt idx="59">
                  <c:v>0.41007751937984493</c:v>
                </c:pt>
                <c:pt idx="60">
                  <c:v>0.9</c:v>
                </c:pt>
                <c:pt idx="61">
                  <c:v>0.38936170212765953</c:v>
                </c:pt>
                <c:pt idx="62">
                  <c:v>0.59000000000000008</c:v>
                </c:pt>
                <c:pt idx="63">
                  <c:v>0.38990662516674079</c:v>
                </c:pt>
                <c:pt idx="64">
                  <c:v>0.40833333333333333</c:v>
                </c:pt>
                <c:pt idx="65">
                  <c:v>0.39913043478260868</c:v>
                </c:pt>
                <c:pt idx="66">
                  <c:v>0.38148148148148153</c:v>
                </c:pt>
                <c:pt idx="67">
                  <c:v>0.36875000000000002</c:v>
                </c:pt>
                <c:pt idx="68">
                  <c:v>0.43015873015873018</c:v>
                </c:pt>
                <c:pt idx="69">
                  <c:v>0.3194690265486726</c:v>
                </c:pt>
                <c:pt idx="70">
                  <c:v>0.42124352331606219</c:v>
                </c:pt>
                <c:pt idx="71">
                  <c:v>0.51042524005486967</c:v>
                </c:pt>
                <c:pt idx="72">
                  <c:v>0.2502645502645503</c:v>
                </c:pt>
                <c:pt idx="73">
                  <c:v>0.16956521739130437</c:v>
                </c:pt>
                <c:pt idx="74">
                  <c:v>0.67142857142857137</c:v>
                </c:pt>
                <c:pt idx="75">
                  <c:v>0.56197183098591552</c:v>
                </c:pt>
                <c:pt idx="76">
                  <c:v>0.4188811188811189</c:v>
                </c:pt>
                <c:pt idx="77">
                  <c:v>0.53984063745019928</c:v>
                </c:pt>
                <c:pt idx="78">
                  <c:v>0.52941176470588236</c:v>
                </c:pt>
                <c:pt idx="79">
                  <c:v>0.65</c:v>
                </c:pt>
                <c:pt idx="80">
                  <c:v>0.34070796460176994</c:v>
                </c:pt>
                <c:pt idx="81">
                  <c:v>0.55000000000000004</c:v>
                </c:pt>
                <c:pt idx="82">
                  <c:v>0.49036144578313257</c:v>
                </c:pt>
                <c:pt idx="83">
                  <c:v>0.56060606060606066</c:v>
                </c:pt>
                <c:pt idx="84">
                  <c:v>0.19117647058823531</c:v>
                </c:pt>
                <c:pt idx="85">
                  <c:v>0.53106796116504862</c:v>
                </c:pt>
                <c:pt idx="86">
                  <c:v>0.45041322314049592</c:v>
                </c:pt>
                <c:pt idx="87">
                  <c:v>0.45878787878787886</c:v>
                </c:pt>
                <c:pt idx="88">
                  <c:v>0.49856630824372761</c:v>
                </c:pt>
                <c:pt idx="89">
                  <c:v>0.50902255639097749</c:v>
                </c:pt>
                <c:pt idx="90">
                  <c:v>0.3523489932885906</c:v>
                </c:pt>
                <c:pt idx="91">
                  <c:v>0.64095238095238094</c:v>
                </c:pt>
                <c:pt idx="92">
                  <c:v>0.70961098398169342</c:v>
                </c:pt>
                <c:pt idx="93">
                  <c:v>0.76069651741293531</c:v>
                </c:pt>
                <c:pt idx="94">
                  <c:v>0.33002114164904867</c:v>
                </c:pt>
                <c:pt idx="95">
                  <c:v>0.60138248847926268</c:v>
                </c:pt>
                <c:pt idx="96">
                  <c:v>0.73963133640553003</c:v>
                </c:pt>
                <c:pt idx="97">
                  <c:v>0.37035573122529653</c:v>
                </c:pt>
                <c:pt idx="98">
                  <c:v>0.53028391167192435</c:v>
                </c:pt>
                <c:pt idx="99">
                  <c:v>0.53030303030303039</c:v>
                </c:pt>
                <c:pt idx="100">
                  <c:v>0.5598425196850394</c:v>
                </c:pt>
                <c:pt idx="101">
                  <c:v>0.40990099009900993</c:v>
                </c:pt>
                <c:pt idx="102">
                  <c:v>0.51019108280254777</c:v>
                </c:pt>
                <c:pt idx="103">
                  <c:v>0.63965244865718796</c:v>
                </c:pt>
                <c:pt idx="104">
                  <c:v>0.47894736842105268</c:v>
                </c:pt>
                <c:pt idx="105">
                  <c:v>0.66023738872403559</c:v>
                </c:pt>
                <c:pt idx="106">
                  <c:v>0.74070796460176991</c:v>
                </c:pt>
                <c:pt idx="107">
                  <c:v>0.5299465240641712</c:v>
                </c:pt>
                <c:pt idx="108">
                  <c:v>0.65965665236051507</c:v>
                </c:pt>
                <c:pt idx="109">
                  <c:v>0.27894736842105267</c:v>
                </c:pt>
                <c:pt idx="110">
                  <c:v>0.43975903614457834</c:v>
                </c:pt>
                <c:pt idx="111">
                  <c:v>0.51935483870967747</c:v>
                </c:pt>
                <c:pt idx="112">
                  <c:v>0.55905292479108637</c:v>
                </c:pt>
                <c:pt idx="113">
                  <c:v>0.53055555555555556</c:v>
                </c:pt>
                <c:pt idx="114">
                  <c:v>0.21171171171171171</c:v>
                </c:pt>
                <c:pt idx="115">
                  <c:v>0.15964912280701754</c:v>
                </c:pt>
                <c:pt idx="116">
                  <c:v>0.44639175257731956</c:v>
                </c:pt>
                <c:pt idx="117">
                  <c:v>0.47948717948717956</c:v>
                </c:pt>
                <c:pt idx="118">
                  <c:v>0.52424242424242429</c:v>
                </c:pt>
                <c:pt idx="119">
                  <c:v>0.61250000000000004</c:v>
                </c:pt>
                <c:pt idx="120">
                  <c:v>0.66216216216216217</c:v>
                </c:pt>
                <c:pt idx="121">
                  <c:v>0.55181347150259075</c:v>
                </c:pt>
                <c:pt idx="122">
                  <c:v>0.58571428571428574</c:v>
                </c:pt>
                <c:pt idx="123">
                  <c:v>0.49024390243902438</c:v>
                </c:pt>
                <c:pt idx="124">
                  <c:v>0.34888888888888892</c:v>
                </c:pt>
                <c:pt idx="125">
                  <c:v>0.64054054054054055</c:v>
                </c:pt>
                <c:pt idx="126">
                  <c:v>0.53851851851851851</c:v>
                </c:pt>
                <c:pt idx="127">
                  <c:v>0.38421052631578945</c:v>
                </c:pt>
                <c:pt idx="128">
                  <c:v>0.42164948453608253</c:v>
                </c:pt>
                <c:pt idx="129">
                  <c:v>0.52978723404255323</c:v>
                </c:pt>
                <c:pt idx="130">
                  <c:v>0.14800000000000002</c:v>
                </c:pt>
                <c:pt idx="131">
                  <c:v>0.44162162162162166</c:v>
                </c:pt>
                <c:pt idx="132">
                  <c:v>0.51052631578947372</c:v>
                </c:pt>
                <c:pt idx="133">
                  <c:v>0.24171428571428571</c:v>
                </c:pt>
                <c:pt idx="134">
                  <c:v>0.45035128805620606</c:v>
                </c:pt>
                <c:pt idx="135">
                  <c:v>0.47171717171717176</c:v>
                </c:pt>
                <c:pt idx="136">
                  <c:v>0.25163398692810457</c:v>
                </c:pt>
                <c:pt idx="137">
                  <c:v>0.54571428571428571</c:v>
                </c:pt>
                <c:pt idx="138">
                  <c:v>0.57204968944099377</c:v>
                </c:pt>
                <c:pt idx="139">
                  <c:v>0.44181818181818189</c:v>
                </c:pt>
                <c:pt idx="140">
                  <c:v>0.64339622641509431</c:v>
                </c:pt>
                <c:pt idx="141">
                  <c:v>0.62235294117647066</c:v>
                </c:pt>
                <c:pt idx="142">
                  <c:v>0.50245398773006145</c:v>
                </c:pt>
                <c:pt idx="143">
                  <c:v>0.44854771784232361</c:v>
                </c:pt>
                <c:pt idx="144">
                  <c:v>0.55454545454545456</c:v>
                </c:pt>
                <c:pt idx="145">
                  <c:v>0.26024653312788903</c:v>
                </c:pt>
                <c:pt idx="146">
                  <c:v>0.71772151898734182</c:v>
                </c:pt>
                <c:pt idx="147">
                  <c:v>0.34258064516129033</c:v>
                </c:pt>
                <c:pt idx="148">
                  <c:v>0.61099476439790579</c:v>
                </c:pt>
                <c:pt idx="149">
                  <c:v>0.52352941176470591</c:v>
                </c:pt>
                <c:pt idx="150">
                  <c:v>0.44782608695652171</c:v>
                </c:pt>
                <c:pt idx="151">
                  <c:v>0.61052631578947369</c:v>
                </c:pt>
                <c:pt idx="152">
                  <c:v>0.60841121495327111</c:v>
                </c:pt>
                <c:pt idx="153">
                  <c:v>0.68105263157894735</c:v>
                </c:pt>
                <c:pt idx="154">
                  <c:v>0.38993288590604025</c:v>
                </c:pt>
                <c:pt idx="155">
                  <c:v>0.74785276073619633</c:v>
                </c:pt>
                <c:pt idx="156">
                  <c:v>0.43975903614457834</c:v>
                </c:pt>
                <c:pt idx="157">
                  <c:v>0.63962264150943393</c:v>
                </c:pt>
                <c:pt idx="158">
                  <c:v>0.54064171122994653</c:v>
                </c:pt>
                <c:pt idx="159">
                  <c:v>0.47791411042944787</c:v>
                </c:pt>
                <c:pt idx="160">
                  <c:v>0.41823204419889504</c:v>
                </c:pt>
                <c:pt idx="161">
                  <c:v>0.64873646209386282</c:v>
                </c:pt>
                <c:pt idx="162">
                  <c:v>0.39022082018927451</c:v>
                </c:pt>
                <c:pt idx="163">
                  <c:v>0.45064935064935063</c:v>
                </c:pt>
                <c:pt idx="164">
                  <c:v>0.73859649122807014</c:v>
                </c:pt>
                <c:pt idx="165">
                  <c:v>0.53034482758620693</c:v>
                </c:pt>
                <c:pt idx="166">
                  <c:v>0.37019867549668872</c:v>
                </c:pt>
                <c:pt idx="167">
                  <c:v>0.67062937062937067</c:v>
                </c:pt>
                <c:pt idx="168">
                  <c:v>0.7204081632653061</c:v>
                </c:pt>
                <c:pt idx="169">
                  <c:v>0.5501607717041801</c:v>
                </c:pt>
                <c:pt idx="170">
                  <c:v>0.62890365448504992</c:v>
                </c:pt>
                <c:pt idx="171">
                  <c:v>0.49032967032967034</c:v>
                </c:pt>
                <c:pt idx="172">
                  <c:v>0.48132678132678142</c:v>
                </c:pt>
                <c:pt idx="173">
                  <c:v>0.58100470957613826</c:v>
                </c:pt>
                <c:pt idx="174">
                  <c:v>0.41137724550898203</c:v>
                </c:pt>
                <c:pt idx="175">
                  <c:v>0.57058823529411762</c:v>
                </c:pt>
                <c:pt idx="176">
                  <c:v>0.1</c:v>
                </c:pt>
                <c:pt idx="177">
                  <c:v>0.31931034482758625</c:v>
                </c:pt>
                <c:pt idx="178">
                  <c:v>0.40222222222222226</c:v>
                </c:pt>
                <c:pt idx="179">
                  <c:v>0.21022727272727276</c:v>
                </c:pt>
                <c:pt idx="180">
                  <c:v>0.42000000000000004</c:v>
                </c:pt>
                <c:pt idx="181">
                  <c:v>0.56008119079837615</c:v>
                </c:pt>
                <c:pt idx="182">
                  <c:v>0.69092872570194386</c:v>
                </c:pt>
                <c:pt idx="183">
                  <c:v>0.36967984934086628</c:v>
                </c:pt>
                <c:pt idx="184">
                  <c:v>0.44038461538461537</c:v>
                </c:pt>
                <c:pt idx="185">
                  <c:v>0.28037135278514591</c:v>
                </c:pt>
                <c:pt idx="186">
                  <c:v>0.44031413612565451</c:v>
                </c:pt>
                <c:pt idx="187">
                  <c:v>0.60965250965250961</c:v>
                </c:pt>
                <c:pt idx="188">
                  <c:v>0.48918918918918919</c:v>
                </c:pt>
                <c:pt idx="189">
                  <c:v>0.77027027027027029</c:v>
                </c:pt>
                <c:pt idx="190">
                  <c:v>0.53042998897464166</c:v>
                </c:pt>
                <c:pt idx="191">
                  <c:v>0.4701674277016743</c:v>
                </c:pt>
                <c:pt idx="192">
                  <c:v>0.17034277198211625</c:v>
                </c:pt>
                <c:pt idx="193">
                  <c:v>0.4390243902439025</c:v>
                </c:pt>
                <c:pt idx="194">
                  <c:v>0.480449141347424</c:v>
                </c:pt>
                <c:pt idx="195">
                  <c:v>0.71041292639138243</c:v>
                </c:pt>
                <c:pt idx="196">
                  <c:v>0.41876606683804629</c:v>
                </c:pt>
                <c:pt idx="197">
                  <c:v>0.64857142857142858</c:v>
                </c:pt>
                <c:pt idx="198">
                  <c:v>0.39038737446197991</c:v>
                </c:pt>
                <c:pt idx="199">
                  <c:v>0.47014925373134331</c:v>
                </c:pt>
                <c:pt idx="200">
                  <c:v>0.21111111111111111</c:v>
                </c:pt>
                <c:pt idx="201">
                  <c:v>0.52967359050445106</c:v>
                </c:pt>
                <c:pt idx="202">
                  <c:v>0.6293680297397769</c:v>
                </c:pt>
                <c:pt idx="203">
                  <c:v>0.37007299270072991</c:v>
                </c:pt>
                <c:pt idx="204">
                  <c:v>0.82926315789473692</c:v>
                </c:pt>
                <c:pt idx="205">
                  <c:v>0.46856368563685635</c:v>
                </c:pt>
                <c:pt idx="206">
                  <c:v>0.55128205128205132</c:v>
                </c:pt>
                <c:pt idx="207">
                  <c:v>0.67014314928425356</c:v>
                </c:pt>
                <c:pt idx="208">
                  <c:v>0.55048543689320395</c:v>
                </c:pt>
                <c:pt idx="209">
                  <c:v>0.4810526315789474</c:v>
                </c:pt>
                <c:pt idx="210">
                  <c:v>0.34888888888888892</c:v>
                </c:pt>
                <c:pt idx="211">
                  <c:v>0.30904522613065327</c:v>
                </c:pt>
                <c:pt idx="212">
                  <c:v>0.27226277372262775</c:v>
                </c:pt>
                <c:pt idx="213">
                  <c:v>0.41959798994974873</c:v>
                </c:pt>
                <c:pt idx="214">
                  <c:v>0.47016949152542376</c:v>
                </c:pt>
                <c:pt idx="215">
                  <c:v>0.44029850746268662</c:v>
                </c:pt>
                <c:pt idx="216">
                  <c:v>0.25938697318007664</c:v>
                </c:pt>
                <c:pt idx="217">
                  <c:v>0.40115473441108551</c:v>
                </c:pt>
                <c:pt idx="218">
                  <c:v>0.67016574585635358</c:v>
                </c:pt>
                <c:pt idx="219">
                  <c:v>0.75964912280701746</c:v>
                </c:pt>
                <c:pt idx="220">
                  <c:v>0.65970695970695969</c:v>
                </c:pt>
                <c:pt idx="221">
                  <c:v>0.7009331259720063</c:v>
                </c:pt>
                <c:pt idx="222">
                  <c:v>0.5580645161290323</c:v>
                </c:pt>
                <c:pt idx="223">
                  <c:v>0.29032258064516131</c:v>
                </c:pt>
                <c:pt idx="224">
                  <c:v>0.65983086680761105</c:v>
                </c:pt>
                <c:pt idx="225">
                  <c:v>0.38088888888888894</c:v>
                </c:pt>
                <c:pt idx="226">
                  <c:v>0.40034129692832765</c:v>
                </c:pt>
                <c:pt idx="227">
                  <c:v>0.84018691588785044</c:v>
                </c:pt>
                <c:pt idx="228">
                  <c:v>0.30891719745222934</c:v>
                </c:pt>
                <c:pt idx="229">
                  <c:v>0.31118012422360253</c:v>
                </c:pt>
                <c:pt idx="230">
                  <c:v>0.53045685279187826</c:v>
                </c:pt>
                <c:pt idx="231">
                  <c:v>0.38940092165898621</c:v>
                </c:pt>
                <c:pt idx="232">
                  <c:v>0.53032490974729241</c:v>
                </c:pt>
                <c:pt idx="233">
                  <c:v>0.58387096774193548</c:v>
                </c:pt>
                <c:pt idx="234">
                  <c:v>0.36051873198847262</c:v>
                </c:pt>
                <c:pt idx="235">
                  <c:v>0.61037974683544305</c:v>
                </c:pt>
                <c:pt idx="236">
                  <c:v>0.28929577464788736</c:v>
                </c:pt>
                <c:pt idx="237">
                  <c:v>0.62989247311827956</c:v>
                </c:pt>
                <c:pt idx="238">
                  <c:v>0.32068965517241377</c:v>
                </c:pt>
                <c:pt idx="239">
                  <c:v>0.33034055727554179</c:v>
                </c:pt>
                <c:pt idx="240">
                  <c:v>0.66</c:v>
                </c:pt>
                <c:pt idx="241">
                  <c:v>0.54960422163588396</c:v>
                </c:pt>
                <c:pt idx="242">
                  <c:v>0.50067453625632385</c:v>
                </c:pt>
                <c:pt idx="243">
                  <c:v>0.51019108280254777</c:v>
                </c:pt>
              </c:numCache>
            </c:numRef>
          </c:xVal>
          <c:yVal>
            <c:numRef>
              <c:f>'[2]Normalized Data and Model'!$O$4:$O$247</c:f>
              <c:numCache>
                <c:formatCode>General</c:formatCode>
                <c:ptCount val="244"/>
                <c:pt idx="0">
                  <c:v>0.16159999999999999</c:v>
                </c:pt>
                <c:pt idx="1">
                  <c:v>0.34789999999999999</c:v>
                </c:pt>
                <c:pt idx="2">
                  <c:v>0.39729999999999999</c:v>
                </c:pt>
                <c:pt idx="3">
                  <c:v>0.3644</c:v>
                </c:pt>
                <c:pt idx="4">
                  <c:v>0.41099999999999998</c:v>
                </c:pt>
                <c:pt idx="5">
                  <c:v>0.41099999999999998</c:v>
                </c:pt>
                <c:pt idx="6">
                  <c:v>0.52600000000000002</c:v>
                </c:pt>
                <c:pt idx="7">
                  <c:v>0.43290000000000001</c:v>
                </c:pt>
                <c:pt idx="8">
                  <c:v>0.69589999999999996</c:v>
                </c:pt>
                <c:pt idx="9">
                  <c:v>0.1096</c:v>
                </c:pt>
                <c:pt idx="10">
                  <c:v>0.22470000000000001</c:v>
                </c:pt>
                <c:pt idx="11">
                  <c:v>0.21920000000000001</c:v>
                </c:pt>
                <c:pt idx="12">
                  <c:v>0.39179999999999998</c:v>
                </c:pt>
                <c:pt idx="13">
                  <c:v>0.53700000000000003</c:v>
                </c:pt>
                <c:pt idx="14">
                  <c:v>0.51229999999999998</c:v>
                </c:pt>
                <c:pt idx="15">
                  <c:v>0.36159999999999998</c:v>
                </c:pt>
                <c:pt idx="16">
                  <c:v>0.84379999999999999</c:v>
                </c:pt>
                <c:pt idx="17">
                  <c:v>0.91510000000000002</c:v>
                </c:pt>
                <c:pt idx="18">
                  <c:v>0.43009999999999998</c:v>
                </c:pt>
                <c:pt idx="19">
                  <c:v>0.48220000000000002</c:v>
                </c:pt>
                <c:pt idx="20">
                  <c:v>0.4904</c:v>
                </c:pt>
                <c:pt idx="21">
                  <c:v>0.52329999999999999</c:v>
                </c:pt>
                <c:pt idx="22">
                  <c:v>0.44929999999999998</c:v>
                </c:pt>
                <c:pt idx="23">
                  <c:v>0.6603</c:v>
                </c:pt>
                <c:pt idx="24">
                  <c:v>0.48770000000000002</c:v>
                </c:pt>
                <c:pt idx="25">
                  <c:v>0.43840000000000001</c:v>
                </c:pt>
                <c:pt idx="26">
                  <c:v>0.53149999999999997</c:v>
                </c:pt>
                <c:pt idx="27">
                  <c:v>0.13969999999999999</c:v>
                </c:pt>
                <c:pt idx="28">
                  <c:v>0.46850000000000003</c:v>
                </c:pt>
                <c:pt idx="29">
                  <c:v>0.50139999999999996</c:v>
                </c:pt>
                <c:pt idx="30">
                  <c:v>0.30680000000000002</c:v>
                </c:pt>
                <c:pt idx="31">
                  <c:v>0.52049999999999996</c:v>
                </c:pt>
                <c:pt idx="32">
                  <c:v>0.1288</c:v>
                </c:pt>
                <c:pt idx="33">
                  <c:v>0.24110000000000001</c:v>
                </c:pt>
                <c:pt idx="34">
                  <c:v>0.4521</c:v>
                </c:pt>
                <c:pt idx="35">
                  <c:v>0.47949999999999998</c:v>
                </c:pt>
                <c:pt idx="36">
                  <c:v>0.2712</c:v>
                </c:pt>
                <c:pt idx="37">
                  <c:v>0.43009999999999998</c:v>
                </c:pt>
                <c:pt idx="38">
                  <c:v>0.56710000000000005</c:v>
                </c:pt>
                <c:pt idx="39">
                  <c:v>0.32050000000000001</c:v>
                </c:pt>
                <c:pt idx="40">
                  <c:v>0.44929999999999998</c:v>
                </c:pt>
                <c:pt idx="41">
                  <c:v>0.50960000000000005</c:v>
                </c:pt>
                <c:pt idx="42">
                  <c:v>0.72050000000000003</c:v>
                </c:pt>
                <c:pt idx="43">
                  <c:v>0.49590000000000001</c:v>
                </c:pt>
                <c:pt idx="44">
                  <c:v>0.44929999999999998</c:v>
                </c:pt>
                <c:pt idx="45">
                  <c:v>0.53149999999999997</c:v>
                </c:pt>
                <c:pt idx="46">
                  <c:v>0.1507</c:v>
                </c:pt>
                <c:pt idx="47">
                  <c:v>0.6</c:v>
                </c:pt>
                <c:pt idx="48">
                  <c:v>0.52600000000000002</c:v>
                </c:pt>
                <c:pt idx="49">
                  <c:v>0.21099999999999999</c:v>
                </c:pt>
                <c:pt idx="50">
                  <c:v>0.33150000000000002</c:v>
                </c:pt>
                <c:pt idx="51">
                  <c:v>0.32879999999999998</c:v>
                </c:pt>
                <c:pt idx="52">
                  <c:v>0.61919999999999997</c:v>
                </c:pt>
                <c:pt idx="53">
                  <c:v>0.2712</c:v>
                </c:pt>
                <c:pt idx="54">
                  <c:v>0.32879999999999998</c:v>
                </c:pt>
                <c:pt idx="55">
                  <c:v>0.41370000000000001</c:v>
                </c:pt>
                <c:pt idx="56">
                  <c:v>0.47949999999999998</c:v>
                </c:pt>
                <c:pt idx="57">
                  <c:v>0.63009999999999999</c:v>
                </c:pt>
                <c:pt idx="58">
                  <c:v>0.90410000000000001</c:v>
                </c:pt>
                <c:pt idx="59">
                  <c:v>0.54249999999999998</c:v>
                </c:pt>
                <c:pt idx="60">
                  <c:v>7.9500000000000001E-2</c:v>
                </c:pt>
                <c:pt idx="61">
                  <c:v>0.55069999999999997</c:v>
                </c:pt>
                <c:pt idx="62">
                  <c:v>0.69320000000000004</c:v>
                </c:pt>
                <c:pt idx="63">
                  <c:v>0.71509999999999996</c:v>
                </c:pt>
                <c:pt idx="64">
                  <c:v>0.52049999999999996</c:v>
                </c:pt>
                <c:pt idx="65">
                  <c:v>0.15890000000000001</c:v>
                </c:pt>
                <c:pt idx="66">
                  <c:v>0.54520000000000002</c:v>
                </c:pt>
                <c:pt idx="67">
                  <c:v>0.47949999999999998</c:v>
                </c:pt>
                <c:pt idx="68">
                  <c:v>0.58630000000000004</c:v>
                </c:pt>
                <c:pt idx="69">
                  <c:v>0.67949999999999999</c:v>
                </c:pt>
                <c:pt idx="70">
                  <c:v>0.57809999999999995</c:v>
                </c:pt>
                <c:pt idx="71">
                  <c:v>0.41099999999999998</c:v>
                </c:pt>
                <c:pt idx="72">
                  <c:v>0.68220000000000003</c:v>
                </c:pt>
                <c:pt idx="73">
                  <c:v>0.82469999999999999</c:v>
                </c:pt>
                <c:pt idx="74">
                  <c:v>0.21640000000000001</c:v>
                </c:pt>
                <c:pt idx="75">
                  <c:v>0.6</c:v>
                </c:pt>
                <c:pt idx="76">
                  <c:v>0.39179999999999998</c:v>
                </c:pt>
                <c:pt idx="77">
                  <c:v>0.58899999999999997</c:v>
                </c:pt>
                <c:pt idx="78">
                  <c:v>0.29320000000000002</c:v>
                </c:pt>
                <c:pt idx="79">
                  <c:v>0.2712</c:v>
                </c:pt>
                <c:pt idx="80">
                  <c:v>0.55069999999999997</c:v>
                </c:pt>
                <c:pt idx="81">
                  <c:v>0.4521</c:v>
                </c:pt>
                <c:pt idx="82">
                  <c:v>0.51780000000000004</c:v>
                </c:pt>
                <c:pt idx="83">
                  <c:v>0.52049999999999996</c:v>
                </c:pt>
                <c:pt idx="84">
                  <c:v>0.63009999999999999</c:v>
                </c:pt>
                <c:pt idx="85">
                  <c:v>0.36990000000000001</c:v>
                </c:pt>
                <c:pt idx="86">
                  <c:v>0.56989999999999996</c:v>
                </c:pt>
                <c:pt idx="87">
                  <c:v>0.41920000000000002</c:v>
                </c:pt>
                <c:pt idx="88">
                  <c:v>0.45479999999999998</c:v>
                </c:pt>
                <c:pt idx="89">
                  <c:v>0.62190000000000001</c:v>
                </c:pt>
                <c:pt idx="90">
                  <c:v>0.70960000000000001</c:v>
                </c:pt>
                <c:pt idx="91">
                  <c:v>0.30959999999999999</c:v>
                </c:pt>
                <c:pt idx="92">
                  <c:v>0.24110000000000001</c:v>
                </c:pt>
                <c:pt idx="93">
                  <c:v>4.6600000000000003E-2</c:v>
                </c:pt>
                <c:pt idx="94">
                  <c:v>0.63560000000000005</c:v>
                </c:pt>
                <c:pt idx="95">
                  <c:v>0.43009999999999998</c:v>
                </c:pt>
                <c:pt idx="96">
                  <c:v>0.38080000000000003</c:v>
                </c:pt>
                <c:pt idx="97">
                  <c:v>0.45750000000000002</c:v>
                </c:pt>
                <c:pt idx="98">
                  <c:v>0.189</c:v>
                </c:pt>
                <c:pt idx="99">
                  <c:v>0.29039999999999999</c:v>
                </c:pt>
                <c:pt idx="100">
                  <c:v>0.29859999999999998</c:v>
                </c:pt>
                <c:pt idx="101">
                  <c:v>0.58079999999999998</c:v>
                </c:pt>
                <c:pt idx="102">
                  <c:v>0.39179999999999998</c:v>
                </c:pt>
                <c:pt idx="103">
                  <c:v>0.38629999999999998</c:v>
                </c:pt>
                <c:pt idx="104">
                  <c:v>0.48770000000000002</c:v>
                </c:pt>
                <c:pt idx="105">
                  <c:v>0.41099999999999998</c:v>
                </c:pt>
                <c:pt idx="106">
                  <c:v>0.50409999999999999</c:v>
                </c:pt>
                <c:pt idx="107">
                  <c:v>0.2767</c:v>
                </c:pt>
                <c:pt idx="108">
                  <c:v>0.32879999999999998</c:v>
                </c:pt>
                <c:pt idx="109">
                  <c:v>0.53149999999999997</c:v>
                </c:pt>
                <c:pt idx="110">
                  <c:v>0.4274</c:v>
                </c:pt>
                <c:pt idx="111">
                  <c:v>0.24110000000000001</c:v>
                </c:pt>
                <c:pt idx="112">
                  <c:v>0.41099999999999998</c:v>
                </c:pt>
                <c:pt idx="113">
                  <c:v>0.39729999999999999</c:v>
                </c:pt>
                <c:pt idx="114">
                  <c:v>0.79730000000000001</c:v>
                </c:pt>
                <c:pt idx="115">
                  <c:v>0.68769999999999998</c:v>
                </c:pt>
                <c:pt idx="116">
                  <c:v>0.58899999999999997</c:v>
                </c:pt>
                <c:pt idx="117">
                  <c:v>0.61919999999999997</c:v>
                </c:pt>
                <c:pt idx="118">
                  <c:v>0.45479999999999998</c:v>
                </c:pt>
                <c:pt idx="119">
                  <c:v>0.48770000000000002</c:v>
                </c:pt>
                <c:pt idx="120">
                  <c:v>0.47949999999999998</c:v>
                </c:pt>
                <c:pt idx="121">
                  <c:v>0.49320000000000003</c:v>
                </c:pt>
                <c:pt idx="122">
                  <c:v>0.36159999999999998</c:v>
                </c:pt>
                <c:pt idx="123">
                  <c:v>0.4219</c:v>
                </c:pt>
                <c:pt idx="124">
                  <c:v>0.74250000000000005</c:v>
                </c:pt>
                <c:pt idx="125">
                  <c:v>0.36990000000000001</c:v>
                </c:pt>
                <c:pt idx="126">
                  <c:v>0.44109999999999999</c:v>
                </c:pt>
                <c:pt idx="127">
                  <c:v>0.47949999999999998</c:v>
                </c:pt>
                <c:pt idx="128">
                  <c:v>0.41370000000000001</c:v>
                </c:pt>
                <c:pt idx="129">
                  <c:v>0.44379999999999997</c:v>
                </c:pt>
                <c:pt idx="130">
                  <c:v>0.61919999999999997</c:v>
                </c:pt>
                <c:pt idx="131">
                  <c:v>0.54790000000000005</c:v>
                </c:pt>
                <c:pt idx="132">
                  <c:v>0.2712</c:v>
                </c:pt>
                <c:pt idx="133">
                  <c:v>0.76160000000000005</c:v>
                </c:pt>
                <c:pt idx="134">
                  <c:v>0.51229999999999998</c:v>
                </c:pt>
                <c:pt idx="135">
                  <c:v>0.60819999999999996</c:v>
                </c:pt>
                <c:pt idx="136">
                  <c:v>0.61099999999999999</c:v>
                </c:pt>
                <c:pt idx="137">
                  <c:v>0.30680000000000002</c:v>
                </c:pt>
                <c:pt idx="138">
                  <c:v>0.52329999999999999</c:v>
                </c:pt>
                <c:pt idx="139">
                  <c:v>0.48220000000000002</c:v>
                </c:pt>
                <c:pt idx="140">
                  <c:v>0.22189999999999999</c:v>
                </c:pt>
                <c:pt idx="141">
                  <c:v>0.38900000000000001</c:v>
                </c:pt>
                <c:pt idx="142">
                  <c:v>0.41639999999999999</c:v>
                </c:pt>
                <c:pt idx="143">
                  <c:v>0.4849</c:v>
                </c:pt>
                <c:pt idx="144">
                  <c:v>0.55069999999999997</c:v>
                </c:pt>
                <c:pt idx="145">
                  <c:v>0.81640000000000001</c:v>
                </c:pt>
                <c:pt idx="146">
                  <c:v>0.29320000000000002</c:v>
                </c:pt>
                <c:pt idx="147">
                  <c:v>0.50139999999999996</c:v>
                </c:pt>
                <c:pt idx="148">
                  <c:v>0.3014</c:v>
                </c:pt>
                <c:pt idx="149">
                  <c:v>0.34250000000000003</c:v>
                </c:pt>
                <c:pt idx="150">
                  <c:v>0.6</c:v>
                </c:pt>
                <c:pt idx="151">
                  <c:v>0.49859999999999999</c:v>
                </c:pt>
                <c:pt idx="152">
                  <c:v>0.63839999999999997</c:v>
                </c:pt>
                <c:pt idx="153">
                  <c:v>0.29039999999999999</c:v>
                </c:pt>
                <c:pt idx="154">
                  <c:v>0.53969999999999996</c:v>
                </c:pt>
                <c:pt idx="155">
                  <c:v>0.27950000000000003</c:v>
                </c:pt>
                <c:pt idx="156">
                  <c:v>0.67669999999999997</c:v>
                </c:pt>
                <c:pt idx="157">
                  <c:v>0.38900000000000001</c:v>
                </c:pt>
                <c:pt idx="158">
                  <c:v>0.57530000000000003</c:v>
                </c:pt>
                <c:pt idx="159">
                  <c:v>0.31230000000000002</c:v>
                </c:pt>
                <c:pt idx="160">
                  <c:v>0.4521</c:v>
                </c:pt>
                <c:pt idx="161">
                  <c:v>0.53149999999999997</c:v>
                </c:pt>
                <c:pt idx="162">
                  <c:v>0.53969999999999996</c:v>
                </c:pt>
                <c:pt idx="163">
                  <c:v>0.4027</c:v>
                </c:pt>
                <c:pt idx="164">
                  <c:v>0.4</c:v>
                </c:pt>
                <c:pt idx="165">
                  <c:v>0.43009999999999998</c:v>
                </c:pt>
                <c:pt idx="166">
                  <c:v>0.4027</c:v>
                </c:pt>
                <c:pt idx="167">
                  <c:v>0.31230000000000002</c:v>
                </c:pt>
                <c:pt idx="168">
                  <c:v>0.2301</c:v>
                </c:pt>
                <c:pt idx="169">
                  <c:v>0.6</c:v>
                </c:pt>
                <c:pt idx="170">
                  <c:v>0.2329</c:v>
                </c:pt>
                <c:pt idx="171">
                  <c:v>0.40820000000000001</c:v>
                </c:pt>
                <c:pt idx="172">
                  <c:v>0.32600000000000001</c:v>
                </c:pt>
                <c:pt idx="173">
                  <c:v>0.38900000000000001</c:v>
                </c:pt>
                <c:pt idx="174">
                  <c:v>0.52049999999999996</c:v>
                </c:pt>
                <c:pt idx="175">
                  <c:v>0.46300000000000002</c:v>
                </c:pt>
                <c:pt idx="176">
                  <c:v>0.67949999999999999</c:v>
                </c:pt>
                <c:pt idx="177">
                  <c:v>0.68220000000000003</c:v>
                </c:pt>
                <c:pt idx="178">
                  <c:v>0.56989999999999996</c:v>
                </c:pt>
                <c:pt idx="179">
                  <c:v>0.86850000000000005</c:v>
                </c:pt>
                <c:pt idx="180">
                  <c:v>0.52329999999999999</c:v>
                </c:pt>
                <c:pt idx="181">
                  <c:v>0.46029999999999999</c:v>
                </c:pt>
                <c:pt idx="182">
                  <c:v>0.35339999999999999</c:v>
                </c:pt>
                <c:pt idx="183">
                  <c:v>0.49859999999999999</c:v>
                </c:pt>
                <c:pt idx="184">
                  <c:v>0.5151</c:v>
                </c:pt>
                <c:pt idx="185">
                  <c:v>0.87119999999999997</c:v>
                </c:pt>
                <c:pt idx="186">
                  <c:v>0.50680000000000003</c:v>
                </c:pt>
                <c:pt idx="187">
                  <c:v>0.28220000000000001</c:v>
                </c:pt>
                <c:pt idx="188">
                  <c:v>0.54249999999999998</c:v>
                </c:pt>
                <c:pt idx="189">
                  <c:v>8.2199999999999995E-2</c:v>
                </c:pt>
                <c:pt idx="190">
                  <c:v>0.34789999999999999</c:v>
                </c:pt>
                <c:pt idx="191">
                  <c:v>0.47670000000000001</c:v>
                </c:pt>
                <c:pt idx="192">
                  <c:v>0.77810000000000001</c:v>
                </c:pt>
                <c:pt idx="193">
                  <c:v>0.39729999999999999</c:v>
                </c:pt>
                <c:pt idx="194">
                  <c:v>0.6</c:v>
                </c:pt>
                <c:pt idx="195">
                  <c:v>0.29320000000000002</c:v>
                </c:pt>
                <c:pt idx="196">
                  <c:v>0.6411</c:v>
                </c:pt>
                <c:pt idx="197">
                  <c:v>0.50409999999999999</c:v>
                </c:pt>
                <c:pt idx="198">
                  <c:v>0.4027</c:v>
                </c:pt>
                <c:pt idx="199">
                  <c:v>0.50680000000000003</c:v>
                </c:pt>
                <c:pt idx="200">
                  <c:v>0.54790000000000005</c:v>
                </c:pt>
                <c:pt idx="201">
                  <c:v>0.36990000000000001</c:v>
                </c:pt>
                <c:pt idx="202">
                  <c:v>0.2356</c:v>
                </c:pt>
                <c:pt idx="203">
                  <c:v>0.58079999999999998</c:v>
                </c:pt>
                <c:pt idx="204">
                  <c:v>1.9199999999999998E-2</c:v>
                </c:pt>
                <c:pt idx="205">
                  <c:v>0.46850000000000003</c:v>
                </c:pt>
                <c:pt idx="206">
                  <c:v>0.34250000000000003</c:v>
                </c:pt>
                <c:pt idx="207">
                  <c:v>0.2712</c:v>
                </c:pt>
                <c:pt idx="208">
                  <c:v>0.43009999999999998</c:v>
                </c:pt>
                <c:pt idx="209">
                  <c:v>0.60550000000000004</c:v>
                </c:pt>
                <c:pt idx="210">
                  <c:v>0.56710000000000005</c:v>
                </c:pt>
                <c:pt idx="211">
                  <c:v>0.61919999999999997</c:v>
                </c:pt>
                <c:pt idx="212">
                  <c:v>0.70409999999999995</c:v>
                </c:pt>
                <c:pt idx="213">
                  <c:v>0.44379999999999997</c:v>
                </c:pt>
                <c:pt idx="214">
                  <c:v>0.4466</c:v>
                </c:pt>
                <c:pt idx="215">
                  <c:v>0.4219</c:v>
                </c:pt>
                <c:pt idx="216">
                  <c:v>0.59179999999999999</c:v>
                </c:pt>
                <c:pt idx="217">
                  <c:v>0.5726</c:v>
                </c:pt>
                <c:pt idx="218">
                  <c:v>0.42470000000000002</c:v>
                </c:pt>
                <c:pt idx="219">
                  <c:v>7.9500000000000001E-2</c:v>
                </c:pt>
                <c:pt idx="220">
                  <c:v>0.31780000000000003</c:v>
                </c:pt>
                <c:pt idx="221">
                  <c:v>0.31230000000000002</c:v>
                </c:pt>
                <c:pt idx="222">
                  <c:v>0.39729999999999999</c:v>
                </c:pt>
                <c:pt idx="223">
                  <c:v>0.61099999999999999</c:v>
                </c:pt>
                <c:pt idx="224">
                  <c:v>0.2329</c:v>
                </c:pt>
                <c:pt idx="225">
                  <c:v>0.50680000000000003</c:v>
                </c:pt>
                <c:pt idx="226">
                  <c:v>0.61639999999999995</c:v>
                </c:pt>
                <c:pt idx="227">
                  <c:v>0.1014</c:v>
                </c:pt>
                <c:pt idx="228">
                  <c:v>0.31509999999999999</c:v>
                </c:pt>
                <c:pt idx="229">
                  <c:v>0.65210000000000001</c:v>
                </c:pt>
                <c:pt idx="230">
                  <c:v>0.51229999999999998</c:v>
                </c:pt>
                <c:pt idx="231">
                  <c:v>0.62739999999999996</c:v>
                </c:pt>
                <c:pt idx="232">
                  <c:v>0.39729999999999999</c:v>
                </c:pt>
                <c:pt idx="233">
                  <c:v>0.37530000000000002</c:v>
                </c:pt>
                <c:pt idx="234">
                  <c:v>0.3342</c:v>
                </c:pt>
                <c:pt idx="235">
                  <c:v>0.36159999999999998</c:v>
                </c:pt>
                <c:pt idx="236">
                  <c:v>0.26579999999999998</c:v>
                </c:pt>
                <c:pt idx="237">
                  <c:v>0.38629999999999998</c:v>
                </c:pt>
                <c:pt idx="238">
                  <c:v>0.31509999999999999</c:v>
                </c:pt>
                <c:pt idx="239">
                  <c:v>0.55620000000000003</c:v>
                </c:pt>
                <c:pt idx="240">
                  <c:v>0.44929999999999998</c:v>
                </c:pt>
                <c:pt idx="241">
                  <c:v>0.31780000000000003</c:v>
                </c:pt>
                <c:pt idx="242">
                  <c:v>0.51229999999999998</c:v>
                </c:pt>
                <c:pt idx="243">
                  <c:v>0.36990000000000001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B-42AD-B858-670206070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193072"/>
        <c:axId val="1650207328"/>
      </c:scatterChart>
      <c:valAx>
        <c:axId val="157819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0207328"/>
        <c:crosses val="autoZero"/>
        <c:crossBetween val="midCat"/>
      </c:valAx>
      <c:valAx>
        <c:axId val="16502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1238250</xdr:colOff>
      <xdr:row>8</xdr:row>
      <xdr:rowOff>68580</xdr:rowOff>
    </xdr:from>
    <xdr:to>
      <xdr:col>10</xdr:col>
      <xdr:colOff>590550</xdr:colOff>
      <xdr:row>22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ED9A2B-AD8D-47E2-B956-C9A991975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4</xdr:row>
      <xdr:rowOff>121920</xdr:rowOff>
    </xdr:from>
    <xdr:to>
      <xdr:col>16</xdr:col>
      <xdr:colOff>1367790</xdr:colOff>
      <xdr:row>18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7A9D5A-9373-4D76-B710-8D3D8BDD8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rst-Best-Fit-Line-Template-Spread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ized-Data-and-Model-Template-Spread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Best-Fit Line"/>
    </sheetNames>
    <sheetDataSet>
      <sheetData sheetId="0">
        <row r="3">
          <cell r="K3" t="str">
            <v>ST Example Occupancy Rate</v>
          </cell>
        </row>
        <row r="4">
          <cell r="J4">
            <v>148</v>
          </cell>
          <cell r="K4">
            <v>0.16159999999999999</v>
          </cell>
        </row>
        <row r="5">
          <cell r="J5">
            <v>133</v>
          </cell>
          <cell r="K5">
            <v>0.34789999999999999</v>
          </cell>
        </row>
        <row r="6">
          <cell r="J6">
            <v>372</v>
          </cell>
          <cell r="K6">
            <v>0.39729999999999999</v>
          </cell>
        </row>
        <row r="7">
          <cell r="J7">
            <v>302</v>
          </cell>
          <cell r="K7">
            <v>0.3644</v>
          </cell>
        </row>
        <row r="8">
          <cell r="J8">
            <v>429</v>
          </cell>
          <cell r="K8">
            <v>0.41099999999999998</v>
          </cell>
        </row>
        <row r="9">
          <cell r="J9">
            <v>380</v>
          </cell>
          <cell r="K9">
            <v>0.41099999999999998</v>
          </cell>
        </row>
        <row r="10">
          <cell r="J10">
            <v>374</v>
          </cell>
          <cell r="K10">
            <v>0.52600000000000002</v>
          </cell>
        </row>
        <row r="11">
          <cell r="J11">
            <v>386</v>
          </cell>
          <cell r="K11">
            <v>0.43290000000000001</v>
          </cell>
        </row>
        <row r="12">
          <cell r="J12">
            <v>212</v>
          </cell>
          <cell r="K12">
            <v>0.69589999999999996</v>
          </cell>
        </row>
        <row r="13">
          <cell r="J13">
            <v>969</v>
          </cell>
          <cell r="K13">
            <v>0.1096</v>
          </cell>
        </row>
        <row r="14">
          <cell r="J14">
            <v>885</v>
          </cell>
          <cell r="K14">
            <v>0.22470000000000001</v>
          </cell>
        </row>
        <row r="15">
          <cell r="J15">
            <v>287</v>
          </cell>
          <cell r="K15">
            <v>0.21920000000000001</v>
          </cell>
        </row>
        <row r="16">
          <cell r="J16">
            <v>206</v>
          </cell>
          <cell r="K16">
            <v>0.39179999999999998</v>
          </cell>
        </row>
        <row r="17">
          <cell r="J17">
            <v>462</v>
          </cell>
          <cell r="K17">
            <v>0.53700000000000003</v>
          </cell>
        </row>
        <row r="18">
          <cell r="J18">
            <v>389</v>
          </cell>
          <cell r="K18">
            <v>0.51229999999999998</v>
          </cell>
        </row>
        <row r="19">
          <cell r="J19">
            <v>678</v>
          </cell>
          <cell r="K19">
            <v>0.36159999999999998</v>
          </cell>
        </row>
        <row r="20">
          <cell r="J20">
            <v>163</v>
          </cell>
          <cell r="K20">
            <v>0.84379999999999999</v>
          </cell>
        </row>
        <row r="21">
          <cell r="J21">
            <v>374</v>
          </cell>
          <cell r="K21">
            <v>0.91510000000000002</v>
          </cell>
        </row>
        <row r="22">
          <cell r="J22">
            <v>444</v>
          </cell>
          <cell r="K22">
            <v>0.43009999999999998</v>
          </cell>
        </row>
        <row r="23">
          <cell r="J23">
            <v>426</v>
          </cell>
          <cell r="K23">
            <v>0.48220000000000002</v>
          </cell>
        </row>
        <row r="24">
          <cell r="J24">
            <v>332</v>
          </cell>
          <cell r="K24">
            <v>0.4904</v>
          </cell>
        </row>
        <row r="25">
          <cell r="J25">
            <v>430</v>
          </cell>
          <cell r="K25">
            <v>0.52329999999999999</v>
          </cell>
        </row>
        <row r="26">
          <cell r="J26">
            <v>662</v>
          </cell>
          <cell r="K26">
            <v>0.44929999999999998</v>
          </cell>
        </row>
        <row r="27">
          <cell r="J27">
            <v>186</v>
          </cell>
          <cell r="K27">
            <v>0.6603</v>
          </cell>
        </row>
        <row r="28">
          <cell r="J28">
            <v>696</v>
          </cell>
          <cell r="K28">
            <v>0.48770000000000002</v>
          </cell>
        </row>
        <row r="29">
          <cell r="J29">
            <v>182</v>
          </cell>
          <cell r="K29">
            <v>0.43840000000000001</v>
          </cell>
        </row>
        <row r="30">
          <cell r="J30">
            <v>241</v>
          </cell>
          <cell r="K30">
            <v>0.53149999999999997</v>
          </cell>
        </row>
        <row r="31">
          <cell r="J31">
            <v>363</v>
          </cell>
          <cell r="K31">
            <v>0.13969999999999999</v>
          </cell>
        </row>
        <row r="32">
          <cell r="J32">
            <v>301</v>
          </cell>
          <cell r="K32">
            <v>0.46850000000000003</v>
          </cell>
        </row>
        <row r="33">
          <cell r="J33">
            <v>212</v>
          </cell>
          <cell r="K33">
            <v>0.50139999999999996</v>
          </cell>
        </row>
        <row r="34">
          <cell r="J34">
            <v>340</v>
          </cell>
          <cell r="K34">
            <v>0.30680000000000002</v>
          </cell>
        </row>
        <row r="35">
          <cell r="J35">
            <v>266</v>
          </cell>
          <cell r="K35">
            <v>0.52049999999999996</v>
          </cell>
        </row>
        <row r="36">
          <cell r="J36">
            <v>442</v>
          </cell>
          <cell r="K36">
            <v>0.1288</v>
          </cell>
        </row>
        <row r="37">
          <cell r="J37">
            <v>354</v>
          </cell>
          <cell r="K37">
            <v>0.24110000000000001</v>
          </cell>
        </row>
        <row r="38">
          <cell r="J38">
            <v>123</v>
          </cell>
          <cell r="K38">
            <v>0.4521</v>
          </cell>
        </row>
        <row r="39">
          <cell r="J39">
            <v>377</v>
          </cell>
          <cell r="K39">
            <v>0.47949999999999998</v>
          </cell>
        </row>
        <row r="40">
          <cell r="J40">
            <v>318</v>
          </cell>
          <cell r="K40">
            <v>0.2712</v>
          </cell>
        </row>
        <row r="41">
          <cell r="J41">
            <v>198</v>
          </cell>
          <cell r="K41">
            <v>0.43009999999999998</v>
          </cell>
        </row>
        <row r="42">
          <cell r="J42">
            <v>149</v>
          </cell>
          <cell r="K42">
            <v>0.56710000000000005</v>
          </cell>
        </row>
        <row r="43">
          <cell r="J43">
            <v>210</v>
          </cell>
          <cell r="K43">
            <v>0.32050000000000001</v>
          </cell>
        </row>
        <row r="44">
          <cell r="J44">
            <v>187</v>
          </cell>
          <cell r="K44">
            <v>0.44929999999999998</v>
          </cell>
        </row>
        <row r="45">
          <cell r="J45">
            <v>225</v>
          </cell>
          <cell r="K45">
            <v>0.50960000000000005</v>
          </cell>
        </row>
        <row r="46">
          <cell r="J46">
            <v>123</v>
          </cell>
          <cell r="K46">
            <v>0.72050000000000003</v>
          </cell>
        </row>
        <row r="47">
          <cell r="J47">
            <v>263</v>
          </cell>
          <cell r="K47">
            <v>0.49590000000000001</v>
          </cell>
        </row>
        <row r="48">
          <cell r="J48">
            <v>238</v>
          </cell>
          <cell r="K48">
            <v>0.44929999999999998</v>
          </cell>
        </row>
        <row r="49">
          <cell r="J49">
            <v>146</v>
          </cell>
          <cell r="K49">
            <v>0.53149999999999997</v>
          </cell>
        </row>
        <row r="50">
          <cell r="J50">
            <v>349</v>
          </cell>
          <cell r="K50">
            <v>0.1507</v>
          </cell>
        </row>
        <row r="51">
          <cell r="J51">
            <v>147</v>
          </cell>
          <cell r="K51">
            <v>0.6</v>
          </cell>
        </row>
        <row r="52">
          <cell r="J52">
            <v>151</v>
          </cell>
          <cell r="K52">
            <v>0.52600000000000002</v>
          </cell>
        </row>
        <row r="53">
          <cell r="J53">
            <v>429</v>
          </cell>
          <cell r="K53">
            <v>0.21099999999999999</v>
          </cell>
        </row>
        <row r="54">
          <cell r="J54">
            <v>441</v>
          </cell>
          <cell r="K54">
            <v>0.33150000000000002</v>
          </cell>
        </row>
        <row r="55">
          <cell r="J55">
            <v>144</v>
          </cell>
          <cell r="K55">
            <v>0.32879999999999998</v>
          </cell>
        </row>
        <row r="56">
          <cell r="J56">
            <v>136</v>
          </cell>
          <cell r="K56">
            <v>0.61919999999999997</v>
          </cell>
        </row>
        <row r="57">
          <cell r="J57">
            <v>305</v>
          </cell>
          <cell r="K57">
            <v>0.2712</v>
          </cell>
        </row>
        <row r="58">
          <cell r="J58">
            <v>425</v>
          </cell>
          <cell r="K58">
            <v>0.32879999999999998</v>
          </cell>
        </row>
        <row r="59">
          <cell r="J59">
            <v>176</v>
          </cell>
          <cell r="K59">
            <v>0.41370000000000001</v>
          </cell>
        </row>
        <row r="60">
          <cell r="J60">
            <v>169</v>
          </cell>
          <cell r="K60">
            <v>0.47949999999999998</v>
          </cell>
        </row>
        <row r="61">
          <cell r="J61">
            <v>207</v>
          </cell>
          <cell r="K61">
            <v>0.63009999999999999</v>
          </cell>
        </row>
        <row r="62">
          <cell r="J62">
            <v>244</v>
          </cell>
          <cell r="K62">
            <v>0.90410000000000001</v>
          </cell>
        </row>
        <row r="63">
          <cell r="J63">
            <v>536</v>
          </cell>
          <cell r="K63">
            <v>0.54249999999999998</v>
          </cell>
        </row>
        <row r="64">
          <cell r="J64">
            <v>476</v>
          </cell>
          <cell r="K64">
            <v>7.9500000000000001E-2</v>
          </cell>
        </row>
        <row r="65">
          <cell r="J65">
            <v>360</v>
          </cell>
          <cell r="K65">
            <v>0.55069999999999997</v>
          </cell>
        </row>
        <row r="66">
          <cell r="J66">
            <v>1477</v>
          </cell>
          <cell r="K66">
            <v>0.69320000000000004</v>
          </cell>
        </row>
        <row r="67">
          <cell r="J67">
            <v>1265</v>
          </cell>
          <cell r="K67">
            <v>0.71509999999999996</v>
          </cell>
        </row>
        <row r="68">
          <cell r="J68">
            <v>328</v>
          </cell>
          <cell r="K68">
            <v>0.52049999999999996</v>
          </cell>
        </row>
        <row r="69">
          <cell r="J69">
            <v>246</v>
          </cell>
          <cell r="K69">
            <v>0.15890000000000001</v>
          </cell>
        </row>
        <row r="70">
          <cell r="J70">
            <v>325</v>
          </cell>
          <cell r="K70">
            <v>0.54520000000000002</v>
          </cell>
        </row>
        <row r="71">
          <cell r="J71">
            <v>94</v>
          </cell>
          <cell r="K71">
            <v>0.47949999999999998</v>
          </cell>
        </row>
        <row r="72">
          <cell r="J72">
            <v>428</v>
          </cell>
          <cell r="K72">
            <v>0.58630000000000004</v>
          </cell>
        </row>
        <row r="73">
          <cell r="J73">
            <v>188</v>
          </cell>
          <cell r="K73">
            <v>0.67949999999999999</v>
          </cell>
        </row>
        <row r="74">
          <cell r="J74">
            <v>274</v>
          </cell>
          <cell r="K74">
            <v>0.57809999999999995</v>
          </cell>
        </row>
        <row r="75">
          <cell r="J75">
            <v>860</v>
          </cell>
          <cell r="K75">
            <v>0.41099999999999998</v>
          </cell>
        </row>
        <row r="76">
          <cell r="J76">
            <v>729</v>
          </cell>
          <cell r="K76">
            <v>0.68220000000000003</v>
          </cell>
        </row>
        <row r="77">
          <cell r="J77">
            <v>174</v>
          </cell>
          <cell r="K77">
            <v>0.82469999999999999</v>
          </cell>
        </row>
        <row r="78">
          <cell r="J78">
            <v>308</v>
          </cell>
          <cell r="K78">
            <v>0.21640000000000001</v>
          </cell>
        </row>
        <row r="79">
          <cell r="J79">
            <v>308</v>
          </cell>
          <cell r="K79">
            <v>0.6</v>
          </cell>
        </row>
        <row r="80">
          <cell r="J80">
            <v>342</v>
          </cell>
          <cell r="K80">
            <v>0.39179999999999998</v>
          </cell>
        </row>
        <row r="81">
          <cell r="J81">
            <v>229</v>
          </cell>
          <cell r="K81">
            <v>0.58899999999999997</v>
          </cell>
        </row>
        <row r="82">
          <cell r="J82">
            <v>392</v>
          </cell>
          <cell r="K82">
            <v>0.29320000000000002</v>
          </cell>
        </row>
        <row r="83">
          <cell r="J83">
            <v>322</v>
          </cell>
          <cell r="K83">
            <v>0.2712</v>
          </cell>
        </row>
        <row r="84">
          <cell r="J84">
            <v>257</v>
          </cell>
          <cell r="K84">
            <v>0.55069999999999997</v>
          </cell>
        </row>
        <row r="85">
          <cell r="J85">
            <v>286</v>
          </cell>
          <cell r="K85">
            <v>0.4521</v>
          </cell>
        </row>
        <row r="86">
          <cell r="J86">
            <v>180</v>
          </cell>
          <cell r="K86">
            <v>0.51780000000000004</v>
          </cell>
        </row>
        <row r="87">
          <cell r="J87">
            <v>230</v>
          </cell>
          <cell r="K87">
            <v>0.52049999999999996</v>
          </cell>
        </row>
        <row r="88">
          <cell r="J88">
            <v>221</v>
          </cell>
          <cell r="K88">
            <v>0.63009999999999999</v>
          </cell>
        </row>
        <row r="89">
          <cell r="J89">
            <v>316</v>
          </cell>
          <cell r="K89">
            <v>0.36990000000000001</v>
          </cell>
        </row>
        <row r="90">
          <cell r="J90">
            <v>245</v>
          </cell>
          <cell r="K90">
            <v>0.56989999999999996</v>
          </cell>
        </row>
        <row r="91">
          <cell r="J91">
            <v>266</v>
          </cell>
          <cell r="K91">
            <v>0.41920000000000002</v>
          </cell>
        </row>
        <row r="92">
          <cell r="J92">
            <v>325</v>
          </cell>
          <cell r="K92">
            <v>0.45479999999999998</v>
          </cell>
        </row>
        <row r="93">
          <cell r="J93">
            <v>393</v>
          </cell>
          <cell r="K93">
            <v>0.62190000000000001</v>
          </cell>
        </row>
        <row r="94">
          <cell r="J94">
            <v>256</v>
          </cell>
          <cell r="K94">
            <v>0.70960000000000001</v>
          </cell>
        </row>
        <row r="95">
          <cell r="J95">
            <v>184</v>
          </cell>
          <cell r="K95">
            <v>0.30959999999999999</v>
          </cell>
        </row>
        <row r="96">
          <cell r="J96">
            <v>427</v>
          </cell>
          <cell r="K96">
            <v>0.24110000000000001</v>
          </cell>
        </row>
        <row r="97">
          <cell r="J97">
            <v>418</v>
          </cell>
          <cell r="K97">
            <v>4.6600000000000003E-2</v>
          </cell>
        </row>
        <row r="98">
          <cell r="J98">
            <v>219</v>
          </cell>
          <cell r="K98">
            <v>0.63560000000000005</v>
          </cell>
        </row>
        <row r="99">
          <cell r="J99">
            <v>220</v>
          </cell>
          <cell r="K99">
            <v>0.43009999999999998</v>
          </cell>
        </row>
        <row r="100">
          <cell r="J100">
            <v>481</v>
          </cell>
          <cell r="K100">
            <v>0.38080000000000003</v>
          </cell>
        </row>
        <row r="101">
          <cell r="J101">
            <v>280</v>
          </cell>
          <cell r="K101">
            <v>0.45750000000000002</v>
          </cell>
        </row>
        <row r="102">
          <cell r="J102">
            <v>568</v>
          </cell>
          <cell r="K102">
            <v>0.189</v>
          </cell>
        </row>
        <row r="103">
          <cell r="J103">
            <v>318</v>
          </cell>
          <cell r="K103">
            <v>0.29039999999999999</v>
          </cell>
        </row>
        <row r="104">
          <cell r="J104">
            <v>556</v>
          </cell>
          <cell r="K104">
            <v>0.29859999999999998</v>
          </cell>
        </row>
        <row r="105">
          <cell r="J105">
            <v>538</v>
          </cell>
          <cell r="K105">
            <v>0.58079999999999998</v>
          </cell>
        </row>
        <row r="106">
          <cell r="J106">
            <v>318</v>
          </cell>
          <cell r="K106">
            <v>0.39179999999999998</v>
          </cell>
        </row>
        <row r="107">
          <cell r="J107">
            <v>680</v>
          </cell>
          <cell r="K107">
            <v>0.38629999999999998</v>
          </cell>
        </row>
        <row r="108">
          <cell r="J108">
            <v>202</v>
          </cell>
          <cell r="K108">
            <v>0.48770000000000002</v>
          </cell>
        </row>
        <row r="109">
          <cell r="J109">
            <v>579</v>
          </cell>
          <cell r="K109">
            <v>0.41099999999999998</v>
          </cell>
        </row>
        <row r="110">
          <cell r="J110">
            <v>524</v>
          </cell>
          <cell r="K110">
            <v>0.50409999999999999</v>
          </cell>
        </row>
        <row r="111">
          <cell r="J111">
            <v>560</v>
          </cell>
          <cell r="K111">
            <v>0.2767</v>
          </cell>
        </row>
        <row r="112">
          <cell r="J112">
            <v>362</v>
          </cell>
          <cell r="K112">
            <v>0.32879999999999998</v>
          </cell>
        </row>
        <row r="113">
          <cell r="J113">
            <v>417</v>
          </cell>
          <cell r="K113">
            <v>0.53149999999999997</v>
          </cell>
        </row>
        <row r="114">
          <cell r="J114">
            <v>474</v>
          </cell>
          <cell r="K114">
            <v>0.4274</v>
          </cell>
        </row>
        <row r="115">
          <cell r="J115">
            <v>146</v>
          </cell>
          <cell r="K115">
            <v>0.24110000000000001</v>
          </cell>
        </row>
        <row r="116">
          <cell r="J116">
            <v>312</v>
          </cell>
          <cell r="K116">
            <v>0.41099999999999998</v>
          </cell>
        </row>
        <row r="117">
          <cell r="J117">
            <v>491</v>
          </cell>
          <cell r="K117">
            <v>0.39729999999999999</v>
          </cell>
        </row>
        <row r="118">
          <cell r="J118">
            <v>204</v>
          </cell>
          <cell r="K118">
            <v>0.79730000000000001</v>
          </cell>
        </row>
        <row r="119">
          <cell r="J119">
            <v>245</v>
          </cell>
          <cell r="K119">
            <v>0.68769999999999998</v>
          </cell>
        </row>
        <row r="120">
          <cell r="J120">
            <v>197</v>
          </cell>
          <cell r="K120">
            <v>0.58899999999999997</v>
          </cell>
        </row>
        <row r="121">
          <cell r="J121">
            <v>195</v>
          </cell>
          <cell r="K121">
            <v>0.61919999999999997</v>
          </cell>
        </row>
        <row r="122">
          <cell r="J122">
            <v>124</v>
          </cell>
          <cell r="K122">
            <v>0.45479999999999998</v>
          </cell>
        </row>
        <row r="123">
          <cell r="J123">
            <v>156</v>
          </cell>
          <cell r="K123">
            <v>0.48770000000000002</v>
          </cell>
        </row>
        <row r="124">
          <cell r="J124">
            <v>256</v>
          </cell>
          <cell r="K124">
            <v>0.47949999999999998</v>
          </cell>
        </row>
        <row r="125">
          <cell r="J125">
            <v>284</v>
          </cell>
          <cell r="K125">
            <v>0.49320000000000003</v>
          </cell>
        </row>
        <row r="126">
          <cell r="J126">
            <v>128</v>
          </cell>
          <cell r="K126">
            <v>0.36159999999999998</v>
          </cell>
        </row>
        <row r="127">
          <cell r="J127">
            <v>337</v>
          </cell>
          <cell r="K127">
            <v>0.4219</v>
          </cell>
        </row>
        <row r="128">
          <cell r="J128">
            <v>139</v>
          </cell>
          <cell r="K128">
            <v>0.74250000000000005</v>
          </cell>
        </row>
        <row r="129">
          <cell r="J129">
            <v>240</v>
          </cell>
          <cell r="K129">
            <v>0.36990000000000001</v>
          </cell>
        </row>
        <row r="130">
          <cell r="J130">
            <v>249</v>
          </cell>
          <cell r="K130">
            <v>0.44109999999999999</v>
          </cell>
        </row>
        <row r="131">
          <cell r="J131">
            <v>107</v>
          </cell>
          <cell r="K131">
            <v>0.47949999999999998</v>
          </cell>
        </row>
        <row r="132">
          <cell r="J132">
            <v>147</v>
          </cell>
          <cell r="K132">
            <v>0.41370000000000001</v>
          </cell>
        </row>
        <row r="133">
          <cell r="J133">
            <v>246</v>
          </cell>
          <cell r="K133">
            <v>0.44379999999999997</v>
          </cell>
        </row>
        <row r="134">
          <cell r="J134">
            <v>169</v>
          </cell>
          <cell r="K134">
            <v>0.61919999999999997</v>
          </cell>
        </row>
        <row r="135">
          <cell r="J135">
            <v>174</v>
          </cell>
          <cell r="K135">
            <v>0.54790000000000005</v>
          </cell>
        </row>
        <row r="136">
          <cell r="J136">
            <v>203</v>
          </cell>
          <cell r="K136">
            <v>0.2712</v>
          </cell>
        </row>
        <row r="137">
          <cell r="J137">
            <v>240</v>
          </cell>
          <cell r="K137">
            <v>0.76160000000000005</v>
          </cell>
        </row>
        <row r="138">
          <cell r="J138">
            <v>389</v>
          </cell>
          <cell r="K138">
            <v>0.51229999999999998</v>
          </cell>
        </row>
        <row r="139">
          <cell r="J139">
            <v>312</v>
          </cell>
          <cell r="K139">
            <v>0.60819999999999996</v>
          </cell>
        </row>
        <row r="140">
          <cell r="J140">
            <v>111</v>
          </cell>
          <cell r="K140">
            <v>0.61099999999999999</v>
          </cell>
        </row>
        <row r="141">
          <cell r="J141">
            <v>169</v>
          </cell>
          <cell r="K141">
            <v>0.30680000000000002</v>
          </cell>
        </row>
        <row r="142">
          <cell r="J142">
            <v>201</v>
          </cell>
          <cell r="K142">
            <v>0.52329999999999999</v>
          </cell>
        </row>
        <row r="143">
          <cell r="J143">
            <v>242</v>
          </cell>
          <cell r="K143">
            <v>0.48220000000000002</v>
          </cell>
        </row>
        <row r="144">
          <cell r="J144">
            <v>158</v>
          </cell>
          <cell r="K144">
            <v>0.22189999999999999</v>
          </cell>
        </row>
        <row r="145">
          <cell r="J145">
            <v>246</v>
          </cell>
          <cell r="K145">
            <v>0.38900000000000001</v>
          </cell>
        </row>
        <row r="146">
          <cell r="J146">
            <v>207</v>
          </cell>
          <cell r="K146">
            <v>0.41639999999999999</v>
          </cell>
        </row>
        <row r="147">
          <cell r="J147">
            <v>224</v>
          </cell>
          <cell r="K147">
            <v>0.4849</v>
          </cell>
        </row>
        <row r="148">
          <cell r="J148">
            <v>139</v>
          </cell>
          <cell r="K148">
            <v>0.55069999999999997</v>
          </cell>
        </row>
        <row r="149">
          <cell r="J149">
            <v>325</v>
          </cell>
          <cell r="K149">
            <v>0.81640000000000001</v>
          </cell>
        </row>
        <row r="150">
          <cell r="J150">
            <v>283</v>
          </cell>
          <cell r="K150">
            <v>0.29320000000000002</v>
          </cell>
        </row>
        <row r="151">
          <cell r="J151">
            <v>192</v>
          </cell>
          <cell r="K151">
            <v>0.50139999999999996</v>
          </cell>
        </row>
        <row r="152">
          <cell r="J152">
            <v>307</v>
          </cell>
          <cell r="K152">
            <v>0.3014</v>
          </cell>
        </row>
        <row r="153">
          <cell r="J153">
            <v>180</v>
          </cell>
          <cell r="K153">
            <v>0.34250000000000003</v>
          </cell>
        </row>
        <row r="154">
          <cell r="J154">
            <v>260</v>
          </cell>
          <cell r="K154">
            <v>0.6</v>
          </cell>
        </row>
        <row r="155">
          <cell r="J155">
            <v>232</v>
          </cell>
          <cell r="K155">
            <v>0.49859999999999999</v>
          </cell>
        </row>
        <row r="156">
          <cell r="J156">
            <v>292</v>
          </cell>
          <cell r="K156">
            <v>0.63839999999999997</v>
          </cell>
        </row>
        <row r="157">
          <cell r="J157">
            <v>169</v>
          </cell>
          <cell r="K157">
            <v>0.29039999999999999</v>
          </cell>
        </row>
        <row r="158">
          <cell r="J158">
            <v>189</v>
          </cell>
          <cell r="K158">
            <v>0.53969999999999996</v>
          </cell>
        </row>
        <row r="159">
          <cell r="J159">
            <v>289</v>
          </cell>
          <cell r="K159">
            <v>0.27950000000000003</v>
          </cell>
        </row>
        <row r="160">
          <cell r="J160">
            <v>239</v>
          </cell>
          <cell r="K160">
            <v>0.67669999999999997</v>
          </cell>
        </row>
        <row r="161">
          <cell r="J161">
            <v>278</v>
          </cell>
          <cell r="K161">
            <v>0.38900000000000001</v>
          </cell>
        </row>
        <row r="162">
          <cell r="J162">
            <v>183</v>
          </cell>
          <cell r="K162">
            <v>0.57530000000000003</v>
          </cell>
        </row>
        <row r="163">
          <cell r="J163">
            <v>237</v>
          </cell>
          <cell r="K163">
            <v>0.31230000000000002</v>
          </cell>
        </row>
        <row r="164">
          <cell r="J164">
            <v>297</v>
          </cell>
          <cell r="K164">
            <v>0.4521</v>
          </cell>
        </row>
        <row r="165">
          <cell r="J165">
            <v>360</v>
          </cell>
          <cell r="K165">
            <v>0.53149999999999997</v>
          </cell>
        </row>
        <row r="166">
          <cell r="J166">
            <v>209</v>
          </cell>
          <cell r="K166">
            <v>0.53969999999999996</v>
          </cell>
        </row>
        <row r="167">
          <cell r="J167">
            <v>265</v>
          </cell>
          <cell r="K167">
            <v>0.4027</v>
          </cell>
        </row>
        <row r="168">
          <cell r="J168">
            <v>435</v>
          </cell>
          <cell r="K168">
            <v>0.4</v>
          </cell>
        </row>
        <row r="169">
          <cell r="J169">
            <v>487</v>
          </cell>
          <cell r="K169">
            <v>0.43009999999999998</v>
          </cell>
        </row>
        <row r="170">
          <cell r="J170">
            <v>231</v>
          </cell>
          <cell r="K170">
            <v>0.4027</v>
          </cell>
        </row>
        <row r="171">
          <cell r="J171">
            <v>199</v>
          </cell>
          <cell r="K171">
            <v>0.31230000000000002</v>
          </cell>
        </row>
        <row r="172">
          <cell r="J172">
            <v>490</v>
          </cell>
          <cell r="K172">
            <v>0.2301</v>
          </cell>
        </row>
        <row r="173">
          <cell r="J173">
            <v>538</v>
          </cell>
          <cell r="K173">
            <v>0.6</v>
          </cell>
        </row>
        <row r="174">
          <cell r="J174">
            <v>288</v>
          </cell>
          <cell r="K174">
            <v>0.2329</v>
          </cell>
        </row>
        <row r="175">
          <cell r="J175">
            <v>415</v>
          </cell>
          <cell r="K175">
            <v>0.40820000000000001</v>
          </cell>
        </row>
        <row r="176">
          <cell r="J176">
            <v>387</v>
          </cell>
          <cell r="K176">
            <v>0.32600000000000001</v>
          </cell>
        </row>
        <row r="177">
          <cell r="J177">
            <v>575</v>
          </cell>
          <cell r="K177">
            <v>0.38900000000000001</v>
          </cell>
        </row>
        <row r="178">
          <cell r="J178">
            <v>228</v>
          </cell>
          <cell r="K178">
            <v>0.52049999999999996</v>
          </cell>
        </row>
        <row r="179">
          <cell r="J179">
            <v>337</v>
          </cell>
          <cell r="K179">
            <v>0.46300000000000002</v>
          </cell>
        </row>
        <row r="180">
          <cell r="J180">
            <v>154</v>
          </cell>
          <cell r="K180">
            <v>0.67949999999999999</v>
          </cell>
        </row>
        <row r="181">
          <cell r="J181">
            <v>432</v>
          </cell>
          <cell r="K181">
            <v>0.68220000000000003</v>
          </cell>
        </row>
        <row r="182">
          <cell r="J182">
            <v>104</v>
          </cell>
          <cell r="K182">
            <v>0.56989999999999996</v>
          </cell>
        </row>
        <row r="183">
          <cell r="J183">
            <v>200</v>
          </cell>
          <cell r="K183">
            <v>0.86850000000000005</v>
          </cell>
        </row>
        <row r="184">
          <cell r="J184">
            <v>428</v>
          </cell>
          <cell r="K184">
            <v>0.52329999999999999</v>
          </cell>
        </row>
        <row r="185">
          <cell r="J185">
            <v>576</v>
          </cell>
          <cell r="K185">
            <v>0.46029999999999999</v>
          </cell>
        </row>
        <row r="186">
          <cell r="J186">
            <v>560</v>
          </cell>
          <cell r="K186">
            <v>0.35339999999999999</v>
          </cell>
        </row>
        <row r="187">
          <cell r="J187">
            <v>288</v>
          </cell>
          <cell r="K187">
            <v>0.49859999999999999</v>
          </cell>
        </row>
        <row r="188">
          <cell r="J188">
            <v>373</v>
          </cell>
          <cell r="K188">
            <v>0.5151</v>
          </cell>
        </row>
        <row r="189">
          <cell r="J189">
            <v>420</v>
          </cell>
          <cell r="K189">
            <v>0.87119999999999997</v>
          </cell>
        </row>
        <row r="190">
          <cell r="J190">
            <v>593</v>
          </cell>
          <cell r="K190">
            <v>0.50680000000000003</v>
          </cell>
        </row>
        <row r="191">
          <cell r="J191">
            <v>436</v>
          </cell>
          <cell r="K191">
            <v>0.28220000000000001</v>
          </cell>
        </row>
        <row r="192">
          <cell r="J192">
            <v>426</v>
          </cell>
          <cell r="K192">
            <v>0.54249999999999998</v>
          </cell>
        </row>
        <row r="193">
          <cell r="J193">
            <v>142</v>
          </cell>
          <cell r="K193">
            <v>8.2199999999999995E-2</v>
          </cell>
        </row>
        <row r="194">
          <cell r="J194">
            <v>621</v>
          </cell>
          <cell r="K194">
            <v>0.34789999999999999</v>
          </cell>
        </row>
        <row r="195">
          <cell r="J195">
            <v>535</v>
          </cell>
          <cell r="K195">
            <v>0.47670000000000001</v>
          </cell>
        </row>
        <row r="196">
          <cell r="J196">
            <v>196</v>
          </cell>
          <cell r="K196">
            <v>0.77810000000000001</v>
          </cell>
        </row>
        <row r="197">
          <cell r="J197">
            <v>294</v>
          </cell>
          <cell r="K197">
            <v>0.39729999999999999</v>
          </cell>
        </row>
        <row r="198">
          <cell r="J198">
            <v>471</v>
          </cell>
          <cell r="K198">
            <v>0.6</v>
          </cell>
        </row>
        <row r="199">
          <cell r="J199">
            <v>620</v>
          </cell>
          <cell r="K199">
            <v>0.29320000000000002</v>
          </cell>
        </row>
        <row r="200">
          <cell r="J200">
            <v>235</v>
          </cell>
          <cell r="K200">
            <v>0.6411</v>
          </cell>
        </row>
        <row r="201">
          <cell r="J201">
            <v>284</v>
          </cell>
          <cell r="K201">
            <v>0.50409999999999999</v>
          </cell>
        </row>
        <row r="202">
          <cell r="J202">
            <v>355</v>
          </cell>
          <cell r="K202">
            <v>0.4027</v>
          </cell>
        </row>
        <row r="203">
          <cell r="J203">
            <v>436</v>
          </cell>
          <cell r="K203">
            <v>0.50680000000000003</v>
          </cell>
        </row>
        <row r="204">
          <cell r="J204">
            <v>141</v>
          </cell>
          <cell r="K204">
            <v>0.54790000000000005</v>
          </cell>
        </row>
        <row r="205">
          <cell r="J205">
            <v>250</v>
          </cell>
          <cell r="K205">
            <v>0.36990000000000001</v>
          </cell>
        </row>
        <row r="206">
          <cell r="J206">
            <v>443</v>
          </cell>
          <cell r="K206">
            <v>0.2356</v>
          </cell>
        </row>
        <row r="207">
          <cell r="J207">
            <v>343</v>
          </cell>
          <cell r="K207">
            <v>0.58079999999999998</v>
          </cell>
        </row>
        <row r="208">
          <cell r="J208">
            <v>739</v>
          </cell>
          <cell r="K208">
            <v>1.9199999999999998E-2</v>
          </cell>
        </row>
        <row r="209">
          <cell r="J209">
            <v>270</v>
          </cell>
          <cell r="K209">
            <v>0.46850000000000003</v>
          </cell>
        </row>
        <row r="210">
          <cell r="J210">
            <v>424</v>
          </cell>
          <cell r="K210">
            <v>0.34250000000000003</v>
          </cell>
        </row>
        <row r="211">
          <cell r="J211">
            <v>980</v>
          </cell>
          <cell r="K211">
            <v>0.2712</v>
          </cell>
        </row>
        <row r="212">
          <cell r="J212">
            <v>994</v>
          </cell>
          <cell r="K212">
            <v>0.43009999999999998</v>
          </cell>
        </row>
        <row r="213">
          <cell r="J213">
            <v>284</v>
          </cell>
          <cell r="K213">
            <v>0.60550000000000004</v>
          </cell>
        </row>
        <row r="214">
          <cell r="J214">
            <v>236</v>
          </cell>
          <cell r="K214">
            <v>0.56710000000000005</v>
          </cell>
        </row>
        <row r="215">
          <cell r="J215">
            <v>188</v>
          </cell>
          <cell r="K215">
            <v>0.61919999999999997</v>
          </cell>
        </row>
        <row r="216">
          <cell r="J216">
            <v>329</v>
          </cell>
          <cell r="K216">
            <v>0.70409999999999995</v>
          </cell>
        </row>
        <row r="217">
          <cell r="J217">
            <v>549</v>
          </cell>
          <cell r="K217">
            <v>0.44379999999999997</v>
          </cell>
        </row>
        <row r="218">
          <cell r="J218">
            <v>652</v>
          </cell>
          <cell r="K218">
            <v>0.4466</v>
          </cell>
        </row>
        <row r="219">
          <cell r="J219">
            <v>378</v>
          </cell>
          <cell r="K219">
            <v>0.4219</v>
          </cell>
        </row>
        <row r="220">
          <cell r="J220">
            <v>255</v>
          </cell>
          <cell r="K220">
            <v>0.59179999999999999</v>
          </cell>
        </row>
        <row r="221">
          <cell r="J221">
            <v>441</v>
          </cell>
          <cell r="K221">
            <v>0.5726</v>
          </cell>
        </row>
        <row r="222">
          <cell r="J222">
            <v>356</v>
          </cell>
          <cell r="K222">
            <v>0.42470000000000002</v>
          </cell>
        </row>
        <row r="223">
          <cell r="J223">
            <v>437</v>
          </cell>
          <cell r="K223">
            <v>7.9500000000000001E-2</v>
          </cell>
        </row>
        <row r="224">
          <cell r="J224">
            <v>461</v>
          </cell>
          <cell r="K224">
            <v>0.31780000000000003</v>
          </cell>
        </row>
        <row r="225">
          <cell r="J225">
            <v>669</v>
          </cell>
          <cell r="K225">
            <v>0.31230000000000002</v>
          </cell>
        </row>
        <row r="226">
          <cell r="J226">
            <v>121</v>
          </cell>
          <cell r="K226">
            <v>0.39729999999999999</v>
          </cell>
        </row>
        <row r="227">
          <cell r="J227">
            <v>437</v>
          </cell>
          <cell r="K227">
            <v>0.61099999999999999</v>
          </cell>
        </row>
        <row r="228">
          <cell r="J228">
            <v>663</v>
          </cell>
          <cell r="K228">
            <v>0.2329</v>
          </cell>
        </row>
        <row r="229">
          <cell r="J229">
            <v>337</v>
          </cell>
          <cell r="K229">
            <v>0.50680000000000003</v>
          </cell>
        </row>
        <row r="230">
          <cell r="J230">
            <v>447</v>
          </cell>
          <cell r="K230">
            <v>0.61639999999999995</v>
          </cell>
        </row>
        <row r="231">
          <cell r="J231">
            <v>610</v>
          </cell>
          <cell r="K231">
            <v>0.1014</v>
          </cell>
        </row>
        <row r="232">
          <cell r="J232">
            <v>302</v>
          </cell>
          <cell r="K232">
            <v>0.31509999999999999</v>
          </cell>
        </row>
        <row r="233">
          <cell r="J233">
            <v>213</v>
          </cell>
          <cell r="K233">
            <v>0.65210000000000001</v>
          </cell>
        </row>
        <row r="234">
          <cell r="J234">
            <v>364</v>
          </cell>
          <cell r="K234">
            <v>0.51229999999999998</v>
          </cell>
        </row>
        <row r="235">
          <cell r="J235">
            <v>251</v>
          </cell>
          <cell r="K235">
            <v>0.62739999999999996</v>
          </cell>
        </row>
        <row r="236">
          <cell r="J236">
            <v>343</v>
          </cell>
          <cell r="K236">
            <v>0.39729999999999999</v>
          </cell>
        </row>
        <row r="237">
          <cell r="J237">
            <v>125</v>
          </cell>
          <cell r="K237">
            <v>0.37530000000000002</v>
          </cell>
        </row>
        <row r="238">
          <cell r="J238">
            <v>251</v>
          </cell>
          <cell r="K238">
            <v>0.3342</v>
          </cell>
        </row>
        <row r="239">
          <cell r="J239">
            <v>404</v>
          </cell>
          <cell r="K239">
            <v>0.36159999999999998</v>
          </cell>
        </row>
        <row r="240">
          <cell r="J240">
            <v>161</v>
          </cell>
          <cell r="K240">
            <v>0.26579999999999998</v>
          </cell>
        </row>
        <row r="241">
          <cell r="J241">
            <v>408</v>
          </cell>
          <cell r="K241">
            <v>0.38629999999999998</v>
          </cell>
        </row>
        <row r="242">
          <cell r="J242">
            <v>284</v>
          </cell>
          <cell r="K242">
            <v>0.31509999999999999</v>
          </cell>
        </row>
        <row r="243">
          <cell r="J243">
            <v>443</v>
          </cell>
          <cell r="K243">
            <v>0.55620000000000003</v>
          </cell>
        </row>
        <row r="244">
          <cell r="J244">
            <v>718</v>
          </cell>
          <cell r="K244">
            <v>0.44929999999999998</v>
          </cell>
        </row>
        <row r="245">
          <cell r="J245">
            <v>478</v>
          </cell>
          <cell r="K245">
            <v>0.31780000000000003</v>
          </cell>
        </row>
        <row r="246">
          <cell r="J246">
            <v>533</v>
          </cell>
          <cell r="K246">
            <v>0.51229999999999998</v>
          </cell>
        </row>
        <row r="247">
          <cell r="J247">
            <v>566</v>
          </cell>
          <cell r="K247">
            <v>0.36990000000000001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ized Data and Model"/>
    </sheetNames>
    <sheetDataSet>
      <sheetData sheetId="0">
        <row r="4">
          <cell r="N4">
            <v>0.79743589743589749</v>
          </cell>
          <cell r="O4">
            <v>0.16159999999999999</v>
          </cell>
        </row>
        <row r="5">
          <cell r="N5">
            <v>0.56315789473684219</v>
          </cell>
          <cell r="O5">
            <v>0.34789999999999999</v>
          </cell>
        </row>
        <row r="6">
          <cell r="N6">
            <v>0.52071713147410359</v>
          </cell>
          <cell r="O6">
            <v>0.39729999999999999</v>
          </cell>
        </row>
        <row r="7">
          <cell r="N7">
            <v>0.37943661971830989</v>
          </cell>
          <cell r="O7">
            <v>0.3644</v>
          </cell>
        </row>
        <row r="8">
          <cell r="N8">
            <v>0.52020202020202022</v>
          </cell>
          <cell r="O8">
            <v>0.41099999999999998</v>
          </cell>
        </row>
        <row r="9">
          <cell r="N9">
            <v>0.42072072072072075</v>
          </cell>
          <cell r="O9">
            <v>0.41099999999999998</v>
          </cell>
        </row>
        <row r="10">
          <cell r="N10">
            <v>0.42036199095022619</v>
          </cell>
          <cell r="O10">
            <v>0.52600000000000002</v>
          </cell>
        </row>
        <row r="11">
          <cell r="N11">
            <v>0.69944903581267226</v>
          </cell>
          <cell r="O11">
            <v>0.43290000000000001</v>
          </cell>
        </row>
        <row r="12">
          <cell r="N12">
            <v>0.30994035785288276</v>
          </cell>
          <cell r="O12">
            <v>0.69589999999999996</v>
          </cell>
        </row>
        <row r="13">
          <cell r="N13">
            <v>0.58993288590604032</v>
          </cell>
          <cell r="O13">
            <v>0.1096</v>
          </cell>
        </row>
        <row r="14">
          <cell r="N14">
            <v>0.50030840400925214</v>
          </cell>
          <cell r="O14">
            <v>0.22470000000000001</v>
          </cell>
        </row>
        <row r="15">
          <cell r="N15">
            <v>0.38932038834951455</v>
          </cell>
          <cell r="O15">
            <v>0.21920000000000001</v>
          </cell>
        </row>
        <row r="16">
          <cell r="N16">
            <v>0.5</v>
          </cell>
          <cell r="O16">
            <v>0.39179999999999998</v>
          </cell>
        </row>
        <row r="17">
          <cell r="N17">
            <v>0.40943396226415096</v>
          </cell>
          <cell r="O17">
            <v>0.53700000000000003</v>
          </cell>
        </row>
        <row r="18">
          <cell r="N18">
            <v>0.39985528219971056</v>
          </cell>
          <cell r="O18">
            <v>0.51229999999999998</v>
          </cell>
        </row>
        <row r="19">
          <cell r="N19">
            <v>0.65936000000000006</v>
          </cell>
          <cell r="O19">
            <v>0.36159999999999998</v>
          </cell>
        </row>
        <row r="20">
          <cell r="N20">
            <v>0.25064935064935068</v>
          </cell>
          <cell r="O20">
            <v>0.84379999999999999</v>
          </cell>
        </row>
        <row r="21">
          <cell r="N21">
            <v>0.30000000000000004</v>
          </cell>
          <cell r="O21">
            <v>0.91510000000000002</v>
          </cell>
        </row>
        <row r="22">
          <cell r="N22">
            <v>0.62067796610169501</v>
          </cell>
          <cell r="O22">
            <v>0.43009999999999998</v>
          </cell>
        </row>
        <row r="23">
          <cell r="N23">
            <v>0.48918918918918919</v>
          </cell>
          <cell r="O23">
            <v>0.48220000000000002</v>
          </cell>
        </row>
        <row r="24">
          <cell r="N24">
            <v>0.55034965034965044</v>
          </cell>
          <cell r="O24">
            <v>0.4904</v>
          </cell>
        </row>
        <row r="25">
          <cell r="N25">
            <v>0.54065573770491804</v>
          </cell>
          <cell r="O25">
            <v>0.52329999999999999</v>
          </cell>
        </row>
        <row r="26">
          <cell r="N26">
            <v>0.64984126984126989</v>
          </cell>
          <cell r="O26">
            <v>0.44929999999999998</v>
          </cell>
        </row>
        <row r="27">
          <cell r="N27">
            <v>0.30000000000000004</v>
          </cell>
          <cell r="O27">
            <v>0.6603</v>
          </cell>
        </row>
        <row r="28">
          <cell r="N28">
            <v>0.53911111111111121</v>
          </cell>
          <cell r="O28">
            <v>0.48770000000000002</v>
          </cell>
        </row>
        <row r="29">
          <cell r="N29">
            <v>0.52553191489361706</v>
          </cell>
          <cell r="O29">
            <v>0.43840000000000001</v>
          </cell>
        </row>
        <row r="30">
          <cell r="N30">
            <v>0.46721311475409844</v>
          </cell>
          <cell r="O30">
            <v>0.53149999999999997</v>
          </cell>
        </row>
        <row r="31">
          <cell r="N31">
            <v>0.83086419753086416</v>
          </cell>
          <cell r="O31">
            <v>0.13969999999999999</v>
          </cell>
        </row>
        <row r="32">
          <cell r="N32">
            <v>0.56046511627906981</v>
          </cell>
          <cell r="O32">
            <v>0.46850000000000003</v>
          </cell>
        </row>
        <row r="33">
          <cell r="N33">
            <v>0.46030534351145036</v>
          </cell>
          <cell r="O33">
            <v>0.50139999999999996</v>
          </cell>
        </row>
        <row r="34">
          <cell r="N34">
            <v>0.62115384615384617</v>
          </cell>
          <cell r="O34">
            <v>0.30680000000000002</v>
          </cell>
        </row>
        <row r="35">
          <cell r="N35">
            <v>0.59863013698630141</v>
          </cell>
          <cell r="O35">
            <v>0.52049999999999996</v>
          </cell>
        </row>
        <row r="36">
          <cell r="N36">
            <v>0.79921259842519687</v>
          </cell>
          <cell r="O36">
            <v>0.1288</v>
          </cell>
        </row>
        <row r="37">
          <cell r="N37">
            <v>0.67854671280276824</v>
          </cell>
          <cell r="O37">
            <v>0.24110000000000001</v>
          </cell>
        </row>
        <row r="38">
          <cell r="N38">
            <v>0.3666666666666667</v>
          </cell>
          <cell r="O38">
            <v>0.4521</v>
          </cell>
        </row>
        <row r="39">
          <cell r="N39">
            <v>0.62052401746724895</v>
          </cell>
          <cell r="O39">
            <v>0.47949999999999998</v>
          </cell>
        </row>
        <row r="40">
          <cell r="N40">
            <v>0.74</v>
          </cell>
          <cell r="O40">
            <v>0.2712</v>
          </cell>
        </row>
        <row r="41">
          <cell r="N41">
            <v>0.60909090909090902</v>
          </cell>
          <cell r="O41">
            <v>0.43009999999999998</v>
          </cell>
        </row>
        <row r="42">
          <cell r="N42">
            <v>0.39677419354838717</v>
          </cell>
          <cell r="O42">
            <v>0.56710000000000005</v>
          </cell>
        </row>
        <row r="43">
          <cell r="N43">
            <v>0.58842105263157907</v>
          </cell>
          <cell r="O43">
            <v>0.32050000000000001</v>
          </cell>
        </row>
        <row r="44">
          <cell r="N44">
            <v>0.40163934426229508</v>
          </cell>
          <cell r="O44">
            <v>0.44929999999999998</v>
          </cell>
        </row>
        <row r="45">
          <cell r="N45">
            <v>0.44649681528662422</v>
          </cell>
          <cell r="O45">
            <v>0.50960000000000005</v>
          </cell>
        </row>
        <row r="46">
          <cell r="N46">
            <v>0.46363636363636362</v>
          </cell>
          <cell r="O46">
            <v>0.72050000000000003</v>
          </cell>
        </row>
        <row r="47">
          <cell r="N47">
            <v>0.39779179810725551</v>
          </cell>
          <cell r="O47">
            <v>0.49590000000000001</v>
          </cell>
        </row>
        <row r="48">
          <cell r="N48">
            <v>0.43777777777777782</v>
          </cell>
          <cell r="O48">
            <v>0.44929999999999998</v>
          </cell>
        </row>
        <row r="49">
          <cell r="N49">
            <v>0.36845637583892621</v>
          </cell>
          <cell r="O49">
            <v>0.53149999999999997</v>
          </cell>
        </row>
        <row r="50">
          <cell r="N50">
            <v>0.71123595505617987</v>
          </cell>
          <cell r="O50">
            <v>0.1507</v>
          </cell>
        </row>
        <row r="51">
          <cell r="N51">
            <v>0.43103448275862077</v>
          </cell>
          <cell r="O51">
            <v>0.6</v>
          </cell>
        </row>
        <row r="52">
          <cell r="N52">
            <v>0.46470588235294119</v>
          </cell>
          <cell r="O52">
            <v>0.52600000000000002</v>
          </cell>
        </row>
        <row r="53">
          <cell r="N53">
            <v>0.68761061946902657</v>
          </cell>
          <cell r="O53">
            <v>0.21099999999999999</v>
          </cell>
        </row>
        <row r="54">
          <cell r="N54">
            <v>0.60778443113772462</v>
          </cell>
          <cell r="O54">
            <v>0.33150000000000002</v>
          </cell>
        </row>
        <row r="55">
          <cell r="N55">
            <v>0.47938144329896915</v>
          </cell>
          <cell r="O55">
            <v>0.32879999999999998</v>
          </cell>
        </row>
        <row r="56">
          <cell r="N56">
            <v>0.35792349726775963</v>
          </cell>
          <cell r="O56">
            <v>0.61919999999999997</v>
          </cell>
        </row>
        <row r="57">
          <cell r="N57">
            <v>0.8087248322147651</v>
          </cell>
          <cell r="O57">
            <v>0.2712</v>
          </cell>
        </row>
        <row r="58">
          <cell r="N58">
            <v>0.779863481228669</v>
          </cell>
          <cell r="O58">
            <v>0.32879999999999998</v>
          </cell>
        </row>
        <row r="59">
          <cell r="N59">
            <v>0.62173913043478257</v>
          </cell>
          <cell r="O59">
            <v>0.41370000000000001</v>
          </cell>
        </row>
        <row r="60">
          <cell r="N60">
            <v>0.38121212121212122</v>
          </cell>
          <cell r="O60">
            <v>0.47949999999999998</v>
          </cell>
        </row>
        <row r="61">
          <cell r="N61">
            <v>0.5295302013422819</v>
          </cell>
          <cell r="O61">
            <v>0.63009999999999999</v>
          </cell>
        </row>
        <row r="62">
          <cell r="N62">
            <v>0.21069182389937108</v>
          </cell>
          <cell r="O62">
            <v>0.90410000000000001</v>
          </cell>
        </row>
        <row r="63">
          <cell r="N63">
            <v>0.41007751937984493</v>
          </cell>
          <cell r="O63">
            <v>0.54249999999999998</v>
          </cell>
        </row>
        <row r="64">
          <cell r="N64">
            <v>0.9</v>
          </cell>
          <cell r="O64">
            <v>7.9500000000000001E-2</v>
          </cell>
        </row>
        <row r="65">
          <cell r="N65">
            <v>0.38936170212765953</v>
          </cell>
          <cell r="O65">
            <v>0.55069999999999997</v>
          </cell>
        </row>
        <row r="66">
          <cell r="N66">
            <v>0.59000000000000008</v>
          </cell>
          <cell r="O66">
            <v>0.69320000000000004</v>
          </cell>
        </row>
        <row r="67">
          <cell r="N67">
            <v>0.38990662516674079</v>
          </cell>
          <cell r="O67">
            <v>0.71509999999999996</v>
          </cell>
        </row>
        <row r="68">
          <cell r="N68">
            <v>0.40833333333333333</v>
          </cell>
          <cell r="O68">
            <v>0.52049999999999996</v>
          </cell>
        </row>
        <row r="69">
          <cell r="N69">
            <v>0.39913043478260868</v>
          </cell>
          <cell r="O69">
            <v>0.15890000000000001</v>
          </cell>
        </row>
        <row r="70">
          <cell r="N70">
            <v>0.38148148148148153</v>
          </cell>
          <cell r="O70">
            <v>0.54520000000000002</v>
          </cell>
        </row>
        <row r="71">
          <cell r="N71">
            <v>0.36875000000000002</v>
          </cell>
          <cell r="O71">
            <v>0.47949999999999998</v>
          </cell>
        </row>
        <row r="72">
          <cell r="N72">
            <v>0.43015873015873018</v>
          </cell>
          <cell r="O72">
            <v>0.58630000000000004</v>
          </cell>
        </row>
        <row r="73">
          <cell r="N73">
            <v>0.3194690265486726</v>
          </cell>
          <cell r="O73">
            <v>0.67949999999999999</v>
          </cell>
        </row>
        <row r="74">
          <cell r="N74">
            <v>0.42124352331606219</v>
          </cell>
          <cell r="O74">
            <v>0.57809999999999995</v>
          </cell>
        </row>
        <row r="75">
          <cell r="N75">
            <v>0.51042524005486967</v>
          </cell>
          <cell r="O75">
            <v>0.41099999999999998</v>
          </cell>
        </row>
        <row r="76">
          <cell r="N76">
            <v>0.2502645502645503</v>
          </cell>
          <cell r="O76">
            <v>0.68220000000000003</v>
          </cell>
        </row>
        <row r="77">
          <cell r="N77">
            <v>0.16956521739130437</v>
          </cell>
          <cell r="O77">
            <v>0.82469999999999999</v>
          </cell>
        </row>
        <row r="78">
          <cell r="N78">
            <v>0.67142857142857137</v>
          </cell>
          <cell r="O78">
            <v>0.21640000000000001</v>
          </cell>
        </row>
        <row r="79">
          <cell r="N79">
            <v>0.56197183098591552</v>
          </cell>
          <cell r="O79">
            <v>0.6</v>
          </cell>
        </row>
        <row r="80">
          <cell r="N80">
            <v>0.4188811188811189</v>
          </cell>
          <cell r="O80">
            <v>0.39179999999999998</v>
          </cell>
        </row>
        <row r="81">
          <cell r="N81">
            <v>0.53984063745019928</v>
          </cell>
          <cell r="O81">
            <v>0.58899999999999997</v>
          </cell>
        </row>
        <row r="82">
          <cell r="N82">
            <v>0.52941176470588236</v>
          </cell>
          <cell r="O82">
            <v>0.29320000000000002</v>
          </cell>
        </row>
        <row r="83">
          <cell r="N83">
            <v>0.65</v>
          </cell>
          <cell r="O83">
            <v>0.2712</v>
          </cell>
        </row>
        <row r="84">
          <cell r="N84">
            <v>0.34070796460176994</v>
          </cell>
          <cell r="O84">
            <v>0.55069999999999997</v>
          </cell>
        </row>
        <row r="85">
          <cell r="N85">
            <v>0.55000000000000004</v>
          </cell>
          <cell r="O85">
            <v>0.4521</v>
          </cell>
        </row>
        <row r="86">
          <cell r="N86">
            <v>0.49036144578313257</v>
          </cell>
          <cell r="O86">
            <v>0.51780000000000004</v>
          </cell>
        </row>
        <row r="87">
          <cell r="N87">
            <v>0.56060606060606066</v>
          </cell>
          <cell r="O87">
            <v>0.52049999999999996</v>
          </cell>
        </row>
        <row r="88">
          <cell r="N88">
            <v>0.19117647058823531</v>
          </cell>
          <cell r="O88">
            <v>0.63009999999999999</v>
          </cell>
        </row>
        <row r="89">
          <cell r="N89">
            <v>0.53106796116504862</v>
          </cell>
          <cell r="O89">
            <v>0.36990000000000001</v>
          </cell>
        </row>
        <row r="90">
          <cell r="N90">
            <v>0.45041322314049592</v>
          </cell>
          <cell r="O90">
            <v>0.56989999999999996</v>
          </cell>
        </row>
        <row r="91">
          <cell r="N91">
            <v>0.45878787878787886</v>
          </cell>
          <cell r="O91">
            <v>0.41920000000000002</v>
          </cell>
        </row>
        <row r="92">
          <cell r="N92">
            <v>0.49856630824372761</v>
          </cell>
          <cell r="O92">
            <v>0.45479999999999998</v>
          </cell>
        </row>
        <row r="93">
          <cell r="N93">
            <v>0.50902255639097749</v>
          </cell>
          <cell r="O93">
            <v>0.62190000000000001</v>
          </cell>
        </row>
        <row r="94">
          <cell r="N94">
            <v>0.3523489932885906</v>
          </cell>
          <cell r="O94">
            <v>0.70960000000000001</v>
          </cell>
        </row>
        <row r="95">
          <cell r="N95">
            <v>0.64095238095238094</v>
          </cell>
          <cell r="O95">
            <v>0.30959999999999999</v>
          </cell>
        </row>
        <row r="96">
          <cell r="N96">
            <v>0.70961098398169342</v>
          </cell>
          <cell r="O96">
            <v>0.24110000000000001</v>
          </cell>
        </row>
        <row r="97">
          <cell r="N97">
            <v>0.76069651741293531</v>
          </cell>
          <cell r="O97">
            <v>4.6600000000000003E-2</v>
          </cell>
        </row>
        <row r="98">
          <cell r="N98">
            <v>0.33002114164904867</v>
          </cell>
          <cell r="O98">
            <v>0.63560000000000005</v>
          </cell>
        </row>
        <row r="99">
          <cell r="N99">
            <v>0.60138248847926268</v>
          </cell>
          <cell r="O99">
            <v>0.43009999999999998</v>
          </cell>
        </row>
        <row r="100">
          <cell r="N100">
            <v>0.73963133640553003</v>
          </cell>
          <cell r="O100">
            <v>0.38080000000000003</v>
          </cell>
        </row>
        <row r="101">
          <cell r="N101">
            <v>0.37035573122529653</v>
          </cell>
          <cell r="O101">
            <v>0.45750000000000002</v>
          </cell>
        </row>
        <row r="102">
          <cell r="N102">
            <v>0.53028391167192435</v>
          </cell>
          <cell r="O102">
            <v>0.189</v>
          </cell>
        </row>
        <row r="103">
          <cell r="N103">
            <v>0.53030303030303039</v>
          </cell>
          <cell r="O103">
            <v>0.29039999999999999</v>
          </cell>
        </row>
        <row r="104">
          <cell r="N104">
            <v>0.5598425196850394</v>
          </cell>
          <cell r="O104">
            <v>0.29859999999999998</v>
          </cell>
        </row>
        <row r="105">
          <cell r="N105">
            <v>0.40990099009900993</v>
          </cell>
          <cell r="O105">
            <v>0.58079999999999998</v>
          </cell>
        </row>
        <row r="106">
          <cell r="N106">
            <v>0.51019108280254777</v>
          </cell>
          <cell r="O106">
            <v>0.39179999999999998</v>
          </cell>
        </row>
        <row r="107">
          <cell r="N107">
            <v>0.63965244865718796</v>
          </cell>
          <cell r="O107">
            <v>0.38629999999999998</v>
          </cell>
        </row>
        <row r="108">
          <cell r="N108">
            <v>0.47894736842105268</v>
          </cell>
          <cell r="O108">
            <v>0.48770000000000002</v>
          </cell>
        </row>
        <row r="109">
          <cell r="N109">
            <v>0.66023738872403559</v>
          </cell>
          <cell r="O109">
            <v>0.41099999999999998</v>
          </cell>
        </row>
        <row r="110">
          <cell r="N110">
            <v>0.74070796460176991</v>
          </cell>
          <cell r="O110">
            <v>0.50409999999999999</v>
          </cell>
        </row>
        <row r="111">
          <cell r="N111">
            <v>0.5299465240641712</v>
          </cell>
          <cell r="O111">
            <v>0.2767</v>
          </cell>
        </row>
        <row r="112">
          <cell r="N112">
            <v>0.65965665236051507</v>
          </cell>
          <cell r="O112">
            <v>0.32879999999999998</v>
          </cell>
        </row>
        <row r="113">
          <cell r="N113">
            <v>0.27894736842105267</v>
          </cell>
          <cell r="O113">
            <v>0.53149999999999997</v>
          </cell>
        </row>
        <row r="114">
          <cell r="N114">
            <v>0.43975903614457834</v>
          </cell>
          <cell r="O114">
            <v>0.4274</v>
          </cell>
        </row>
        <row r="115">
          <cell r="N115">
            <v>0.51935483870967747</v>
          </cell>
          <cell r="O115">
            <v>0.24110000000000001</v>
          </cell>
        </row>
        <row r="116">
          <cell r="N116">
            <v>0.55905292479108637</v>
          </cell>
          <cell r="O116">
            <v>0.41099999999999998</v>
          </cell>
        </row>
        <row r="117">
          <cell r="N117">
            <v>0.53055555555555556</v>
          </cell>
          <cell r="O117">
            <v>0.39729999999999999</v>
          </cell>
        </row>
        <row r="118">
          <cell r="N118">
            <v>0.21171171171171171</v>
          </cell>
          <cell r="O118">
            <v>0.79730000000000001</v>
          </cell>
        </row>
        <row r="119">
          <cell r="N119">
            <v>0.15964912280701754</v>
          </cell>
          <cell r="O119">
            <v>0.68769999999999998</v>
          </cell>
        </row>
        <row r="120">
          <cell r="N120">
            <v>0.44639175257731956</v>
          </cell>
          <cell r="O120">
            <v>0.58899999999999997</v>
          </cell>
        </row>
        <row r="121">
          <cell r="N121">
            <v>0.47948717948717956</v>
          </cell>
          <cell r="O121">
            <v>0.61919999999999997</v>
          </cell>
        </row>
        <row r="122">
          <cell r="N122">
            <v>0.52424242424242429</v>
          </cell>
          <cell r="O122">
            <v>0.45479999999999998</v>
          </cell>
        </row>
        <row r="123">
          <cell r="N123">
            <v>0.61250000000000004</v>
          </cell>
          <cell r="O123">
            <v>0.48770000000000002</v>
          </cell>
        </row>
        <row r="124">
          <cell r="N124">
            <v>0.66216216216216217</v>
          </cell>
          <cell r="O124">
            <v>0.47949999999999998</v>
          </cell>
        </row>
        <row r="125">
          <cell r="N125">
            <v>0.55181347150259075</v>
          </cell>
          <cell r="O125">
            <v>0.49320000000000003</v>
          </cell>
        </row>
        <row r="126">
          <cell r="N126">
            <v>0.58571428571428574</v>
          </cell>
          <cell r="O126">
            <v>0.36159999999999998</v>
          </cell>
        </row>
        <row r="127">
          <cell r="N127">
            <v>0.49024390243902438</v>
          </cell>
          <cell r="O127">
            <v>0.4219</v>
          </cell>
        </row>
        <row r="128">
          <cell r="N128">
            <v>0.34888888888888892</v>
          </cell>
          <cell r="O128">
            <v>0.74250000000000005</v>
          </cell>
        </row>
        <row r="129">
          <cell r="N129">
            <v>0.64054054054054055</v>
          </cell>
          <cell r="O129">
            <v>0.36990000000000001</v>
          </cell>
        </row>
        <row r="130">
          <cell r="N130">
            <v>0.53851851851851851</v>
          </cell>
          <cell r="O130">
            <v>0.44109999999999999</v>
          </cell>
        </row>
        <row r="131">
          <cell r="N131">
            <v>0.38421052631578945</v>
          </cell>
          <cell r="O131">
            <v>0.47949999999999998</v>
          </cell>
        </row>
        <row r="132">
          <cell r="N132">
            <v>0.42164948453608253</v>
          </cell>
          <cell r="O132">
            <v>0.41370000000000001</v>
          </cell>
        </row>
        <row r="133">
          <cell r="N133">
            <v>0.52978723404255323</v>
          </cell>
          <cell r="O133">
            <v>0.44379999999999997</v>
          </cell>
        </row>
        <row r="134">
          <cell r="N134">
            <v>0.14800000000000002</v>
          </cell>
          <cell r="O134">
            <v>0.61919999999999997</v>
          </cell>
        </row>
        <row r="135">
          <cell r="N135">
            <v>0.44162162162162166</v>
          </cell>
          <cell r="O135">
            <v>0.54790000000000005</v>
          </cell>
        </row>
        <row r="136">
          <cell r="N136">
            <v>0.51052631578947372</v>
          </cell>
          <cell r="O136">
            <v>0.2712</v>
          </cell>
        </row>
        <row r="137">
          <cell r="N137">
            <v>0.24171428571428571</v>
          </cell>
          <cell r="O137">
            <v>0.76160000000000005</v>
          </cell>
        </row>
        <row r="138">
          <cell r="N138">
            <v>0.45035128805620606</v>
          </cell>
          <cell r="O138">
            <v>0.51229999999999998</v>
          </cell>
        </row>
        <row r="139">
          <cell r="N139">
            <v>0.47171717171717176</v>
          </cell>
          <cell r="O139">
            <v>0.60819999999999996</v>
          </cell>
        </row>
        <row r="140">
          <cell r="N140">
            <v>0.25163398692810457</v>
          </cell>
          <cell r="O140">
            <v>0.61099999999999999</v>
          </cell>
        </row>
        <row r="141">
          <cell r="N141">
            <v>0.54571428571428571</v>
          </cell>
          <cell r="O141">
            <v>0.30680000000000002</v>
          </cell>
        </row>
        <row r="142">
          <cell r="N142">
            <v>0.57204968944099377</v>
          </cell>
          <cell r="O142">
            <v>0.52329999999999999</v>
          </cell>
        </row>
        <row r="143">
          <cell r="N143">
            <v>0.44181818181818189</v>
          </cell>
          <cell r="O143">
            <v>0.48220000000000002</v>
          </cell>
        </row>
        <row r="144">
          <cell r="N144">
            <v>0.64339622641509431</v>
          </cell>
          <cell r="O144">
            <v>0.22189999999999999</v>
          </cell>
        </row>
        <row r="145">
          <cell r="N145">
            <v>0.62235294117647066</v>
          </cell>
          <cell r="O145">
            <v>0.38900000000000001</v>
          </cell>
        </row>
        <row r="146">
          <cell r="N146">
            <v>0.50245398773006145</v>
          </cell>
          <cell r="O146">
            <v>0.41639999999999999</v>
          </cell>
        </row>
        <row r="147">
          <cell r="N147">
            <v>0.44854771784232361</v>
          </cell>
          <cell r="O147">
            <v>0.4849</v>
          </cell>
        </row>
        <row r="148">
          <cell r="N148">
            <v>0.55454545454545456</v>
          </cell>
          <cell r="O148">
            <v>0.55069999999999997</v>
          </cell>
        </row>
        <row r="149">
          <cell r="N149">
            <v>0.26024653312788903</v>
          </cell>
          <cell r="O149">
            <v>0.81640000000000001</v>
          </cell>
        </row>
        <row r="150">
          <cell r="N150">
            <v>0.71772151898734182</v>
          </cell>
          <cell r="O150">
            <v>0.29320000000000002</v>
          </cell>
        </row>
        <row r="151">
          <cell r="N151">
            <v>0.34258064516129033</v>
          </cell>
          <cell r="O151">
            <v>0.50139999999999996</v>
          </cell>
        </row>
        <row r="152">
          <cell r="N152">
            <v>0.61099476439790579</v>
          </cell>
          <cell r="O152">
            <v>0.3014</v>
          </cell>
        </row>
        <row r="153">
          <cell r="N153">
            <v>0.52352941176470591</v>
          </cell>
          <cell r="O153">
            <v>0.34250000000000003</v>
          </cell>
        </row>
        <row r="154">
          <cell r="N154">
            <v>0.44782608695652171</v>
          </cell>
          <cell r="O154">
            <v>0.6</v>
          </cell>
        </row>
        <row r="155">
          <cell r="N155">
            <v>0.61052631578947369</v>
          </cell>
          <cell r="O155">
            <v>0.49859999999999999</v>
          </cell>
        </row>
        <row r="156">
          <cell r="N156">
            <v>0.60841121495327111</v>
          </cell>
          <cell r="O156">
            <v>0.63839999999999997</v>
          </cell>
        </row>
        <row r="157">
          <cell r="N157">
            <v>0.68105263157894735</v>
          </cell>
          <cell r="O157">
            <v>0.29039999999999999</v>
          </cell>
        </row>
        <row r="158">
          <cell r="N158">
            <v>0.38993288590604025</v>
          </cell>
          <cell r="O158">
            <v>0.53969999999999996</v>
          </cell>
        </row>
        <row r="159">
          <cell r="N159">
            <v>0.74785276073619633</v>
          </cell>
          <cell r="O159">
            <v>0.27950000000000003</v>
          </cell>
        </row>
        <row r="160">
          <cell r="N160">
            <v>0.43975903614457834</v>
          </cell>
          <cell r="O160">
            <v>0.67669999999999997</v>
          </cell>
        </row>
        <row r="161">
          <cell r="N161">
            <v>0.63962264150943393</v>
          </cell>
          <cell r="O161">
            <v>0.38900000000000001</v>
          </cell>
        </row>
        <row r="162">
          <cell r="N162">
            <v>0.54064171122994653</v>
          </cell>
          <cell r="O162">
            <v>0.57530000000000003</v>
          </cell>
        </row>
        <row r="163">
          <cell r="N163">
            <v>0.47791411042944787</v>
          </cell>
          <cell r="O163">
            <v>0.31230000000000002</v>
          </cell>
        </row>
        <row r="164">
          <cell r="N164">
            <v>0.41823204419889504</v>
          </cell>
          <cell r="O164">
            <v>0.4521</v>
          </cell>
        </row>
        <row r="165">
          <cell r="N165">
            <v>0.64873646209386282</v>
          </cell>
          <cell r="O165">
            <v>0.53149999999999997</v>
          </cell>
        </row>
        <row r="166">
          <cell r="N166">
            <v>0.39022082018927451</v>
          </cell>
          <cell r="O166">
            <v>0.53969999999999996</v>
          </cell>
        </row>
        <row r="167">
          <cell r="N167">
            <v>0.45064935064935063</v>
          </cell>
          <cell r="O167">
            <v>0.4027</v>
          </cell>
        </row>
        <row r="168">
          <cell r="N168">
            <v>0.73859649122807014</v>
          </cell>
          <cell r="O168">
            <v>0.4</v>
          </cell>
        </row>
        <row r="169">
          <cell r="N169">
            <v>0.53034482758620693</v>
          </cell>
          <cell r="O169">
            <v>0.43009999999999998</v>
          </cell>
        </row>
        <row r="170">
          <cell r="N170">
            <v>0.37019867549668872</v>
          </cell>
          <cell r="O170">
            <v>0.4027</v>
          </cell>
        </row>
        <row r="171">
          <cell r="N171">
            <v>0.67062937062937067</v>
          </cell>
          <cell r="O171">
            <v>0.31230000000000002</v>
          </cell>
        </row>
        <row r="172">
          <cell r="N172">
            <v>0.7204081632653061</v>
          </cell>
          <cell r="O172">
            <v>0.2301</v>
          </cell>
        </row>
        <row r="173">
          <cell r="N173">
            <v>0.5501607717041801</v>
          </cell>
          <cell r="O173">
            <v>0.6</v>
          </cell>
        </row>
        <row r="174">
          <cell r="N174">
            <v>0.62890365448504992</v>
          </cell>
          <cell r="O174">
            <v>0.2329</v>
          </cell>
        </row>
        <row r="175">
          <cell r="N175">
            <v>0.49032967032967034</v>
          </cell>
          <cell r="O175">
            <v>0.40820000000000001</v>
          </cell>
        </row>
        <row r="176">
          <cell r="N176">
            <v>0.48132678132678142</v>
          </cell>
          <cell r="O176">
            <v>0.32600000000000001</v>
          </cell>
        </row>
        <row r="177">
          <cell r="N177">
            <v>0.58100470957613826</v>
          </cell>
          <cell r="O177">
            <v>0.38900000000000001</v>
          </cell>
        </row>
        <row r="178">
          <cell r="N178">
            <v>0.41137724550898203</v>
          </cell>
          <cell r="O178">
            <v>0.52049999999999996</v>
          </cell>
        </row>
        <row r="179">
          <cell r="N179">
            <v>0.57058823529411762</v>
          </cell>
          <cell r="O179">
            <v>0.46300000000000002</v>
          </cell>
        </row>
        <row r="180">
          <cell r="N180">
            <v>0.1</v>
          </cell>
          <cell r="O180">
            <v>0.67949999999999999</v>
          </cell>
        </row>
        <row r="181">
          <cell r="N181">
            <v>0.31931034482758625</v>
          </cell>
          <cell r="O181">
            <v>0.68220000000000003</v>
          </cell>
        </row>
        <row r="182">
          <cell r="N182">
            <v>0.40222222222222226</v>
          </cell>
          <cell r="O182">
            <v>0.56989999999999996</v>
          </cell>
        </row>
        <row r="183">
          <cell r="N183">
            <v>0.21022727272727276</v>
          </cell>
          <cell r="O183">
            <v>0.86850000000000005</v>
          </cell>
        </row>
        <row r="184">
          <cell r="N184">
            <v>0.42000000000000004</v>
          </cell>
          <cell r="O184">
            <v>0.52329999999999999</v>
          </cell>
        </row>
        <row r="185">
          <cell r="N185">
            <v>0.56008119079837615</v>
          </cell>
          <cell r="O185">
            <v>0.46029999999999999</v>
          </cell>
        </row>
        <row r="186">
          <cell r="N186">
            <v>0.69092872570194386</v>
          </cell>
          <cell r="O186">
            <v>0.35339999999999999</v>
          </cell>
        </row>
        <row r="187">
          <cell r="N187">
            <v>0.36967984934086628</v>
          </cell>
          <cell r="O187">
            <v>0.49859999999999999</v>
          </cell>
        </row>
        <row r="188">
          <cell r="N188">
            <v>0.44038461538461537</v>
          </cell>
          <cell r="O188">
            <v>0.5151</v>
          </cell>
        </row>
        <row r="189">
          <cell r="N189">
            <v>0.28037135278514591</v>
          </cell>
          <cell r="O189">
            <v>0.87119999999999997</v>
          </cell>
        </row>
        <row r="190">
          <cell r="N190">
            <v>0.44031413612565451</v>
          </cell>
          <cell r="O190">
            <v>0.50680000000000003</v>
          </cell>
        </row>
        <row r="191">
          <cell r="N191">
            <v>0.60965250965250961</v>
          </cell>
          <cell r="O191">
            <v>0.28220000000000001</v>
          </cell>
        </row>
        <row r="192">
          <cell r="N192">
            <v>0.48918918918918919</v>
          </cell>
          <cell r="O192">
            <v>0.54249999999999998</v>
          </cell>
        </row>
        <row r="193">
          <cell r="N193">
            <v>0.77027027027027029</v>
          </cell>
          <cell r="O193">
            <v>8.2199999999999995E-2</v>
          </cell>
        </row>
        <row r="194">
          <cell r="N194">
            <v>0.53042998897464166</v>
          </cell>
          <cell r="O194">
            <v>0.34789999999999999</v>
          </cell>
        </row>
        <row r="195">
          <cell r="N195">
            <v>0.4701674277016743</v>
          </cell>
          <cell r="O195">
            <v>0.47670000000000001</v>
          </cell>
        </row>
        <row r="196">
          <cell r="N196">
            <v>0.17034277198211625</v>
          </cell>
          <cell r="O196">
            <v>0.77810000000000001</v>
          </cell>
        </row>
        <row r="197">
          <cell r="N197">
            <v>0.4390243902439025</v>
          </cell>
          <cell r="O197">
            <v>0.39729999999999999</v>
          </cell>
        </row>
        <row r="198">
          <cell r="N198">
            <v>0.480449141347424</v>
          </cell>
          <cell r="O198">
            <v>0.6</v>
          </cell>
        </row>
        <row r="199">
          <cell r="N199">
            <v>0.71041292639138243</v>
          </cell>
          <cell r="O199">
            <v>0.29320000000000002</v>
          </cell>
        </row>
        <row r="200">
          <cell r="N200">
            <v>0.41876606683804629</v>
          </cell>
          <cell r="O200">
            <v>0.6411</v>
          </cell>
        </row>
        <row r="201">
          <cell r="N201">
            <v>0.64857142857142858</v>
          </cell>
          <cell r="O201">
            <v>0.50409999999999999</v>
          </cell>
        </row>
        <row r="202">
          <cell r="N202">
            <v>0.39038737446197991</v>
          </cell>
          <cell r="O202">
            <v>0.4027</v>
          </cell>
        </row>
        <row r="203">
          <cell r="N203">
            <v>0.47014925373134331</v>
          </cell>
          <cell r="O203">
            <v>0.50680000000000003</v>
          </cell>
        </row>
        <row r="204">
          <cell r="N204">
            <v>0.21111111111111111</v>
          </cell>
          <cell r="O204">
            <v>0.54790000000000005</v>
          </cell>
        </row>
        <row r="205">
          <cell r="N205">
            <v>0.52967359050445106</v>
          </cell>
          <cell r="O205">
            <v>0.36990000000000001</v>
          </cell>
        </row>
        <row r="206">
          <cell r="N206">
            <v>0.6293680297397769</v>
          </cell>
          <cell r="O206">
            <v>0.2356</v>
          </cell>
        </row>
        <row r="207">
          <cell r="N207">
            <v>0.37007299270072991</v>
          </cell>
          <cell r="O207">
            <v>0.58079999999999998</v>
          </cell>
        </row>
        <row r="208">
          <cell r="N208">
            <v>0.82926315789473692</v>
          </cell>
          <cell r="O208">
            <v>1.9199999999999998E-2</v>
          </cell>
        </row>
        <row r="209">
          <cell r="N209">
            <v>0.46856368563685635</v>
          </cell>
          <cell r="O209">
            <v>0.46850000000000003</v>
          </cell>
        </row>
        <row r="210">
          <cell r="N210">
            <v>0.55128205128205132</v>
          </cell>
          <cell r="O210">
            <v>0.34250000000000003</v>
          </cell>
        </row>
        <row r="211">
          <cell r="N211">
            <v>0.67014314928425356</v>
          </cell>
          <cell r="O211">
            <v>0.2712</v>
          </cell>
        </row>
        <row r="212">
          <cell r="N212">
            <v>0.55048543689320395</v>
          </cell>
          <cell r="O212">
            <v>0.43009999999999998</v>
          </cell>
        </row>
        <row r="213">
          <cell r="N213">
            <v>0.4810526315789474</v>
          </cell>
          <cell r="O213">
            <v>0.60550000000000004</v>
          </cell>
        </row>
        <row r="214">
          <cell r="N214">
            <v>0.34888888888888892</v>
          </cell>
          <cell r="O214">
            <v>0.56710000000000005</v>
          </cell>
        </row>
        <row r="215">
          <cell r="N215">
            <v>0.30904522613065327</v>
          </cell>
          <cell r="O215">
            <v>0.61919999999999997</v>
          </cell>
        </row>
        <row r="216">
          <cell r="N216">
            <v>0.27226277372262775</v>
          </cell>
          <cell r="O216">
            <v>0.70409999999999995</v>
          </cell>
        </row>
        <row r="217">
          <cell r="N217">
            <v>0.41959798994974873</v>
          </cell>
          <cell r="O217">
            <v>0.44379999999999997</v>
          </cell>
        </row>
        <row r="218">
          <cell r="N218">
            <v>0.47016949152542376</v>
          </cell>
          <cell r="O218">
            <v>0.4466</v>
          </cell>
        </row>
        <row r="219">
          <cell r="N219">
            <v>0.44029850746268662</v>
          </cell>
          <cell r="O219">
            <v>0.4219</v>
          </cell>
        </row>
        <row r="220">
          <cell r="N220">
            <v>0.25938697318007664</v>
          </cell>
          <cell r="O220">
            <v>0.59179999999999999</v>
          </cell>
        </row>
        <row r="221">
          <cell r="N221">
            <v>0.40115473441108551</v>
          </cell>
          <cell r="O221">
            <v>0.5726</v>
          </cell>
        </row>
        <row r="222">
          <cell r="N222">
            <v>0.67016574585635358</v>
          </cell>
          <cell r="O222">
            <v>0.42470000000000002</v>
          </cell>
        </row>
        <row r="223">
          <cell r="N223">
            <v>0.75964912280701746</v>
          </cell>
          <cell r="O223">
            <v>7.9500000000000001E-2</v>
          </cell>
        </row>
        <row r="224">
          <cell r="N224">
            <v>0.65970695970695969</v>
          </cell>
          <cell r="O224">
            <v>0.31780000000000003</v>
          </cell>
        </row>
        <row r="225">
          <cell r="N225">
            <v>0.7009331259720063</v>
          </cell>
          <cell r="O225">
            <v>0.31230000000000002</v>
          </cell>
        </row>
        <row r="226">
          <cell r="N226">
            <v>0.5580645161290323</v>
          </cell>
          <cell r="O226">
            <v>0.39729999999999999</v>
          </cell>
        </row>
        <row r="227">
          <cell r="N227">
            <v>0.29032258064516131</v>
          </cell>
          <cell r="O227">
            <v>0.61099999999999999</v>
          </cell>
        </row>
        <row r="228">
          <cell r="N228">
            <v>0.65983086680761105</v>
          </cell>
          <cell r="O228">
            <v>0.2329</v>
          </cell>
        </row>
        <row r="229">
          <cell r="N229">
            <v>0.38088888888888894</v>
          </cell>
          <cell r="O229">
            <v>0.50680000000000003</v>
          </cell>
        </row>
        <row r="230">
          <cell r="N230">
            <v>0.40034129692832765</v>
          </cell>
          <cell r="O230">
            <v>0.61639999999999995</v>
          </cell>
        </row>
        <row r="231">
          <cell r="N231">
            <v>0.84018691588785044</v>
          </cell>
          <cell r="O231">
            <v>0.1014</v>
          </cell>
        </row>
        <row r="232">
          <cell r="N232">
            <v>0.30891719745222934</v>
          </cell>
          <cell r="O232">
            <v>0.31509999999999999</v>
          </cell>
        </row>
        <row r="233">
          <cell r="N233">
            <v>0.31118012422360253</v>
          </cell>
          <cell r="O233">
            <v>0.65210000000000001</v>
          </cell>
        </row>
        <row r="234">
          <cell r="N234">
            <v>0.53045685279187826</v>
          </cell>
          <cell r="O234">
            <v>0.51229999999999998</v>
          </cell>
        </row>
        <row r="235">
          <cell r="N235">
            <v>0.38940092165898621</v>
          </cell>
          <cell r="O235">
            <v>0.62739999999999996</v>
          </cell>
        </row>
        <row r="236">
          <cell r="N236">
            <v>0.53032490974729241</v>
          </cell>
          <cell r="O236">
            <v>0.39729999999999999</v>
          </cell>
        </row>
        <row r="237">
          <cell r="N237">
            <v>0.58387096774193548</v>
          </cell>
          <cell r="O237">
            <v>0.37530000000000002</v>
          </cell>
        </row>
        <row r="238">
          <cell r="N238">
            <v>0.36051873198847262</v>
          </cell>
          <cell r="O238">
            <v>0.3342</v>
          </cell>
        </row>
        <row r="239">
          <cell r="N239">
            <v>0.61037974683544305</v>
          </cell>
          <cell r="O239">
            <v>0.36159999999999998</v>
          </cell>
        </row>
        <row r="240">
          <cell r="N240">
            <v>0.28929577464788736</v>
          </cell>
          <cell r="O240">
            <v>0.26579999999999998</v>
          </cell>
        </row>
        <row r="241">
          <cell r="N241">
            <v>0.62989247311827956</v>
          </cell>
          <cell r="O241">
            <v>0.38629999999999998</v>
          </cell>
        </row>
        <row r="242">
          <cell r="N242">
            <v>0.32068965517241377</v>
          </cell>
          <cell r="O242">
            <v>0.31509999999999999</v>
          </cell>
        </row>
        <row r="243">
          <cell r="N243">
            <v>0.33034055727554179</v>
          </cell>
          <cell r="O243">
            <v>0.55620000000000003</v>
          </cell>
        </row>
        <row r="244">
          <cell r="N244">
            <v>0.66</v>
          </cell>
          <cell r="O244">
            <v>0.44929999999999998</v>
          </cell>
        </row>
        <row r="245">
          <cell r="N245">
            <v>0.54960422163588396</v>
          </cell>
          <cell r="O245">
            <v>0.31780000000000003</v>
          </cell>
        </row>
        <row r="246">
          <cell r="N246">
            <v>0.50067453625632385</v>
          </cell>
          <cell r="O246">
            <v>0.51229999999999998</v>
          </cell>
        </row>
        <row r="247">
          <cell r="N247">
            <v>0.51019108280254777</v>
          </cell>
          <cell r="O247">
            <v>0.36990000000000001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7"/>
  <sheetViews>
    <sheetView topLeftCell="F1" workbookViewId="0">
      <selection activeCell="K16" sqref="K16"/>
    </sheetView>
  </sheetViews>
  <sheetFormatPr defaultColWidth="11.19921875" defaultRowHeight="15.6" x14ac:dyDescent="0.25"/>
  <cols>
    <col min="1" max="1" width="22.19921875" customWidth="1"/>
    <col min="3" max="3" width="38.5" customWidth="1"/>
    <col min="4" max="4" width="26.19921875" customWidth="1"/>
    <col min="5" max="5" width="20.796875" customWidth="1"/>
    <col min="6" max="6" width="18.19921875" customWidth="1"/>
    <col min="7" max="7" width="39.19921875" style="3" customWidth="1"/>
    <col min="8" max="8" width="21.5" customWidth="1"/>
    <col min="9" max="9" width="25.69921875" customWidth="1"/>
    <col min="10" max="10" width="21.296875" customWidth="1"/>
    <col min="11" max="11" width="27.796875" style="4" customWidth="1"/>
  </cols>
  <sheetData>
    <row r="1" spans="1:11" x14ac:dyDescent="0.25">
      <c r="B1" t="s">
        <v>0</v>
      </c>
      <c r="C1" s="1" t="s">
        <v>1</v>
      </c>
      <c r="D1" s="2" t="s">
        <v>2</v>
      </c>
      <c r="J1" t="s">
        <v>3</v>
      </c>
    </row>
    <row r="2" spans="1:11" x14ac:dyDescent="0.25">
      <c r="E2" t="s">
        <v>4</v>
      </c>
      <c r="F2" s="28">
        <f>36/37</f>
        <v>0.97297297297297303</v>
      </c>
      <c r="G2" s="9" t="s">
        <v>19</v>
      </c>
      <c r="H2" t="s">
        <v>5</v>
      </c>
      <c r="J2" t="s">
        <v>6</v>
      </c>
      <c r="K2" s="4" t="s">
        <v>7</v>
      </c>
    </row>
    <row r="3" spans="1:11" s="8" customFormat="1" x14ac:dyDescent="0.25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15</v>
      </c>
      <c r="I3" s="5" t="s">
        <v>16</v>
      </c>
      <c r="J3" s="5" t="s">
        <v>17</v>
      </c>
      <c r="K3" s="7" t="s">
        <v>18</v>
      </c>
    </row>
    <row r="4" spans="1:11" x14ac:dyDescent="0.25">
      <c r="A4" t="s">
        <v>50</v>
      </c>
      <c r="B4" t="s">
        <v>51</v>
      </c>
      <c r="C4" t="s">
        <v>52</v>
      </c>
      <c r="D4">
        <v>2</v>
      </c>
      <c r="E4">
        <v>1060</v>
      </c>
      <c r="F4">
        <f>F$2</f>
        <v>0.97297297297297303</v>
      </c>
      <c r="G4" s="3">
        <f>E4*12*$F$4</f>
        <v>12376.216216216217</v>
      </c>
      <c r="H4">
        <v>114</v>
      </c>
      <c r="I4">
        <v>153</v>
      </c>
      <c r="J4">
        <v>148</v>
      </c>
      <c r="K4" s="4">
        <v>0.16159999999999999</v>
      </c>
    </row>
    <row r="5" spans="1:11" x14ac:dyDescent="0.25">
      <c r="A5" t="s">
        <v>53</v>
      </c>
      <c r="B5" t="s">
        <v>54</v>
      </c>
      <c r="C5" t="s">
        <v>52</v>
      </c>
      <c r="D5">
        <v>2</v>
      </c>
      <c r="E5">
        <v>1200</v>
      </c>
      <c r="G5" s="3">
        <f t="shared" ref="G5:G68" si="0">E5*12*$F$4</f>
        <v>14010.810810810812</v>
      </c>
      <c r="H5">
        <v>111</v>
      </c>
      <c r="I5">
        <v>149</v>
      </c>
      <c r="J5">
        <v>133</v>
      </c>
      <c r="K5" s="4">
        <v>0.34789999999999999</v>
      </c>
    </row>
    <row r="6" spans="1:11" x14ac:dyDescent="0.25">
      <c r="A6" t="s">
        <v>55</v>
      </c>
      <c r="B6" t="s">
        <v>56</v>
      </c>
      <c r="C6" t="s">
        <v>52</v>
      </c>
      <c r="D6">
        <v>1</v>
      </c>
      <c r="E6">
        <v>3300</v>
      </c>
      <c r="G6" s="3">
        <f t="shared" si="0"/>
        <v>38529.729729729734</v>
      </c>
      <c r="H6">
        <v>108</v>
      </c>
      <c r="I6">
        <v>610</v>
      </c>
      <c r="J6">
        <v>372</v>
      </c>
      <c r="K6" s="4">
        <v>0.39729999999999999</v>
      </c>
    </row>
    <row r="7" spans="1:11" x14ac:dyDescent="0.25">
      <c r="A7" t="s">
        <v>57</v>
      </c>
      <c r="B7" t="s">
        <v>58</v>
      </c>
      <c r="C7" t="s">
        <v>52</v>
      </c>
      <c r="D7">
        <v>1</v>
      </c>
      <c r="E7">
        <v>1400</v>
      </c>
      <c r="G7" s="3">
        <f t="shared" si="0"/>
        <v>16345.945945945947</v>
      </c>
      <c r="H7">
        <v>178</v>
      </c>
      <c r="I7">
        <v>533</v>
      </c>
      <c r="J7">
        <v>302</v>
      </c>
      <c r="K7" s="4">
        <v>0.3644</v>
      </c>
    </row>
    <row r="8" spans="1:11" x14ac:dyDescent="0.25">
      <c r="A8" t="s">
        <v>59</v>
      </c>
      <c r="B8" t="s">
        <v>58</v>
      </c>
      <c r="C8" t="s">
        <v>52</v>
      </c>
      <c r="D8">
        <v>2</v>
      </c>
      <c r="E8">
        <v>2000</v>
      </c>
      <c r="G8" s="3">
        <f t="shared" si="0"/>
        <v>23351.351351351354</v>
      </c>
      <c r="H8">
        <v>221</v>
      </c>
      <c r="I8">
        <v>617</v>
      </c>
      <c r="J8">
        <v>429</v>
      </c>
      <c r="K8" s="4">
        <v>0.41099999999999998</v>
      </c>
    </row>
    <row r="9" spans="1:11" x14ac:dyDescent="0.25">
      <c r="A9" t="s">
        <v>60</v>
      </c>
      <c r="B9" t="s">
        <v>58</v>
      </c>
      <c r="C9" t="s">
        <v>61</v>
      </c>
      <c r="D9">
        <v>1</v>
      </c>
      <c r="E9">
        <v>1600</v>
      </c>
      <c r="G9" s="3">
        <f t="shared" si="0"/>
        <v>18681.081081081084</v>
      </c>
      <c r="H9">
        <v>202</v>
      </c>
      <c r="I9">
        <v>646</v>
      </c>
      <c r="J9">
        <v>380</v>
      </c>
      <c r="K9" s="4">
        <v>0.41099999999999998</v>
      </c>
    </row>
    <row r="10" spans="1:11" x14ac:dyDescent="0.25">
      <c r="A10" t="s">
        <v>62</v>
      </c>
      <c r="B10" t="s">
        <v>58</v>
      </c>
      <c r="C10" t="s">
        <v>61</v>
      </c>
      <c r="D10">
        <v>2</v>
      </c>
      <c r="E10">
        <v>2800</v>
      </c>
      <c r="G10" s="3">
        <f t="shared" si="0"/>
        <v>32691.891891891893</v>
      </c>
      <c r="H10">
        <v>197</v>
      </c>
      <c r="I10">
        <v>639</v>
      </c>
      <c r="J10">
        <v>374</v>
      </c>
      <c r="K10" s="4">
        <v>0.52600000000000002</v>
      </c>
    </row>
    <row r="11" spans="1:11" x14ac:dyDescent="0.25">
      <c r="A11" t="s">
        <v>63</v>
      </c>
      <c r="B11" t="s">
        <v>64</v>
      </c>
      <c r="C11" t="s">
        <v>52</v>
      </c>
      <c r="D11">
        <v>1</v>
      </c>
      <c r="E11">
        <v>1100</v>
      </c>
      <c r="G11" s="3">
        <f t="shared" si="0"/>
        <v>12843.243243243243</v>
      </c>
      <c r="H11">
        <v>114</v>
      </c>
      <c r="I11">
        <v>477</v>
      </c>
      <c r="J11">
        <v>386</v>
      </c>
      <c r="K11" s="4">
        <v>0.43290000000000001</v>
      </c>
    </row>
    <row r="12" spans="1:11" x14ac:dyDescent="0.25">
      <c r="A12" t="s">
        <v>65</v>
      </c>
      <c r="B12" t="s">
        <v>64</v>
      </c>
      <c r="C12" t="s">
        <v>52</v>
      </c>
      <c r="D12">
        <v>2</v>
      </c>
      <c r="E12">
        <v>1900</v>
      </c>
      <c r="G12" s="3">
        <f t="shared" si="0"/>
        <v>22183.783783783783</v>
      </c>
      <c r="H12">
        <v>80</v>
      </c>
      <c r="I12">
        <v>583</v>
      </c>
      <c r="J12">
        <v>212</v>
      </c>
      <c r="K12" s="4">
        <v>0.69589999999999996</v>
      </c>
    </row>
    <row r="13" spans="1:11" x14ac:dyDescent="0.25">
      <c r="A13" t="s">
        <v>66</v>
      </c>
      <c r="B13" t="s">
        <v>64</v>
      </c>
      <c r="C13" t="s">
        <v>61</v>
      </c>
      <c r="D13">
        <v>1</v>
      </c>
      <c r="E13">
        <v>1800</v>
      </c>
      <c r="G13" s="3">
        <f t="shared" si="0"/>
        <v>21016.216216216217</v>
      </c>
      <c r="H13">
        <v>239</v>
      </c>
      <c r="I13">
        <v>1431</v>
      </c>
      <c r="J13">
        <v>969</v>
      </c>
      <c r="K13" s="4">
        <v>0.1096</v>
      </c>
    </row>
    <row r="14" spans="1:11" x14ac:dyDescent="0.25">
      <c r="A14" t="s">
        <v>67</v>
      </c>
      <c r="B14" t="s">
        <v>64</v>
      </c>
      <c r="C14" t="s">
        <v>61</v>
      </c>
      <c r="D14">
        <v>2</v>
      </c>
      <c r="E14">
        <v>3200</v>
      </c>
      <c r="G14" s="3">
        <f t="shared" si="0"/>
        <v>37362.162162162167</v>
      </c>
      <c r="H14">
        <v>236</v>
      </c>
      <c r="I14">
        <v>1533</v>
      </c>
      <c r="J14">
        <v>885</v>
      </c>
      <c r="K14" s="4">
        <v>0.22470000000000001</v>
      </c>
    </row>
    <row r="15" spans="1:11" x14ac:dyDescent="0.25">
      <c r="A15" t="s">
        <v>68</v>
      </c>
      <c r="B15" t="s">
        <v>69</v>
      </c>
      <c r="C15" t="s">
        <v>52</v>
      </c>
      <c r="D15">
        <v>1</v>
      </c>
      <c r="E15">
        <v>1000</v>
      </c>
      <c r="G15" s="3">
        <f t="shared" si="0"/>
        <v>11675.675675675677</v>
      </c>
      <c r="H15">
        <v>138</v>
      </c>
      <c r="I15">
        <v>550</v>
      </c>
      <c r="J15">
        <v>287</v>
      </c>
      <c r="K15" s="4">
        <v>0.21920000000000001</v>
      </c>
    </row>
    <row r="16" spans="1:11" x14ac:dyDescent="0.25">
      <c r="A16" t="s">
        <v>70</v>
      </c>
      <c r="B16" t="s">
        <v>54</v>
      </c>
      <c r="C16" t="s">
        <v>61</v>
      </c>
      <c r="D16">
        <v>1</v>
      </c>
      <c r="E16">
        <v>1000</v>
      </c>
      <c r="G16" s="3">
        <f t="shared" si="0"/>
        <v>11675.675675675677</v>
      </c>
      <c r="H16">
        <v>116</v>
      </c>
      <c r="I16">
        <v>296</v>
      </c>
      <c r="J16">
        <v>206</v>
      </c>
      <c r="K16" s="4">
        <v>0.39179999999999998</v>
      </c>
    </row>
    <row r="17" spans="1:11" x14ac:dyDescent="0.25">
      <c r="A17" t="s">
        <v>71</v>
      </c>
      <c r="B17" t="s">
        <v>69</v>
      </c>
      <c r="C17" t="s">
        <v>52</v>
      </c>
      <c r="D17">
        <v>2</v>
      </c>
      <c r="E17">
        <v>1300</v>
      </c>
      <c r="G17" s="3">
        <f t="shared" si="0"/>
        <v>15178.378378378378</v>
      </c>
      <c r="H17">
        <v>175</v>
      </c>
      <c r="I17">
        <v>917</v>
      </c>
      <c r="J17">
        <v>462</v>
      </c>
      <c r="K17" s="4">
        <v>0.53700000000000003</v>
      </c>
    </row>
    <row r="18" spans="1:11" x14ac:dyDescent="0.25">
      <c r="A18" t="s">
        <v>72</v>
      </c>
      <c r="B18" t="s">
        <v>69</v>
      </c>
      <c r="C18" t="s">
        <v>61</v>
      </c>
      <c r="D18">
        <v>1</v>
      </c>
      <c r="E18">
        <v>1200</v>
      </c>
      <c r="G18" s="3">
        <f t="shared" si="0"/>
        <v>14010.810810810812</v>
      </c>
      <c r="H18">
        <v>130</v>
      </c>
      <c r="I18">
        <v>821</v>
      </c>
      <c r="J18">
        <v>389</v>
      </c>
      <c r="K18" s="4">
        <v>0.51229999999999998</v>
      </c>
    </row>
    <row r="19" spans="1:11" x14ac:dyDescent="0.25">
      <c r="A19" t="s">
        <v>73</v>
      </c>
      <c r="B19" t="s">
        <v>69</v>
      </c>
      <c r="C19" t="s">
        <v>61</v>
      </c>
      <c r="D19">
        <v>2</v>
      </c>
      <c r="E19">
        <v>1600</v>
      </c>
      <c r="G19" s="3">
        <f t="shared" si="0"/>
        <v>18681.081081081084</v>
      </c>
      <c r="H19">
        <v>241</v>
      </c>
      <c r="I19">
        <v>866</v>
      </c>
      <c r="J19">
        <v>678</v>
      </c>
      <c r="K19" s="4">
        <v>0.36159999999999998</v>
      </c>
    </row>
    <row r="20" spans="1:11" x14ac:dyDescent="0.25">
      <c r="A20" t="s">
        <v>74</v>
      </c>
      <c r="B20" t="s">
        <v>75</v>
      </c>
      <c r="C20" t="s">
        <v>52</v>
      </c>
      <c r="D20">
        <v>1</v>
      </c>
      <c r="E20">
        <v>800</v>
      </c>
      <c r="G20" s="3">
        <f t="shared" si="0"/>
        <v>9340.5405405405418</v>
      </c>
      <c r="H20">
        <v>134</v>
      </c>
      <c r="I20">
        <v>288</v>
      </c>
      <c r="J20">
        <v>163</v>
      </c>
      <c r="K20" s="4">
        <v>0.84379999999999999</v>
      </c>
    </row>
    <row r="21" spans="1:11" x14ac:dyDescent="0.25">
      <c r="A21" t="s">
        <v>76</v>
      </c>
      <c r="B21" t="s">
        <v>75</v>
      </c>
      <c r="C21" t="s">
        <v>52</v>
      </c>
      <c r="D21">
        <v>2</v>
      </c>
      <c r="E21">
        <v>1200</v>
      </c>
      <c r="G21" s="3">
        <f t="shared" si="0"/>
        <v>14010.810810810812</v>
      </c>
      <c r="H21">
        <v>234</v>
      </c>
      <c r="I21">
        <v>794</v>
      </c>
      <c r="J21">
        <v>374</v>
      </c>
      <c r="K21" s="4">
        <v>0.91510000000000002</v>
      </c>
    </row>
    <row r="22" spans="1:11" x14ac:dyDescent="0.25">
      <c r="A22" t="s">
        <v>77</v>
      </c>
      <c r="B22" t="s">
        <v>75</v>
      </c>
      <c r="C22" t="s">
        <v>61</v>
      </c>
      <c r="D22">
        <v>1</v>
      </c>
      <c r="E22">
        <v>900</v>
      </c>
      <c r="G22" s="3">
        <f t="shared" si="0"/>
        <v>10508.108108108108</v>
      </c>
      <c r="H22">
        <v>252</v>
      </c>
      <c r="I22">
        <v>547</v>
      </c>
      <c r="J22">
        <v>444</v>
      </c>
      <c r="K22" s="4">
        <v>0.43009999999999998</v>
      </c>
    </row>
    <row r="23" spans="1:11" x14ac:dyDescent="0.25">
      <c r="A23" t="s">
        <v>78</v>
      </c>
      <c r="B23" t="s">
        <v>75</v>
      </c>
      <c r="C23" t="s">
        <v>61</v>
      </c>
      <c r="D23">
        <v>2</v>
      </c>
      <c r="E23">
        <v>1100</v>
      </c>
      <c r="G23" s="3">
        <f t="shared" si="0"/>
        <v>12843.243243243243</v>
      </c>
      <c r="H23">
        <v>246</v>
      </c>
      <c r="I23">
        <v>616</v>
      </c>
      <c r="J23">
        <v>426</v>
      </c>
      <c r="K23" s="4">
        <v>0.48220000000000002</v>
      </c>
    </row>
    <row r="24" spans="1:11" x14ac:dyDescent="0.25">
      <c r="A24" t="s">
        <v>79</v>
      </c>
      <c r="B24" t="s">
        <v>80</v>
      </c>
      <c r="C24" t="s">
        <v>52</v>
      </c>
      <c r="D24">
        <v>1</v>
      </c>
      <c r="E24">
        <v>1000</v>
      </c>
      <c r="G24" s="3">
        <f t="shared" si="0"/>
        <v>11675.675675675677</v>
      </c>
      <c r="H24">
        <v>171</v>
      </c>
      <c r="I24">
        <v>457</v>
      </c>
      <c r="J24">
        <v>332</v>
      </c>
      <c r="K24" s="4">
        <v>0.4904</v>
      </c>
    </row>
    <row r="25" spans="1:11" x14ac:dyDescent="0.25">
      <c r="A25" t="s">
        <v>81</v>
      </c>
      <c r="B25" t="s">
        <v>80</v>
      </c>
      <c r="C25" t="s">
        <v>52</v>
      </c>
      <c r="D25">
        <v>2</v>
      </c>
      <c r="E25">
        <v>1400</v>
      </c>
      <c r="G25" s="3">
        <f t="shared" si="0"/>
        <v>16345.945945945947</v>
      </c>
      <c r="H25">
        <v>262</v>
      </c>
      <c r="I25">
        <v>567</v>
      </c>
      <c r="J25">
        <v>430</v>
      </c>
      <c r="K25" s="4">
        <v>0.52329999999999999</v>
      </c>
    </row>
    <row r="26" spans="1:11" x14ac:dyDescent="0.25">
      <c r="A26" t="s">
        <v>82</v>
      </c>
      <c r="B26" t="s">
        <v>80</v>
      </c>
      <c r="C26" t="s">
        <v>61</v>
      </c>
      <c r="D26">
        <v>1</v>
      </c>
      <c r="E26">
        <v>1500</v>
      </c>
      <c r="G26" s="3">
        <f t="shared" si="0"/>
        <v>17513.513513513513</v>
      </c>
      <c r="H26">
        <v>229</v>
      </c>
      <c r="I26">
        <v>859</v>
      </c>
      <c r="J26">
        <v>662</v>
      </c>
      <c r="K26" s="4">
        <v>0.44929999999999998</v>
      </c>
    </row>
    <row r="27" spans="1:11" x14ac:dyDescent="0.25">
      <c r="A27" t="s">
        <v>83</v>
      </c>
      <c r="B27" t="s">
        <v>54</v>
      </c>
      <c r="C27" t="s">
        <v>61</v>
      </c>
      <c r="D27">
        <v>2</v>
      </c>
      <c r="E27">
        <v>1300</v>
      </c>
      <c r="G27" s="3">
        <f t="shared" si="0"/>
        <v>15178.378378378378</v>
      </c>
      <c r="H27">
        <v>136</v>
      </c>
      <c r="I27">
        <v>336</v>
      </c>
      <c r="J27">
        <v>186</v>
      </c>
      <c r="K27" s="4">
        <v>0.6603</v>
      </c>
    </row>
    <row r="28" spans="1:11" x14ac:dyDescent="0.25">
      <c r="A28" t="s">
        <v>84</v>
      </c>
      <c r="B28" t="s">
        <v>80</v>
      </c>
      <c r="C28" t="s">
        <v>61</v>
      </c>
      <c r="D28">
        <v>2</v>
      </c>
      <c r="E28">
        <v>1600</v>
      </c>
      <c r="G28" s="3">
        <f t="shared" si="0"/>
        <v>18681.081081081084</v>
      </c>
      <c r="H28">
        <v>449</v>
      </c>
      <c r="I28">
        <v>899</v>
      </c>
      <c r="J28">
        <v>696</v>
      </c>
      <c r="K28" s="4">
        <v>0.48770000000000002</v>
      </c>
    </row>
    <row r="29" spans="1:11" x14ac:dyDescent="0.25">
      <c r="A29" t="s">
        <v>85</v>
      </c>
      <c r="B29" t="s">
        <v>86</v>
      </c>
      <c r="C29" t="s">
        <v>52</v>
      </c>
      <c r="D29">
        <v>1</v>
      </c>
      <c r="E29">
        <v>600</v>
      </c>
      <c r="G29" s="3">
        <f t="shared" si="0"/>
        <v>7005.4054054054059</v>
      </c>
      <c r="H29">
        <v>132</v>
      </c>
      <c r="I29">
        <v>226</v>
      </c>
      <c r="J29">
        <v>182</v>
      </c>
      <c r="K29" s="4">
        <v>0.43840000000000001</v>
      </c>
    </row>
    <row r="30" spans="1:11" x14ac:dyDescent="0.25">
      <c r="A30" t="s">
        <v>87</v>
      </c>
      <c r="B30" t="s">
        <v>86</v>
      </c>
      <c r="C30" t="s">
        <v>52</v>
      </c>
      <c r="D30">
        <v>2</v>
      </c>
      <c r="E30">
        <v>800</v>
      </c>
      <c r="G30" s="3">
        <f t="shared" si="0"/>
        <v>9340.5405405405418</v>
      </c>
      <c r="H30">
        <v>157</v>
      </c>
      <c r="I30">
        <v>340</v>
      </c>
      <c r="J30">
        <v>241</v>
      </c>
      <c r="K30" s="4">
        <v>0.53149999999999997</v>
      </c>
    </row>
    <row r="31" spans="1:11" x14ac:dyDescent="0.25">
      <c r="A31" t="s">
        <v>88</v>
      </c>
      <c r="B31" t="s">
        <v>86</v>
      </c>
      <c r="C31" t="s">
        <v>61</v>
      </c>
      <c r="D31">
        <v>1</v>
      </c>
      <c r="E31">
        <v>700</v>
      </c>
      <c r="G31" s="3">
        <f t="shared" si="0"/>
        <v>8172.9729729729734</v>
      </c>
      <c r="H31">
        <v>215</v>
      </c>
      <c r="I31">
        <v>377</v>
      </c>
      <c r="J31">
        <v>363</v>
      </c>
      <c r="K31" s="4">
        <v>0.13969999999999999</v>
      </c>
    </row>
    <row r="32" spans="1:11" x14ac:dyDescent="0.25">
      <c r="A32" t="s">
        <v>89</v>
      </c>
      <c r="B32" t="s">
        <v>86</v>
      </c>
      <c r="C32" t="s">
        <v>61</v>
      </c>
      <c r="D32">
        <v>2</v>
      </c>
      <c r="E32">
        <v>1000</v>
      </c>
      <c r="G32" s="3">
        <f t="shared" si="0"/>
        <v>11675.675675675677</v>
      </c>
      <c r="H32">
        <v>202</v>
      </c>
      <c r="I32">
        <v>374</v>
      </c>
      <c r="J32">
        <v>301</v>
      </c>
      <c r="K32" s="4">
        <v>0.46850000000000003</v>
      </c>
    </row>
    <row r="33" spans="1:11" x14ac:dyDescent="0.25">
      <c r="A33" t="s">
        <v>90</v>
      </c>
      <c r="B33" t="s">
        <v>91</v>
      </c>
      <c r="C33" t="s">
        <v>52</v>
      </c>
      <c r="D33">
        <v>1</v>
      </c>
      <c r="E33">
        <v>700</v>
      </c>
      <c r="G33" s="3">
        <f t="shared" si="0"/>
        <v>8172.9729729729734</v>
      </c>
      <c r="H33">
        <v>94</v>
      </c>
      <c r="I33">
        <v>356</v>
      </c>
      <c r="J33">
        <v>212</v>
      </c>
      <c r="K33" s="4">
        <v>0.50139999999999996</v>
      </c>
    </row>
    <row r="34" spans="1:11" x14ac:dyDescent="0.25">
      <c r="A34" t="s">
        <v>92</v>
      </c>
      <c r="B34" t="s">
        <v>91</v>
      </c>
      <c r="C34" t="s">
        <v>52</v>
      </c>
      <c r="D34">
        <v>2</v>
      </c>
      <c r="E34">
        <v>900</v>
      </c>
      <c r="G34" s="3">
        <f t="shared" si="0"/>
        <v>10508.108108108108</v>
      </c>
      <c r="H34">
        <v>69</v>
      </c>
      <c r="I34">
        <v>485</v>
      </c>
      <c r="J34">
        <v>340</v>
      </c>
      <c r="K34" s="4">
        <v>0.30680000000000002</v>
      </c>
    </row>
    <row r="35" spans="1:11" x14ac:dyDescent="0.25">
      <c r="A35" t="s">
        <v>93</v>
      </c>
      <c r="B35" t="s">
        <v>91</v>
      </c>
      <c r="C35" t="s">
        <v>61</v>
      </c>
      <c r="D35">
        <v>1</v>
      </c>
      <c r="E35">
        <v>1000</v>
      </c>
      <c r="G35" s="3">
        <f t="shared" si="0"/>
        <v>11675.675675675677</v>
      </c>
      <c r="H35">
        <v>84</v>
      </c>
      <c r="I35">
        <v>376</v>
      </c>
      <c r="J35">
        <v>266</v>
      </c>
      <c r="K35" s="4">
        <v>0.52049999999999996</v>
      </c>
    </row>
    <row r="36" spans="1:11" x14ac:dyDescent="0.25">
      <c r="A36" t="s">
        <v>94</v>
      </c>
      <c r="B36" t="s">
        <v>91</v>
      </c>
      <c r="C36" t="s">
        <v>61</v>
      </c>
      <c r="D36">
        <v>2</v>
      </c>
      <c r="E36">
        <v>1200</v>
      </c>
      <c r="G36" s="3">
        <f t="shared" si="0"/>
        <v>14010.810810810812</v>
      </c>
      <c r="H36">
        <v>109</v>
      </c>
      <c r="I36">
        <v>490</v>
      </c>
      <c r="J36">
        <v>442</v>
      </c>
      <c r="K36" s="4">
        <v>0.1288</v>
      </c>
    </row>
    <row r="37" spans="1:11" x14ac:dyDescent="0.25">
      <c r="A37" t="s">
        <v>95</v>
      </c>
      <c r="B37" t="s">
        <v>96</v>
      </c>
      <c r="C37" t="s">
        <v>52</v>
      </c>
      <c r="D37">
        <v>1</v>
      </c>
      <c r="E37">
        <v>1200</v>
      </c>
      <c r="G37" s="3">
        <f t="shared" si="0"/>
        <v>14010.810810810812</v>
      </c>
      <c r="H37">
        <v>145</v>
      </c>
      <c r="I37">
        <v>434</v>
      </c>
      <c r="J37">
        <v>354</v>
      </c>
      <c r="K37" s="4">
        <v>0.24110000000000001</v>
      </c>
    </row>
    <row r="38" spans="1:11" x14ac:dyDescent="0.25">
      <c r="A38" t="s">
        <v>97</v>
      </c>
      <c r="B38" t="s">
        <v>98</v>
      </c>
      <c r="C38" t="s">
        <v>52</v>
      </c>
      <c r="D38">
        <v>2</v>
      </c>
      <c r="E38">
        <v>920</v>
      </c>
      <c r="G38" s="3">
        <f t="shared" si="0"/>
        <v>10741.621621621622</v>
      </c>
      <c r="H38">
        <v>111</v>
      </c>
      <c r="I38">
        <v>147</v>
      </c>
      <c r="J38">
        <v>123</v>
      </c>
      <c r="K38" s="4">
        <v>0.4521</v>
      </c>
    </row>
    <row r="39" spans="1:11" x14ac:dyDescent="0.25">
      <c r="A39" t="s">
        <v>99</v>
      </c>
      <c r="B39" t="s">
        <v>96</v>
      </c>
      <c r="C39" t="s">
        <v>52</v>
      </c>
      <c r="D39">
        <v>2</v>
      </c>
      <c r="E39">
        <v>1300</v>
      </c>
      <c r="G39" s="3">
        <f t="shared" si="0"/>
        <v>15178.378378378378</v>
      </c>
      <c r="H39">
        <v>228</v>
      </c>
      <c r="I39">
        <v>457</v>
      </c>
      <c r="J39">
        <v>377</v>
      </c>
      <c r="K39" s="4">
        <v>0.47949999999999998</v>
      </c>
    </row>
    <row r="40" spans="1:11" x14ac:dyDescent="0.25">
      <c r="A40" t="s">
        <v>100</v>
      </c>
      <c r="B40" t="s">
        <v>96</v>
      </c>
      <c r="C40" t="s">
        <v>61</v>
      </c>
      <c r="D40">
        <v>1</v>
      </c>
      <c r="E40">
        <v>1100</v>
      </c>
      <c r="G40" s="3">
        <f t="shared" si="0"/>
        <v>12843.243243243243</v>
      </c>
      <c r="H40">
        <v>90</v>
      </c>
      <c r="I40">
        <v>375</v>
      </c>
      <c r="J40">
        <v>318</v>
      </c>
      <c r="K40" s="4">
        <v>0.2712</v>
      </c>
    </row>
    <row r="41" spans="1:11" x14ac:dyDescent="0.25">
      <c r="A41" t="s">
        <v>101</v>
      </c>
      <c r="B41" t="s">
        <v>96</v>
      </c>
      <c r="C41" t="s">
        <v>61</v>
      </c>
      <c r="D41">
        <v>2</v>
      </c>
      <c r="E41">
        <v>1200</v>
      </c>
      <c r="G41" s="3">
        <f t="shared" si="0"/>
        <v>14010.810810810812</v>
      </c>
      <c r="H41">
        <v>128</v>
      </c>
      <c r="I41">
        <v>238</v>
      </c>
      <c r="J41">
        <v>198</v>
      </c>
      <c r="K41" s="4">
        <v>0.43009999999999998</v>
      </c>
    </row>
    <row r="42" spans="1:11" x14ac:dyDescent="0.25">
      <c r="A42" t="s">
        <v>102</v>
      </c>
      <c r="B42" t="s">
        <v>103</v>
      </c>
      <c r="C42" t="s">
        <v>52</v>
      </c>
      <c r="D42">
        <v>1</v>
      </c>
      <c r="E42">
        <v>1300</v>
      </c>
      <c r="G42" s="3">
        <f t="shared" si="0"/>
        <v>15178.378378378378</v>
      </c>
      <c r="H42">
        <v>126</v>
      </c>
      <c r="I42">
        <v>188</v>
      </c>
      <c r="J42">
        <v>149</v>
      </c>
      <c r="K42" s="4">
        <v>0.56710000000000005</v>
      </c>
    </row>
    <row r="43" spans="1:11" x14ac:dyDescent="0.25">
      <c r="A43" t="s">
        <v>104</v>
      </c>
      <c r="B43" t="s">
        <v>103</v>
      </c>
      <c r="C43" t="s">
        <v>52</v>
      </c>
      <c r="D43">
        <v>2</v>
      </c>
      <c r="E43">
        <v>1700</v>
      </c>
      <c r="G43" s="3">
        <f t="shared" si="0"/>
        <v>19848.64864864865</v>
      </c>
      <c r="H43">
        <v>152</v>
      </c>
      <c r="I43">
        <v>247</v>
      </c>
      <c r="J43">
        <v>210</v>
      </c>
      <c r="K43" s="4">
        <v>0.32050000000000001</v>
      </c>
    </row>
    <row r="44" spans="1:11" x14ac:dyDescent="0.25">
      <c r="A44" t="s">
        <v>105</v>
      </c>
      <c r="B44" t="s">
        <v>103</v>
      </c>
      <c r="C44" t="s">
        <v>61</v>
      </c>
      <c r="D44">
        <v>1</v>
      </c>
      <c r="E44">
        <v>1200</v>
      </c>
      <c r="G44" s="3">
        <f t="shared" si="0"/>
        <v>14010.810810810812</v>
      </c>
      <c r="H44">
        <v>141</v>
      </c>
      <c r="I44">
        <v>263</v>
      </c>
      <c r="J44">
        <v>187</v>
      </c>
      <c r="K44" s="4">
        <v>0.44929999999999998</v>
      </c>
    </row>
    <row r="45" spans="1:11" x14ac:dyDescent="0.25">
      <c r="A45" t="s">
        <v>106</v>
      </c>
      <c r="B45" t="s">
        <v>103</v>
      </c>
      <c r="C45" t="s">
        <v>61</v>
      </c>
      <c r="D45">
        <v>2</v>
      </c>
      <c r="E45">
        <v>1900</v>
      </c>
      <c r="G45" s="3">
        <f t="shared" si="0"/>
        <v>22183.783783783783</v>
      </c>
      <c r="H45">
        <v>157</v>
      </c>
      <c r="I45">
        <v>314</v>
      </c>
      <c r="J45">
        <v>225</v>
      </c>
      <c r="K45" s="4">
        <v>0.50960000000000005</v>
      </c>
    </row>
    <row r="46" spans="1:11" x14ac:dyDescent="0.25">
      <c r="A46" t="s">
        <v>107</v>
      </c>
      <c r="B46" t="s">
        <v>108</v>
      </c>
      <c r="C46" t="s">
        <v>52</v>
      </c>
      <c r="D46">
        <v>1</v>
      </c>
      <c r="E46">
        <v>1000</v>
      </c>
      <c r="G46" s="3">
        <f t="shared" si="0"/>
        <v>11675.675675675677</v>
      </c>
      <c r="H46">
        <v>93</v>
      </c>
      <c r="I46">
        <v>159</v>
      </c>
      <c r="J46">
        <v>123</v>
      </c>
      <c r="K46" s="4">
        <v>0.72050000000000003</v>
      </c>
    </row>
    <row r="47" spans="1:11" x14ac:dyDescent="0.25">
      <c r="A47" t="s">
        <v>109</v>
      </c>
      <c r="B47" t="s">
        <v>108</v>
      </c>
      <c r="C47" t="s">
        <v>52</v>
      </c>
      <c r="D47">
        <v>2</v>
      </c>
      <c r="E47">
        <v>1500</v>
      </c>
      <c r="G47" s="3">
        <f t="shared" si="0"/>
        <v>17513.513513513513</v>
      </c>
      <c r="H47">
        <v>145</v>
      </c>
      <c r="I47">
        <v>462</v>
      </c>
      <c r="J47">
        <v>263</v>
      </c>
      <c r="K47" s="4">
        <v>0.49590000000000001</v>
      </c>
    </row>
    <row r="48" spans="1:11" x14ac:dyDescent="0.25">
      <c r="A48" t="s">
        <v>110</v>
      </c>
      <c r="B48" t="s">
        <v>108</v>
      </c>
      <c r="C48" t="s">
        <v>61</v>
      </c>
      <c r="D48">
        <v>1</v>
      </c>
      <c r="E48">
        <v>1300</v>
      </c>
      <c r="G48" s="3">
        <f t="shared" si="0"/>
        <v>15178.378378378378</v>
      </c>
      <c r="H48">
        <v>181</v>
      </c>
      <c r="I48">
        <v>316</v>
      </c>
      <c r="J48">
        <v>238</v>
      </c>
      <c r="K48" s="4">
        <v>0.44929999999999998</v>
      </c>
    </row>
    <row r="49" spans="1:11" x14ac:dyDescent="0.25">
      <c r="A49" t="s">
        <v>111</v>
      </c>
      <c r="B49" t="s">
        <v>98</v>
      </c>
      <c r="C49" t="s">
        <v>61</v>
      </c>
      <c r="D49">
        <v>1</v>
      </c>
      <c r="E49">
        <v>850</v>
      </c>
      <c r="G49" s="3">
        <f t="shared" si="0"/>
        <v>9924.3243243243251</v>
      </c>
      <c r="H49">
        <v>96</v>
      </c>
      <c r="I49">
        <v>245</v>
      </c>
      <c r="J49">
        <v>146</v>
      </c>
      <c r="K49" s="4">
        <v>0.53149999999999997</v>
      </c>
    </row>
    <row r="50" spans="1:11" x14ac:dyDescent="0.25">
      <c r="A50" t="s">
        <v>112</v>
      </c>
      <c r="B50" t="s">
        <v>108</v>
      </c>
      <c r="C50" t="s">
        <v>61</v>
      </c>
      <c r="D50">
        <v>2</v>
      </c>
      <c r="E50">
        <v>1800</v>
      </c>
      <c r="G50" s="3">
        <f t="shared" si="0"/>
        <v>21016.216216216217</v>
      </c>
      <c r="H50">
        <v>145</v>
      </c>
      <c r="I50">
        <v>412</v>
      </c>
      <c r="J50">
        <v>349</v>
      </c>
      <c r="K50" s="4">
        <v>0.1507</v>
      </c>
    </row>
    <row r="51" spans="1:11" x14ac:dyDescent="0.25">
      <c r="A51" t="s">
        <v>113</v>
      </c>
      <c r="B51" t="s">
        <v>114</v>
      </c>
      <c r="C51" t="s">
        <v>52</v>
      </c>
      <c r="D51">
        <v>1</v>
      </c>
      <c r="E51">
        <v>1100</v>
      </c>
      <c r="G51" s="3">
        <f t="shared" si="0"/>
        <v>12843.243243243243</v>
      </c>
      <c r="H51">
        <v>99</v>
      </c>
      <c r="I51">
        <v>215</v>
      </c>
      <c r="J51">
        <v>147</v>
      </c>
      <c r="K51" s="4">
        <v>0.6</v>
      </c>
    </row>
    <row r="52" spans="1:11" x14ac:dyDescent="0.25">
      <c r="A52" t="s">
        <v>115</v>
      </c>
      <c r="B52" t="s">
        <v>114</v>
      </c>
      <c r="C52" t="s">
        <v>52</v>
      </c>
      <c r="D52">
        <v>2</v>
      </c>
      <c r="E52">
        <v>1400</v>
      </c>
      <c r="G52" s="3">
        <f t="shared" si="0"/>
        <v>16345.945945945947</v>
      </c>
      <c r="H52">
        <v>120</v>
      </c>
      <c r="I52">
        <v>188</v>
      </c>
      <c r="J52">
        <v>151</v>
      </c>
      <c r="K52" s="4">
        <v>0.52600000000000002</v>
      </c>
    </row>
    <row r="53" spans="1:11" x14ac:dyDescent="0.25">
      <c r="A53" t="s">
        <v>116</v>
      </c>
      <c r="B53" t="s">
        <v>114</v>
      </c>
      <c r="C53" t="s">
        <v>61</v>
      </c>
      <c r="D53">
        <v>1</v>
      </c>
      <c r="E53">
        <v>1300</v>
      </c>
      <c r="G53" s="3">
        <f t="shared" si="0"/>
        <v>15178.378378378378</v>
      </c>
      <c r="H53">
        <v>263</v>
      </c>
      <c r="I53">
        <v>489</v>
      </c>
      <c r="J53">
        <v>429</v>
      </c>
      <c r="K53" s="4">
        <v>0.21099999999999999</v>
      </c>
    </row>
    <row r="54" spans="1:11" x14ac:dyDescent="0.25">
      <c r="A54" t="s">
        <v>117</v>
      </c>
      <c r="B54" t="s">
        <v>114</v>
      </c>
      <c r="C54" t="s">
        <v>61</v>
      </c>
      <c r="D54">
        <v>2</v>
      </c>
      <c r="E54">
        <v>1900</v>
      </c>
      <c r="G54" s="3">
        <f t="shared" si="0"/>
        <v>22183.783783783783</v>
      </c>
      <c r="H54">
        <v>335</v>
      </c>
      <c r="I54">
        <v>502</v>
      </c>
      <c r="J54">
        <v>441</v>
      </c>
      <c r="K54" s="4">
        <v>0.33150000000000002</v>
      </c>
    </row>
    <row r="55" spans="1:11" x14ac:dyDescent="0.25">
      <c r="A55" t="s">
        <v>118</v>
      </c>
      <c r="B55" t="s">
        <v>119</v>
      </c>
      <c r="C55" t="s">
        <v>52</v>
      </c>
      <c r="D55">
        <v>1</v>
      </c>
      <c r="E55">
        <v>900</v>
      </c>
      <c r="G55" s="3">
        <f t="shared" si="0"/>
        <v>10508.108108108108</v>
      </c>
      <c r="H55">
        <v>98</v>
      </c>
      <c r="I55">
        <v>195</v>
      </c>
      <c r="J55">
        <v>144</v>
      </c>
      <c r="K55" s="4">
        <v>0.32879999999999998</v>
      </c>
    </row>
    <row r="56" spans="1:11" x14ac:dyDescent="0.25">
      <c r="A56" t="s">
        <v>120</v>
      </c>
      <c r="B56" t="s">
        <v>119</v>
      </c>
      <c r="C56" t="s">
        <v>52</v>
      </c>
      <c r="D56">
        <v>2</v>
      </c>
      <c r="E56">
        <v>1400</v>
      </c>
      <c r="G56" s="3">
        <f t="shared" si="0"/>
        <v>16345.945945945947</v>
      </c>
      <c r="H56">
        <v>77</v>
      </c>
      <c r="I56">
        <v>260</v>
      </c>
      <c r="J56">
        <v>136</v>
      </c>
      <c r="K56" s="4">
        <v>0.61919999999999997</v>
      </c>
    </row>
    <row r="57" spans="1:11" x14ac:dyDescent="0.25">
      <c r="A57" t="s">
        <v>121</v>
      </c>
      <c r="B57" t="s">
        <v>119</v>
      </c>
      <c r="C57" t="s">
        <v>61</v>
      </c>
      <c r="D57">
        <v>1</v>
      </c>
      <c r="E57">
        <v>1400</v>
      </c>
      <c r="G57" s="3">
        <f t="shared" si="0"/>
        <v>16345.945945945947</v>
      </c>
      <c r="H57">
        <v>173</v>
      </c>
      <c r="I57">
        <v>322</v>
      </c>
      <c r="J57">
        <v>305</v>
      </c>
      <c r="K57" s="4">
        <v>0.2712</v>
      </c>
    </row>
    <row r="58" spans="1:11" x14ac:dyDescent="0.25">
      <c r="A58" t="s">
        <v>122</v>
      </c>
      <c r="B58" t="s">
        <v>119</v>
      </c>
      <c r="C58" t="s">
        <v>61</v>
      </c>
      <c r="D58">
        <v>2</v>
      </c>
      <c r="E58">
        <v>1700</v>
      </c>
      <c r="G58" s="3">
        <f t="shared" si="0"/>
        <v>19848.64864864865</v>
      </c>
      <c r="H58">
        <v>176</v>
      </c>
      <c r="I58">
        <v>469</v>
      </c>
      <c r="J58">
        <v>425</v>
      </c>
      <c r="K58" s="4">
        <v>0.32879999999999998</v>
      </c>
    </row>
    <row r="59" spans="1:11" x14ac:dyDescent="0.25">
      <c r="A59" t="s">
        <v>123</v>
      </c>
      <c r="B59" t="s">
        <v>124</v>
      </c>
      <c r="C59" t="s">
        <v>52</v>
      </c>
      <c r="D59">
        <v>1</v>
      </c>
      <c r="E59">
        <v>800</v>
      </c>
      <c r="G59" s="3">
        <f t="shared" si="0"/>
        <v>9340.5405405405418</v>
      </c>
      <c r="H59">
        <v>86</v>
      </c>
      <c r="I59">
        <v>224</v>
      </c>
      <c r="J59">
        <v>176</v>
      </c>
      <c r="K59" s="4">
        <v>0.41370000000000001</v>
      </c>
    </row>
    <row r="60" spans="1:11" x14ac:dyDescent="0.25">
      <c r="A60" t="s">
        <v>125</v>
      </c>
      <c r="B60" t="s">
        <v>98</v>
      </c>
      <c r="C60" t="s">
        <v>61</v>
      </c>
      <c r="D60">
        <v>2</v>
      </c>
      <c r="E60">
        <v>900</v>
      </c>
      <c r="G60" s="3">
        <f t="shared" si="0"/>
        <v>10508.108108108108</v>
      </c>
      <c r="H60">
        <v>111</v>
      </c>
      <c r="I60">
        <v>276</v>
      </c>
      <c r="J60">
        <v>169</v>
      </c>
      <c r="K60" s="4">
        <v>0.47949999999999998</v>
      </c>
    </row>
    <row r="61" spans="1:11" x14ac:dyDescent="0.25">
      <c r="A61" t="s">
        <v>126</v>
      </c>
      <c r="B61" t="s">
        <v>124</v>
      </c>
      <c r="C61" t="s">
        <v>52</v>
      </c>
      <c r="D61">
        <v>2</v>
      </c>
      <c r="E61">
        <v>1300</v>
      </c>
      <c r="G61" s="3">
        <f t="shared" si="0"/>
        <v>15178.378378378378</v>
      </c>
      <c r="H61">
        <v>127</v>
      </c>
      <c r="I61">
        <v>276</v>
      </c>
      <c r="J61">
        <v>207</v>
      </c>
      <c r="K61" s="4">
        <v>0.63009999999999999</v>
      </c>
    </row>
    <row r="62" spans="1:11" x14ac:dyDescent="0.25">
      <c r="A62" t="s">
        <v>127</v>
      </c>
      <c r="B62" t="s">
        <v>124</v>
      </c>
      <c r="C62" t="s">
        <v>61</v>
      </c>
      <c r="D62">
        <v>1</v>
      </c>
      <c r="E62">
        <v>1400</v>
      </c>
      <c r="G62" s="3">
        <f t="shared" si="0"/>
        <v>16345.945945945947</v>
      </c>
      <c r="H62">
        <v>222</v>
      </c>
      <c r="I62">
        <v>381</v>
      </c>
      <c r="J62">
        <v>244</v>
      </c>
      <c r="K62" s="4">
        <v>0.90410000000000001</v>
      </c>
    </row>
    <row r="63" spans="1:11" x14ac:dyDescent="0.25">
      <c r="A63" t="s">
        <v>128</v>
      </c>
      <c r="B63" t="s">
        <v>124</v>
      </c>
      <c r="C63" t="s">
        <v>61</v>
      </c>
      <c r="D63">
        <v>2</v>
      </c>
      <c r="E63">
        <v>1900</v>
      </c>
      <c r="G63" s="3">
        <f t="shared" si="0"/>
        <v>22183.783783783783</v>
      </c>
      <c r="H63">
        <v>386</v>
      </c>
      <c r="I63">
        <v>773</v>
      </c>
      <c r="J63">
        <v>536</v>
      </c>
      <c r="K63" s="4">
        <v>0.54249999999999998</v>
      </c>
    </row>
    <row r="64" spans="1:11" x14ac:dyDescent="0.25">
      <c r="A64" t="s">
        <v>129</v>
      </c>
      <c r="B64" t="s">
        <v>130</v>
      </c>
      <c r="C64" t="s">
        <v>52</v>
      </c>
      <c r="D64">
        <v>1</v>
      </c>
      <c r="E64">
        <v>1700</v>
      </c>
      <c r="G64" s="3">
        <f t="shared" si="0"/>
        <v>19848.64864864865</v>
      </c>
      <c r="H64">
        <v>136</v>
      </c>
      <c r="I64">
        <v>476</v>
      </c>
      <c r="J64">
        <v>476</v>
      </c>
      <c r="K64" s="4">
        <v>7.9500000000000001E-2</v>
      </c>
    </row>
    <row r="65" spans="1:11" x14ac:dyDescent="0.25">
      <c r="A65" t="s">
        <v>131</v>
      </c>
      <c r="B65" t="s">
        <v>130</v>
      </c>
      <c r="C65" t="s">
        <v>52</v>
      </c>
      <c r="D65">
        <v>2</v>
      </c>
      <c r="E65">
        <v>2400</v>
      </c>
      <c r="G65" s="3">
        <f t="shared" si="0"/>
        <v>28021.621621621623</v>
      </c>
      <c r="H65">
        <v>173</v>
      </c>
      <c r="I65">
        <v>690</v>
      </c>
      <c r="J65">
        <v>360</v>
      </c>
      <c r="K65" s="4">
        <v>0.55069999999999997</v>
      </c>
    </row>
    <row r="66" spans="1:11" x14ac:dyDescent="0.25">
      <c r="A66" t="s">
        <v>132</v>
      </c>
      <c r="B66" t="s">
        <v>130</v>
      </c>
      <c r="C66" t="s">
        <v>61</v>
      </c>
      <c r="D66">
        <v>1</v>
      </c>
      <c r="E66">
        <v>2100</v>
      </c>
      <c r="G66" s="3">
        <f t="shared" si="0"/>
        <v>24518.91891891892</v>
      </c>
      <c r="H66">
        <v>448</v>
      </c>
      <c r="I66">
        <v>2128</v>
      </c>
      <c r="J66">
        <v>1477</v>
      </c>
      <c r="K66" s="4">
        <v>0.69320000000000004</v>
      </c>
    </row>
    <row r="67" spans="1:11" x14ac:dyDescent="0.25">
      <c r="A67" t="s">
        <v>133</v>
      </c>
      <c r="B67" t="s">
        <v>130</v>
      </c>
      <c r="C67" t="s">
        <v>61</v>
      </c>
      <c r="D67">
        <v>2</v>
      </c>
      <c r="E67">
        <v>3200</v>
      </c>
      <c r="G67" s="3">
        <f t="shared" si="0"/>
        <v>37362.162162162167</v>
      </c>
      <c r="H67">
        <v>450</v>
      </c>
      <c r="I67">
        <v>2699</v>
      </c>
      <c r="J67">
        <v>1265</v>
      </c>
      <c r="K67" s="4">
        <v>0.71509999999999996</v>
      </c>
    </row>
    <row r="68" spans="1:11" x14ac:dyDescent="0.25">
      <c r="A68" t="s">
        <v>134</v>
      </c>
      <c r="B68" t="s">
        <v>135</v>
      </c>
      <c r="C68" t="s">
        <v>52</v>
      </c>
      <c r="D68">
        <v>1</v>
      </c>
      <c r="E68">
        <v>1300</v>
      </c>
      <c r="G68" s="3">
        <f t="shared" si="0"/>
        <v>15178.378378378378</v>
      </c>
      <c r="H68">
        <v>291</v>
      </c>
      <c r="I68">
        <v>387</v>
      </c>
      <c r="J68">
        <v>328</v>
      </c>
      <c r="K68" s="4">
        <v>0.52049999999999996</v>
      </c>
    </row>
    <row r="69" spans="1:11" x14ac:dyDescent="0.25">
      <c r="A69" t="s">
        <v>136</v>
      </c>
      <c r="B69" t="s">
        <v>135</v>
      </c>
      <c r="C69" t="s">
        <v>52</v>
      </c>
      <c r="D69">
        <v>2</v>
      </c>
      <c r="E69">
        <v>1700</v>
      </c>
      <c r="G69" s="3">
        <f t="shared" ref="G69:G132" si="1">E69*12*$F$4</f>
        <v>19848.64864864865</v>
      </c>
      <c r="H69">
        <v>203</v>
      </c>
      <c r="I69">
        <v>318</v>
      </c>
      <c r="J69">
        <v>246</v>
      </c>
      <c r="K69" s="4">
        <v>0.15890000000000001</v>
      </c>
    </row>
    <row r="70" spans="1:11" x14ac:dyDescent="0.25">
      <c r="A70" t="s">
        <v>137</v>
      </c>
      <c r="B70" t="s">
        <v>135</v>
      </c>
      <c r="C70" t="s">
        <v>61</v>
      </c>
      <c r="D70">
        <v>1</v>
      </c>
      <c r="E70">
        <v>1400</v>
      </c>
      <c r="G70" s="3">
        <f t="shared" si="1"/>
        <v>16345.945945945947</v>
      </c>
      <c r="H70">
        <v>287</v>
      </c>
      <c r="I70">
        <v>395</v>
      </c>
      <c r="J70">
        <v>325</v>
      </c>
      <c r="K70" s="4">
        <v>0.54520000000000002</v>
      </c>
    </row>
    <row r="71" spans="1:11" x14ac:dyDescent="0.25">
      <c r="A71" t="s">
        <v>138</v>
      </c>
      <c r="B71" t="s">
        <v>98</v>
      </c>
      <c r="C71" t="s">
        <v>52</v>
      </c>
      <c r="D71">
        <v>1</v>
      </c>
      <c r="E71">
        <v>750</v>
      </c>
      <c r="G71" s="3">
        <f t="shared" si="1"/>
        <v>8756.7567567567567</v>
      </c>
      <c r="H71">
        <v>51</v>
      </c>
      <c r="I71">
        <v>179</v>
      </c>
      <c r="J71">
        <v>94</v>
      </c>
      <c r="K71" s="4">
        <v>0.47949999999999998</v>
      </c>
    </row>
    <row r="72" spans="1:11" x14ac:dyDescent="0.25">
      <c r="A72" t="s">
        <v>139</v>
      </c>
      <c r="B72" t="s">
        <v>135</v>
      </c>
      <c r="C72" t="s">
        <v>61</v>
      </c>
      <c r="D72">
        <v>2</v>
      </c>
      <c r="E72">
        <v>1900</v>
      </c>
      <c r="G72" s="3">
        <f t="shared" si="1"/>
        <v>22183.783783783783</v>
      </c>
      <c r="H72">
        <v>376</v>
      </c>
      <c r="I72">
        <v>502</v>
      </c>
      <c r="J72">
        <v>428</v>
      </c>
      <c r="K72" s="4">
        <v>0.58630000000000004</v>
      </c>
    </row>
    <row r="73" spans="1:11" x14ac:dyDescent="0.25">
      <c r="A73" t="s">
        <v>140</v>
      </c>
      <c r="B73" t="s">
        <v>141</v>
      </c>
      <c r="C73" t="s">
        <v>52</v>
      </c>
      <c r="D73">
        <v>1</v>
      </c>
      <c r="E73">
        <v>1600</v>
      </c>
      <c r="G73" s="3">
        <f t="shared" si="1"/>
        <v>18681.081081081084</v>
      </c>
      <c r="H73">
        <v>126</v>
      </c>
      <c r="I73">
        <v>352</v>
      </c>
      <c r="J73">
        <v>188</v>
      </c>
      <c r="K73" s="4">
        <v>0.67949999999999999</v>
      </c>
    </row>
    <row r="74" spans="1:11" x14ac:dyDescent="0.25">
      <c r="A74" t="s">
        <v>142</v>
      </c>
      <c r="B74" t="s">
        <v>141</v>
      </c>
      <c r="C74" t="s">
        <v>52</v>
      </c>
      <c r="D74">
        <v>2</v>
      </c>
      <c r="E74">
        <v>2200</v>
      </c>
      <c r="G74" s="3">
        <f t="shared" si="1"/>
        <v>25686.486486486487</v>
      </c>
      <c r="H74">
        <v>119</v>
      </c>
      <c r="I74">
        <v>505</v>
      </c>
      <c r="J74">
        <v>274</v>
      </c>
      <c r="K74" s="4">
        <v>0.57809999999999995</v>
      </c>
    </row>
    <row r="75" spans="1:11" x14ac:dyDescent="0.25">
      <c r="A75" t="s">
        <v>143</v>
      </c>
      <c r="B75" t="s">
        <v>141</v>
      </c>
      <c r="C75" t="s">
        <v>61</v>
      </c>
      <c r="D75">
        <v>1</v>
      </c>
      <c r="E75">
        <v>1500</v>
      </c>
      <c r="G75" s="3">
        <f t="shared" si="1"/>
        <v>17513.513513513513</v>
      </c>
      <c r="H75">
        <v>486</v>
      </c>
      <c r="I75">
        <v>1215</v>
      </c>
      <c r="J75">
        <v>860</v>
      </c>
      <c r="K75" s="4">
        <v>0.41099999999999998</v>
      </c>
    </row>
    <row r="76" spans="1:11" x14ac:dyDescent="0.25">
      <c r="A76" t="s">
        <v>144</v>
      </c>
      <c r="B76" t="s">
        <v>141</v>
      </c>
      <c r="C76" t="s">
        <v>61</v>
      </c>
      <c r="D76">
        <v>2</v>
      </c>
      <c r="E76">
        <v>2400</v>
      </c>
      <c r="G76" s="3">
        <f t="shared" si="1"/>
        <v>28021.621621621623</v>
      </c>
      <c r="H76">
        <v>516</v>
      </c>
      <c r="I76">
        <v>1650</v>
      </c>
      <c r="J76">
        <v>729</v>
      </c>
      <c r="K76" s="4">
        <v>0.68220000000000003</v>
      </c>
    </row>
    <row r="77" spans="1:11" x14ac:dyDescent="0.25">
      <c r="A77" t="s">
        <v>145</v>
      </c>
      <c r="B77" t="s">
        <v>146</v>
      </c>
      <c r="C77" t="s">
        <v>52</v>
      </c>
      <c r="D77">
        <v>1</v>
      </c>
      <c r="E77">
        <v>1600</v>
      </c>
      <c r="G77" s="3">
        <f t="shared" si="1"/>
        <v>18681.081081081084</v>
      </c>
      <c r="H77">
        <v>160</v>
      </c>
      <c r="I77">
        <v>321</v>
      </c>
      <c r="J77">
        <v>174</v>
      </c>
      <c r="K77" s="4">
        <v>0.82469999999999999</v>
      </c>
    </row>
    <row r="78" spans="1:11" x14ac:dyDescent="0.25">
      <c r="A78" t="s">
        <v>147</v>
      </c>
      <c r="B78" t="s">
        <v>146</v>
      </c>
      <c r="C78" t="s">
        <v>52</v>
      </c>
      <c r="D78">
        <v>2</v>
      </c>
      <c r="E78">
        <v>1900</v>
      </c>
      <c r="G78" s="3">
        <f t="shared" si="1"/>
        <v>22183.783783783783</v>
      </c>
      <c r="H78">
        <v>168</v>
      </c>
      <c r="I78">
        <v>364</v>
      </c>
      <c r="J78">
        <v>308</v>
      </c>
      <c r="K78" s="4">
        <v>0.21640000000000001</v>
      </c>
    </row>
    <row r="79" spans="1:11" x14ac:dyDescent="0.25">
      <c r="A79" t="s">
        <v>148</v>
      </c>
      <c r="B79" t="s">
        <v>146</v>
      </c>
      <c r="C79" t="s">
        <v>61</v>
      </c>
      <c r="D79">
        <v>1</v>
      </c>
      <c r="E79">
        <v>1400</v>
      </c>
      <c r="G79" s="3">
        <f t="shared" si="1"/>
        <v>16345.945945945947</v>
      </c>
      <c r="H79">
        <v>226</v>
      </c>
      <c r="I79">
        <v>368</v>
      </c>
      <c r="J79">
        <v>308</v>
      </c>
      <c r="K79" s="4">
        <v>0.6</v>
      </c>
    </row>
    <row r="80" spans="1:11" x14ac:dyDescent="0.25">
      <c r="A80" t="s">
        <v>149</v>
      </c>
      <c r="B80" t="s">
        <v>146</v>
      </c>
      <c r="C80" t="s">
        <v>61</v>
      </c>
      <c r="D80">
        <v>2</v>
      </c>
      <c r="E80">
        <v>2000</v>
      </c>
      <c r="G80" s="3">
        <f t="shared" si="1"/>
        <v>23351.351351351354</v>
      </c>
      <c r="H80">
        <v>285</v>
      </c>
      <c r="I80">
        <v>428</v>
      </c>
      <c r="J80">
        <v>342</v>
      </c>
      <c r="K80" s="4">
        <v>0.39179999999999998</v>
      </c>
    </row>
    <row r="81" spans="1:11" x14ac:dyDescent="0.25">
      <c r="A81" t="s">
        <v>150</v>
      </c>
      <c r="B81" t="s">
        <v>151</v>
      </c>
      <c r="C81" t="s">
        <v>52</v>
      </c>
      <c r="D81">
        <v>1</v>
      </c>
      <c r="E81">
        <v>1000</v>
      </c>
      <c r="G81" s="3">
        <f t="shared" si="1"/>
        <v>11675.675675675677</v>
      </c>
      <c r="H81">
        <v>91</v>
      </c>
      <c r="I81">
        <v>342</v>
      </c>
      <c r="J81">
        <v>229</v>
      </c>
      <c r="K81" s="4">
        <v>0.58899999999999997</v>
      </c>
    </row>
    <row r="82" spans="1:11" x14ac:dyDescent="0.25">
      <c r="A82" t="s">
        <v>152</v>
      </c>
      <c r="B82" t="s">
        <v>153</v>
      </c>
      <c r="C82" t="s">
        <v>52</v>
      </c>
      <c r="D82">
        <v>2</v>
      </c>
      <c r="E82">
        <v>2500</v>
      </c>
      <c r="G82" s="3">
        <f t="shared" si="1"/>
        <v>29189.18918918919</v>
      </c>
      <c r="H82">
        <v>173</v>
      </c>
      <c r="I82">
        <v>581</v>
      </c>
      <c r="J82">
        <v>392</v>
      </c>
      <c r="K82" s="4">
        <v>0.29320000000000002</v>
      </c>
    </row>
    <row r="83" spans="1:11" x14ac:dyDescent="0.25">
      <c r="A83" t="s">
        <v>154</v>
      </c>
      <c r="B83" t="s">
        <v>151</v>
      </c>
      <c r="C83" t="s">
        <v>52</v>
      </c>
      <c r="D83">
        <v>2</v>
      </c>
      <c r="E83">
        <v>1400</v>
      </c>
      <c r="G83" s="3">
        <f t="shared" si="1"/>
        <v>16345.945945945947</v>
      </c>
      <c r="H83">
        <v>168</v>
      </c>
      <c r="I83">
        <v>392</v>
      </c>
      <c r="J83">
        <v>322</v>
      </c>
      <c r="K83" s="4">
        <v>0.2712</v>
      </c>
    </row>
    <row r="84" spans="1:11" x14ac:dyDescent="0.25">
      <c r="A84" t="s">
        <v>155</v>
      </c>
      <c r="B84" t="s">
        <v>151</v>
      </c>
      <c r="C84" t="s">
        <v>61</v>
      </c>
      <c r="D84">
        <v>1</v>
      </c>
      <c r="E84">
        <v>1300</v>
      </c>
      <c r="G84" s="3">
        <f t="shared" si="1"/>
        <v>15178.378378378378</v>
      </c>
      <c r="H84">
        <v>155</v>
      </c>
      <c r="I84">
        <v>494</v>
      </c>
      <c r="J84">
        <v>257</v>
      </c>
      <c r="K84" s="4">
        <v>0.55069999999999997</v>
      </c>
    </row>
    <row r="85" spans="1:11" x14ac:dyDescent="0.25">
      <c r="A85" t="s">
        <v>156</v>
      </c>
      <c r="B85" t="s">
        <v>151</v>
      </c>
      <c r="C85" t="s">
        <v>61</v>
      </c>
      <c r="D85">
        <v>2</v>
      </c>
      <c r="E85">
        <v>1800</v>
      </c>
      <c r="G85" s="3">
        <f t="shared" si="1"/>
        <v>21016.216216216217</v>
      </c>
      <c r="H85">
        <v>151</v>
      </c>
      <c r="I85">
        <v>391</v>
      </c>
      <c r="J85">
        <v>286</v>
      </c>
      <c r="K85" s="4">
        <v>0.4521</v>
      </c>
    </row>
    <row r="86" spans="1:11" x14ac:dyDescent="0.25">
      <c r="A86" t="s">
        <v>157</v>
      </c>
      <c r="B86" t="s">
        <v>158</v>
      </c>
      <c r="C86" t="s">
        <v>52</v>
      </c>
      <c r="D86">
        <v>1</v>
      </c>
      <c r="E86">
        <v>700</v>
      </c>
      <c r="G86" s="3">
        <f t="shared" si="1"/>
        <v>8172.9729729729734</v>
      </c>
      <c r="H86">
        <v>99</v>
      </c>
      <c r="I86">
        <v>265</v>
      </c>
      <c r="J86">
        <v>180</v>
      </c>
      <c r="K86" s="4">
        <v>0.51780000000000004</v>
      </c>
    </row>
    <row r="87" spans="1:11" x14ac:dyDescent="0.25">
      <c r="A87" t="s">
        <v>159</v>
      </c>
      <c r="B87" t="s">
        <v>158</v>
      </c>
      <c r="C87" t="s">
        <v>52</v>
      </c>
      <c r="D87">
        <v>2</v>
      </c>
      <c r="E87">
        <v>900</v>
      </c>
      <c r="G87" s="3">
        <f t="shared" si="1"/>
        <v>10508.108108108108</v>
      </c>
      <c r="H87">
        <v>154</v>
      </c>
      <c r="I87">
        <v>286</v>
      </c>
      <c r="J87">
        <v>230</v>
      </c>
      <c r="K87" s="4">
        <v>0.52049999999999996</v>
      </c>
    </row>
    <row r="88" spans="1:11" x14ac:dyDescent="0.25">
      <c r="A88" t="s">
        <v>160</v>
      </c>
      <c r="B88" t="s">
        <v>158</v>
      </c>
      <c r="C88" t="s">
        <v>61</v>
      </c>
      <c r="D88">
        <v>1</v>
      </c>
      <c r="E88">
        <v>1000</v>
      </c>
      <c r="G88" s="3">
        <f t="shared" si="1"/>
        <v>11675.675675675677</v>
      </c>
      <c r="H88">
        <v>190</v>
      </c>
      <c r="I88">
        <v>462</v>
      </c>
      <c r="J88">
        <v>221</v>
      </c>
      <c r="K88" s="4">
        <v>0.63009999999999999</v>
      </c>
    </row>
    <row r="89" spans="1:11" x14ac:dyDescent="0.25">
      <c r="A89" t="s">
        <v>161</v>
      </c>
      <c r="B89" t="s">
        <v>158</v>
      </c>
      <c r="C89" t="s">
        <v>61</v>
      </c>
      <c r="D89">
        <v>2</v>
      </c>
      <c r="E89">
        <v>1200</v>
      </c>
      <c r="G89" s="3">
        <f t="shared" si="1"/>
        <v>14010.810810810812</v>
      </c>
      <c r="H89">
        <v>205</v>
      </c>
      <c r="I89">
        <v>411</v>
      </c>
      <c r="J89">
        <v>316</v>
      </c>
      <c r="K89" s="4">
        <v>0.36990000000000001</v>
      </c>
    </row>
    <row r="90" spans="1:11" x14ac:dyDescent="0.25">
      <c r="A90" t="s">
        <v>162</v>
      </c>
      <c r="B90" t="s">
        <v>163</v>
      </c>
      <c r="C90" t="s">
        <v>52</v>
      </c>
      <c r="D90">
        <v>1</v>
      </c>
      <c r="E90">
        <v>700</v>
      </c>
      <c r="G90" s="3">
        <f t="shared" si="1"/>
        <v>8172.9729729729734</v>
      </c>
      <c r="H90">
        <v>192</v>
      </c>
      <c r="I90">
        <v>313</v>
      </c>
      <c r="J90">
        <v>245</v>
      </c>
      <c r="K90" s="4">
        <v>0.56989999999999996</v>
      </c>
    </row>
    <row r="91" spans="1:11" x14ac:dyDescent="0.25">
      <c r="A91" t="s">
        <v>164</v>
      </c>
      <c r="B91" t="s">
        <v>163</v>
      </c>
      <c r="C91" t="s">
        <v>52</v>
      </c>
      <c r="D91">
        <v>2</v>
      </c>
      <c r="E91">
        <v>1000</v>
      </c>
      <c r="G91" s="3">
        <f t="shared" si="1"/>
        <v>11675.675675675677</v>
      </c>
      <c r="H91">
        <v>192</v>
      </c>
      <c r="I91">
        <v>357</v>
      </c>
      <c r="J91">
        <v>266</v>
      </c>
      <c r="K91" s="4">
        <v>0.41920000000000002</v>
      </c>
    </row>
    <row r="92" spans="1:11" x14ac:dyDescent="0.25">
      <c r="A92" t="s">
        <v>165</v>
      </c>
      <c r="B92" t="s">
        <v>163</v>
      </c>
      <c r="C92" t="s">
        <v>61</v>
      </c>
      <c r="D92">
        <v>1</v>
      </c>
      <c r="E92">
        <v>800</v>
      </c>
      <c r="G92" s="3">
        <f t="shared" si="1"/>
        <v>9340.5405405405418</v>
      </c>
      <c r="H92">
        <v>186</v>
      </c>
      <c r="I92">
        <v>465</v>
      </c>
      <c r="J92">
        <v>325</v>
      </c>
      <c r="K92" s="4">
        <v>0.45479999999999998</v>
      </c>
    </row>
    <row r="93" spans="1:11" x14ac:dyDescent="0.25">
      <c r="A93" t="s">
        <v>166</v>
      </c>
      <c r="B93" t="s">
        <v>153</v>
      </c>
      <c r="C93" t="s">
        <v>61</v>
      </c>
      <c r="D93">
        <v>1</v>
      </c>
      <c r="E93">
        <v>2500</v>
      </c>
      <c r="G93" s="3">
        <f t="shared" si="1"/>
        <v>29189.18918918919</v>
      </c>
      <c r="H93">
        <v>189</v>
      </c>
      <c r="I93">
        <v>588</v>
      </c>
      <c r="J93">
        <v>393</v>
      </c>
      <c r="K93" s="4">
        <v>0.62190000000000001</v>
      </c>
    </row>
    <row r="94" spans="1:11" x14ac:dyDescent="0.25">
      <c r="A94" t="s">
        <v>167</v>
      </c>
      <c r="B94" t="s">
        <v>163</v>
      </c>
      <c r="C94" t="s">
        <v>61</v>
      </c>
      <c r="D94">
        <v>2</v>
      </c>
      <c r="E94">
        <v>900</v>
      </c>
      <c r="G94" s="3">
        <f t="shared" si="1"/>
        <v>10508.108108108108</v>
      </c>
      <c r="H94">
        <v>209</v>
      </c>
      <c r="I94">
        <v>358</v>
      </c>
      <c r="J94">
        <v>256</v>
      </c>
      <c r="K94" s="4">
        <v>0.70960000000000001</v>
      </c>
    </row>
    <row r="95" spans="1:11" x14ac:dyDescent="0.25">
      <c r="A95" t="s">
        <v>168</v>
      </c>
      <c r="B95" t="s">
        <v>169</v>
      </c>
      <c r="C95" t="s">
        <v>52</v>
      </c>
      <c r="D95">
        <v>1</v>
      </c>
      <c r="E95">
        <v>700</v>
      </c>
      <c r="G95" s="3">
        <f t="shared" si="1"/>
        <v>8172.9729729729734</v>
      </c>
      <c r="H95">
        <v>42</v>
      </c>
      <c r="I95">
        <v>252</v>
      </c>
      <c r="J95">
        <v>184</v>
      </c>
      <c r="K95" s="4">
        <v>0.30959999999999999</v>
      </c>
    </row>
    <row r="96" spans="1:11" x14ac:dyDescent="0.25">
      <c r="A96" t="s">
        <v>170</v>
      </c>
      <c r="B96" t="s">
        <v>169</v>
      </c>
      <c r="C96" t="s">
        <v>52</v>
      </c>
      <c r="D96">
        <v>2</v>
      </c>
      <c r="E96">
        <v>1000</v>
      </c>
      <c r="G96" s="3">
        <f t="shared" si="1"/>
        <v>11675.675675675677</v>
      </c>
      <c r="H96">
        <v>94</v>
      </c>
      <c r="I96">
        <v>531</v>
      </c>
      <c r="J96">
        <v>427</v>
      </c>
      <c r="K96" s="4">
        <v>0.24110000000000001</v>
      </c>
    </row>
    <row r="97" spans="1:11" x14ac:dyDescent="0.25">
      <c r="A97" t="s">
        <v>171</v>
      </c>
      <c r="B97" t="s">
        <v>169</v>
      </c>
      <c r="C97" t="s">
        <v>61</v>
      </c>
      <c r="D97">
        <v>1</v>
      </c>
      <c r="E97">
        <v>900</v>
      </c>
      <c r="G97" s="3">
        <f t="shared" si="1"/>
        <v>10508.108108108108</v>
      </c>
      <c r="H97">
        <v>86</v>
      </c>
      <c r="I97">
        <v>488</v>
      </c>
      <c r="J97">
        <v>418</v>
      </c>
      <c r="K97" s="4">
        <v>4.6600000000000003E-2</v>
      </c>
    </row>
    <row r="98" spans="1:11" x14ac:dyDescent="0.25">
      <c r="A98" t="s">
        <v>172</v>
      </c>
      <c r="B98" t="s">
        <v>169</v>
      </c>
      <c r="C98" t="s">
        <v>61</v>
      </c>
      <c r="D98">
        <v>2</v>
      </c>
      <c r="E98">
        <v>1200</v>
      </c>
      <c r="G98" s="3">
        <f t="shared" si="1"/>
        <v>14010.810810810812</v>
      </c>
      <c r="H98">
        <v>83</v>
      </c>
      <c r="I98">
        <v>556</v>
      </c>
      <c r="J98">
        <v>219</v>
      </c>
      <c r="K98" s="4">
        <v>0.63560000000000005</v>
      </c>
    </row>
    <row r="99" spans="1:11" x14ac:dyDescent="0.25">
      <c r="A99" t="s">
        <v>173</v>
      </c>
      <c r="B99" t="s">
        <v>174</v>
      </c>
      <c r="C99" t="s">
        <v>52</v>
      </c>
      <c r="D99">
        <v>1</v>
      </c>
      <c r="E99">
        <v>1100</v>
      </c>
      <c r="G99" s="3">
        <f t="shared" si="1"/>
        <v>12843.243243243243</v>
      </c>
      <c r="H99">
        <v>84</v>
      </c>
      <c r="I99">
        <v>301</v>
      </c>
      <c r="J99">
        <v>220</v>
      </c>
      <c r="K99" s="4">
        <v>0.43009999999999998</v>
      </c>
    </row>
    <row r="100" spans="1:11" x14ac:dyDescent="0.25">
      <c r="A100" t="s">
        <v>175</v>
      </c>
      <c r="B100" t="s">
        <v>174</v>
      </c>
      <c r="C100" t="s">
        <v>52</v>
      </c>
      <c r="D100">
        <v>2</v>
      </c>
      <c r="E100">
        <v>1400</v>
      </c>
      <c r="G100" s="3">
        <f t="shared" si="1"/>
        <v>16345.945945945947</v>
      </c>
      <c r="H100">
        <v>134</v>
      </c>
      <c r="I100">
        <v>568</v>
      </c>
      <c r="J100">
        <v>481</v>
      </c>
      <c r="K100" s="4">
        <v>0.38080000000000003</v>
      </c>
    </row>
    <row r="101" spans="1:11" x14ac:dyDescent="0.25">
      <c r="A101" t="s">
        <v>176</v>
      </c>
      <c r="B101" t="s">
        <v>174</v>
      </c>
      <c r="C101" t="s">
        <v>61</v>
      </c>
      <c r="D101">
        <v>1</v>
      </c>
      <c r="E101">
        <v>1300</v>
      </c>
      <c r="G101" s="3">
        <f t="shared" si="1"/>
        <v>15178.378378378378</v>
      </c>
      <c r="H101">
        <v>109</v>
      </c>
      <c r="I101">
        <v>615</v>
      </c>
      <c r="J101">
        <v>280</v>
      </c>
      <c r="K101" s="4">
        <v>0.45750000000000002</v>
      </c>
    </row>
    <row r="102" spans="1:11" x14ac:dyDescent="0.25">
      <c r="A102" t="s">
        <v>177</v>
      </c>
      <c r="B102" t="s">
        <v>174</v>
      </c>
      <c r="C102" t="s">
        <v>61</v>
      </c>
      <c r="D102">
        <v>2</v>
      </c>
      <c r="E102">
        <v>1900</v>
      </c>
      <c r="G102" s="3">
        <f t="shared" si="1"/>
        <v>22183.783783783783</v>
      </c>
      <c r="H102">
        <v>227</v>
      </c>
      <c r="I102">
        <v>861</v>
      </c>
      <c r="J102">
        <v>568</v>
      </c>
      <c r="K102" s="4">
        <v>0.189</v>
      </c>
    </row>
    <row r="103" spans="1:11" x14ac:dyDescent="0.25">
      <c r="A103" t="s">
        <v>178</v>
      </c>
      <c r="B103" t="s">
        <v>179</v>
      </c>
      <c r="C103" t="s">
        <v>52</v>
      </c>
      <c r="D103">
        <v>1</v>
      </c>
      <c r="E103">
        <v>900</v>
      </c>
      <c r="G103" s="3">
        <f t="shared" si="1"/>
        <v>10508.108108108108</v>
      </c>
      <c r="H103">
        <v>176</v>
      </c>
      <c r="I103">
        <v>440</v>
      </c>
      <c r="J103">
        <v>318</v>
      </c>
      <c r="K103" s="4">
        <v>0.29039999999999999</v>
      </c>
    </row>
    <row r="104" spans="1:11" x14ac:dyDescent="0.25">
      <c r="A104" t="s">
        <v>180</v>
      </c>
      <c r="B104" t="s">
        <v>153</v>
      </c>
      <c r="C104" t="s">
        <v>61</v>
      </c>
      <c r="D104">
        <v>2</v>
      </c>
      <c r="E104">
        <v>2800</v>
      </c>
      <c r="G104" s="3">
        <f t="shared" si="1"/>
        <v>32691.891891891893</v>
      </c>
      <c r="H104">
        <v>191</v>
      </c>
      <c r="I104">
        <v>826</v>
      </c>
      <c r="J104">
        <v>556</v>
      </c>
      <c r="K104" s="4">
        <v>0.29859999999999998</v>
      </c>
    </row>
    <row r="105" spans="1:11" x14ac:dyDescent="0.25">
      <c r="A105" t="s">
        <v>181</v>
      </c>
      <c r="B105" t="s">
        <v>179</v>
      </c>
      <c r="C105" t="s">
        <v>52</v>
      </c>
      <c r="D105">
        <v>2</v>
      </c>
      <c r="E105">
        <v>1100</v>
      </c>
      <c r="G105" s="3">
        <f t="shared" si="1"/>
        <v>12843.243243243243</v>
      </c>
      <c r="H105">
        <v>225</v>
      </c>
      <c r="I105">
        <v>1033</v>
      </c>
      <c r="J105">
        <v>538</v>
      </c>
      <c r="K105" s="4">
        <v>0.58079999999999998</v>
      </c>
    </row>
    <row r="106" spans="1:11" x14ac:dyDescent="0.25">
      <c r="A106" t="s">
        <v>182</v>
      </c>
      <c r="B106" t="s">
        <v>179</v>
      </c>
      <c r="C106" t="s">
        <v>61</v>
      </c>
      <c r="D106">
        <v>1</v>
      </c>
      <c r="E106">
        <v>1300</v>
      </c>
      <c r="G106" s="3">
        <f t="shared" si="1"/>
        <v>15178.378378378378</v>
      </c>
      <c r="H106">
        <v>157</v>
      </c>
      <c r="I106">
        <v>471</v>
      </c>
      <c r="J106">
        <v>318</v>
      </c>
      <c r="K106" s="4">
        <v>0.39179999999999998</v>
      </c>
    </row>
    <row r="107" spans="1:11" x14ac:dyDescent="0.25">
      <c r="A107" t="s">
        <v>183</v>
      </c>
      <c r="B107" t="s">
        <v>179</v>
      </c>
      <c r="C107" t="s">
        <v>61</v>
      </c>
      <c r="D107">
        <v>2</v>
      </c>
      <c r="E107">
        <v>1600</v>
      </c>
      <c r="G107" s="3">
        <f t="shared" si="1"/>
        <v>18681.081081081084</v>
      </c>
      <c r="H107">
        <v>253</v>
      </c>
      <c r="I107">
        <v>886</v>
      </c>
      <c r="J107">
        <v>680</v>
      </c>
      <c r="K107" s="4">
        <v>0.38629999999999998</v>
      </c>
    </row>
    <row r="108" spans="1:11" x14ac:dyDescent="0.25">
      <c r="A108" t="s">
        <v>184</v>
      </c>
      <c r="B108" t="s">
        <v>185</v>
      </c>
      <c r="C108" t="s">
        <v>52</v>
      </c>
      <c r="D108">
        <v>1</v>
      </c>
      <c r="E108">
        <v>1400</v>
      </c>
      <c r="G108" s="3">
        <f t="shared" si="1"/>
        <v>16345.945945945947</v>
      </c>
      <c r="H108">
        <v>76</v>
      </c>
      <c r="I108">
        <v>342</v>
      </c>
      <c r="J108">
        <v>202</v>
      </c>
      <c r="K108" s="4">
        <v>0.48770000000000002</v>
      </c>
    </row>
    <row r="109" spans="1:11" x14ac:dyDescent="0.25">
      <c r="A109" t="s">
        <v>186</v>
      </c>
      <c r="B109" t="s">
        <v>185</v>
      </c>
      <c r="C109" t="s">
        <v>52</v>
      </c>
      <c r="D109">
        <v>2</v>
      </c>
      <c r="E109">
        <v>2000</v>
      </c>
      <c r="G109" s="3">
        <f t="shared" si="1"/>
        <v>23351.351351351354</v>
      </c>
      <c r="H109">
        <v>107</v>
      </c>
      <c r="I109">
        <v>781</v>
      </c>
      <c r="J109">
        <v>579</v>
      </c>
      <c r="K109" s="4">
        <v>0.41099999999999998</v>
      </c>
    </row>
    <row r="110" spans="1:11" x14ac:dyDescent="0.25">
      <c r="A110" t="s">
        <v>187</v>
      </c>
      <c r="B110" t="s">
        <v>185</v>
      </c>
      <c r="C110" t="s">
        <v>61</v>
      </c>
      <c r="D110">
        <v>1</v>
      </c>
      <c r="E110">
        <v>1700</v>
      </c>
      <c r="G110" s="3">
        <f t="shared" si="1"/>
        <v>19848.64864864865</v>
      </c>
      <c r="H110">
        <v>162</v>
      </c>
      <c r="I110">
        <v>614</v>
      </c>
      <c r="J110">
        <v>524</v>
      </c>
      <c r="K110" s="4">
        <v>0.50409999999999999</v>
      </c>
    </row>
    <row r="111" spans="1:11" x14ac:dyDescent="0.25">
      <c r="A111" t="s">
        <v>188</v>
      </c>
      <c r="B111" t="s">
        <v>185</v>
      </c>
      <c r="C111" t="s">
        <v>61</v>
      </c>
      <c r="D111">
        <v>2</v>
      </c>
      <c r="E111">
        <v>2500</v>
      </c>
      <c r="G111" s="3">
        <f t="shared" si="1"/>
        <v>29189.18918918919</v>
      </c>
      <c r="H111">
        <v>158</v>
      </c>
      <c r="I111">
        <v>906</v>
      </c>
      <c r="J111">
        <v>560</v>
      </c>
      <c r="K111" s="4">
        <v>0.2767</v>
      </c>
    </row>
    <row r="112" spans="1:11" x14ac:dyDescent="0.25">
      <c r="A112" t="s">
        <v>189</v>
      </c>
      <c r="B112" t="s">
        <v>190</v>
      </c>
      <c r="C112" t="s">
        <v>52</v>
      </c>
      <c r="D112">
        <v>1</v>
      </c>
      <c r="E112">
        <v>1800</v>
      </c>
      <c r="G112" s="3">
        <f t="shared" si="1"/>
        <v>21016.216216216217</v>
      </c>
      <c r="H112">
        <v>199</v>
      </c>
      <c r="I112">
        <v>432</v>
      </c>
      <c r="J112">
        <v>362</v>
      </c>
      <c r="K112" s="4">
        <v>0.32879999999999998</v>
      </c>
    </row>
    <row r="113" spans="1:11" x14ac:dyDescent="0.25">
      <c r="A113" t="s">
        <v>191</v>
      </c>
      <c r="B113" t="s">
        <v>190</v>
      </c>
      <c r="C113" t="s">
        <v>52</v>
      </c>
      <c r="D113">
        <v>2</v>
      </c>
      <c r="E113">
        <v>2600</v>
      </c>
      <c r="G113" s="3">
        <f t="shared" si="1"/>
        <v>30356.756756756757</v>
      </c>
      <c r="H113">
        <v>366</v>
      </c>
      <c r="I113">
        <v>594</v>
      </c>
      <c r="J113">
        <v>417</v>
      </c>
      <c r="K113" s="4">
        <v>0.53149999999999997</v>
      </c>
    </row>
    <row r="114" spans="1:11" x14ac:dyDescent="0.25">
      <c r="A114" t="s">
        <v>192</v>
      </c>
      <c r="B114" t="s">
        <v>190</v>
      </c>
      <c r="C114" t="s">
        <v>61</v>
      </c>
      <c r="D114">
        <v>1</v>
      </c>
      <c r="E114">
        <v>2500</v>
      </c>
      <c r="G114" s="3">
        <f t="shared" si="1"/>
        <v>29189.18918918919</v>
      </c>
      <c r="H114">
        <v>333</v>
      </c>
      <c r="I114">
        <v>665</v>
      </c>
      <c r="J114">
        <v>474</v>
      </c>
      <c r="K114" s="4">
        <v>0.4274</v>
      </c>
    </row>
    <row r="115" spans="1:11" x14ac:dyDescent="0.25">
      <c r="A115" t="s">
        <v>193</v>
      </c>
      <c r="B115" t="s">
        <v>51</v>
      </c>
      <c r="C115" t="s">
        <v>61</v>
      </c>
      <c r="D115">
        <v>1</v>
      </c>
      <c r="E115">
        <v>1500</v>
      </c>
      <c r="G115" s="3">
        <f t="shared" si="1"/>
        <v>17513.513513513513</v>
      </c>
      <c r="H115">
        <v>81</v>
      </c>
      <c r="I115">
        <v>205</v>
      </c>
      <c r="J115">
        <v>146</v>
      </c>
      <c r="K115" s="4">
        <v>0.24110000000000001</v>
      </c>
    </row>
    <row r="116" spans="1:11" x14ac:dyDescent="0.25">
      <c r="A116" t="s">
        <v>194</v>
      </c>
      <c r="B116" t="s">
        <v>153</v>
      </c>
      <c r="C116" t="s">
        <v>52</v>
      </c>
      <c r="D116">
        <v>1</v>
      </c>
      <c r="E116">
        <v>1700</v>
      </c>
      <c r="G116" s="3">
        <f t="shared" si="1"/>
        <v>19848.64864864865</v>
      </c>
      <c r="H116">
        <v>106</v>
      </c>
      <c r="I116">
        <v>465</v>
      </c>
      <c r="J116">
        <v>312</v>
      </c>
      <c r="K116" s="4">
        <v>0.41099999999999998</v>
      </c>
    </row>
    <row r="117" spans="1:11" x14ac:dyDescent="0.25">
      <c r="A117" t="s">
        <v>195</v>
      </c>
      <c r="B117" t="s">
        <v>190</v>
      </c>
      <c r="C117" t="s">
        <v>61</v>
      </c>
      <c r="D117">
        <v>2</v>
      </c>
      <c r="E117">
        <v>3600</v>
      </c>
      <c r="G117" s="3">
        <f t="shared" si="1"/>
        <v>42032.432432432433</v>
      </c>
      <c r="H117">
        <v>336</v>
      </c>
      <c r="I117">
        <v>624</v>
      </c>
      <c r="J117">
        <v>491</v>
      </c>
      <c r="K117" s="4">
        <v>0.39729999999999999</v>
      </c>
    </row>
    <row r="118" spans="1:11" x14ac:dyDescent="0.25">
      <c r="A118" t="s">
        <v>196</v>
      </c>
      <c r="B118" t="s">
        <v>197</v>
      </c>
      <c r="C118" t="s">
        <v>52</v>
      </c>
      <c r="D118">
        <v>1</v>
      </c>
      <c r="E118">
        <v>1200</v>
      </c>
      <c r="G118" s="3">
        <f t="shared" si="1"/>
        <v>14010.810810810812</v>
      </c>
      <c r="H118">
        <v>173</v>
      </c>
      <c r="I118">
        <v>395</v>
      </c>
      <c r="J118">
        <v>204</v>
      </c>
      <c r="K118" s="4">
        <v>0.79730000000000001</v>
      </c>
    </row>
    <row r="119" spans="1:11" x14ac:dyDescent="0.25">
      <c r="A119" t="s">
        <v>198</v>
      </c>
      <c r="B119" t="s">
        <v>197</v>
      </c>
      <c r="C119" t="s">
        <v>52</v>
      </c>
      <c r="D119">
        <v>2</v>
      </c>
      <c r="E119">
        <v>1600</v>
      </c>
      <c r="G119" s="3">
        <f t="shared" si="1"/>
        <v>18681.081081081084</v>
      </c>
      <c r="H119">
        <v>228</v>
      </c>
      <c r="I119">
        <v>456</v>
      </c>
      <c r="J119">
        <v>245</v>
      </c>
      <c r="K119" s="4">
        <v>0.68769999999999998</v>
      </c>
    </row>
    <row r="120" spans="1:11" x14ac:dyDescent="0.25">
      <c r="A120" t="s">
        <v>199</v>
      </c>
      <c r="B120" t="s">
        <v>197</v>
      </c>
      <c r="C120" t="s">
        <v>61</v>
      </c>
      <c r="D120">
        <v>1</v>
      </c>
      <c r="E120">
        <v>1000</v>
      </c>
      <c r="G120" s="3">
        <f t="shared" si="1"/>
        <v>11675.675675675677</v>
      </c>
      <c r="H120">
        <v>155</v>
      </c>
      <c r="I120">
        <v>252</v>
      </c>
      <c r="J120">
        <v>197</v>
      </c>
      <c r="K120" s="4">
        <v>0.58899999999999997</v>
      </c>
    </row>
    <row r="121" spans="1:11" x14ac:dyDescent="0.25">
      <c r="A121" t="s">
        <v>200</v>
      </c>
      <c r="B121" t="s">
        <v>197</v>
      </c>
      <c r="C121" t="s">
        <v>61</v>
      </c>
      <c r="D121">
        <v>2</v>
      </c>
      <c r="E121">
        <v>1500</v>
      </c>
      <c r="G121" s="3">
        <f t="shared" si="1"/>
        <v>17513.513513513513</v>
      </c>
      <c r="H121">
        <v>158</v>
      </c>
      <c r="I121">
        <v>236</v>
      </c>
      <c r="J121">
        <v>195</v>
      </c>
      <c r="K121" s="4">
        <v>0.61919999999999997</v>
      </c>
    </row>
    <row r="122" spans="1:11" x14ac:dyDescent="0.25">
      <c r="A122" t="s">
        <v>201</v>
      </c>
      <c r="B122" t="s">
        <v>202</v>
      </c>
      <c r="C122" t="s">
        <v>52</v>
      </c>
      <c r="D122">
        <v>1</v>
      </c>
      <c r="E122">
        <v>750</v>
      </c>
      <c r="G122" s="3">
        <f t="shared" si="1"/>
        <v>8756.7567567567567</v>
      </c>
      <c r="H122">
        <v>89</v>
      </c>
      <c r="I122">
        <v>155</v>
      </c>
      <c r="J122">
        <v>124</v>
      </c>
      <c r="K122" s="4">
        <v>0.45479999999999998</v>
      </c>
    </row>
    <row r="123" spans="1:11" x14ac:dyDescent="0.25">
      <c r="A123" t="s">
        <v>203</v>
      </c>
      <c r="B123" t="s">
        <v>202</v>
      </c>
      <c r="C123" t="s">
        <v>52</v>
      </c>
      <c r="D123">
        <v>2</v>
      </c>
      <c r="E123">
        <v>1040</v>
      </c>
      <c r="G123" s="3">
        <f t="shared" si="1"/>
        <v>12142.702702702703</v>
      </c>
      <c r="H123">
        <v>115</v>
      </c>
      <c r="I123">
        <v>179</v>
      </c>
      <c r="J123">
        <v>156</v>
      </c>
      <c r="K123" s="4">
        <v>0.48770000000000002</v>
      </c>
    </row>
    <row r="124" spans="1:11" x14ac:dyDescent="0.25">
      <c r="A124" t="s">
        <v>204</v>
      </c>
      <c r="B124" t="s">
        <v>202</v>
      </c>
      <c r="C124" t="s">
        <v>61</v>
      </c>
      <c r="D124">
        <v>1</v>
      </c>
      <c r="E124">
        <v>900</v>
      </c>
      <c r="G124" s="3">
        <f t="shared" si="1"/>
        <v>10508.108108108108</v>
      </c>
      <c r="H124">
        <v>152</v>
      </c>
      <c r="I124">
        <v>300</v>
      </c>
      <c r="J124">
        <v>256</v>
      </c>
      <c r="K124" s="4">
        <v>0.47949999999999998</v>
      </c>
    </row>
    <row r="125" spans="1:11" x14ac:dyDescent="0.25">
      <c r="A125" t="s">
        <v>205</v>
      </c>
      <c r="B125" t="s">
        <v>202</v>
      </c>
      <c r="C125" t="s">
        <v>61</v>
      </c>
      <c r="D125">
        <v>2</v>
      </c>
      <c r="E125">
        <v>1400</v>
      </c>
      <c r="G125" s="3">
        <f t="shared" si="1"/>
        <v>16345.945945945947</v>
      </c>
      <c r="H125">
        <v>175</v>
      </c>
      <c r="I125">
        <v>368</v>
      </c>
      <c r="J125">
        <v>284</v>
      </c>
      <c r="K125" s="4">
        <v>0.49320000000000003</v>
      </c>
    </row>
    <row r="126" spans="1:11" x14ac:dyDescent="0.25">
      <c r="A126" t="s">
        <v>206</v>
      </c>
      <c r="B126" t="s">
        <v>207</v>
      </c>
      <c r="C126" t="s">
        <v>52</v>
      </c>
      <c r="D126">
        <v>1</v>
      </c>
      <c r="E126">
        <v>825</v>
      </c>
      <c r="G126" s="3">
        <f t="shared" si="1"/>
        <v>9632.4324324324334</v>
      </c>
      <c r="H126">
        <v>77</v>
      </c>
      <c r="I126">
        <v>161</v>
      </c>
      <c r="J126">
        <v>128</v>
      </c>
      <c r="K126" s="4">
        <v>0.36159999999999998</v>
      </c>
    </row>
    <row r="127" spans="1:11" x14ac:dyDescent="0.25">
      <c r="A127" t="s">
        <v>208</v>
      </c>
      <c r="B127" t="s">
        <v>209</v>
      </c>
      <c r="C127" t="s">
        <v>52</v>
      </c>
      <c r="D127">
        <v>2</v>
      </c>
      <c r="E127">
        <v>2700</v>
      </c>
      <c r="G127" s="3">
        <f t="shared" si="1"/>
        <v>31524.324324324327</v>
      </c>
      <c r="H127">
        <v>157</v>
      </c>
      <c r="I127">
        <v>526</v>
      </c>
      <c r="J127">
        <v>337</v>
      </c>
      <c r="K127" s="4">
        <v>0.4219</v>
      </c>
    </row>
    <row r="128" spans="1:11" x14ac:dyDescent="0.25">
      <c r="A128" t="s">
        <v>210</v>
      </c>
      <c r="B128" t="s">
        <v>207</v>
      </c>
      <c r="C128" t="s">
        <v>52</v>
      </c>
      <c r="D128">
        <v>2</v>
      </c>
      <c r="E128">
        <v>1300</v>
      </c>
      <c r="G128" s="3">
        <f t="shared" si="1"/>
        <v>15178.378378378378</v>
      </c>
      <c r="H128">
        <v>125</v>
      </c>
      <c r="I128">
        <v>170</v>
      </c>
      <c r="J128">
        <v>139</v>
      </c>
      <c r="K128" s="4">
        <v>0.74250000000000005</v>
      </c>
    </row>
    <row r="129" spans="1:11" x14ac:dyDescent="0.25">
      <c r="A129" t="s">
        <v>211</v>
      </c>
      <c r="B129" t="s">
        <v>207</v>
      </c>
      <c r="C129" t="s">
        <v>61</v>
      </c>
      <c r="D129">
        <v>1</v>
      </c>
      <c r="E129">
        <v>1000</v>
      </c>
      <c r="G129" s="3">
        <f t="shared" si="1"/>
        <v>11675.675675675677</v>
      </c>
      <c r="H129">
        <v>140</v>
      </c>
      <c r="I129">
        <v>288</v>
      </c>
      <c r="J129">
        <v>240</v>
      </c>
      <c r="K129" s="4">
        <v>0.36990000000000001</v>
      </c>
    </row>
    <row r="130" spans="1:11" x14ac:dyDescent="0.25">
      <c r="A130" t="s">
        <v>212</v>
      </c>
      <c r="B130" t="s">
        <v>207</v>
      </c>
      <c r="C130" t="s">
        <v>61</v>
      </c>
      <c r="D130">
        <v>2</v>
      </c>
      <c r="E130">
        <v>1480</v>
      </c>
      <c r="G130" s="3">
        <f t="shared" si="1"/>
        <v>17280</v>
      </c>
      <c r="H130">
        <v>175</v>
      </c>
      <c r="I130">
        <v>310</v>
      </c>
      <c r="J130">
        <v>249</v>
      </c>
      <c r="K130" s="4">
        <v>0.44109999999999999</v>
      </c>
    </row>
    <row r="131" spans="1:11" x14ac:dyDescent="0.25">
      <c r="A131" t="s">
        <v>213</v>
      </c>
      <c r="B131" t="s">
        <v>214</v>
      </c>
      <c r="C131" t="s">
        <v>52</v>
      </c>
      <c r="D131">
        <v>1</v>
      </c>
      <c r="E131">
        <v>650</v>
      </c>
      <c r="G131" s="3">
        <f t="shared" si="1"/>
        <v>7589.1891891891892</v>
      </c>
      <c r="H131">
        <v>80</v>
      </c>
      <c r="I131">
        <v>156</v>
      </c>
      <c r="J131">
        <v>107</v>
      </c>
      <c r="K131" s="4">
        <v>0.47949999999999998</v>
      </c>
    </row>
    <row r="132" spans="1:11" x14ac:dyDescent="0.25">
      <c r="A132" t="s">
        <v>215</v>
      </c>
      <c r="B132" t="s">
        <v>214</v>
      </c>
      <c r="C132" t="s">
        <v>52</v>
      </c>
      <c r="D132">
        <v>2</v>
      </c>
      <c r="E132">
        <v>920</v>
      </c>
      <c r="G132" s="3">
        <f t="shared" si="1"/>
        <v>10741.621621621622</v>
      </c>
      <c r="H132">
        <v>108</v>
      </c>
      <c r="I132">
        <v>205</v>
      </c>
      <c r="J132">
        <v>147</v>
      </c>
      <c r="K132" s="4">
        <v>0.41370000000000001</v>
      </c>
    </row>
    <row r="133" spans="1:11" x14ac:dyDescent="0.25">
      <c r="A133" t="s">
        <v>216</v>
      </c>
      <c r="B133" t="s">
        <v>214</v>
      </c>
      <c r="C133" t="s">
        <v>61</v>
      </c>
      <c r="D133">
        <v>1</v>
      </c>
      <c r="E133">
        <v>880</v>
      </c>
      <c r="G133" s="3">
        <f t="shared" ref="G133:G196" si="2">E133*12*$F$4</f>
        <v>10274.594594594595</v>
      </c>
      <c r="H133">
        <v>145</v>
      </c>
      <c r="I133">
        <v>333</v>
      </c>
      <c r="J133">
        <v>246</v>
      </c>
      <c r="K133" s="4">
        <v>0.44379999999999997</v>
      </c>
    </row>
    <row r="134" spans="1:11" x14ac:dyDescent="0.25">
      <c r="A134" t="s">
        <v>217</v>
      </c>
      <c r="B134" t="s">
        <v>214</v>
      </c>
      <c r="C134" t="s">
        <v>61</v>
      </c>
      <c r="D134">
        <v>2</v>
      </c>
      <c r="E134">
        <v>1200</v>
      </c>
      <c r="G134" s="3">
        <f t="shared" si="2"/>
        <v>14010.810810810812</v>
      </c>
      <c r="H134">
        <v>160</v>
      </c>
      <c r="I134">
        <v>310</v>
      </c>
      <c r="J134">
        <v>169</v>
      </c>
      <c r="K134" s="4">
        <v>0.61919999999999997</v>
      </c>
    </row>
    <row r="135" spans="1:11" x14ac:dyDescent="0.25">
      <c r="A135" t="s">
        <v>218</v>
      </c>
      <c r="B135" t="s">
        <v>219</v>
      </c>
      <c r="C135" t="s">
        <v>52</v>
      </c>
      <c r="D135">
        <v>1</v>
      </c>
      <c r="E135">
        <v>1000</v>
      </c>
      <c r="G135" s="3">
        <f t="shared" si="2"/>
        <v>11675.675675675677</v>
      </c>
      <c r="H135">
        <v>95</v>
      </c>
      <c r="I135">
        <v>280</v>
      </c>
      <c r="J135">
        <v>174</v>
      </c>
      <c r="K135" s="4">
        <v>0.54790000000000005</v>
      </c>
    </row>
    <row r="136" spans="1:11" x14ac:dyDescent="0.25">
      <c r="A136" t="s">
        <v>220</v>
      </c>
      <c r="B136" t="s">
        <v>219</v>
      </c>
      <c r="C136" t="s">
        <v>52</v>
      </c>
      <c r="D136">
        <v>2</v>
      </c>
      <c r="E136">
        <v>1200</v>
      </c>
      <c r="G136" s="3">
        <f t="shared" si="2"/>
        <v>14010.810810810812</v>
      </c>
      <c r="H136">
        <v>125</v>
      </c>
      <c r="I136">
        <v>277</v>
      </c>
      <c r="J136">
        <v>203</v>
      </c>
      <c r="K136" s="4">
        <v>0.2712</v>
      </c>
    </row>
    <row r="137" spans="1:11" x14ac:dyDescent="0.25">
      <c r="A137" t="s">
        <v>221</v>
      </c>
      <c r="B137" t="s">
        <v>219</v>
      </c>
      <c r="C137" t="s">
        <v>61</v>
      </c>
      <c r="D137">
        <v>1</v>
      </c>
      <c r="E137">
        <v>1400</v>
      </c>
      <c r="G137" s="3">
        <f t="shared" si="2"/>
        <v>16345.945945945947</v>
      </c>
      <c r="H137">
        <v>209</v>
      </c>
      <c r="I137">
        <v>384</v>
      </c>
      <c r="J137">
        <v>240</v>
      </c>
      <c r="K137" s="4">
        <v>0.76160000000000005</v>
      </c>
    </row>
    <row r="138" spans="1:11" x14ac:dyDescent="0.25">
      <c r="A138" t="s">
        <v>222</v>
      </c>
      <c r="B138" t="s">
        <v>209</v>
      </c>
      <c r="C138" t="s">
        <v>61</v>
      </c>
      <c r="D138">
        <v>1</v>
      </c>
      <c r="E138">
        <v>2700</v>
      </c>
      <c r="G138" s="3">
        <f t="shared" si="2"/>
        <v>31524.324324324327</v>
      </c>
      <c r="H138">
        <v>202</v>
      </c>
      <c r="I138">
        <v>629</v>
      </c>
      <c r="J138">
        <v>389</v>
      </c>
      <c r="K138" s="4">
        <v>0.51229999999999998</v>
      </c>
    </row>
    <row r="139" spans="1:11" x14ac:dyDescent="0.25">
      <c r="A139" t="s">
        <v>223</v>
      </c>
      <c r="B139" t="s">
        <v>219</v>
      </c>
      <c r="C139" t="s">
        <v>61</v>
      </c>
      <c r="D139">
        <v>2</v>
      </c>
      <c r="E139">
        <v>1600</v>
      </c>
      <c r="G139" s="3">
        <f t="shared" si="2"/>
        <v>18681.081081081084</v>
      </c>
      <c r="H139">
        <v>220</v>
      </c>
      <c r="I139">
        <v>418</v>
      </c>
      <c r="J139">
        <v>312</v>
      </c>
      <c r="K139" s="4">
        <v>0.60819999999999996</v>
      </c>
    </row>
    <row r="140" spans="1:11" x14ac:dyDescent="0.25">
      <c r="A140" t="s">
        <v>224</v>
      </c>
      <c r="B140" t="s">
        <v>225</v>
      </c>
      <c r="C140" t="s">
        <v>52</v>
      </c>
      <c r="D140">
        <v>1</v>
      </c>
      <c r="E140">
        <v>1105</v>
      </c>
      <c r="G140" s="3">
        <f t="shared" si="2"/>
        <v>12901.621621621622</v>
      </c>
      <c r="H140">
        <v>82</v>
      </c>
      <c r="I140">
        <v>235</v>
      </c>
      <c r="J140">
        <v>111</v>
      </c>
      <c r="K140" s="4">
        <v>0.61099999999999999</v>
      </c>
    </row>
    <row r="141" spans="1:11" x14ac:dyDescent="0.25">
      <c r="A141" t="s">
        <v>226</v>
      </c>
      <c r="B141" t="s">
        <v>225</v>
      </c>
      <c r="C141" t="s">
        <v>52</v>
      </c>
      <c r="D141">
        <v>2</v>
      </c>
      <c r="E141">
        <v>1665</v>
      </c>
      <c r="G141" s="3">
        <f t="shared" si="2"/>
        <v>19440</v>
      </c>
      <c r="H141">
        <v>130</v>
      </c>
      <c r="I141">
        <v>200</v>
      </c>
      <c r="J141">
        <v>169</v>
      </c>
      <c r="K141" s="4">
        <v>0.30680000000000002</v>
      </c>
    </row>
    <row r="142" spans="1:11" x14ac:dyDescent="0.25">
      <c r="A142" t="s">
        <v>227</v>
      </c>
      <c r="B142" t="s">
        <v>225</v>
      </c>
      <c r="C142" t="s">
        <v>61</v>
      </c>
      <c r="D142">
        <v>1</v>
      </c>
      <c r="E142">
        <v>1175</v>
      </c>
      <c r="G142" s="3">
        <f t="shared" si="2"/>
        <v>13718.91891891892</v>
      </c>
      <c r="H142">
        <v>106</v>
      </c>
      <c r="I142">
        <v>267</v>
      </c>
      <c r="J142">
        <v>201</v>
      </c>
      <c r="K142" s="4">
        <v>0.52329999999999999</v>
      </c>
    </row>
    <row r="143" spans="1:11" x14ac:dyDescent="0.25">
      <c r="A143" t="s">
        <v>228</v>
      </c>
      <c r="B143" t="s">
        <v>225</v>
      </c>
      <c r="C143" t="s">
        <v>61</v>
      </c>
      <c r="D143">
        <v>2</v>
      </c>
      <c r="E143">
        <v>1725</v>
      </c>
      <c r="G143" s="3">
        <f t="shared" si="2"/>
        <v>20140.54054054054</v>
      </c>
      <c r="H143">
        <v>195</v>
      </c>
      <c r="I143">
        <v>305</v>
      </c>
      <c r="J143">
        <v>242</v>
      </c>
      <c r="K143" s="4">
        <v>0.48220000000000002</v>
      </c>
    </row>
    <row r="144" spans="1:11" x14ac:dyDescent="0.25">
      <c r="A144" t="s">
        <v>229</v>
      </c>
      <c r="B144" t="s">
        <v>230</v>
      </c>
      <c r="C144" t="s">
        <v>52</v>
      </c>
      <c r="D144">
        <v>1</v>
      </c>
      <c r="E144">
        <v>709</v>
      </c>
      <c r="G144" s="3">
        <f t="shared" si="2"/>
        <v>8278.0540540540551</v>
      </c>
      <c r="H144">
        <v>86</v>
      </c>
      <c r="I144">
        <v>192</v>
      </c>
      <c r="J144">
        <v>158</v>
      </c>
      <c r="K144" s="4">
        <v>0.22189999999999999</v>
      </c>
    </row>
    <row r="145" spans="1:11" x14ac:dyDescent="0.25">
      <c r="A145" t="s">
        <v>231</v>
      </c>
      <c r="B145" t="s">
        <v>230</v>
      </c>
      <c r="C145" t="s">
        <v>52</v>
      </c>
      <c r="D145">
        <v>2</v>
      </c>
      <c r="E145">
        <v>869</v>
      </c>
      <c r="G145" s="3">
        <f t="shared" si="2"/>
        <v>10146.162162162163</v>
      </c>
      <c r="H145">
        <v>135</v>
      </c>
      <c r="I145">
        <v>305</v>
      </c>
      <c r="J145">
        <v>246</v>
      </c>
      <c r="K145" s="4">
        <v>0.38900000000000001</v>
      </c>
    </row>
    <row r="146" spans="1:11" x14ac:dyDescent="0.25">
      <c r="A146" t="s">
        <v>232</v>
      </c>
      <c r="B146" t="s">
        <v>230</v>
      </c>
      <c r="C146" t="s">
        <v>61</v>
      </c>
      <c r="D146">
        <v>1</v>
      </c>
      <c r="E146">
        <v>925</v>
      </c>
      <c r="G146" s="3">
        <f t="shared" si="2"/>
        <v>10800</v>
      </c>
      <c r="H146">
        <v>125</v>
      </c>
      <c r="I146">
        <v>288</v>
      </c>
      <c r="J146">
        <v>207</v>
      </c>
      <c r="K146" s="4">
        <v>0.41639999999999999</v>
      </c>
    </row>
    <row r="147" spans="1:11" x14ac:dyDescent="0.25">
      <c r="A147" t="s">
        <v>233</v>
      </c>
      <c r="B147" t="s">
        <v>230</v>
      </c>
      <c r="C147" t="s">
        <v>61</v>
      </c>
      <c r="D147">
        <v>2</v>
      </c>
      <c r="E147">
        <v>1350</v>
      </c>
      <c r="G147" s="3">
        <f t="shared" si="2"/>
        <v>15762.162162162163</v>
      </c>
      <c r="H147">
        <v>119</v>
      </c>
      <c r="I147">
        <v>360</v>
      </c>
      <c r="J147">
        <v>224</v>
      </c>
      <c r="K147" s="4">
        <v>0.4849</v>
      </c>
    </row>
    <row r="148" spans="1:11" x14ac:dyDescent="0.25">
      <c r="A148" t="s">
        <v>234</v>
      </c>
      <c r="B148" t="s">
        <v>235</v>
      </c>
      <c r="C148" t="s">
        <v>52</v>
      </c>
      <c r="D148">
        <v>1</v>
      </c>
      <c r="E148">
        <v>900</v>
      </c>
      <c r="G148" s="3">
        <f t="shared" si="2"/>
        <v>10508.108108108108</v>
      </c>
      <c r="H148">
        <v>89</v>
      </c>
      <c r="I148">
        <v>177</v>
      </c>
      <c r="J148">
        <v>139</v>
      </c>
      <c r="K148" s="4">
        <v>0.55069999999999997</v>
      </c>
    </row>
    <row r="149" spans="1:11" x14ac:dyDescent="0.25">
      <c r="A149" t="s">
        <v>236</v>
      </c>
      <c r="B149" t="s">
        <v>209</v>
      </c>
      <c r="C149" t="s">
        <v>61</v>
      </c>
      <c r="D149">
        <v>2</v>
      </c>
      <c r="E149">
        <v>3200</v>
      </c>
      <c r="G149" s="3">
        <f t="shared" si="2"/>
        <v>37362.162162162167</v>
      </c>
      <c r="H149">
        <v>195</v>
      </c>
      <c r="I149">
        <v>844</v>
      </c>
      <c r="J149">
        <v>325</v>
      </c>
      <c r="K149" s="4">
        <v>0.81640000000000001</v>
      </c>
    </row>
    <row r="150" spans="1:11" x14ac:dyDescent="0.25">
      <c r="A150" t="s">
        <v>237</v>
      </c>
      <c r="B150" t="s">
        <v>235</v>
      </c>
      <c r="C150" t="s">
        <v>52</v>
      </c>
      <c r="D150">
        <v>2</v>
      </c>
      <c r="E150">
        <v>1325</v>
      </c>
      <c r="G150" s="3">
        <f t="shared" si="2"/>
        <v>15470.270270270272</v>
      </c>
      <c r="H150">
        <v>161</v>
      </c>
      <c r="I150">
        <v>319</v>
      </c>
      <c r="J150">
        <v>283</v>
      </c>
      <c r="K150" s="4">
        <v>0.29320000000000002</v>
      </c>
    </row>
    <row r="151" spans="1:11" x14ac:dyDescent="0.25">
      <c r="A151" t="s">
        <v>238</v>
      </c>
      <c r="B151" t="s">
        <v>235</v>
      </c>
      <c r="C151" t="s">
        <v>61</v>
      </c>
      <c r="D151">
        <v>1</v>
      </c>
      <c r="E151">
        <v>975</v>
      </c>
      <c r="G151" s="3">
        <f t="shared" si="2"/>
        <v>11383.783783783785</v>
      </c>
      <c r="H151">
        <v>145</v>
      </c>
      <c r="I151">
        <v>300</v>
      </c>
      <c r="J151">
        <v>192</v>
      </c>
      <c r="K151" s="4">
        <v>0.50139999999999996</v>
      </c>
    </row>
    <row r="152" spans="1:11" x14ac:dyDescent="0.25">
      <c r="A152" t="s">
        <v>239</v>
      </c>
      <c r="B152" t="s">
        <v>235</v>
      </c>
      <c r="C152" t="s">
        <v>61</v>
      </c>
      <c r="D152">
        <v>2</v>
      </c>
      <c r="E152">
        <v>1550</v>
      </c>
      <c r="G152" s="3">
        <f t="shared" si="2"/>
        <v>18097.297297297297</v>
      </c>
      <c r="H152">
        <v>185</v>
      </c>
      <c r="I152">
        <v>376</v>
      </c>
      <c r="J152">
        <v>307</v>
      </c>
      <c r="K152" s="4">
        <v>0.3014</v>
      </c>
    </row>
    <row r="153" spans="1:11" x14ac:dyDescent="0.25">
      <c r="A153" t="s">
        <v>240</v>
      </c>
      <c r="B153" t="s">
        <v>241</v>
      </c>
      <c r="C153" t="s">
        <v>52</v>
      </c>
      <c r="D153">
        <v>1</v>
      </c>
      <c r="E153">
        <v>1165</v>
      </c>
      <c r="G153" s="3">
        <f t="shared" si="2"/>
        <v>13602.162162162163</v>
      </c>
      <c r="H153">
        <v>135</v>
      </c>
      <c r="I153">
        <v>220</v>
      </c>
      <c r="J153">
        <v>180</v>
      </c>
      <c r="K153" s="4">
        <v>0.34250000000000003</v>
      </c>
    </row>
    <row r="154" spans="1:11" x14ac:dyDescent="0.25">
      <c r="A154" t="s">
        <v>242</v>
      </c>
      <c r="B154" t="s">
        <v>241</v>
      </c>
      <c r="C154" t="s">
        <v>52</v>
      </c>
      <c r="D154">
        <v>2</v>
      </c>
      <c r="E154">
        <v>1625</v>
      </c>
      <c r="G154" s="3">
        <f t="shared" si="2"/>
        <v>18972.972972972973</v>
      </c>
      <c r="H154">
        <v>220</v>
      </c>
      <c r="I154">
        <v>312</v>
      </c>
      <c r="J154">
        <v>260</v>
      </c>
      <c r="K154" s="4">
        <v>0.6</v>
      </c>
    </row>
    <row r="155" spans="1:11" x14ac:dyDescent="0.25">
      <c r="A155" t="s">
        <v>243</v>
      </c>
      <c r="B155" t="s">
        <v>241</v>
      </c>
      <c r="C155" t="s">
        <v>61</v>
      </c>
      <c r="D155">
        <v>1</v>
      </c>
      <c r="E155">
        <v>1400</v>
      </c>
      <c r="G155" s="3">
        <f t="shared" si="2"/>
        <v>16345.945945945947</v>
      </c>
      <c r="H155">
        <v>135</v>
      </c>
      <c r="I155">
        <v>287</v>
      </c>
      <c r="J155">
        <v>232</v>
      </c>
      <c r="K155" s="4">
        <v>0.49859999999999999</v>
      </c>
    </row>
    <row r="156" spans="1:11" x14ac:dyDescent="0.25">
      <c r="A156" t="s">
        <v>244</v>
      </c>
      <c r="B156" t="s">
        <v>241</v>
      </c>
      <c r="C156" t="s">
        <v>61</v>
      </c>
      <c r="D156">
        <v>2</v>
      </c>
      <c r="E156">
        <v>1995</v>
      </c>
      <c r="G156" s="3">
        <f t="shared" si="2"/>
        <v>23292.972972972973</v>
      </c>
      <c r="H156">
        <v>224</v>
      </c>
      <c r="I156">
        <v>331</v>
      </c>
      <c r="J156">
        <v>292</v>
      </c>
      <c r="K156" s="4">
        <v>0.63839999999999997</v>
      </c>
    </row>
    <row r="157" spans="1:11" x14ac:dyDescent="0.25">
      <c r="A157" t="s">
        <v>245</v>
      </c>
      <c r="B157" t="s">
        <v>246</v>
      </c>
      <c r="C157" t="s">
        <v>52</v>
      </c>
      <c r="D157">
        <v>1</v>
      </c>
      <c r="E157">
        <v>760</v>
      </c>
      <c r="G157" s="3">
        <f t="shared" si="2"/>
        <v>8873.5135135135133</v>
      </c>
      <c r="H157">
        <v>100</v>
      </c>
      <c r="I157">
        <v>195</v>
      </c>
      <c r="J157">
        <v>169</v>
      </c>
      <c r="K157" s="4">
        <v>0.29039999999999999</v>
      </c>
    </row>
    <row r="158" spans="1:11" x14ac:dyDescent="0.25">
      <c r="A158" t="s">
        <v>247</v>
      </c>
      <c r="B158" t="s">
        <v>246</v>
      </c>
      <c r="C158" t="s">
        <v>52</v>
      </c>
      <c r="D158">
        <v>2</v>
      </c>
      <c r="E158">
        <v>965</v>
      </c>
      <c r="G158" s="3">
        <f t="shared" si="2"/>
        <v>11267.027027027028</v>
      </c>
      <c r="H158">
        <v>135</v>
      </c>
      <c r="I158">
        <v>284</v>
      </c>
      <c r="J158">
        <v>189</v>
      </c>
      <c r="K158" s="4">
        <v>0.53969999999999996</v>
      </c>
    </row>
    <row r="159" spans="1:11" x14ac:dyDescent="0.25">
      <c r="A159" t="s">
        <v>248</v>
      </c>
      <c r="B159" t="s">
        <v>246</v>
      </c>
      <c r="C159" t="s">
        <v>61</v>
      </c>
      <c r="D159">
        <v>1</v>
      </c>
      <c r="E159">
        <v>1185</v>
      </c>
      <c r="G159" s="3">
        <f t="shared" si="2"/>
        <v>13835.675675675677</v>
      </c>
      <c r="H159">
        <v>157</v>
      </c>
      <c r="I159">
        <v>320</v>
      </c>
      <c r="J159">
        <v>289</v>
      </c>
      <c r="K159" s="4">
        <v>0.27950000000000003</v>
      </c>
    </row>
    <row r="160" spans="1:11" x14ac:dyDescent="0.25">
      <c r="A160" t="s">
        <v>249</v>
      </c>
      <c r="B160" t="s">
        <v>209</v>
      </c>
      <c r="C160" t="s">
        <v>52</v>
      </c>
      <c r="D160">
        <v>1</v>
      </c>
      <c r="E160">
        <v>1700</v>
      </c>
      <c r="G160" s="3">
        <f t="shared" si="2"/>
        <v>19848.64864864865</v>
      </c>
      <c r="H160">
        <v>98</v>
      </c>
      <c r="I160">
        <v>430</v>
      </c>
      <c r="J160">
        <v>239</v>
      </c>
      <c r="K160" s="4">
        <v>0.67669999999999997</v>
      </c>
    </row>
    <row r="161" spans="1:11" x14ac:dyDescent="0.25">
      <c r="A161" t="s">
        <v>250</v>
      </c>
      <c r="B161" t="s">
        <v>246</v>
      </c>
      <c r="C161" t="s">
        <v>61</v>
      </c>
      <c r="D161">
        <v>2</v>
      </c>
      <c r="E161">
        <v>1340</v>
      </c>
      <c r="G161" s="3">
        <f t="shared" si="2"/>
        <v>15645.405405405407</v>
      </c>
      <c r="H161">
        <v>135</v>
      </c>
      <c r="I161">
        <v>347</v>
      </c>
      <c r="J161">
        <v>278</v>
      </c>
      <c r="K161" s="4">
        <v>0.38900000000000001</v>
      </c>
    </row>
    <row r="162" spans="1:11" x14ac:dyDescent="0.25">
      <c r="A162" t="s">
        <v>251</v>
      </c>
      <c r="B162" t="s">
        <v>252</v>
      </c>
      <c r="C162" t="s">
        <v>52</v>
      </c>
      <c r="D162">
        <v>1</v>
      </c>
      <c r="E162">
        <v>1150</v>
      </c>
      <c r="G162" s="3">
        <f t="shared" si="2"/>
        <v>13427.027027027028</v>
      </c>
      <c r="H162">
        <v>80</v>
      </c>
      <c r="I162">
        <v>267</v>
      </c>
      <c r="J162">
        <v>183</v>
      </c>
      <c r="K162" s="4">
        <v>0.57530000000000003</v>
      </c>
    </row>
    <row r="163" spans="1:11" x14ac:dyDescent="0.25">
      <c r="A163" t="s">
        <v>253</v>
      </c>
      <c r="B163" t="s">
        <v>252</v>
      </c>
      <c r="C163" t="s">
        <v>52</v>
      </c>
      <c r="D163">
        <v>2</v>
      </c>
      <c r="E163">
        <v>2000</v>
      </c>
      <c r="G163" s="3">
        <f t="shared" si="2"/>
        <v>23351.351351351354</v>
      </c>
      <c r="H163">
        <v>160</v>
      </c>
      <c r="I163">
        <v>323</v>
      </c>
      <c r="J163">
        <v>237</v>
      </c>
      <c r="K163" s="4">
        <v>0.31230000000000002</v>
      </c>
    </row>
    <row r="164" spans="1:11" x14ac:dyDescent="0.25">
      <c r="A164" t="s">
        <v>254</v>
      </c>
      <c r="B164" t="s">
        <v>252</v>
      </c>
      <c r="C164" t="s">
        <v>61</v>
      </c>
      <c r="D164">
        <v>1</v>
      </c>
      <c r="E164">
        <v>1600</v>
      </c>
      <c r="G164" s="3">
        <f t="shared" si="2"/>
        <v>18681.081081081084</v>
      </c>
      <c r="H164">
        <v>225</v>
      </c>
      <c r="I164">
        <v>406</v>
      </c>
      <c r="J164">
        <v>297</v>
      </c>
      <c r="K164" s="4">
        <v>0.4521</v>
      </c>
    </row>
    <row r="165" spans="1:11" x14ac:dyDescent="0.25">
      <c r="A165" t="s">
        <v>255</v>
      </c>
      <c r="B165" t="s">
        <v>252</v>
      </c>
      <c r="C165" t="s">
        <v>61</v>
      </c>
      <c r="D165">
        <v>2</v>
      </c>
      <c r="E165">
        <v>2150</v>
      </c>
      <c r="G165" s="3">
        <f t="shared" si="2"/>
        <v>25102.702702702703</v>
      </c>
      <c r="H165">
        <v>170</v>
      </c>
      <c r="I165">
        <v>447</v>
      </c>
      <c r="J165">
        <v>360</v>
      </c>
      <c r="K165" s="4">
        <v>0.53149999999999997</v>
      </c>
    </row>
    <row r="166" spans="1:11" x14ac:dyDescent="0.25">
      <c r="A166" t="s">
        <v>256</v>
      </c>
      <c r="B166" t="s">
        <v>257</v>
      </c>
      <c r="C166" t="s">
        <v>52</v>
      </c>
      <c r="D166">
        <v>1</v>
      </c>
      <c r="E166">
        <v>1600</v>
      </c>
      <c r="G166" s="3">
        <f t="shared" si="2"/>
        <v>18681.081081081084</v>
      </c>
      <c r="H166">
        <v>94</v>
      </c>
      <c r="I166">
        <v>411</v>
      </c>
      <c r="J166">
        <v>209</v>
      </c>
      <c r="K166" s="4">
        <v>0.53969999999999996</v>
      </c>
    </row>
    <row r="167" spans="1:11" x14ac:dyDescent="0.25">
      <c r="A167" t="s">
        <v>258</v>
      </c>
      <c r="B167" t="s">
        <v>257</v>
      </c>
      <c r="C167" t="s">
        <v>52</v>
      </c>
      <c r="D167">
        <v>2</v>
      </c>
      <c r="E167">
        <v>2100</v>
      </c>
      <c r="G167" s="3">
        <f t="shared" si="2"/>
        <v>24518.91891891892</v>
      </c>
      <c r="H167">
        <v>130</v>
      </c>
      <c r="I167">
        <v>438</v>
      </c>
      <c r="J167">
        <v>265</v>
      </c>
      <c r="K167" s="4">
        <v>0.4027</v>
      </c>
    </row>
    <row r="168" spans="1:11" x14ac:dyDescent="0.25">
      <c r="A168" t="s">
        <v>259</v>
      </c>
      <c r="B168" t="s">
        <v>257</v>
      </c>
      <c r="C168" t="s">
        <v>61</v>
      </c>
      <c r="D168">
        <v>1</v>
      </c>
      <c r="E168">
        <v>1200</v>
      </c>
      <c r="G168" s="3">
        <f t="shared" si="2"/>
        <v>14010.810810810812</v>
      </c>
      <c r="H168">
        <v>162</v>
      </c>
      <c r="I168">
        <v>504</v>
      </c>
      <c r="J168">
        <v>435</v>
      </c>
      <c r="K168" s="4">
        <v>0.4</v>
      </c>
    </row>
    <row r="169" spans="1:11" x14ac:dyDescent="0.25">
      <c r="A169" t="s">
        <v>260</v>
      </c>
      <c r="B169" t="s">
        <v>257</v>
      </c>
      <c r="C169" t="s">
        <v>61</v>
      </c>
      <c r="D169">
        <v>2</v>
      </c>
      <c r="E169">
        <v>2100</v>
      </c>
      <c r="G169" s="3">
        <f t="shared" si="2"/>
        <v>24518.91891891892</v>
      </c>
      <c r="H169">
        <v>175</v>
      </c>
      <c r="I169">
        <v>755</v>
      </c>
      <c r="J169">
        <v>487</v>
      </c>
      <c r="K169" s="4">
        <v>0.43009999999999998</v>
      </c>
    </row>
    <row r="170" spans="1:11" x14ac:dyDescent="0.25">
      <c r="A170" t="s">
        <v>261</v>
      </c>
      <c r="B170" t="s">
        <v>262</v>
      </c>
      <c r="C170" t="s">
        <v>52</v>
      </c>
      <c r="D170">
        <v>2</v>
      </c>
      <c r="E170">
        <v>2500</v>
      </c>
      <c r="G170" s="3">
        <f t="shared" si="2"/>
        <v>29189.18918918919</v>
      </c>
      <c r="H170">
        <v>129</v>
      </c>
      <c r="I170">
        <v>431</v>
      </c>
      <c r="J170">
        <v>231</v>
      </c>
      <c r="K170" s="4">
        <v>0.4027</v>
      </c>
    </row>
    <row r="171" spans="1:11" x14ac:dyDescent="0.25">
      <c r="A171" t="s">
        <v>263</v>
      </c>
      <c r="B171" t="s">
        <v>51</v>
      </c>
      <c r="C171" t="s">
        <v>61</v>
      </c>
      <c r="D171">
        <v>2</v>
      </c>
      <c r="E171">
        <v>2000</v>
      </c>
      <c r="G171" s="3">
        <f t="shared" si="2"/>
        <v>23351.351351351354</v>
      </c>
      <c r="H171">
        <v>97</v>
      </c>
      <c r="I171">
        <v>240</v>
      </c>
      <c r="J171">
        <v>199</v>
      </c>
      <c r="K171" s="4">
        <v>0.31230000000000002</v>
      </c>
    </row>
    <row r="172" spans="1:11" x14ac:dyDescent="0.25">
      <c r="A172" t="s">
        <v>264</v>
      </c>
      <c r="B172" t="s">
        <v>262</v>
      </c>
      <c r="C172" t="s">
        <v>61</v>
      </c>
      <c r="D172">
        <v>1</v>
      </c>
      <c r="E172">
        <v>2500</v>
      </c>
      <c r="G172" s="3">
        <f t="shared" si="2"/>
        <v>29189.18918918919</v>
      </c>
      <c r="H172">
        <v>186</v>
      </c>
      <c r="I172">
        <v>578</v>
      </c>
      <c r="J172">
        <v>490</v>
      </c>
      <c r="K172" s="4">
        <v>0.2301</v>
      </c>
    </row>
    <row r="173" spans="1:11" x14ac:dyDescent="0.25">
      <c r="A173" t="s">
        <v>265</v>
      </c>
      <c r="B173" t="s">
        <v>262</v>
      </c>
      <c r="C173" t="s">
        <v>61</v>
      </c>
      <c r="D173">
        <v>2</v>
      </c>
      <c r="E173">
        <v>2750</v>
      </c>
      <c r="G173" s="3">
        <f t="shared" si="2"/>
        <v>32108.10810810811</v>
      </c>
      <c r="H173">
        <v>188</v>
      </c>
      <c r="I173">
        <v>810</v>
      </c>
      <c r="J173">
        <v>538</v>
      </c>
      <c r="K173" s="4">
        <v>0.6</v>
      </c>
    </row>
    <row r="174" spans="1:11" x14ac:dyDescent="0.25">
      <c r="A174" t="s">
        <v>266</v>
      </c>
      <c r="B174" t="s">
        <v>262</v>
      </c>
      <c r="C174" t="s">
        <v>52</v>
      </c>
      <c r="D174">
        <v>1</v>
      </c>
      <c r="E174">
        <v>1800</v>
      </c>
      <c r="G174" s="3">
        <f t="shared" si="2"/>
        <v>21016.216216216217</v>
      </c>
      <c r="H174">
        <v>89</v>
      </c>
      <c r="I174">
        <v>390</v>
      </c>
      <c r="J174">
        <v>288</v>
      </c>
      <c r="K174" s="4">
        <v>0.2329</v>
      </c>
    </row>
    <row r="175" spans="1:11" x14ac:dyDescent="0.25">
      <c r="A175" t="s">
        <v>267</v>
      </c>
      <c r="B175" t="s">
        <v>268</v>
      </c>
      <c r="C175" t="s">
        <v>52</v>
      </c>
      <c r="D175">
        <v>2</v>
      </c>
      <c r="E175">
        <v>3000</v>
      </c>
      <c r="G175" s="3">
        <f t="shared" si="2"/>
        <v>35027.027027027027</v>
      </c>
      <c r="H175">
        <v>193</v>
      </c>
      <c r="I175">
        <v>648</v>
      </c>
      <c r="J175">
        <v>415</v>
      </c>
      <c r="K175" s="4">
        <v>0.40820000000000001</v>
      </c>
    </row>
    <row r="176" spans="1:11" x14ac:dyDescent="0.25">
      <c r="A176" t="s">
        <v>269</v>
      </c>
      <c r="B176" t="s">
        <v>268</v>
      </c>
      <c r="C176" t="s">
        <v>61</v>
      </c>
      <c r="D176">
        <v>1</v>
      </c>
      <c r="E176">
        <v>2000</v>
      </c>
      <c r="G176" s="3">
        <f t="shared" si="2"/>
        <v>23351.351351351354</v>
      </c>
      <c r="H176">
        <v>193</v>
      </c>
      <c r="I176">
        <v>600</v>
      </c>
      <c r="J176">
        <v>387</v>
      </c>
      <c r="K176" s="4">
        <v>0.32600000000000001</v>
      </c>
    </row>
    <row r="177" spans="1:11" x14ac:dyDescent="0.25">
      <c r="A177" t="s">
        <v>270</v>
      </c>
      <c r="B177" t="s">
        <v>268</v>
      </c>
      <c r="C177" t="s">
        <v>61</v>
      </c>
      <c r="D177">
        <v>2</v>
      </c>
      <c r="E177">
        <v>2950</v>
      </c>
      <c r="G177" s="3">
        <f t="shared" si="2"/>
        <v>34443.243243243247</v>
      </c>
      <c r="H177">
        <v>192</v>
      </c>
      <c r="I177">
        <v>829</v>
      </c>
      <c r="J177">
        <v>575</v>
      </c>
      <c r="K177" s="4">
        <v>0.38900000000000001</v>
      </c>
    </row>
    <row r="178" spans="1:11" x14ac:dyDescent="0.25">
      <c r="A178" t="s">
        <v>271</v>
      </c>
      <c r="B178" t="s">
        <v>268</v>
      </c>
      <c r="C178" t="s">
        <v>52</v>
      </c>
      <c r="D178">
        <v>1</v>
      </c>
      <c r="E178">
        <v>1700</v>
      </c>
      <c r="G178" s="3">
        <f t="shared" si="2"/>
        <v>19848.64864864865</v>
      </c>
      <c r="H178">
        <v>98</v>
      </c>
      <c r="I178">
        <v>432</v>
      </c>
      <c r="J178">
        <v>228</v>
      </c>
      <c r="K178" s="4">
        <v>0.52049999999999996</v>
      </c>
    </row>
    <row r="179" spans="1:11" x14ac:dyDescent="0.25">
      <c r="A179" t="s">
        <v>272</v>
      </c>
      <c r="B179" t="s">
        <v>273</v>
      </c>
      <c r="C179" t="s">
        <v>52</v>
      </c>
      <c r="D179">
        <v>1</v>
      </c>
      <c r="E179">
        <v>3000</v>
      </c>
      <c r="G179" s="3">
        <f t="shared" si="2"/>
        <v>35027.027027027027</v>
      </c>
      <c r="H179">
        <v>87</v>
      </c>
      <c r="I179">
        <v>512</v>
      </c>
      <c r="J179">
        <v>337</v>
      </c>
      <c r="K179" s="4">
        <v>0.46300000000000002</v>
      </c>
    </row>
    <row r="180" spans="1:11" x14ac:dyDescent="0.25">
      <c r="A180" t="s">
        <v>274</v>
      </c>
      <c r="B180" t="s">
        <v>273</v>
      </c>
      <c r="C180" t="s">
        <v>52</v>
      </c>
      <c r="D180">
        <v>2</v>
      </c>
      <c r="E180">
        <v>3200</v>
      </c>
      <c r="G180" s="3">
        <f t="shared" si="2"/>
        <v>37362.162162162167</v>
      </c>
      <c r="H180">
        <v>154</v>
      </c>
      <c r="I180">
        <v>480</v>
      </c>
      <c r="J180">
        <v>154</v>
      </c>
      <c r="K180" s="4">
        <v>0.67949999999999999</v>
      </c>
    </row>
    <row r="181" spans="1:11" x14ac:dyDescent="0.25">
      <c r="A181" t="s">
        <v>275</v>
      </c>
      <c r="B181" t="s">
        <v>276</v>
      </c>
      <c r="C181" t="s">
        <v>52</v>
      </c>
      <c r="D181">
        <v>2</v>
      </c>
      <c r="E181">
        <v>4500</v>
      </c>
      <c r="G181" s="3">
        <f t="shared" si="2"/>
        <v>52540.54054054054</v>
      </c>
      <c r="H181">
        <v>273</v>
      </c>
      <c r="I181">
        <v>853</v>
      </c>
      <c r="J181">
        <v>432</v>
      </c>
      <c r="K181" s="4">
        <v>0.68220000000000003</v>
      </c>
    </row>
    <row r="182" spans="1:11" x14ac:dyDescent="0.25">
      <c r="A182" t="s">
        <v>277</v>
      </c>
      <c r="B182" t="s">
        <v>51</v>
      </c>
      <c r="C182" t="s">
        <v>52</v>
      </c>
      <c r="D182">
        <v>1</v>
      </c>
      <c r="E182">
        <v>800</v>
      </c>
      <c r="G182" s="3">
        <f t="shared" si="2"/>
        <v>9340.5405405405418</v>
      </c>
      <c r="H182">
        <v>53</v>
      </c>
      <c r="I182">
        <v>188</v>
      </c>
      <c r="J182">
        <v>104</v>
      </c>
      <c r="K182" s="4">
        <v>0.56989999999999996</v>
      </c>
    </row>
    <row r="183" spans="1:11" x14ac:dyDescent="0.25">
      <c r="A183" t="s">
        <v>278</v>
      </c>
      <c r="B183" t="s">
        <v>276</v>
      </c>
      <c r="C183" t="s">
        <v>61</v>
      </c>
      <c r="D183">
        <v>1</v>
      </c>
      <c r="E183">
        <v>4500</v>
      </c>
      <c r="G183" s="3">
        <f t="shared" si="2"/>
        <v>52540.54054054054</v>
      </c>
      <c r="H183">
        <v>103</v>
      </c>
      <c r="I183">
        <v>807</v>
      </c>
      <c r="J183">
        <v>200</v>
      </c>
      <c r="K183" s="4">
        <v>0.86850000000000005</v>
      </c>
    </row>
    <row r="184" spans="1:11" x14ac:dyDescent="0.25">
      <c r="A184" t="s">
        <v>279</v>
      </c>
      <c r="B184" t="s">
        <v>276</v>
      </c>
      <c r="C184" t="s">
        <v>61</v>
      </c>
      <c r="D184">
        <v>2</v>
      </c>
      <c r="E184">
        <v>5500</v>
      </c>
      <c r="G184" s="3">
        <f t="shared" si="2"/>
        <v>64216.21621621622</v>
      </c>
      <c r="H184">
        <v>200</v>
      </c>
      <c r="I184">
        <v>770</v>
      </c>
      <c r="J184">
        <v>428</v>
      </c>
      <c r="K184" s="4">
        <v>0.52329999999999999</v>
      </c>
    </row>
    <row r="185" spans="1:11" x14ac:dyDescent="0.25">
      <c r="A185" t="s">
        <v>280</v>
      </c>
      <c r="B185" t="s">
        <v>276</v>
      </c>
      <c r="C185" t="s">
        <v>52</v>
      </c>
      <c r="D185">
        <v>1</v>
      </c>
      <c r="E185">
        <v>3500</v>
      </c>
      <c r="G185" s="3">
        <f t="shared" si="2"/>
        <v>40864.864864864867</v>
      </c>
      <c r="H185">
        <v>151</v>
      </c>
      <c r="I185">
        <v>890</v>
      </c>
      <c r="J185">
        <v>576</v>
      </c>
      <c r="K185" s="4">
        <v>0.46029999999999999</v>
      </c>
    </row>
    <row r="186" spans="1:11" x14ac:dyDescent="0.25">
      <c r="A186" t="s">
        <v>281</v>
      </c>
      <c r="B186" t="s">
        <v>282</v>
      </c>
      <c r="C186" t="s">
        <v>52</v>
      </c>
      <c r="D186">
        <v>2</v>
      </c>
      <c r="E186">
        <v>4000</v>
      </c>
      <c r="G186" s="3">
        <f t="shared" si="2"/>
        <v>46702.702702702707</v>
      </c>
      <c r="H186">
        <v>218</v>
      </c>
      <c r="I186">
        <v>681</v>
      </c>
      <c r="J186">
        <v>560</v>
      </c>
      <c r="K186" s="4">
        <v>0.35339999999999999</v>
      </c>
    </row>
    <row r="187" spans="1:11" x14ac:dyDescent="0.25">
      <c r="A187" t="s">
        <v>283</v>
      </c>
      <c r="B187" t="s">
        <v>282</v>
      </c>
      <c r="C187" t="s">
        <v>52</v>
      </c>
      <c r="D187">
        <v>1</v>
      </c>
      <c r="E187">
        <v>3000</v>
      </c>
      <c r="G187" s="3">
        <f t="shared" si="2"/>
        <v>35027.027027027027</v>
      </c>
      <c r="H187">
        <v>109</v>
      </c>
      <c r="I187">
        <v>640</v>
      </c>
      <c r="J187">
        <v>288</v>
      </c>
      <c r="K187" s="4">
        <v>0.49859999999999999</v>
      </c>
    </row>
    <row r="188" spans="1:11" x14ac:dyDescent="0.25">
      <c r="A188" t="s">
        <v>284</v>
      </c>
      <c r="B188" t="s">
        <v>285</v>
      </c>
      <c r="C188" t="s">
        <v>52</v>
      </c>
      <c r="D188">
        <v>2</v>
      </c>
      <c r="E188">
        <v>5600</v>
      </c>
      <c r="G188" s="3">
        <f t="shared" si="2"/>
        <v>65383.783783783787</v>
      </c>
      <c r="H188">
        <v>196</v>
      </c>
      <c r="I188">
        <v>612</v>
      </c>
      <c r="J188">
        <v>373</v>
      </c>
      <c r="K188" s="4">
        <v>0.5151</v>
      </c>
    </row>
    <row r="189" spans="1:11" x14ac:dyDescent="0.25">
      <c r="A189" t="s">
        <v>286</v>
      </c>
      <c r="B189" t="s">
        <v>285</v>
      </c>
      <c r="C189" t="s">
        <v>61</v>
      </c>
      <c r="D189">
        <v>1</v>
      </c>
      <c r="E189">
        <v>3200</v>
      </c>
      <c r="G189" s="3">
        <f t="shared" si="2"/>
        <v>37362.162162162167</v>
      </c>
      <c r="H189">
        <v>165</v>
      </c>
      <c r="I189">
        <v>1296</v>
      </c>
      <c r="J189">
        <v>420</v>
      </c>
      <c r="K189" s="4">
        <v>0.87119999999999997</v>
      </c>
    </row>
    <row r="190" spans="1:11" x14ac:dyDescent="0.25">
      <c r="A190" t="s">
        <v>287</v>
      </c>
      <c r="B190" t="s">
        <v>285</v>
      </c>
      <c r="C190" t="s">
        <v>61</v>
      </c>
      <c r="D190">
        <v>2</v>
      </c>
      <c r="E190">
        <v>3500</v>
      </c>
      <c r="G190" s="3">
        <f t="shared" si="2"/>
        <v>40864.864864864867</v>
      </c>
      <c r="H190">
        <v>268</v>
      </c>
      <c r="I190">
        <v>1032</v>
      </c>
      <c r="J190">
        <v>593</v>
      </c>
      <c r="K190" s="4">
        <v>0.50680000000000003</v>
      </c>
    </row>
    <row r="191" spans="1:11" x14ac:dyDescent="0.25">
      <c r="A191" t="s">
        <v>288</v>
      </c>
      <c r="B191" t="s">
        <v>285</v>
      </c>
      <c r="C191" t="s">
        <v>52</v>
      </c>
      <c r="D191">
        <v>1</v>
      </c>
      <c r="E191">
        <v>3400</v>
      </c>
      <c r="G191" s="3">
        <f t="shared" si="2"/>
        <v>39697.2972972973</v>
      </c>
      <c r="H191">
        <v>106</v>
      </c>
      <c r="I191">
        <v>624</v>
      </c>
      <c r="J191">
        <v>436</v>
      </c>
      <c r="K191" s="4">
        <v>0.28220000000000001</v>
      </c>
    </row>
    <row r="192" spans="1:11" x14ac:dyDescent="0.25">
      <c r="A192" t="s">
        <v>289</v>
      </c>
      <c r="B192" t="s">
        <v>290</v>
      </c>
      <c r="C192" t="s">
        <v>52</v>
      </c>
      <c r="D192">
        <v>2</v>
      </c>
      <c r="E192">
        <v>4200</v>
      </c>
      <c r="G192" s="3">
        <f t="shared" si="2"/>
        <v>49037.83783783784</v>
      </c>
      <c r="H192">
        <v>210</v>
      </c>
      <c r="I192">
        <v>654</v>
      </c>
      <c r="J192">
        <v>426</v>
      </c>
      <c r="K192" s="4">
        <v>0.54249999999999998</v>
      </c>
    </row>
    <row r="193" spans="1:11" x14ac:dyDescent="0.25">
      <c r="A193" t="s">
        <v>291</v>
      </c>
      <c r="B193" t="s">
        <v>292</v>
      </c>
      <c r="C193" t="s">
        <v>52</v>
      </c>
      <c r="D193">
        <v>2</v>
      </c>
      <c r="E193">
        <v>1100</v>
      </c>
      <c r="G193" s="3">
        <f t="shared" si="2"/>
        <v>12843.243243243243</v>
      </c>
      <c r="H193">
        <v>111</v>
      </c>
      <c r="I193">
        <v>148</v>
      </c>
      <c r="J193">
        <v>142</v>
      </c>
      <c r="K193" s="4">
        <v>8.2199999999999995E-2</v>
      </c>
    </row>
    <row r="194" spans="1:11" x14ac:dyDescent="0.25">
      <c r="A194" t="s">
        <v>293</v>
      </c>
      <c r="B194" t="s">
        <v>290</v>
      </c>
      <c r="C194" t="s">
        <v>61</v>
      </c>
      <c r="D194">
        <v>1</v>
      </c>
      <c r="E194">
        <v>3000</v>
      </c>
      <c r="G194" s="3">
        <f t="shared" si="2"/>
        <v>35027.027027027027</v>
      </c>
      <c r="H194">
        <v>133</v>
      </c>
      <c r="I194">
        <v>1040</v>
      </c>
      <c r="J194">
        <v>621</v>
      </c>
      <c r="K194" s="4">
        <v>0.34789999999999999</v>
      </c>
    </row>
    <row r="195" spans="1:11" x14ac:dyDescent="0.25">
      <c r="A195" t="s">
        <v>294</v>
      </c>
      <c r="B195" t="s">
        <v>290</v>
      </c>
      <c r="C195" t="s">
        <v>61</v>
      </c>
      <c r="D195">
        <v>2</v>
      </c>
      <c r="E195">
        <v>3900</v>
      </c>
      <c r="G195" s="3">
        <f t="shared" si="2"/>
        <v>45535.13513513514</v>
      </c>
      <c r="H195">
        <v>231</v>
      </c>
      <c r="I195">
        <v>888</v>
      </c>
      <c r="J195">
        <v>535</v>
      </c>
      <c r="K195" s="4">
        <v>0.47670000000000001</v>
      </c>
    </row>
    <row r="196" spans="1:11" x14ac:dyDescent="0.25">
      <c r="A196" t="s">
        <v>295</v>
      </c>
      <c r="B196" t="s">
        <v>290</v>
      </c>
      <c r="C196" t="s">
        <v>52</v>
      </c>
      <c r="D196">
        <v>1</v>
      </c>
      <c r="E196">
        <v>3600</v>
      </c>
      <c r="G196" s="3">
        <f t="shared" si="2"/>
        <v>42032.432432432433</v>
      </c>
      <c r="H196">
        <v>137</v>
      </c>
      <c r="I196">
        <v>808</v>
      </c>
      <c r="J196">
        <v>196</v>
      </c>
      <c r="K196" s="4">
        <v>0.77810000000000001</v>
      </c>
    </row>
    <row r="197" spans="1:11" x14ac:dyDescent="0.25">
      <c r="A197" t="s">
        <v>296</v>
      </c>
      <c r="B197" t="s">
        <v>297</v>
      </c>
      <c r="C197" t="s">
        <v>52</v>
      </c>
      <c r="D197">
        <v>2</v>
      </c>
      <c r="E197">
        <v>3500</v>
      </c>
      <c r="G197" s="3">
        <f t="shared" ref="G197:G247" si="3">E197*12*$F$4</f>
        <v>40864.864864864867</v>
      </c>
      <c r="H197">
        <v>155</v>
      </c>
      <c r="I197">
        <v>483</v>
      </c>
      <c r="J197">
        <v>294</v>
      </c>
      <c r="K197" s="4">
        <v>0.39729999999999999</v>
      </c>
    </row>
    <row r="198" spans="1:11" x14ac:dyDescent="0.25">
      <c r="A198" t="s">
        <v>298</v>
      </c>
      <c r="B198" t="s">
        <v>297</v>
      </c>
      <c r="C198" t="s">
        <v>61</v>
      </c>
      <c r="D198">
        <v>1</v>
      </c>
      <c r="E198">
        <v>2500</v>
      </c>
      <c r="G198" s="3">
        <f t="shared" si="3"/>
        <v>29189.18918918919</v>
      </c>
      <c r="H198">
        <v>111</v>
      </c>
      <c r="I198">
        <v>868</v>
      </c>
      <c r="J198">
        <v>471</v>
      </c>
      <c r="K198" s="4">
        <v>0.6</v>
      </c>
    </row>
    <row r="199" spans="1:11" x14ac:dyDescent="0.25">
      <c r="A199" t="s">
        <v>299</v>
      </c>
      <c r="B199" t="s">
        <v>297</v>
      </c>
      <c r="C199" t="s">
        <v>61</v>
      </c>
      <c r="D199">
        <v>2</v>
      </c>
      <c r="E199">
        <v>3000</v>
      </c>
      <c r="G199" s="3">
        <f t="shared" si="3"/>
        <v>35027.027027027027</v>
      </c>
      <c r="H199">
        <v>195</v>
      </c>
      <c r="I199">
        <v>752</v>
      </c>
      <c r="J199">
        <v>620</v>
      </c>
      <c r="K199" s="4">
        <v>0.29320000000000002</v>
      </c>
    </row>
    <row r="200" spans="1:11" x14ac:dyDescent="0.25">
      <c r="A200" t="s">
        <v>300</v>
      </c>
      <c r="B200" t="s">
        <v>297</v>
      </c>
      <c r="C200" t="s">
        <v>52</v>
      </c>
      <c r="D200">
        <v>1</v>
      </c>
      <c r="E200">
        <v>3000</v>
      </c>
      <c r="G200" s="3">
        <f t="shared" si="3"/>
        <v>35027.027027027027</v>
      </c>
      <c r="H200">
        <v>80</v>
      </c>
      <c r="I200">
        <v>469</v>
      </c>
      <c r="J200">
        <v>235</v>
      </c>
      <c r="K200" s="4">
        <v>0.6411</v>
      </c>
    </row>
    <row r="201" spans="1:11" x14ac:dyDescent="0.25">
      <c r="A201" t="s">
        <v>301</v>
      </c>
      <c r="B201" t="s">
        <v>302</v>
      </c>
      <c r="C201" t="s">
        <v>52</v>
      </c>
      <c r="D201">
        <v>2</v>
      </c>
      <c r="E201">
        <v>3900</v>
      </c>
      <c r="G201" s="3">
        <f t="shared" si="3"/>
        <v>45535.13513513514</v>
      </c>
      <c r="H201">
        <v>116</v>
      </c>
      <c r="I201">
        <v>361</v>
      </c>
      <c r="J201">
        <v>284</v>
      </c>
      <c r="K201" s="4">
        <v>0.50409999999999999</v>
      </c>
    </row>
    <row r="202" spans="1:11" x14ac:dyDescent="0.25">
      <c r="A202" t="s">
        <v>303</v>
      </c>
      <c r="B202" t="s">
        <v>302</v>
      </c>
      <c r="C202" t="s">
        <v>61</v>
      </c>
      <c r="D202">
        <v>1</v>
      </c>
      <c r="E202">
        <v>2800</v>
      </c>
      <c r="G202" s="3">
        <f t="shared" si="3"/>
        <v>32691.891891891893</v>
      </c>
      <c r="H202">
        <v>102</v>
      </c>
      <c r="I202">
        <v>799</v>
      </c>
      <c r="J202">
        <v>355</v>
      </c>
      <c r="K202" s="4">
        <v>0.4027</v>
      </c>
    </row>
    <row r="203" spans="1:11" x14ac:dyDescent="0.25">
      <c r="A203" t="s">
        <v>304</v>
      </c>
      <c r="B203" t="s">
        <v>302</v>
      </c>
      <c r="C203" t="s">
        <v>61</v>
      </c>
      <c r="D203">
        <v>2</v>
      </c>
      <c r="E203">
        <v>3500</v>
      </c>
      <c r="G203" s="3">
        <f t="shared" si="3"/>
        <v>40864.864864864867</v>
      </c>
      <c r="H203">
        <v>188</v>
      </c>
      <c r="I203">
        <v>724</v>
      </c>
      <c r="J203">
        <v>436</v>
      </c>
      <c r="K203" s="4">
        <v>0.50680000000000003</v>
      </c>
    </row>
    <row r="204" spans="1:11" x14ac:dyDescent="0.25">
      <c r="A204" t="s">
        <v>305</v>
      </c>
      <c r="B204" t="s">
        <v>292</v>
      </c>
      <c r="C204" t="s">
        <v>61</v>
      </c>
      <c r="D204">
        <v>1</v>
      </c>
      <c r="E204">
        <v>900</v>
      </c>
      <c r="G204" s="3">
        <f t="shared" si="3"/>
        <v>10508.108108108108</v>
      </c>
      <c r="H204">
        <v>116</v>
      </c>
      <c r="I204">
        <v>296</v>
      </c>
      <c r="J204">
        <v>141</v>
      </c>
      <c r="K204" s="4">
        <v>0.54790000000000005</v>
      </c>
    </row>
    <row r="205" spans="1:11" x14ac:dyDescent="0.25">
      <c r="A205" t="s">
        <v>306</v>
      </c>
      <c r="B205" t="s">
        <v>302</v>
      </c>
      <c r="C205" t="s">
        <v>52</v>
      </c>
      <c r="D205">
        <v>1</v>
      </c>
      <c r="E205">
        <v>2600</v>
      </c>
      <c r="G205" s="3">
        <f t="shared" si="3"/>
        <v>30356.756756756757</v>
      </c>
      <c r="H205">
        <v>69</v>
      </c>
      <c r="I205">
        <v>406</v>
      </c>
      <c r="J205">
        <v>250</v>
      </c>
      <c r="K205" s="4">
        <v>0.36990000000000001</v>
      </c>
    </row>
    <row r="206" spans="1:11" x14ac:dyDescent="0.25">
      <c r="A206" t="s">
        <v>307</v>
      </c>
      <c r="B206" t="s">
        <v>308</v>
      </c>
      <c r="C206" t="s">
        <v>52</v>
      </c>
      <c r="D206">
        <v>2</v>
      </c>
      <c r="E206">
        <v>2695</v>
      </c>
      <c r="G206" s="3">
        <f t="shared" si="3"/>
        <v>31465.945945945947</v>
      </c>
      <c r="H206">
        <v>265</v>
      </c>
      <c r="I206">
        <v>534</v>
      </c>
      <c r="J206">
        <v>443</v>
      </c>
      <c r="K206" s="4">
        <v>0.2356</v>
      </c>
    </row>
    <row r="207" spans="1:11" x14ac:dyDescent="0.25">
      <c r="A207" t="s">
        <v>309</v>
      </c>
      <c r="B207" t="s">
        <v>308</v>
      </c>
      <c r="C207" t="s">
        <v>61</v>
      </c>
      <c r="D207">
        <v>1</v>
      </c>
      <c r="E207">
        <v>3000</v>
      </c>
      <c r="G207" s="3">
        <f t="shared" si="3"/>
        <v>35027.027027027027</v>
      </c>
      <c r="H207">
        <v>158</v>
      </c>
      <c r="I207">
        <v>706</v>
      </c>
      <c r="J207">
        <v>343</v>
      </c>
      <c r="K207" s="4">
        <v>0.58079999999999998</v>
      </c>
    </row>
    <row r="208" spans="1:11" x14ac:dyDescent="0.25">
      <c r="A208" t="s">
        <v>310</v>
      </c>
      <c r="B208" t="s">
        <v>308</v>
      </c>
      <c r="C208" t="s">
        <v>61</v>
      </c>
      <c r="D208">
        <v>2</v>
      </c>
      <c r="E208">
        <v>4000</v>
      </c>
      <c r="G208" s="3">
        <f t="shared" si="3"/>
        <v>46702.702702702707</v>
      </c>
      <c r="H208">
        <v>306</v>
      </c>
      <c r="I208">
        <v>781</v>
      </c>
      <c r="J208">
        <v>739</v>
      </c>
      <c r="K208" s="4">
        <v>1.9199999999999998E-2</v>
      </c>
    </row>
    <row r="209" spans="1:11" x14ac:dyDescent="0.25">
      <c r="A209" t="s">
        <v>311</v>
      </c>
      <c r="B209" t="s">
        <v>308</v>
      </c>
      <c r="C209" t="s">
        <v>52</v>
      </c>
      <c r="D209">
        <v>1</v>
      </c>
      <c r="E209">
        <v>2295</v>
      </c>
      <c r="G209" s="3">
        <f t="shared" si="3"/>
        <v>26795.675675675677</v>
      </c>
      <c r="H209">
        <v>100</v>
      </c>
      <c r="I209">
        <v>469</v>
      </c>
      <c r="J209">
        <v>270</v>
      </c>
      <c r="K209" s="4">
        <v>0.46850000000000003</v>
      </c>
    </row>
    <row r="210" spans="1:11" x14ac:dyDescent="0.25">
      <c r="A210" t="s">
        <v>312</v>
      </c>
      <c r="B210" t="s">
        <v>313</v>
      </c>
      <c r="C210" t="s">
        <v>52</v>
      </c>
      <c r="D210">
        <v>2</v>
      </c>
      <c r="E210">
        <v>3000</v>
      </c>
      <c r="G210" s="3">
        <f t="shared" si="3"/>
        <v>35027.027027027027</v>
      </c>
      <c r="H210">
        <v>270</v>
      </c>
      <c r="I210">
        <v>543</v>
      </c>
      <c r="J210">
        <v>424</v>
      </c>
      <c r="K210" s="4">
        <v>0.34250000000000003</v>
      </c>
    </row>
    <row r="211" spans="1:11" x14ac:dyDescent="0.25">
      <c r="A211" t="s">
        <v>314</v>
      </c>
      <c r="B211" t="s">
        <v>313</v>
      </c>
      <c r="C211" t="s">
        <v>61</v>
      </c>
      <c r="D211">
        <v>1</v>
      </c>
      <c r="E211">
        <v>3300</v>
      </c>
      <c r="G211" s="3">
        <f t="shared" si="3"/>
        <v>38529.729729729734</v>
      </c>
      <c r="H211">
        <v>283</v>
      </c>
      <c r="I211">
        <v>1261</v>
      </c>
      <c r="J211">
        <v>980</v>
      </c>
      <c r="K211" s="4">
        <v>0.2712</v>
      </c>
    </row>
    <row r="212" spans="1:11" x14ac:dyDescent="0.25">
      <c r="A212" t="s">
        <v>315</v>
      </c>
      <c r="B212" t="s">
        <v>313</v>
      </c>
      <c r="C212" t="s">
        <v>61</v>
      </c>
      <c r="D212">
        <v>2</v>
      </c>
      <c r="E212">
        <v>4500</v>
      </c>
      <c r="G212" s="3">
        <f t="shared" si="3"/>
        <v>52540.54054054054</v>
      </c>
      <c r="H212">
        <v>530</v>
      </c>
      <c r="I212">
        <v>1354</v>
      </c>
      <c r="J212">
        <v>994</v>
      </c>
      <c r="K212" s="4">
        <v>0.43009999999999998</v>
      </c>
    </row>
    <row r="213" spans="1:11" x14ac:dyDescent="0.25">
      <c r="A213" t="s">
        <v>316</v>
      </c>
      <c r="B213" t="s">
        <v>313</v>
      </c>
      <c r="C213" t="s">
        <v>52</v>
      </c>
      <c r="D213">
        <v>1</v>
      </c>
      <c r="E213">
        <v>2700</v>
      </c>
      <c r="G213" s="3">
        <f t="shared" si="3"/>
        <v>31524.324324324327</v>
      </c>
      <c r="H213">
        <v>103</v>
      </c>
      <c r="I213">
        <v>483</v>
      </c>
      <c r="J213">
        <v>284</v>
      </c>
      <c r="K213" s="4">
        <v>0.60550000000000004</v>
      </c>
    </row>
    <row r="214" spans="1:11" x14ac:dyDescent="0.25">
      <c r="A214" t="s">
        <v>317</v>
      </c>
      <c r="B214" t="s">
        <v>318</v>
      </c>
      <c r="C214" t="s">
        <v>52</v>
      </c>
      <c r="D214">
        <v>1</v>
      </c>
      <c r="E214">
        <v>2700</v>
      </c>
      <c r="G214" s="3">
        <f t="shared" si="3"/>
        <v>31524.324324324327</v>
      </c>
      <c r="H214">
        <v>110</v>
      </c>
      <c r="I214">
        <v>515</v>
      </c>
      <c r="J214">
        <v>236</v>
      </c>
      <c r="K214" s="4">
        <v>0.56710000000000005</v>
      </c>
    </row>
    <row r="215" spans="1:11" x14ac:dyDescent="0.25">
      <c r="A215" t="s">
        <v>319</v>
      </c>
      <c r="B215" t="s">
        <v>292</v>
      </c>
      <c r="C215" t="s">
        <v>61</v>
      </c>
      <c r="D215">
        <v>2</v>
      </c>
      <c r="E215">
        <v>1100</v>
      </c>
      <c r="G215" s="3">
        <f t="shared" si="3"/>
        <v>12843.243243243243</v>
      </c>
      <c r="H215">
        <v>136</v>
      </c>
      <c r="I215">
        <v>335</v>
      </c>
      <c r="J215">
        <v>188</v>
      </c>
      <c r="K215" s="4">
        <v>0.61919999999999997</v>
      </c>
    </row>
    <row r="216" spans="1:11" x14ac:dyDescent="0.25">
      <c r="A216" t="s">
        <v>320</v>
      </c>
      <c r="B216" t="s">
        <v>318</v>
      </c>
      <c r="C216" t="s">
        <v>52</v>
      </c>
      <c r="D216">
        <v>2</v>
      </c>
      <c r="E216">
        <v>3000</v>
      </c>
      <c r="G216" s="3">
        <f t="shared" si="3"/>
        <v>35027.027027027027</v>
      </c>
      <c r="H216">
        <v>270</v>
      </c>
      <c r="I216">
        <v>544</v>
      </c>
      <c r="J216">
        <v>329</v>
      </c>
      <c r="K216" s="4">
        <v>0.70409999999999995</v>
      </c>
    </row>
    <row r="217" spans="1:11" x14ac:dyDescent="0.25">
      <c r="A217" t="s">
        <v>321</v>
      </c>
      <c r="B217" t="s">
        <v>318</v>
      </c>
      <c r="C217" t="s">
        <v>61</v>
      </c>
      <c r="D217">
        <v>1</v>
      </c>
      <c r="E217">
        <v>4500</v>
      </c>
      <c r="G217" s="3">
        <f t="shared" si="3"/>
        <v>52540.54054054054</v>
      </c>
      <c r="H217">
        <v>231</v>
      </c>
      <c r="I217">
        <v>1027</v>
      </c>
      <c r="J217">
        <v>549</v>
      </c>
      <c r="K217" s="4">
        <v>0.44379999999999997</v>
      </c>
    </row>
    <row r="218" spans="1:11" x14ac:dyDescent="0.25">
      <c r="A218" t="s">
        <v>322</v>
      </c>
      <c r="B218" t="s">
        <v>318</v>
      </c>
      <c r="C218" t="s">
        <v>61</v>
      </c>
      <c r="D218">
        <v>2</v>
      </c>
      <c r="E218">
        <v>4900</v>
      </c>
      <c r="G218" s="3">
        <f t="shared" si="3"/>
        <v>57210.810810810814</v>
      </c>
      <c r="H218">
        <v>379</v>
      </c>
      <c r="I218">
        <v>969</v>
      </c>
      <c r="J218">
        <v>652</v>
      </c>
      <c r="K218" s="4">
        <v>0.4466</v>
      </c>
    </row>
    <row r="219" spans="1:11" x14ac:dyDescent="0.25">
      <c r="A219" t="s">
        <v>323</v>
      </c>
      <c r="B219" t="s">
        <v>324</v>
      </c>
      <c r="C219" t="s">
        <v>52</v>
      </c>
      <c r="D219">
        <v>2</v>
      </c>
      <c r="E219">
        <v>3300</v>
      </c>
      <c r="G219" s="3">
        <f t="shared" si="3"/>
        <v>38529.729729729734</v>
      </c>
      <c r="H219">
        <v>264</v>
      </c>
      <c r="I219">
        <v>532</v>
      </c>
      <c r="J219">
        <v>378</v>
      </c>
      <c r="K219" s="4">
        <v>0.4219</v>
      </c>
    </row>
    <row r="220" spans="1:11" x14ac:dyDescent="0.25">
      <c r="A220" t="s">
        <v>325</v>
      </c>
      <c r="B220" t="s">
        <v>324</v>
      </c>
      <c r="C220" t="s">
        <v>61</v>
      </c>
      <c r="D220">
        <v>1</v>
      </c>
      <c r="E220">
        <v>4500</v>
      </c>
      <c r="G220" s="3">
        <f t="shared" si="3"/>
        <v>52540.54054054054</v>
      </c>
      <c r="H220">
        <v>151</v>
      </c>
      <c r="I220">
        <v>673</v>
      </c>
      <c r="J220">
        <v>255</v>
      </c>
      <c r="K220" s="4">
        <v>0.59179999999999999</v>
      </c>
    </row>
    <row r="221" spans="1:11" x14ac:dyDescent="0.25">
      <c r="A221" t="s">
        <v>326</v>
      </c>
      <c r="B221" t="s">
        <v>324</v>
      </c>
      <c r="C221" t="s">
        <v>61</v>
      </c>
      <c r="D221">
        <v>2</v>
      </c>
      <c r="E221">
        <v>4200</v>
      </c>
      <c r="G221" s="3">
        <f t="shared" si="3"/>
        <v>49037.83783783784</v>
      </c>
      <c r="H221">
        <v>278</v>
      </c>
      <c r="I221">
        <v>711</v>
      </c>
      <c r="J221">
        <v>441</v>
      </c>
      <c r="K221" s="4">
        <v>0.5726</v>
      </c>
    </row>
    <row r="222" spans="1:11" x14ac:dyDescent="0.25">
      <c r="A222" t="s">
        <v>327</v>
      </c>
      <c r="B222" t="s">
        <v>324</v>
      </c>
      <c r="C222" t="s">
        <v>52</v>
      </c>
      <c r="D222">
        <v>1</v>
      </c>
      <c r="E222">
        <v>2500</v>
      </c>
      <c r="G222" s="3">
        <f t="shared" si="3"/>
        <v>29189.18918918919</v>
      </c>
      <c r="H222">
        <v>98</v>
      </c>
      <c r="I222">
        <v>460</v>
      </c>
      <c r="J222">
        <v>356</v>
      </c>
      <c r="K222" s="4">
        <v>0.42470000000000002</v>
      </c>
    </row>
    <row r="223" spans="1:11" x14ac:dyDescent="0.25">
      <c r="A223" t="s">
        <v>328</v>
      </c>
      <c r="B223" t="s">
        <v>329</v>
      </c>
      <c r="C223" t="s">
        <v>52</v>
      </c>
      <c r="D223">
        <v>1</v>
      </c>
      <c r="E223">
        <v>2500</v>
      </c>
      <c r="G223" s="3">
        <f t="shared" si="3"/>
        <v>29189.18918918919</v>
      </c>
      <c r="H223">
        <v>108</v>
      </c>
      <c r="I223">
        <v>507</v>
      </c>
      <c r="J223">
        <v>437</v>
      </c>
      <c r="K223" s="4">
        <v>7.9500000000000001E-2</v>
      </c>
    </row>
    <row r="224" spans="1:11" x14ac:dyDescent="0.25">
      <c r="A224" t="s">
        <v>330</v>
      </c>
      <c r="B224" t="s">
        <v>329</v>
      </c>
      <c r="C224" t="s">
        <v>52</v>
      </c>
      <c r="D224">
        <v>2</v>
      </c>
      <c r="E224">
        <v>3300</v>
      </c>
      <c r="G224" s="3">
        <f t="shared" si="3"/>
        <v>38529.729729729734</v>
      </c>
      <c r="H224">
        <v>270</v>
      </c>
      <c r="I224">
        <v>543</v>
      </c>
      <c r="J224">
        <v>461</v>
      </c>
      <c r="K224" s="4">
        <v>0.31780000000000003</v>
      </c>
    </row>
    <row r="225" spans="1:11" x14ac:dyDescent="0.25">
      <c r="A225" t="s">
        <v>331</v>
      </c>
      <c r="B225" t="s">
        <v>329</v>
      </c>
      <c r="C225" t="s">
        <v>61</v>
      </c>
      <c r="D225">
        <v>1</v>
      </c>
      <c r="E225">
        <v>4500</v>
      </c>
      <c r="G225" s="3">
        <f t="shared" si="3"/>
        <v>52540.54054054054</v>
      </c>
      <c r="H225">
        <v>186</v>
      </c>
      <c r="I225">
        <v>829</v>
      </c>
      <c r="J225">
        <v>669</v>
      </c>
      <c r="K225" s="4">
        <v>0.31230000000000002</v>
      </c>
    </row>
    <row r="226" spans="1:11" x14ac:dyDescent="0.25">
      <c r="A226" t="s">
        <v>332</v>
      </c>
      <c r="B226" t="s">
        <v>292</v>
      </c>
      <c r="C226" t="s">
        <v>52</v>
      </c>
      <c r="D226">
        <v>1</v>
      </c>
      <c r="E226">
        <v>500</v>
      </c>
      <c r="G226" s="3">
        <f t="shared" si="3"/>
        <v>5837.8378378378384</v>
      </c>
      <c r="H226">
        <v>50</v>
      </c>
      <c r="I226">
        <v>174</v>
      </c>
      <c r="J226">
        <v>121</v>
      </c>
      <c r="K226" s="4">
        <v>0.39729999999999999</v>
      </c>
    </row>
    <row r="227" spans="1:11" x14ac:dyDescent="0.25">
      <c r="A227" t="s">
        <v>333</v>
      </c>
      <c r="B227" t="s">
        <v>329</v>
      </c>
      <c r="C227" t="s">
        <v>61</v>
      </c>
      <c r="D227">
        <v>2</v>
      </c>
      <c r="E227">
        <v>4200</v>
      </c>
      <c r="G227" s="3">
        <f t="shared" si="3"/>
        <v>49037.83783783784</v>
      </c>
      <c r="H227">
        <v>319</v>
      </c>
      <c r="I227">
        <v>815</v>
      </c>
      <c r="J227">
        <v>437</v>
      </c>
      <c r="K227" s="4">
        <v>0.61099999999999999</v>
      </c>
    </row>
    <row r="228" spans="1:11" x14ac:dyDescent="0.25">
      <c r="A228" t="s">
        <v>334</v>
      </c>
      <c r="B228" t="s">
        <v>335</v>
      </c>
      <c r="C228" t="s">
        <v>52</v>
      </c>
      <c r="D228">
        <v>2</v>
      </c>
      <c r="E228">
        <v>3600</v>
      </c>
      <c r="G228" s="3">
        <f t="shared" si="3"/>
        <v>42032.432432432433</v>
      </c>
      <c r="H228">
        <v>332</v>
      </c>
      <c r="I228">
        <v>805</v>
      </c>
      <c r="J228">
        <v>663</v>
      </c>
      <c r="K228" s="4">
        <v>0.2329</v>
      </c>
    </row>
    <row r="229" spans="1:11" x14ac:dyDescent="0.25">
      <c r="A229" t="s">
        <v>336</v>
      </c>
      <c r="B229" t="s">
        <v>335</v>
      </c>
      <c r="C229" t="s">
        <v>61</v>
      </c>
      <c r="D229">
        <v>1</v>
      </c>
      <c r="E229">
        <v>4000</v>
      </c>
      <c r="G229" s="3">
        <f t="shared" si="3"/>
        <v>46702.702702702707</v>
      </c>
      <c r="H229">
        <v>179</v>
      </c>
      <c r="I229">
        <v>629</v>
      </c>
      <c r="J229">
        <v>337</v>
      </c>
      <c r="K229" s="4">
        <v>0.50680000000000003</v>
      </c>
    </row>
    <row r="230" spans="1:11" x14ac:dyDescent="0.25">
      <c r="A230" t="s">
        <v>337</v>
      </c>
      <c r="B230" t="s">
        <v>335</v>
      </c>
      <c r="C230" t="s">
        <v>61</v>
      </c>
      <c r="D230">
        <v>2</v>
      </c>
      <c r="E230">
        <v>5500</v>
      </c>
      <c r="G230" s="3">
        <f t="shared" si="3"/>
        <v>64216.21621621622</v>
      </c>
      <c r="H230">
        <v>227</v>
      </c>
      <c r="I230">
        <v>813</v>
      </c>
      <c r="J230">
        <v>447</v>
      </c>
      <c r="K230" s="4">
        <v>0.61639999999999995</v>
      </c>
    </row>
    <row r="231" spans="1:11" x14ac:dyDescent="0.25">
      <c r="A231" t="s">
        <v>338</v>
      </c>
      <c r="B231" t="s">
        <v>335</v>
      </c>
      <c r="C231" t="s">
        <v>52</v>
      </c>
      <c r="D231">
        <v>1</v>
      </c>
      <c r="E231">
        <v>3000</v>
      </c>
      <c r="G231" s="3">
        <f t="shared" si="3"/>
        <v>35027.027027027027</v>
      </c>
      <c r="H231">
        <v>115</v>
      </c>
      <c r="I231">
        <v>650</v>
      </c>
      <c r="J231">
        <v>610</v>
      </c>
      <c r="K231" s="4">
        <v>0.1014</v>
      </c>
    </row>
    <row r="232" spans="1:11" x14ac:dyDescent="0.25">
      <c r="A232" t="s">
        <v>339</v>
      </c>
      <c r="B232" t="s">
        <v>340</v>
      </c>
      <c r="C232" t="s">
        <v>52</v>
      </c>
      <c r="D232">
        <v>2</v>
      </c>
      <c r="E232">
        <v>4000</v>
      </c>
      <c r="G232" s="3">
        <f t="shared" si="3"/>
        <v>46702.702702702707</v>
      </c>
      <c r="H232">
        <v>220</v>
      </c>
      <c r="I232">
        <v>534</v>
      </c>
      <c r="J232">
        <v>302</v>
      </c>
      <c r="K232" s="4">
        <v>0.31509999999999999</v>
      </c>
    </row>
    <row r="233" spans="1:11" x14ac:dyDescent="0.25">
      <c r="A233" t="s">
        <v>341</v>
      </c>
      <c r="B233" t="s">
        <v>340</v>
      </c>
      <c r="C233" t="s">
        <v>61</v>
      </c>
      <c r="D233">
        <v>1</v>
      </c>
      <c r="E233">
        <v>4000</v>
      </c>
      <c r="G233" s="3">
        <f t="shared" si="3"/>
        <v>46702.702702702707</v>
      </c>
      <c r="H233">
        <v>128</v>
      </c>
      <c r="I233">
        <v>450</v>
      </c>
      <c r="J233">
        <v>213</v>
      </c>
      <c r="K233" s="4">
        <v>0.65210000000000001</v>
      </c>
    </row>
    <row r="234" spans="1:11" x14ac:dyDescent="0.25">
      <c r="A234" t="s">
        <v>342</v>
      </c>
      <c r="B234" t="s">
        <v>340</v>
      </c>
      <c r="C234" t="s">
        <v>61</v>
      </c>
      <c r="D234">
        <v>2</v>
      </c>
      <c r="E234">
        <v>5000</v>
      </c>
      <c r="G234" s="3">
        <f t="shared" si="3"/>
        <v>58378.37837837838</v>
      </c>
      <c r="H234">
        <v>152</v>
      </c>
      <c r="I234">
        <v>546</v>
      </c>
      <c r="J234">
        <v>364</v>
      </c>
      <c r="K234" s="4">
        <v>0.51229999999999998</v>
      </c>
    </row>
    <row r="235" spans="1:11" x14ac:dyDescent="0.25">
      <c r="A235" t="s">
        <v>343</v>
      </c>
      <c r="B235" t="s">
        <v>340</v>
      </c>
      <c r="C235" t="s">
        <v>52</v>
      </c>
      <c r="D235">
        <v>1</v>
      </c>
      <c r="E235">
        <v>3200</v>
      </c>
      <c r="G235" s="3">
        <f t="shared" si="3"/>
        <v>37362.162162162167</v>
      </c>
      <c r="H235">
        <v>94</v>
      </c>
      <c r="I235">
        <v>528</v>
      </c>
      <c r="J235">
        <v>251</v>
      </c>
      <c r="K235" s="4">
        <v>0.62739999999999996</v>
      </c>
    </row>
    <row r="236" spans="1:11" x14ac:dyDescent="0.25">
      <c r="A236" t="s">
        <v>344</v>
      </c>
      <c r="B236" t="s">
        <v>345</v>
      </c>
      <c r="C236" t="s">
        <v>52</v>
      </c>
      <c r="D236">
        <v>2</v>
      </c>
      <c r="E236">
        <v>3500</v>
      </c>
      <c r="G236" s="3">
        <f t="shared" si="3"/>
        <v>40864.864864864867</v>
      </c>
      <c r="H236">
        <v>194</v>
      </c>
      <c r="I236">
        <v>471</v>
      </c>
      <c r="J236">
        <v>343</v>
      </c>
      <c r="K236" s="4">
        <v>0.39729999999999999</v>
      </c>
    </row>
    <row r="237" spans="1:11" x14ac:dyDescent="0.25">
      <c r="A237" t="s">
        <v>346</v>
      </c>
      <c r="B237" t="s">
        <v>54</v>
      </c>
      <c r="C237" t="s">
        <v>52</v>
      </c>
      <c r="D237">
        <v>1</v>
      </c>
      <c r="E237">
        <v>965</v>
      </c>
      <c r="G237" s="3">
        <f t="shared" si="3"/>
        <v>11267.027027027028</v>
      </c>
      <c r="H237">
        <v>50</v>
      </c>
      <c r="I237">
        <v>174</v>
      </c>
      <c r="J237">
        <v>125</v>
      </c>
      <c r="K237" s="4">
        <v>0.37530000000000002</v>
      </c>
    </row>
    <row r="238" spans="1:11" x14ac:dyDescent="0.25">
      <c r="A238" t="s">
        <v>347</v>
      </c>
      <c r="B238" t="s">
        <v>345</v>
      </c>
      <c r="C238" t="s">
        <v>61</v>
      </c>
      <c r="D238">
        <v>1</v>
      </c>
      <c r="E238">
        <v>3200</v>
      </c>
      <c r="G238" s="3">
        <f t="shared" si="3"/>
        <v>37362.162162162167</v>
      </c>
      <c r="H238">
        <v>138</v>
      </c>
      <c r="I238">
        <v>485</v>
      </c>
      <c r="J238">
        <v>251</v>
      </c>
      <c r="K238" s="4">
        <v>0.3342</v>
      </c>
    </row>
    <row r="239" spans="1:11" x14ac:dyDescent="0.25">
      <c r="A239" t="s">
        <v>348</v>
      </c>
      <c r="B239" t="s">
        <v>345</v>
      </c>
      <c r="C239" t="s">
        <v>61</v>
      </c>
      <c r="D239">
        <v>2</v>
      </c>
      <c r="E239">
        <v>3500</v>
      </c>
      <c r="G239" s="3">
        <f t="shared" si="3"/>
        <v>40864.864864864867</v>
      </c>
      <c r="H239">
        <v>152</v>
      </c>
      <c r="I239">
        <v>547</v>
      </c>
      <c r="J239">
        <v>404</v>
      </c>
      <c r="K239" s="4">
        <v>0.36159999999999998</v>
      </c>
    </row>
    <row r="240" spans="1:11" x14ac:dyDescent="0.25">
      <c r="A240" t="s">
        <v>349</v>
      </c>
      <c r="B240" t="s">
        <v>345</v>
      </c>
      <c r="C240" t="s">
        <v>52</v>
      </c>
      <c r="D240">
        <v>1</v>
      </c>
      <c r="E240">
        <v>3000</v>
      </c>
      <c r="G240" s="3">
        <f t="shared" si="3"/>
        <v>35027.027027027027</v>
      </c>
      <c r="H240">
        <v>77</v>
      </c>
      <c r="I240">
        <v>432</v>
      </c>
      <c r="J240">
        <v>161</v>
      </c>
      <c r="K240" s="4">
        <v>0.26579999999999998</v>
      </c>
    </row>
    <row r="241" spans="1:11" x14ac:dyDescent="0.25">
      <c r="A241" t="s">
        <v>350</v>
      </c>
      <c r="B241" t="s">
        <v>351</v>
      </c>
      <c r="C241" t="s">
        <v>52</v>
      </c>
      <c r="D241">
        <v>1</v>
      </c>
      <c r="E241">
        <v>2600</v>
      </c>
      <c r="G241" s="3">
        <f t="shared" si="3"/>
        <v>30356.756756756757</v>
      </c>
      <c r="H241">
        <v>100</v>
      </c>
      <c r="I241">
        <v>565</v>
      </c>
      <c r="J241">
        <v>408</v>
      </c>
      <c r="K241" s="4">
        <v>0.38629999999999998</v>
      </c>
    </row>
    <row r="242" spans="1:11" x14ac:dyDescent="0.25">
      <c r="A242" t="s">
        <v>352</v>
      </c>
      <c r="B242" t="s">
        <v>351</v>
      </c>
      <c r="C242" t="s">
        <v>52</v>
      </c>
      <c r="D242">
        <v>2</v>
      </c>
      <c r="E242">
        <v>4000</v>
      </c>
      <c r="G242" s="3">
        <f t="shared" si="3"/>
        <v>46702.702702702707</v>
      </c>
      <c r="H242">
        <v>204</v>
      </c>
      <c r="I242">
        <v>494</v>
      </c>
      <c r="J242">
        <v>284</v>
      </c>
      <c r="K242" s="4">
        <v>0.31509999999999999</v>
      </c>
    </row>
    <row r="243" spans="1:11" x14ac:dyDescent="0.25">
      <c r="A243" t="s">
        <v>353</v>
      </c>
      <c r="B243" t="s">
        <v>351</v>
      </c>
      <c r="C243" t="s">
        <v>61</v>
      </c>
      <c r="D243">
        <v>1</v>
      </c>
      <c r="E243">
        <v>4000</v>
      </c>
      <c r="G243" s="3">
        <f t="shared" si="3"/>
        <v>46702.702702702707</v>
      </c>
      <c r="H243">
        <v>257</v>
      </c>
      <c r="I243">
        <v>903</v>
      </c>
      <c r="J243">
        <v>443</v>
      </c>
      <c r="K243" s="4">
        <v>0.55620000000000003</v>
      </c>
    </row>
    <row r="244" spans="1:11" x14ac:dyDescent="0.25">
      <c r="A244" t="s">
        <v>354</v>
      </c>
      <c r="B244" t="s">
        <v>351</v>
      </c>
      <c r="C244" t="s">
        <v>61</v>
      </c>
      <c r="D244">
        <v>2</v>
      </c>
      <c r="E244">
        <v>5100</v>
      </c>
      <c r="G244" s="3">
        <f t="shared" si="3"/>
        <v>59545.945945945947</v>
      </c>
      <c r="H244">
        <v>256</v>
      </c>
      <c r="I244">
        <v>916</v>
      </c>
      <c r="J244">
        <v>718</v>
      </c>
      <c r="K244" s="4">
        <v>0.44929999999999998</v>
      </c>
    </row>
    <row r="245" spans="1:11" x14ac:dyDescent="0.25">
      <c r="A245" t="s">
        <v>355</v>
      </c>
      <c r="B245" t="s">
        <v>56</v>
      </c>
      <c r="C245" t="s">
        <v>52</v>
      </c>
      <c r="D245">
        <v>2</v>
      </c>
      <c r="E245">
        <v>5600</v>
      </c>
      <c r="G245" s="3">
        <f t="shared" si="3"/>
        <v>65383.783783783787</v>
      </c>
      <c r="H245">
        <v>265</v>
      </c>
      <c r="I245">
        <v>644</v>
      </c>
      <c r="J245">
        <v>478</v>
      </c>
      <c r="K245" s="4">
        <v>0.31780000000000003</v>
      </c>
    </row>
    <row r="246" spans="1:11" x14ac:dyDescent="0.25">
      <c r="A246" t="s">
        <v>356</v>
      </c>
      <c r="B246" t="s">
        <v>56</v>
      </c>
      <c r="C246" t="s">
        <v>61</v>
      </c>
      <c r="D246">
        <v>1</v>
      </c>
      <c r="E246">
        <v>5000</v>
      </c>
      <c r="G246" s="3">
        <f t="shared" si="3"/>
        <v>58378.37837837838</v>
      </c>
      <c r="H246">
        <v>236</v>
      </c>
      <c r="I246">
        <v>829</v>
      </c>
      <c r="J246">
        <v>533</v>
      </c>
      <c r="K246" s="4">
        <v>0.51229999999999998</v>
      </c>
    </row>
    <row r="247" spans="1:11" x14ac:dyDescent="0.25">
      <c r="A247" t="s">
        <v>357</v>
      </c>
      <c r="B247" t="s">
        <v>56</v>
      </c>
      <c r="C247" t="s">
        <v>61</v>
      </c>
      <c r="D247">
        <v>2</v>
      </c>
      <c r="E247">
        <v>6000</v>
      </c>
      <c r="G247" s="3">
        <f t="shared" si="3"/>
        <v>70054.054054054053</v>
      </c>
      <c r="H247">
        <v>244</v>
      </c>
      <c r="I247">
        <v>872</v>
      </c>
      <c r="J247">
        <v>566</v>
      </c>
      <c r="K247" s="4">
        <v>0.36990000000000001</v>
      </c>
    </row>
  </sheetData>
  <phoneticPr fontId="9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47"/>
  <sheetViews>
    <sheetView topLeftCell="O1" workbookViewId="0">
      <selection activeCell="P27" sqref="P27"/>
    </sheetView>
  </sheetViews>
  <sheetFormatPr defaultColWidth="11.19921875" defaultRowHeight="15.6" x14ac:dyDescent="0.25"/>
  <cols>
    <col min="1" max="1" width="22.19921875" customWidth="1"/>
    <col min="3" max="3" width="38.5" customWidth="1"/>
    <col min="4" max="4" width="26.19921875" customWidth="1"/>
    <col min="5" max="5" width="33.796875" customWidth="1"/>
    <col min="6" max="6" width="18.19921875" customWidth="1"/>
    <col min="7" max="7" width="39.19921875" style="3" customWidth="1"/>
    <col min="8" max="8" width="21.5" customWidth="1"/>
    <col min="9" max="9" width="25.69921875" customWidth="1"/>
    <col min="10" max="10" width="21.296875" customWidth="1"/>
    <col min="11" max="11" width="27.796875" style="4" customWidth="1"/>
    <col min="12" max="12" width="18.5" customWidth="1"/>
    <col min="13" max="13" width="27.69921875" customWidth="1"/>
    <col min="14" max="14" width="62.296875" customWidth="1"/>
    <col min="15" max="15" width="37.69921875" style="4" customWidth="1"/>
    <col min="16" max="16" width="44.296875" customWidth="1"/>
    <col min="17" max="17" width="32.796875" customWidth="1"/>
    <col min="18" max="18" width="20.5" customWidth="1"/>
  </cols>
  <sheetData>
    <row r="1" spans="1:47" x14ac:dyDescent="0.25">
      <c r="B1" t="s">
        <v>0</v>
      </c>
      <c r="C1" s="1" t="s">
        <v>1</v>
      </c>
      <c r="D1" s="2" t="s">
        <v>20</v>
      </c>
      <c r="E1" s="10" t="s">
        <v>21</v>
      </c>
      <c r="K1" s="4" t="s">
        <v>22</v>
      </c>
      <c r="N1" s="11" t="s">
        <v>23</v>
      </c>
      <c r="O1" s="12" t="s">
        <v>24</v>
      </c>
      <c r="P1" s="13" t="s">
        <v>25</v>
      </c>
      <c r="Q1" s="13" t="s">
        <v>26</v>
      </c>
      <c r="R1" s="13" t="s">
        <v>27</v>
      </c>
    </row>
    <row r="2" spans="1:47" x14ac:dyDescent="0.25">
      <c r="E2" t="s">
        <v>4</v>
      </c>
      <c r="F2">
        <v>0.97299999999999998</v>
      </c>
      <c r="G2" s="9" t="s">
        <v>28</v>
      </c>
      <c r="H2" t="s">
        <v>5</v>
      </c>
      <c r="K2" s="4">
        <f>0.8</f>
        <v>0.8</v>
      </c>
      <c r="N2" s="14" t="s">
        <v>29</v>
      </c>
      <c r="O2" s="15" t="s">
        <v>30</v>
      </c>
      <c r="P2" s="13"/>
      <c r="Q2" s="2">
        <v>-0.79169999999999996</v>
      </c>
      <c r="R2" s="16">
        <v>0.85070000000000001</v>
      </c>
    </row>
    <row r="3" spans="1:47" s="8" customFormat="1" x14ac:dyDescent="0.25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17</v>
      </c>
      <c r="I3" s="5" t="s">
        <v>18</v>
      </c>
      <c r="J3" s="5" t="s">
        <v>15</v>
      </c>
      <c r="K3" s="7" t="s">
        <v>16</v>
      </c>
      <c r="L3" s="17" t="s">
        <v>31</v>
      </c>
      <c r="M3" s="17" t="s">
        <v>32</v>
      </c>
      <c r="N3" s="18" t="s">
        <v>33</v>
      </c>
      <c r="O3" s="19" t="s">
        <v>18</v>
      </c>
      <c r="Q3" s="8">
        <v>-0.79169999999999996</v>
      </c>
      <c r="R3" s="20">
        <v>0.85070000000000001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</row>
    <row r="4" spans="1:47" x14ac:dyDescent="0.25">
      <c r="A4" t="s">
        <v>50</v>
      </c>
      <c r="B4" t="s">
        <v>51</v>
      </c>
      <c r="C4" t="s">
        <v>52</v>
      </c>
      <c r="D4">
        <v>2</v>
      </c>
      <c r="E4">
        <v>1060</v>
      </c>
      <c r="F4">
        <f>F$2</f>
        <v>0.97299999999999998</v>
      </c>
      <c r="G4" s="3">
        <f>E4*12*$F$4</f>
        <v>12376.56</v>
      </c>
      <c r="H4">
        <v>148</v>
      </c>
      <c r="I4">
        <v>0.16159999999999999</v>
      </c>
      <c r="J4">
        <v>114</v>
      </c>
      <c r="K4" s="4">
        <v>153</v>
      </c>
      <c r="L4">
        <f>K4-J4</f>
        <v>39</v>
      </c>
      <c r="M4">
        <f>H4-J4</f>
        <v>34</v>
      </c>
      <c r="N4">
        <f>0.1+$K$2*M4/L4</f>
        <v>0.79743589743589749</v>
      </c>
      <c r="O4" s="4">
        <v>0.16159999999999999</v>
      </c>
    </row>
    <row r="5" spans="1:47" x14ac:dyDescent="0.25">
      <c r="A5" t="s">
        <v>53</v>
      </c>
      <c r="B5" t="s">
        <v>54</v>
      </c>
      <c r="C5" t="s">
        <v>52</v>
      </c>
      <c r="D5">
        <v>2</v>
      </c>
      <c r="E5">
        <v>1200</v>
      </c>
      <c r="G5" s="3">
        <f t="shared" ref="G5:G68" si="0">E5*12*$F$4</f>
        <v>14011.199999999999</v>
      </c>
      <c r="H5">
        <v>133</v>
      </c>
      <c r="I5">
        <v>0.34789999999999999</v>
      </c>
      <c r="J5">
        <v>111</v>
      </c>
      <c r="K5" s="4">
        <v>149</v>
      </c>
      <c r="L5">
        <f t="shared" ref="L5:L68" si="1">K5-J5</f>
        <v>38</v>
      </c>
      <c r="M5">
        <f t="shared" ref="M5:M68" si="2">H5-J5</f>
        <v>22</v>
      </c>
      <c r="N5">
        <f t="shared" ref="N5:N68" si="3">0.1+$K$2*M5/L5</f>
        <v>0.56315789473684219</v>
      </c>
      <c r="O5" s="4">
        <v>0.34789999999999999</v>
      </c>
    </row>
    <row r="6" spans="1:47" x14ac:dyDescent="0.25">
      <c r="A6" t="s">
        <v>55</v>
      </c>
      <c r="B6" t="s">
        <v>56</v>
      </c>
      <c r="C6" t="s">
        <v>52</v>
      </c>
      <c r="D6">
        <v>1</v>
      </c>
      <c r="E6">
        <v>3300</v>
      </c>
      <c r="G6" s="3">
        <f t="shared" si="0"/>
        <v>38530.799999999996</v>
      </c>
      <c r="H6">
        <v>372</v>
      </c>
      <c r="I6">
        <v>0.39729999999999999</v>
      </c>
      <c r="J6">
        <v>108</v>
      </c>
      <c r="K6" s="4">
        <v>610</v>
      </c>
      <c r="L6">
        <f t="shared" si="1"/>
        <v>502</v>
      </c>
      <c r="M6">
        <f t="shared" si="2"/>
        <v>264</v>
      </c>
      <c r="N6">
        <f t="shared" si="3"/>
        <v>0.52071713147410359</v>
      </c>
      <c r="O6" s="4">
        <v>0.39729999999999999</v>
      </c>
    </row>
    <row r="7" spans="1:47" x14ac:dyDescent="0.25">
      <c r="A7" t="s">
        <v>57</v>
      </c>
      <c r="B7" t="s">
        <v>58</v>
      </c>
      <c r="C7" t="s">
        <v>52</v>
      </c>
      <c r="D7">
        <v>1</v>
      </c>
      <c r="E7">
        <v>1400</v>
      </c>
      <c r="G7" s="3">
        <f t="shared" si="0"/>
        <v>16346.4</v>
      </c>
      <c r="H7">
        <v>302</v>
      </c>
      <c r="I7">
        <v>0.3644</v>
      </c>
      <c r="J7">
        <v>178</v>
      </c>
      <c r="K7" s="4">
        <v>533</v>
      </c>
      <c r="L7">
        <f t="shared" si="1"/>
        <v>355</v>
      </c>
      <c r="M7">
        <f t="shared" si="2"/>
        <v>124</v>
      </c>
      <c r="N7">
        <f t="shared" si="3"/>
        <v>0.37943661971830989</v>
      </c>
      <c r="O7" s="4">
        <v>0.3644</v>
      </c>
    </row>
    <row r="8" spans="1:47" x14ac:dyDescent="0.25">
      <c r="A8" t="s">
        <v>59</v>
      </c>
      <c r="B8" t="s">
        <v>58</v>
      </c>
      <c r="C8" t="s">
        <v>52</v>
      </c>
      <c r="D8">
        <v>2</v>
      </c>
      <c r="E8">
        <v>2000</v>
      </c>
      <c r="G8" s="3">
        <f t="shared" si="0"/>
        <v>23352</v>
      </c>
      <c r="H8">
        <v>429</v>
      </c>
      <c r="I8">
        <v>0.41099999999999998</v>
      </c>
      <c r="J8">
        <v>221</v>
      </c>
      <c r="K8" s="4">
        <v>617</v>
      </c>
      <c r="L8">
        <f t="shared" si="1"/>
        <v>396</v>
      </c>
      <c r="M8">
        <f t="shared" si="2"/>
        <v>208</v>
      </c>
      <c r="N8">
        <f t="shared" si="3"/>
        <v>0.52020202020202022</v>
      </c>
      <c r="O8" s="4">
        <v>0.41099999999999998</v>
      </c>
    </row>
    <row r="9" spans="1:47" x14ac:dyDescent="0.25">
      <c r="A9" t="s">
        <v>60</v>
      </c>
      <c r="B9" t="s">
        <v>58</v>
      </c>
      <c r="C9" t="s">
        <v>61</v>
      </c>
      <c r="D9">
        <v>1</v>
      </c>
      <c r="E9">
        <v>1600</v>
      </c>
      <c r="G9" s="3">
        <f t="shared" si="0"/>
        <v>18681.599999999999</v>
      </c>
      <c r="H9">
        <v>380</v>
      </c>
      <c r="I9">
        <v>0.41099999999999998</v>
      </c>
      <c r="J9">
        <v>202</v>
      </c>
      <c r="K9" s="4">
        <v>646</v>
      </c>
      <c r="L9">
        <f t="shared" si="1"/>
        <v>444</v>
      </c>
      <c r="M9">
        <f t="shared" si="2"/>
        <v>178</v>
      </c>
      <c r="N9">
        <f t="shared" si="3"/>
        <v>0.42072072072072075</v>
      </c>
      <c r="O9" s="4">
        <v>0.41099999999999998</v>
      </c>
    </row>
    <row r="10" spans="1:47" x14ac:dyDescent="0.25">
      <c r="A10" t="s">
        <v>62</v>
      </c>
      <c r="B10" t="s">
        <v>58</v>
      </c>
      <c r="C10" t="s">
        <v>61</v>
      </c>
      <c r="D10">
        <v>2</v>
      </c>
      <c r="E10">
        <v>2800</v>
      </c>
      <c r="G10" s="3">
        <f t="shared" si="0"/>
        <v>32692.799999999999</v>
      </c>
      <c r="H10">
        <v>374</v>
      </c>
      <c r="I10">
        <v>0.52600000000000002</v>
      </c>
      <c r="J10">
        <v>197</v>
      </c>
      <c r="K10" s="4">
        <v>639</v>
      </c>
      <c r="L10">
        <f t="shared" si="1"/>
        <v>442</v>
      </c>
      <c r="M10">
        <f t="shared" si="2"/>
        <v>177</v>
      </c>
      <c r="N10">
        <f t="shared" si="3"/>
        <v>0.42036199095022619</v>
      </c>
      <c r="O10" s="4">
        <v>0.52600000000000002</v>
      </c>
    </row>
    <row r="11" spans="1:47" x14ac:dyDescent="0.25">
      <c r="A11" t="s">
        <v>63</v>
      </c>
      <c r="B11" t="s">
        <v>64</v>
      </c>
      <c r="C11" t="s">
        <v>52</v>
      </c>
      <c r="D11">
        <v>1</v>
      </c>
      <c r="E11">
        <v>1100</v>
      </c>
      <c r="G11" s="3">
        <f t="shared" si="0"/>
        <v>12843.6</v>
      </c>
      <c r="H11">
        <v>386</v>
      </c>
      <c r="I11">
        <v>0.43290000000000001</v>
      </c>
      <c r="J11">
        <v>114</v>
      </c>
      <c r="K11" s="4">
        <v>477</v>
      </c>
      <c r="L11">
        <f t="shared" si="1"/>
        <v>363</v>
      </c>
      <c r="M11">
        <f t="shared" si="2"/>
        <v>272</v>
      </c>
      <c r="N11">
        <f t="shared" si="3"/>
        <v>0.69944903581267226</v>
      </c>
      <c r="O11" s="4">
        <v>0.43290000000000001</v>
      </c>
    </row>
    <row r="12" spans="1:47" x14ac:dyDescent="0.25">
      <c r="A12" t="s">
        <v>65</v>
      </c>
      <c r="B12" t="s">
        <v>64</v>
      </c>
      <c r="C12" t="s">
        <v>52</v>
      </c>
      <c r="D12">
        <v>2</v>
      </c>
      <c r="E12">
        <v>1900</v>
      </c>
      <c r="G12" s="3">
        <f t="shared" si="0"/>
        <v>22184.399999999998</v>
      </c>
      <c r="H12">
        <v>212</v>
      </c>
      <c r="I12">
        <v>0.69589999999999996</v>
      </c>
      <c r="J12">
        <v>80</v>
      </c>
      <c r="K12" s="4">
        <v>583</v>
      </c>
      <c r="L12">
        <f t="shared" si="1"/>
        <v>503</v>
      </c>
      <c r="M12">
        <f t="shared" si="2"/>
        <v>132</v>
      </c>
      <c r="N12">
        <f t="shared" si="3"/>
        <v>0.30994035785288276</v>
      </c>
      <c r="O12" s="4">
        <v>0.69589999999999996</v>
      </c>
    </row>
    <row r="13" spans="1:47" x14ac:dyDescent="0.25">
      <c r="A13" t="s">
        <v>66</v>
      </c>
      <c r="B13" t="s">
        <v>64</v>
      </c>
      <c r="C13" t="s">
        <v>61</v>
      </c>
      <c r="D13">
        <v>1</v>
      </c>
      <c r="E13">
        <v>1800</v>
      </c>
      <c r="G13" s="3">
        <f t="shared" si="0"/>
        <v>21016.799999999999</v>
      </c>
      <c r="H13">
        <v>969</v>
      </c>
      <c r="I13">
        <v>0.1096</v>
      </c>
      <c r="J13">
        <v>239</v>
      </c>
      <c r="K13" s="4">
        <v>1431</v>
      </c>
      <c r="L13">
        <f t="shared" si="1"/>
        <v>1192</v>
      </c>
      <c r="M13">
        <f t="shared" si="2"/>
        <v>730</v>
      </c>
      <c r="N13">
        <f t="shared" si="3"/>
        <v>0.58993288590604032</v>
      </c>
      <c r="O13" s="4">
        <v>0.1096</v>
      </c>
    </row>
    <row r="14" spans="1:47" x14ac:dyDescent="0.25">
      <c r="A14" t="s">
        <v>67</v>
      </c>
      <c r="B14" t="s">
        <v>64</v>
      </c>
      <c r="C14" t="s">
        <v>61</v>
      </c>
      <c r="D14">
        <v>2</v>
      </c>
      <c r="E14">
        <v>3200</v>
      </c>
      <c r="G14" s="3">
        <f t="shared" si="0"/>
        <v>37363.199999999997</v>
      </c>
      <c r="H14">
        <v>885</v>
      </c>
      <c r="I14">
        <v>0.22470000000000001</v>
      </c>
      <c r="J14">
        <v>236</v>
      </c>
      <c r="K14" s="4">
        <v>1533</v>
      </c>
      <c r="L14">
        <f t="shared" si="1"/>
        <v>1297</v>
      </c>
      <c r="M14">
        <f t="shared" si="2"/>
        <v>649</v>
      </c>
      <c r="N14">
        <f t="shared" si="3"/>
        <v>0.50030840400925214</v>
      </c>
      <c r="O14" s="4">
        <v>0.22470000000000001</v>
      </c>
    </row>
    <row r="15" spans="1:47" x14ac:dyDescent="0.25">
      <c r="A15" t="s">
        <v>68</v>
      </c>
      <c r="B15" t="s">
        <v>69</v>
      </c>
      <c r="C15" t="s">
        <v>52</v>
      </c>
      <c r="D15">
        <v>1</v>
      </c>
      <c r="E15">
        <v>1000</v>
      </c>
      <c r="G15" s="3">
        <f t="shared" si="0"/>
        <v>11676</v>
      </c>
      <c r="H15">
        <v>287</v>
      </c>
      <c r="I15">
        <v>0.21920000000000001</v>
      </c>
      <c r="J15">
        <v>138</v>
      </c>
      <c r="K15" s="4">
        <v>550</v>
      </c>
      <c r="L15">
        <f t="shared" si="1"/>
        <v>412</v>
      </c>
      <c r="M15">
        <f t="shared" si="2"/>
        <v>149</v>
      </c>
      <c r="N15">
        <f t="shared" si="3"/>
        <v>0.38932038834951455</v>
      </c>
      <c r="O15" s="4">
        <v>0.21920000000000001</v>
      </c>
    </row>
    <row r="16" spans="1:47" x14ac:dyDescent="0.25">
      <c r="A16" t="s">
        <v>70</v>
      </c>
      <c r="B16" t="s">
        <v>54</v>
      </c>
      <c r="C16" t="s">
        <v>61</v>
      </c>
      <c r="D16">
        <v>1</v>
      </c>
      <c r="E16">
        <v>1000</v>
      </c>
      <c r="G16" s="3">
        <f t="shared" si="0"/>
        <v>11676</v>
      </c>
      <c r="H16">
        <v>206</v>
      </c>
      <c r="I16">
        <v>0.39179999999999998</v>
      </c>
      <c r="J16">
        <v>116</v>
      </c>
      <c r="K16" s="4">
        <v>296</v>
      </c>
      <c r="L16">
        <f t="shared" si="1"/>
        <v>180</v>
      </c>
      <c r="M16">
        <f t="shared" si="2"/>
        <v>90</v>
      </c>
      <c r="N16">
        <f t="shared" si="3"/>
        <v>0.5</v>
      </c>
      <c r="O16" s="4">
        <v>0.39179999999999998</v>
      </c>
    </row>
    <row r="17" spans="1:15" x14ac:dyDescent="0.25">
      <c r="A17" t="s">
        <v>71</v>
      </c>
      <c r="B17" t="s">
        <v>69</v>
      </c>
      <c r="C17" t="s">
        <v>52</v>
      </c>
      <c r="D17">
        <v>2</v>
      </c>
      <c r="E17">
        <v>1300</v>
      </c>
      <c r="G17" s="3">
        <f t="shared" si="0"/>
        <v>15178.8</v>
      </c>
      <c r="H17">
        <v>462</v>
      </c>
      <c r="I17">
        <v>0.53700000000000003</v>
      </c>
      <c r="J17">
        <v>175</v>
      </c>
      <c r="K17" s="4">
        <v>917</v>
      </c>
      <c r="L17">
        <f t="shared" si="1"/>
        <v>742</v>
      </c>
      <c r="M17">
        <f t="shared" si="2"/>
        <v>287</v>
      </c>
      <c r="N17">
        <f t="shared" si="3"/>
        <v>0.40943396226415096</v>
      </c>
      <c r="O17" s="4">
        <v>0.53700000000000003</v>
      </c>
    </row>
    <row r="18" spans="1:15" x14ac:dyDescent="0.25">
      <c r="A18" t="s">
        <v>72</v>
      </c>
      <c r="B18" t="s">
        <v>69</v>
      </c>
      <c r="C18" t="s">
        <v>61</v>
      </c>
      <c r="D18">
        <v>1</v>
      </c>
      <c r="E18">
        <v>1200</v>
      </c>
      <c r="G18" s="3">
        <f t="shared" si="0"/>
        <v>14011.199999999999</v>
      </c>
      <c r="H18">
        <v>389</v>
      </c>
      <c r="I18">
        <v>0.51229999999999998</v>
      </c>
      <c r="J18">
        <v>130</v>
      </c>
      <c r="K18" s="4">
        <v>821</v>
      </c>
      <c r="L18">
        <f t="shared" si="1"/>
        <v>691</v>
      </c>
      <c r="M18">
        <f t="shared" si="2"/>
        <v>259</v>
      </c>
      <c r="N18">
        <f t="shared" si="3"/>
        <v>0.39985528219971056</v>
      </c>
      <c r="O18" s="4">
        <v>0.51229999999999998</v>
      </c>
    </row>
    <row r="19" spans="1:15" x14ac:dyDescent="0.25">
      <c r="A19" t="s">
        <v>73</v>
      </c>
      <c r="B19" t="s">
        <v>69</v>
      </c>
      <c r="C19" t="s">
        <v>61</v>
      </c>
      <c r="D19">
        <v>2</v>
      </c>
      <c r="E19">
        <v>1600</v>
      </c>
      <c r="G19" s="3">
        <f t="shared" si="0"/>
        <v>18681.599999999999</v>
      </c>
      <c r="H19">
        <v>678</v>
      </c>
      <c r="I19">
        <v>0.36159999999999998</v>
      </c>
      <c r="J19">
        <v>241</v>
      </c>
      <c r="K19" s="4">
        <v>866</v>
      </c>
      <c r="L19">
        <f t="shared" si="1"/>
        <v>625</v>
      </c>
      <c r="M19">
        <f t="shared" si="2"/>
        <v>437</v>
      </c>
      <c r="N19">
        <f t="shared" si="3"/>
        <v>0.65936000000000006</v>
      </c>
      <c r="O19" s="4">
        <v>0.36159999999999998</v>
      </c>
    </row>
    <row r="20" spans="1:15" x14ac:dyDescent="0.25">
      <c r="A20" t="s">
        <v>74</v>
      </c>
      <c r="B20" t="s">
        <v>75</v>
      </c>
      <c r="C20" t="s">
        <v>52</v>
      </c>
      <c r="D20">
        <v>1</v>
      </c>
      <c r="E20">
        <v>800</v>
      </c>
      <c r="G20" s="3">
        <f t="shared" si="0"/>
        <v>9340.7999999999993</v>
      </c>
      <c r="H20">
        <v>163</v>
      </c>
      <c r="I20">
        <v>0.84379999999999999</v>
      </c>
      <c r="J20">
        <v>134</v>
      </c>
      <c r="K20" s="4">
        <v>288</v>
      </c>
      <c r="L20">
        <f t="shared" si="1"/>
        <v>154</v>
      </c>
      <c r="M20">
        <f t="shared" si="2"/>
        <v>29</v>
      </c>
      <c r="N20">
        <f t="shared" si="3"/>
        <v>0.25064935064935068</v>
      </c>
      <c r="O20" s="4">
        <v>0.84379999999999999</v>
      </c>
    </row>
    <row r="21" spans="1:15" x14ac:dyDescent="0.25">
      <c r="A21" t="s">
        <v>76</v>
      </c>
      <c r="B21" t="s">
        <v>75</v>
      </c>
      <c r="C21" t="s">
        <v>52</v>
      </c>
      <c r="D21">
        <v>2</v>
      </c>
      <c r="E21">
        <v>1200</v>
      </c>
      <c r="G21" s="3">
        <f t="shared" si="0"/>
        <v>14011.199999999999</v>
      </c>
      <c r="H21">
        <v>374</v>
      </c>
      <c r="I21">
        <v>0.91510000000000002</v>
      </c>
      <c r="J21">
        <v>234</v>
      </c>
      <c r="K21" s="4">
        <v>794</v>
      </c>
      <c r="L21">
        <f t="shared" si="1"/>
        <v>560</v>
      </c>
      <c r="M21">
        <f t="shared" si="2"/>
        <v>140</v>
      </c>
      <c r="N21">
        <f t="shared" si="3"/>
        <v>0.30000000000000004</v>
      </c>
      <c r="O21" s="4">
        <v>0.91510000000000002</v>
      </c>
    </row>
    <row r="22" spans="1:15" x14ac:dyDescent="0.25">
      <c r="A22" t="s">
        <v>77</v>
      </c>
      <c r="B22" t="s">
        <v>75</v>
      </c>
      <c r="C22" t="s">
        <v>61</v>
      </c>
      <c r="D22">
        <v>1</v>
      </c>
      <c r="E22">
        <v>900</v>
      </c>
      <c r="G22" s="3">
        <f t="shared" si="0"/>
        <v>10508.4</v>
      </c>
      <c r="H22">
        <v>444</v>
      </c>
      <c r="I22">
        <v>0.43009999999999998</v>
      </c>
      <c r="J22">
        <v>252</v>
      </c>
      <c r="K22" s="4">
        <v>547</v>
      </c>
      <c r="L22">
        <f t="shared" si="1"/>
        <v>295</v>
      </c>
      <c r="M22">
        <f t="shared" si="2"/>
        <v>192</v>
      </c>
      <c r="N22">
        <f t="shared" si="3"/>
        <v>0.62067796610169501</v>
      </c>
      <c r="O22" s="4">
        <v>0.43009999999999998</v>
      </c>
    </row>
    <row r="23" spans="1:15" x14ac:dyDescent="0.25">
      <c r="A23" t="s">
        <v>78</v>
      </c>
      <c r="B23" t="s">
        <v>75</v>
      </c>
      <c r="C23" t="s">
        <v>61</v>
      </c>
      <c r="D23">
        <v>2</v>
      </c>
      <c r="E23">
        <v>1100</v>
      </c>
      <c r="G23" s="3">
        <f t="shared" si="0"/>
        <v>12843.6</v>
      </c>
      <c r="H23">
        <v>426</v>
      </c>
      <c r="I23">
        <v>0.48220000000000002</v>
      </c>
      <c r="J23">
        <v>246</v>
      </c>
      <c r="K23" s="4">
        <v>616</v>
      </c>
      <c r="L23">
        <f t="shared" si="1"/>
        <v>370</v>
      </c>
      <c r="M23">
        <f t="shared" si="2"/>
        <v>180</v>
      </c>
      <c r="N23">
        <f t="shared" si="3"/>
        <v>0.48918918918918919</v>
      </c>
      <c r="O23" s="4">
        <v>0.48220000000000002</v>
      </c>
    </row>
    <row r="24" spans="1:15" x14ac:dyDescent="0.25">
      <c r="A24" t="s">
        <v>79</v>
      </c>
      <c r="B24" t="s">
        <v>80</v>
      </c>
      <c r="C24" t="s">
        <v>52</v>
      </c>
      <c r="D24">
        <v>1</v>
      </c>
      <c r="E24">
        <v>1000</v>
      </c>
      <c r="G24" s="3">
        <f t="shared" si="0"/>
        <v>11676</v>
      </c>
      <c r="H24">
        <v>332</v>
      </c>
      <c r="I24">
        <v>0.4904</v>
      </c>
      <c r="J24">
        <v>171</v>
      </c>
      <c r="K24" s="4">
        <v>457</v>
      </c>
      <c r="L24">
        <f t="shared" si="1"/>
        <v>286</v>
      </c>
      <c r="M24">
        <f t="shared" si="2"/>
        <v>161</v>
      </c>
      <c r="N24">
        <f t="shared" si="3"/>
        <v>0.55034965034965044</v>
      </c>
      <c r="O24" s="4">
        <v>0.4904</v>
      </c>
    </row>
    <row r="25" spans="1:15" x14ac:dyDescent="0.25">
      <c r="A25" t="s">
        <v>81</v>
      </c>
      <c r="B25" t="s">
        <v>80</v>
      </c>
      <c r="C25" t="s">
        <v>52</v>
      </c>
      <c r="D25">
        <v>2</v>
      </c>
      <c r="E25">
        <v>1400</v>
      </c>
      <c r="G25" s="3">
        <f t="shared" si="0"/>
        <v>16346.4</v>
      </c>
      <c r="H25">
        <v>430</v>
      </c>
      <c r="I25">
        <v>0.52329999999999999</v>
      </c>
      <c r="J25">
        <v>262</v>
      </c>
      <c r="K25" s="4">
        <v>567</v>
      </c>
      <c r="L25">
        <f t="shared" si="1"/>
        <v>305</v>
      </c>
      <c r="M25">
        <f t="shared" si="2"/>
        <v>168</v>
      </c>
      <c r="N25">
        <f t="shared" si="3"/>
        <v>0.54065573770491804</v>
      </c>
      <c r="O25" s="4">
        <v>0.52329999999999999</v>
      </c>
    </row>
    <row r="26" spans="1:15" x14ac:dyDescent="0.25">
      <c r="A26" t="s">
        <v>82</v>
      </c>
      <c r="B26" t="s">
        <v>80</v>
      </c>
      <c r="C26" t="s">
        <v>61</v>
      </c>
      <c r="D26">
        <v>1</v>
      </c>
      <c r="E26">
        <v>1500</v>
      </c>
      <c r="G26" s="3">
        <f t="shared" si="0"/>
        <v>17514</v>
      </c>
      <c r="H26">
        <v>662</v>
      </c>
      <c r="I26">
        <v>0.44929999999999998</v>
      </c>
      <c r="J26">
        <v>229</v>
      </c>
      <c r="K26" s="4">
        <v>859</v>
      </c>
      <c r="L26">
        <f t="shared" si="1"/>
        <v>630</v>
      </c>
      <c r="M26">
        <f t="shared" si="2"/>
        <v>433</v>
      </c>
      <c r="N26">
        <f t="shared" si="3"/>
        <v>0.64984126984126989</v>
      </c>
      <c r="O26" s="4">
        <v>0.44929999999999998</v>
      </c>
    </row>
    <row r="27" spans="1:15" x14ac:dyDescent="0.25">
      <c r="A27" t="s">
        <v>83</v>
      </c>
      <c r="B27" t="s">
        <v>54</v>
      </c>
      <c r="C27" t="s">
        <v>61</v>
      </c>
      <c r="D27">
        <v>2</v>
      </c>
      <c r="E27">
        <v>1300</v>
      </c>
      <c r="G27" s="3">
        <f t="shared" si="0"/>
        <v>15178.8</v>
      </c>
      <c r="H27">
        <v>186</v>
      </c>
      <c r="I27">
        <v>0.6603</v>
      </c>
      <c r="J27">
        <v>136</v>
      </c>
      <c r="K27" s="4">
        <v>336</v>
      </c>
      <c r="L27">
        <f t="shared" si="1"/>
        <v>200</v>
      </c>
      <c r="M27">
        <f t="shared" si="2"/>
        <v>50</v>
      </c>
      <c r="N27">
        <f t="shared" si="3"/>
        <v>0.30000000000000004</v>
      </c>
      <c r="O27" s="4">
        <v>0.6603</v>
      </c>
    </row>
    <row r="28" spans="1:15" x14ac:dyDescent="0.25">
      <c r="A28" t="s">
        <v>84</v>
      </c>
      <c r="B28" t="s">
        <v>80</v>
      </c>
      <c r="C28" t="s">
        <v>61</v>
      </c>
      <c r="D28">
        <v>2</v>
      </c>
      <c r="E28">
        <v>1600</v>
      </c>
      <c r="G28" s="3">
        <f t="shared" si="0"/>
        <v>18681.599999999999</v>
      </c>
      <c r="H28">
        <v>696</v>
      </c>
      <c r="I28">
        <v>0.48770000000000002</v>
      </c>
      <c r="J28">
        <v>449</v>
      </c>
      <c r="K28" s="4">
        <v>899</v>
      </c>
      <c r="L28">
        <f t="shared" si="1"/>
        <v>450</v>
      </c>
      <c r="M28">
        <f t="shared" si="2"/>
        <v>247</v>
      </c>
      <c r="N28">
        <f t="shared" si="3"/>
        <v>0.53911111111111121</v>
      </c>
      <c r="O28" s="4">
        <v>0.48770000000000002</v>
      </c>
    </row>
    <row r="29" spans="1:15" x14ac:dyDescent="0.25">
      <c r="A29" t="s">
        <v>85</v>
      </c>
      <c r="B29" t="s">
        <v>86</v>
      </c>
      <c r="C29" t="s">
        <v>52</v>
      </c>
      <c r="D29">
        <v>1</v>
      </c>
      <c r="E29">
        <v>600</v>
      </c>
      <c r="G29" s="3">
        <f t="shared" si="0"/>
        <v>7005.5999999999995</v>
      </c>
      <c r="H29">
        <v>182</v>
      </c>
      <c r="I29">
        <v>0.43840000000000001</v>
      </c>
      <c r="J29">
        <v>132</v>
      </c>
      <c r="K29" s="4">
        <v>226</v>
      </c>
      <c r="L29">
        <f t="shared" si="1"/>
        <v>94</v>
      </c>
      <c r="M29">
        <f t="shared" si="2"/>
        <v>50</v>
      </c>
      <c r="N29">
        <f t="shared" si="3"/>
        <v>0.52553191489361706</v>
      </c>
      <c r="O29" s="4">
        <v>0.43840000000000001</v>
      </c>
    </row>
    <row r="30" spans="1:15" x14ac:dyDescent="0.25">
      <c r="A30" t="s">
        <v>87</v>
      </c>
      <c r="B30" t="s">
        <v>86</v>
      </c>
      <c r="C30" t="s">
        <v>52</v>
      </c>
      <c r="D30">
        <v>2</v>
      </c>
      <c r="E30">
        <v>800</v>
      </c>
      <c r="G30" s="3">
        <f t="shared" si="0"/>
        <v>9340.7999999999993</v>
      </c>
      <c r="H30">
        <v>241</v>
      </c>
      <c r="I30">
        <v>0.53149999999999997</v>
      </c>
      <c r="J30">
        <v>157</v>
      </c>
      <c r="K30" s="4">
        <v>340</v>
      </c>
      <c r="L30">
        <f t="shared" si="1"/>
        <v>183</v>
      </c>
      <c r="M30">
        <f t="shared" si="2"/>
        <v>84</v>
      </c>
      <c r="N30">
        <f t="shared" si="3"/>
        <v>0.46721311475409844</v>
      </c>
      <c r="O30" s="4">
        <v>0.53149999999999997</v>
      </c>
    </row>
    <row r="31" spans="1:15" x14ac:dyDescent="0.25">
      <c r="A31" t="s">
        <v>88</v>
      </c>
      <c r="B31" t="s">
        <v>86</v>
      </c>
      <c r="C31" t="s">
        <v>61</v>
      </c>
      <c r="D31">
        <v>1</v>
      </c>
      <c r="E31">
        <v>700</v>
      </c>
      <c r="G31" s="3">
        <f t="shared" si="0"/>
        <v>8173.2</v>
      </c>
      <c r="H31">
        <v>363</v>
      </c>
      <c r="I31">
        <v>0.13969999999999999</v>
      </c>
      <c r="J31">
        <v>215</v>
      </c>
      <c r="K31" s="4">
        <v>377</v>
      </c>
      <c r="L31">
        <f t="shared" si="1"/>
        <v>162</v>
      </c>
      <c r="M31">
        <f t="shared" si="2"/>
        <v>148</v>
      </c>
      <c r="N31">
        <f t="shared" si="3"/>
        <v>0.83086419753086416</v>
      </c>
      <c r="O31" s="4">
        <v>0.13969999999999999</v>
      </c>
    </row>
    <row r="32" spans="1:15" x14ac:dyDescent="0.25">
      <c r="A32" t="s">
        <v>89</v>
      </c>
      <c r="B32" t="s">
        <v>86</v>
      </c>
      <c r="C32" t="s">
        <v>61</v>
      </c>
      <c r="D32">
        <v>2</v>
      </c>
      <c r="E32">
        <v>1000</v>
      </c>
      <c r="G32" s="3">
        <f t="shared" si="0"/>
        <v>11676</v>
      </c>
      <c r="H32">
        <v>301</v>
      </c>
      <c r="I32">
        <v>0.46850000000000003</v>
      </c>
      <c r="J32">
        <v>202</v>
      </c>
      <c r="K32" s="4">
        <v>374</v>
      </c>
      <c r="L32">
        <f t="shared" si="1"/>
        <v>172</v>
      </c>
      <c r="M32">
        <f t="shared" si="2"/>
        <v>99</v>
      </c>
      <c r="N32">
        <f t="shared" si="3"/>
        <v>0.56046511627906981</v>
      </c>
      <c r="O32" s="4">
        <v>0.46850000000000003</v>
      </c>
    </row>
    <row r="33" spans="1:15" x14ac:dyDescent="0.25">
      <c r="A33" t="s">
        <v>90</v>
      </c>
      <c r="B33" t="s">
        <v>91</v>
      </c>
      <c r="C33" t="s">
        <v>52</v>
      </c>
      <c r="D33">
        <v>1</v>
      </c>
      <c r="E33">
        <v>700</v>
      </c>
      <c r="G33" s="3">
        <f t="shared" si="0"/>
        <v>8173.2</v>
      </c>
      <c r="H33">
        <v>212</v>
      </c>
      <c r="I33">
        <v>0.50139999999999996</v>
      </c>
      <c r="J33">
        <v>94</v>
      </c>
      <c r="K33" s="4">
        <v>356</v>
      </c>
      <c r="L33">
        <f t="shared" si="1"/>
        <v>262</v>
      </c>
      <c r="M33">
        <f t="shared" si="2"/>
        <v>118</v>
      </c>
      <c r="N33">
        <f t="shared" si="3"/>
        <v>0.46030534351145036</v>
      </c>
      <c r="O33" s="4">
        <v>0.50139999999999996</v>
      </c>
    </row>
    <row r="34" spans="1:15" x14ac:dyDescent="0.25">
      <c r="A34" t="s">
        <v>92</v>
      </c>
      <c r="B34" t="s">
        <v>91</v>
      </c>
      <c r="C34" t="s">
        <v>52</v>
      </c>
      <c r="D34">
        <v>2</v>
      </c>
      <c r="E34">
        <v>900</v>
      </c>
      <c r="G34" s="3">
        <f t="shared" si="0"/>
        <v>10508.4</v>
      </c>
      <c r="H34">
        <v>340</v>
      </c>
      <c r="I34">
        <v>0.30680000000000002</v>
      </c>
      <c r="J34">
        <v>69</v>
      </c>
      <c r="K34" s="4">
        <v>485</v>
      </c>
      <c r="L34">
        <f t="shared" si="1"/>
        <v>416</v>
      </c>
      <c r="M34">
        <f t="shared" si="2"/>
        <v>271</v>
      </c>
      <c r="N34">
        <f t="shared" si="3"/>
        <v>0.62115384615384617</v>
      </c>
      <c r="O34" s="4">
        <v>0.30680000000000002</v>
      </c>
    </row>
    <row r="35" spans="1:15" x14ac:dyDescent="0.25">
      <c r="A35" t="s">
        <v>93</v>
      </c>
      <c r="B35" t="s">
        <v>91</v>
      </c>
      <c r="C35" t="s">
        <v>61</v>
      </c>
      <c r="D35">
        <v>1</v>
      </c>
      <c r="E35">
        <v>1000</v>
      </c>
      <c r="G35" s="3">
        <f t="shared" si="0"/>
        <v>11676</v>
      </c>
      <c r="H35">
        <v>266</v>
      </c>
      <c r="I35">
        <v>0.52049999999999996</v>
      </c>
      <c r="J35">
        <v>84</v>
      </c>
      <c r="K35" s="4">
        <v>376</v>
      </c>
      <c r="L35">
        <f t="shared" si="1"/>
        <v>292</v>
      </c>
      <c r="M35">
        <f t="shared" si="2"/>
        <v>182</v>
      </c>
      <c r="N35">
        <f t="shared" si="3"/>
        <v>0.59863013698630141</v>
      </c>
      <c r="O35" s="4">
        <v>0.52049999999999996</v>
      </c>
    </row>
    <row r="36" spans="1:15" x14ac:dyDescent="0.25">
      <c r="A36" t="s">
        <v>94</v>
      </c>
      <c r="B36" t="s">
        <v>91</v>
      </c>
      <c r="C36" t="s">
        <v>61</v>
      </c>
      <c r="D36">
        <v>2</v>
      </c>
      <c r="E36">
        <v>1200</v>
      </c>
      <c r="G36" s="3">
        <f t="shared" si="0"/>
        <v>14011.199999999999</v>
      </c>
      <c r="H36">
        <v>442</v>
      </c>
      <c r="I36">
        <v>0.1288</v>
      </c>
      <c r="J36">
        <v>109</v>
      </c>
      <c r="K36" s="4">
        <v>490</v>
      </c>
      <c r="L36">
        <f t="shared" si="1"/>
        <v>381</v>
      </c>
      <c r="M36">
        <f t="shared" si="2"/>
        <v>333</v>
      </c>
      <c r="N36">
        <f t="shared" si="3"/>
        <v>0.79921259842519687</v>
      </c>
      <c r="O36" s="4">
        <v>0.1288</v>
      </c>
    </row>
    <row r="37" spans="1:15" x14ac:dyDescent="0.25">
      <c r="A37" t="s">
        <v>95</v>
      </c>
      <c r="B37" t="s">
        <v>96</v>
      </c>
      <c r="C37" t="s">
        <v>52</v>
      </c>
      <c r="D37">
        <v>1</v>
      </c>
      <c r="E37">
        <v>1200</v>
      </c>
      <c r="G37" s="3">
        <f t="shared" si="0"/>
        <v>14011.199999999999</v>
      </c>
      <c r="H37">
        <v>354</v>
      </c>
      <c r="I37">
        <v>0.24110000000000001</v>
      </c>
      <c r="J37">
        <v>145</v>
      </c>
      <c r="K37" s="4">
        <v>434</v>
      </c>
      <c r="L37">
        <f t="shared" si="1"/>
        <v>289</v>
      </c>
      <c r="M37">
        <f t="shared" si="2"/>
        <v>209</v>
      </c>
      <c r="N37">
        <f t="shared" si="3"/>
        <v>0.67854671280276824</v>
      </c>
      <c r="O37" s="4">
        <v>0.24110000000000001</v>
      </c>
    </row>
    <row r="38" spans="1:15" x14ac:dyDescent="0.25">
      <c r="A38" t="s">
        <v>97</v>
      </c>
      <c r="B38" t="s">
        <v>98</v>
      </c>
      <c r="C38" t="s">
        <v>52</v>
      </c>
      <c r="D38">
        <v>2</v>
      </c>
      <c r="E38">
        <v>920</v>
      </c>
      <c r="G38" s="3">
        <f t="shared" si="0"/>
        <v>10741.92</v>
      </c>
      <c r="H38">
        <v>123</v>
      </c>
      <c r="I38">
        <v>0.4521</v>
      </c>
      <c r="J38">
        <v>111</v>
      </c>
      <c r="K38" s="4">
        <v>147</v>
      </c>
      <c r="L38">
        <f t="shared" si="1"/>
        <v>36</v>
      </c>
      <c r="M38">
        <f t="shared" si="2"/>
        <v>12</v>
      </c>
      <c r="N38">
        <f t="shared" si="3"/>
        <v>0.3666666666666667</v>
      </c>
      <c r="O38" s="4">
        <v>0.4521</v>
      </c>
    </row>
    <row r="39" spans="1:15" x14ac:dyDescent="0.25">
      <c r="A39" t="s">
        <v>99</v>
      </c>
      <c r="B39" t="s">
        <v>96</v>
      </c>
      <c r="C39" t="s">
        <v>52</v>
      </c>
      <c r="D39">
        <v>2</v>
      </c>
      <c r="E39">
        <v>1300</v>
      </c>
      <c r="G39" s="3">
        <f t="shared" si="0"/>
        <v>15178.8</v>
      </c>
      <c r="H39">
        <v>377</v>
      </c>
      <c r="I39">
        <v>0.47949999999999998</v>
      </c>
      <c r="J39">
        <v>228</v>
      </c>
      <c r="K39" s="4">
        <v>457</v>
      </c>
      <c r="L39">
        <f t="shared" si="1"/>
        <v>229</v>
      </c>
      <c r="M39">
        <f t="shared" si="2"/>
        <v>149</v>
      </c>
      <c r="N39">
        <f t="shared" si="3"/>
        <v>0.62052401746724895</v>
      </c>
      <c r="O39" s="4">
        <v>0.47949999999999998</v>
      </c>
    </row>
    <row r="40" spans="1:15" x14ac:dyDescent="0.25">
      <c r="A40" t="s">
        <v>100</v>
      </c>
      <c r="B40" t="s">
        <v>96</v>
      </c>
      <c r="C40" t="s">
        <v>61</v>
      </c>
      <c r="D40">
        <v>1</v>
      </c>
      <c r="E40">
        <v>1100</v>
      </c>
      <c r="G40" s="3">
        <f t="shared" si="0"/>
        <v>12843.6</v>
      </c>
      <c r="H40">
        <v>318</v>
      </c>
      <c r="I40">
        <v>0.2712</v>
      </c>
      <c r="J40">
        <v>90</v>
      </c>
      <c r="K40" s="4">
        <v>375</v>
      </c>
      <c r="L40">
        <f t="shared" si="1"/>
        <v>285</v>
      </c>
      <c r="M40">
        <f t="shared" si="2"/>
        <v>228</v>
      </c>
      <c r="N40">
        <f t="shared" si="3"/>
        <v>0.74</v>
      </c>
      <c r="O40" s="4">
        <v>0.2712</v>
      </c>
    </row>
    <row r="41" spans="1:15" x14ac:dyDescent="0.25">
      <c r="A41" t="s">
        <v>101</v>
      </c>
      <c r="B41" t="s">
        <v>96</v>
      </c>
      <c r="C41" t="s">
        <v>61</v>
      </c>
      <c r="D41">
        <v>2</v>
      </c>
      <c r="E41">
        <v>1200</v>
      </c>
      <c r="G41" s="3">
        <f t="shared" si="0"/>
        <v>14011.199999999999</v>
      </c>
      <c r="H41">
        <v>198</v>
      </c>
      <c r="I41">
        <v>0.43009999999999998</v>
      </c>
      <c r="J41">
        <v>128</v>
      </c>
      <c r="K41" s="4">
        <v>238</v>
      </c>
      <c r="L41">
        <f t="shared" si="1"/>
        <v>110</v>
      </c>
      <c r="M41">
        <f t="shared" si="2"/>
        <v>70</v>
      </c>
      <c r="N41">
        <f t="shared" si="3"/>
        <v>0.60909090909090902</v>
      </c>
      <c r="O41" s="4">
        <v>0.43009999999999998</v>
      </c>
    </row>
    <row r="42" spans="1:15" x14ac:dyDescent="0.25">
      <c r="A42" t="s">
        <v>102</v>
      </c>
      <c r="B42" t="s">
        <v>103</v>
      </c>
      <c r="C42" t="s">
        <v>52</v>
      </c>
      <c r="D42">
        <v>1</v>
      </c>
      <c r="E42">
        <v>1300</v>
      </c>
      <c r="G42" s="3">
        <f t="shared" si="0"/>
        <v>15178.8</v>
      </c>
      <c r="H42">
        <v>149</v>
      </c>
      <c r="I42">
        <v>0.56710000000000005</v>
      </c>
      <c r="J42">
        <v>126</v>
      </c>
      <c r="K42" s="4">
        <v>188</v>
      </c>
      <c r="L42">
        <f t="shared" si="1"/>
        <v>62</v>
      </c>
      <c r="M42">
        <f t="shared" si="2"/>
        <v>23</v>
      </c>
      <c r="N42">
        <f t="shared" si="3"/>
        <v>0.39677419354838717</v>
      </c>
      <c r="O42" s="4">
        <v>0.56710000000000005</v>
      </c>
    </row>
    <row r="43" spans="1:15" x14ac:dyDescent="0.25">
      <c r="A43" t="s">
        <v>104</v>
      </c>
      <c r="B43" t="s">
        <v>103</v>
      </c>
      <c r="C43" t="s">
        <v>52</v>
      </c>
      <c r="D43">
        <v>2</v>
      </c>
      <c r="E43">
        <v>1700</v>
      </c>
      <c r="G43" s="3">
        <f t="shared" si="0"/>
        <v>19849.2</v>
      </c>
      <c r="H43">
        <v>210</v>
      </c>
      <c r="I43">
        <v>0.32050000000000001</v>
      </c>
      <c r="J43">
        <v>152</v>
      </c>
      <c r="K43" s="4">
        <v>247</v>
      </c>
      <c r="L43">
        <f t="shared" si="1"/>
        <v>95</v>
      </c>
      <c r="M43">
        <f t="shared" si="2"/>
        <v>58</v>
      </c>
      <c r="N43">
        <f t="shared" si="3"/>
        <v>0.58842105263157907</v>
      </c>
      <c r="O43" s="4">
        <v>0.32050000000000001</v>
      </c>
    </row>
    <row r="44" spans="1:15" x14ac:dyDescent="0.25">
      <c r="A44" t="s">
        <v>105</v>
      </c>
      <c r="B44" t="s">
        <v>103</v>
      </c>
      <c r="C44" t="s">
        <v>61</v>
      </c>
      <c r="D44">
        <v>1</v>
      </c>
      <c r="E44">
        <v>1200</v>
      </c>
      <c r="G44" s="3">
        <f t="shared" si="0"/>
        <v>14011.199999999999</v>
      </c>
      <c r="H44">
        <v>187</v>
      </c>
      <c r="I44">
        <v>0.44929999999999998</v>
      </c>
      <c r="J44">
        <v>141</v>
      </c>
      <c r="K44" s="4">
        <v>263</v>
      </c>
      <c r="L44">
        <f t="shared" si="1"/>
        <v>122</v>
      </c>
      <c r="M44">
        <f t="shared" si="2"/>
        <v>46</v>
      </c>
      <c r="N44">
        <f t="shared" si="3"/>
        <v>0.40163934426229508</v>
      </c>
      <c r="O44" s="4">
        <v>0.44929999999999998</v>
      </c>
    </row>
    <row r="45" spans="1:15" x14ac:dyDescent="0.25">
      <c r="A45" t="s">
        <v>106</v>
      </c>
      <c r="B45" t="s">
        <v>103</v>
      </c>
      <c r="C45" t="s">
        <v>61</v>
      </c>
      <c r="D45">
        <v>2</v>
      </c>
      <c r="E45">
        <v>1900</v>
      </c>
      <c r="G45" s="3">
        <f t="shared" si="0"/>
        <v>22184.399999999998</v>
      </c>
      <c r="H45">
        <v>225</v>
      </c>
      <c r="I45">
        <v>0.50960000000000005</v>
      </c>
      <c r="J45">
        <v>157</v>
      </c>
      <c r="K45" s="4">
        <v>314</v>
      </c>
      <c r="L45">
        <f t="shared" si="1"/>
        <v>157</v>
      </c>
      <c r="M45">
        <f t="shared" si="2"/>
        <v>68</v>
      </c>
      <c r="N45">
        <f t="shared" si="3"/>
        <v>0.44649681528662422</v>
      </c>
      <c r="O45" s="4">
        <v>0.50960000000000005</v>
      </c>
    </row>
    <row r="46" spans="1:15" x14ac:dyDescent="0.25">
      <c r="A46" t="s">
        <v>107</v>
      </c>
      <c r="B46" t="s">
        <v>108</v>
      </c>
      <c r="C46" t="s">
        <v>52</v>
      </c>
      <c r="D46">
        <v>1</v>
      </c>
      <c r="E46">
        <v>1000</v>
      </c>
      <c r="G46" s="3">
        <f t="shared" si="0"/>
        <v>11676</v>
      </c>
      <c r="H46">
        <v>123</v>
      </c>
      <c r="I46">
        <v>0.72050000000000003</v>
      </c>
      <c r="J46">
        <v>93</v>
      </c>
      <c r="K46" s="4">
        <v>159</v>
      </c>
      <c r="L46">
        <f t="shared" si="1"/>
        <v>66</v>
      </c>
      <c r="M46">
        <f t="shared" si="2"/>
        <v>30</v>
      </c>
      <c r="N46">
        <f t="shared" si="3"/>
        <v>0.46363636363636362</v>
      </c>
      <c r="O46" s="4">
        <v>0.72050000000000003</v>
      </c>
    </row>
    <row r="47" spans="1:15" x14ac:dyDescent="0.25">
      <c r="A47" t="s">
        <v>109</v>
      </c>
      <c r="B47" t="s">
        <v>108</v>
      </c>
      <c r="C47" t="s">
        <v>52</v>
      </c>
      <c r="D47">
        <v>2</v>
      </c>
      <c r="E47">
        <v>1500</v>
      </c>
      <c r="G47" s="3">
        <f t="shared" si="0"/>
        <v>17514</v>
      </c>
      <c r="H47">
        <v>263</v>
      </c>
      <c r="I47">
        <v>0.49590000000000001</v>
      </c>
      <c r="J47">
        <v>145</v>
      </c>
      <c r="K47" s="4">
        <v>462</v>
      </c>
      <c r="L47">
        <f t="shared" si="1"/>
        <v>317</v>
      </c>
      <c r="M47">
        <f t="shared" si="2"/>
        <v>118</v>
      </c>
      <c r="N47">
        <f t="shared" si="3"/>
        <v>0.39779179810725551</v>
      </c>
      <c r="O47" s="4">
        <v>0.49590000000000001</v>
      </c>
    </row>
    <row r="48" spans="1:15" x14ac:dyDescent="0.25">
      <c r="A48" t="s">
        <v>110</v>
      </c>
      <c r="B48" t="s">
        <v>108</v>
      </c>
      <c r="C48" t="s">
        <v>61</v>
      </c>
      <c r="D48">
        <v>1</v>
      </c>
      <c r="E48">
        <v>1300</v>
      </c>
      <c r="G48" s="3">
        <f t="shared" si="0"/>
        <v>15178.8</v>
      </c>
      <c r="H48">
        <v>238</v>
      </c>
      <c r="I48">
        <v>0.44929999999999998</v>
      </c>
      <c r="J48">
        <v>181</v>
      </c>
      <c r="K48" s="4">
        <v>316</v>
      </c>
      <c r="L48">
        <f t="shared" si="1"/>
        <v>135</v>
      </c>
      <c r="M48">
        <f t="shared" si="2"/>
        <v>57</v>
      </c>
      <c r="N48">
        <f t="shared" si="3"/>
        <v>0.43777777777777782</v>
      </c>
      <c r="O48" s="4">
        <v>0.44929999999999998</v>
      </c>
    </row>
    <row r="49" spans="1:15" x14ac:dyDescent="0.25">
      <c r="A49" t="s">
        <v>111</v>
      </c>
      <c r="B49" t="s">
        <v>98</v>
      </c>
      <c r="C49" t="s">
        <v>61</v>
      </c>
      <c r="D49">
        <v>1</v>
      </c>
      <c r="E49">
        <v>850</v>
      </c>
      <c r="G49" s="3">
        <f t="shared" si="0"/>
        <v>9924.6</v>
      </c>
      <c r="H49">
        <v>146</v>
      </c>
      <c r="I49">
        <v>0.53149999999999997</v>
      </c>
      <c r="J49">
        <v>96</v>
      </c>
      <c r="K49" s="4">
        <v>245</v>
      </c>
      <c r="L49">
        <f t="shared" si="1"/>
        <v>149</v>
      </c>
      <c r="M49">
        <f t="shared" si="2"/>
        <v>50</v>
      </c>
      <c r="N49">
        <f t="shared" si="3"/>
        <v>0.36845637583892621</v>
      </c>
      <c r="O49" s="4">
        <v>0.53149999999999997</v>
      </c>
    </row>
    <row r="50" spans="1:15" x14ac:dyDescent="0.25">
      <c r="A50" t="s">
        <v>112</v>
      </c>
      <c r="B50" t="s">
        <v>108</v>
      </c>
      <c r="C50" t="s">
        <v>61</v>
      </c>
      <c r="D50">
        <v>2</v>
      </c>
      <c r="E50">
        <v>1800</v>
      </c>
      <c r="G50" s="3">
        <f t="shared" si="0"/>
        <v>21016.799999999999</v>
      </c>
      <c r="H50">
        <v>349</v>
      </c>
      <c r="I50">
        <v>0.1507</v>
      </c>
      <c r="J50">
        <v>145</v>
      </c>
      <c r="K50" s="4">
        <v>412</v>
      </c>
      <c r="L50">
        <f t="shared" si="1"/>
        <v>267</v>
      </c>
      <c r="M50">
        <f t="shared" si="2"/>
        <v>204</v>
      </c>
      <c r="N50">
        <f t="shared" si="3"/>
        <v>0.71123595505617987</v>
      </c>
      <c r="O50" s="4">
        <v>0.1507</v>
      </c>
    </row>
    <row r="51" spans="1:15" x14ac:dyDescent="0.25">
      <c r="A51" t="s">
        <v>113</v>
      </c>
      <c r="B51" t="s">
        <v>114</v>
      </c>
      <c r="C51" t="s">
        <v>52</v>
      </c>
      <c r="D51">
        <v>1</v>
      </c>
      <c r="E51">
        <v>1100</v>
      </c>
      <c r="G51" s="3">
        <f t="shared" si="0"/>
        <v>12843.6</v>
      </c>
      <c r="H51">
        <v>147</v>
      </c>
      <c r="I51">
        <v>0.6</v>
      </c>
      <c r="J51">
        <v>99</v>
      </c>
      <c r="K51" s="4">
        <v>215</v>
      </c>
      <c r="L51">
        <f t="shared" si="1"/>
        <v>116</v>
      </c>
      <c r="M51">
        <f t="shared" si="2"/>
        <v>48</v>
      </c>
      <c r="N51">
        <f t="shared" si="3"/>
        <v>0.43103448275862077</v>
      </c>
      <c r="O51" s="4">
        <v>0.6</v>
      </c>
    </row>
    <row r="52" spans="1:15" x14ac:dyDescent="0.25">
      <c r="A52" t="s">
        <v>115</v>
      </c>
      <c r="B52" t="s">
        <v>114</v>
      </c>
      <c r="C52" t="s">
        <v>52</v>
      </c>
      <c r="D52">
        <v>2</v>
      </c>
      <c r="E52">
        <v>1400</v>
      </c>
      <c r="G52" s="3">
        <f t="shared" si="0"/>
        <v>16346.4</v>
      </c>
      <c r="H52">
        <v>151</v>
      </c>
      <c r="I52">
        <v>0.52600000000000002</v>
      </c>
      <c r="J52">
        <v>120</v>
      </c>
      <c r="K52" s="4">
        <v>188</v>
      </c>
      <c r="L52">
        <f t="shared" si="1"/>
        <v>68</v>
      </c>
      <c r="M52">
        <f t="shared" si="2"/>
        <v>31</v>
      </c>
      <c r="N52">
        <f t="shared" si="3"/>
        <v>0.46470588235294119</v>
      </c>
      <c r="O52" s="4">
        <v>0.52600000000000002</v>
      </c>
    </row>
    <row r="53" spans="1:15" x14ac:dyDescent="0.25">
      <c r="A53" t="s">
        <v>116</v>
      </c>
      <c r="B53" t="s">
        <v>114</v>
      </c>
      <c r="C53" t="s">
        <v>61</v>
      </c>
      <c r="D53">
        <v>1</v>
      </c>
      <c r="E53">
        <v>1300</v>
      </c>
      <c r="G53" s="3">
        <f t="shared" si="0"/>
        <v>15178.8</v>
      </c>
      <c r="H53">
        <v>429</v>
      </c>
      <c r="I53">
        <v>0.21099999999999999</v>
      </c>
      <c r="J53">
        <v>263</v>
      </c>
      <c r="K53" s="4">
        <v>489</v>
      </c>
      <c r="L53">
        <f t="shared" si="1"/>
        <v>226</v>
      </c>
      <c r="M53">
        <f t="shared" si="2"/>
        <v>166</v>
      </c>
      <c r="N53">
        <f t="shared" si="3"/>
        <v>0.68761061946902657</v>
      </c>
      <c r="O53" s="4">
        <v>0.21099999999999999</v>
      </c>
    </row>
    <row r="54" spans="1:15" x14ac:dyDescent="0.25">
      <c r="A54" t="s">
        <v>117</v>
      </c>
      <c r="B54" t="s">
        <v>114</v>
      </c>
      <c r="C54" t="s">
        <v>61</v>
      </c>
      <c r="D54">
        <v>2</v>
      </c>
      <c r="E54">
        <v>1900</v>
      </c>
      <c r="G54" s="3">
        <f t="shared" si="0"/>
        <v>22184.399999999998</v>
      </c>
      <c r="H54">
        <v>441</v>
      </c>
      <c r="I54">
        <v>0.33150000000000002</v>
      </c>
      <c r="J54">
        <v>335</v>
      </c>
      <c r="K54" s="4">
        <v>502</v>
      </c>
      <c r="L54">
        <f t="shared" si="1"/>
        <v>167</v>
      </c>
      <c r="M54">
        <f t="shared" si="2"/>
        <v>106</v>
      </c>
      <c r="N54">
        <f t="shared" si="3"/>
        <v>0.60778443113772462</v>
      </c>
      <c r="O54" s="4">
        <v>0.33150000000000002</v>
      </c>
    </row>
    <row r="55" spans="1:15" x14ac:dyDescent="0.25">
      <c r="A55" t="s">
        <v>118</v>
      </c>
      <c r="B55" t="s">
        <v>119</v>
      </c>
      <c r="C55" t="s">
        <v>52</v>
      </c>
      <c r="D55">
        <v>1</v>
      </c>
      <c r="E55">
        <v>900</v>
      </c>
      <c r="G55" s="3">
        <f t="shared" si="0"/>
        <v>10508.4</v>
      </c>
      <c r="H55">
        <v>144</v>
      </c>
      <c r="I55">
        <v>0.32879999999999998</v>
      </c>
      <c r="J55">
        <v>98</v>
      </c>
      <c r="K55" s="4">
        <v>195</v>
      </c>
      <c r="L55">
        <f t="shared" si="1"/>
        <v>97</v>
      </c>
      <c r="M55">
        <f t="shared" si="2"/>
        <v>46</v>
      </c>
      <c r="N55">
        <f t="shared" si="3"/>
        <v>0.47938144329896915</v>
      </c>
      <c r="O55" s="4">
        <v>0.32879999999999998</v>
      </c>
    </row>
    <row r="56" spans="1:15" x14ac:dyDescent="0.25">
      <c r="A56" t="s">
        <v>120</v>
      </c>
      <c r="B56" t="s">
        <v>119</v>
      </c>
      <c r="C56" t="s">
        <v>52</v>
      </c>
      <c r="D56">
        <v>2</v>
      </c>
      <c r="E56">
        <v>1400</v>
      </c>
      <c r="G56" s="3">
        <f t="shared" si="0"/>
        <v>16346.4</v>
      </c>
      <c r="H56">
        <v>136</v>
      </c>
      <c r="I56">
        <v>0.61919999999999997</v>
      </c>
      <c r="J56">
        <v>77</v>
      </c>
      <c r="K56" s="4">
        <v>260</v>
      </c>
      <c r="L56">
        <f t="shared" si="1"/>
        <v>183</v>
      </c>
      <c r="M56">
        <f t="shared" si="2"/>
        <v>59</v>
      </c>
      <c r="N56">
        <f t="shared" si="3"/>
        <v>0.35792349726775963</v>
      </c>
      <c r="O56" s="4">
        <v>0.61919999999999997</v>
      </c>
    </row>
    <row r="57" spans="1:15" x14ac:dyDescent="0.25">
      <c r="A57" t="s">
        <v>121</v>
      </c>
      <c r="B57" t="s">
        <v>119</v>
      </c>
      <c r="C57" t="s">
        <v>61</v>
      </c>
      <c r="D57">
        <v>1</v>
      </c>
      <c r="E57">
        <v>1400</v>
      </c>
      <c r="G57" s="3">
        <f t="shared" si="0"/>
        <v>16346.4</v>
      </c>
      <c r="H57">
        <v>305</v>
      </c>
      <c r="I57">
        <v>0.2712</v>
      </c>
      <c r="J57">
        <v>173</v>
      </c>
      <c r="K57" s="4">
        <v>322</v>
      </c>
      <c r="L57">
        <f t="shared" si="1"/>
        <v>149</v>
      </c>
      <c r="M57">
        <f t="shared" si="2"/>
        <v>132</v>
      </c>
      <c r="N57">
        <f t="shared" si="3"/>
        <v>0.8087248322147651</v>
      </c>
      <c r="O57" s="4">
        <v>0.2712</v>
      </c>
    </row>
    <row r="58" spans="1:15" x14ac:dyDescent="0.25">
      <c r="A58" t="s">
        <v>122</v>
      </c>
      <c r="B58" t="s">
        <v>119</v>
      </c>
      <c r="C58" t="s">
        <v>61</v>
      </c>
      <c r="D58">
        <v>2</v>
      </c>
      <c r="E58">
        <v>1700</v>
      </c>
      <c r="G58" s="3">
        <f t="shared" si="0"/>
        <v>19849.2</v>
      </c>
      <c r="H58">
        <v>425</v>
      </c>
      <c r="I58">
        <v>0.32879999999999998</v>
      </c>
      <c r="J58">
        <v>176</v>
      </c>
      <c r="K58" s="4">
        <v>469</v>
      </c>
      <c r="L58">
        <f t="shared" si="1"/>
        <v>293</v>
      </c>
      <c r="M58">
        <f t="shared" si="2"/>
        <v>249</v>
      </c>
      <c r="N58">
        <f t="shared" si="3"/>
        <v>0.779863481228669</v>
      </c>
      <c r="O58" s="4">
        <v>0.32879999999999998</v>
      </c>
    </row>
    <row r="59" spans="1:15" x14ac:dyDescent="0.25">
      <c r="A59" t="s">
        <v>123</v>
      </c>
      <c r="B59" t="s">
        <v>124</v>
      </c>
      <c r="C59" t="s">
        <v>52</v>
      </c>
      <c r="D59">
        <v>1</v>
      </c>
      <c r="E59">
        <v>800</v>
      </c>
      <c r="G59" s="3">
        <f t="shared" si="0"/>
        <v>9340.7999999999993</v>
      </c>
      <c r="H59">
        <v>176</v>
      </c>
      <c r="I59">
        <v>0.41370000000000001</v>
      </c>
      <c r="J59">
        <v>86</v>
      </c>
      <c r="K59" s="4">
        <v>224</v>
      </c>
      <c r="L59">
        <f t="shared" si="1"/>
        <v>138</v>
      </c>
      <c r="M59">
        <f t="shared" si="2"/>
        <v>90</v>
      </c>
      <c r="N59">
        <f t="shared" si="3"/>
        <v>0.62173913043478257</v>
      </c>
      <c r="O59" s="4">
        <v>0.41370000000000001</v>
      </c>
    </row>
    <row r="60" spans="1:15" x14ac:dyDescent="0.25">
      <c r="A60" t="s">
        <v>125</v>
      </c>
      <c r="B60" t="s">
        <v>98</v>
      </c>
      <c r="C60" t="s">
        <v>61</v>
      </c>
      <c r="D60">
        <v>2</v>
      </c>
      <c r="E60">
        <v>900</v>
      </c>
      <c r="G60" s="3">
        <f t="shared" si="0"/>
        <v>10508.4</v>
      </c>
      <c r="H60">
        <v>169</v>
      </c>
      <c r="I60">
        <v>0.47949999999999998</v>
      </c>
      <c r="J60">
        <v>111</v>
      </c>
      <c r="K60" s="4">
        <v>276</v>
      </c>
      <c r="L60">
        <f t="shared" si="1"/>
        <v>165</v>
      </c>
      <c r="M60">
        <f t="shared" si="2"/>
        <v>58</v>
      </c>
      <c r="N60">
        <f t="shared" si="3"/>
        <v>0.38121212121212122</v>
      </c>
      <c r="O60" s="4">
        <v>0.47949999999999998</v>
      </c>
    </row>
    <row r="61" spans="1:15" x14ac:dyDescent="0.25">
      <c r="A61" t="s">
        <v>126</v>
      </c>
      <c r="B61" t="s">
        <v>124</v>
      </c>
      <c r="C61" t="s">
        <v>52</v>
      </c>
      <c r="D61">
        <v>2</v>
      </c>
      <c r="E61">
        <v>1300</v>
      </c>
      <c r="G61" s="3">
        <f t="shared" si="0"/>
        <v>15178.8</v>
      </c>
      <c r="H61">
        <v>207</v>
      </c>
      <c r="I61">
        <v>0.63009999999999999</v>
      </c>
      <c r="J61">
        <v>127</v>
      </c>
      <c r="K61" s="4">
        <v>276</v>
      </c>
      <c r="L61">
        <f t="shared" si="1"/>
        <v>149</v>
      </c>
      <c r="M61">
        <f t="shared" si="2"/>
        <v>80</v>
      </c>
      <c r="N61">
        <f t="shared" si="3"/>
        <v>0.5295302013422819</v>
      </c>
      <c r="O61" s="4">
        <v>0.63009999999999999</v>
      </c>
    </row>
    <row r="62" spans="1:15" x14ac:dyDescent="0.25">
      <c r="A62" t="s">
        <v>127</v>
      </c>
      <c r="B62" t="s">
        <v>124</v>
      </c>
      <c r="C62" t="s">
        <v>61</v>
      </c>
      <c r="D62">
        <v>1</v>
      </c>
      <c r="E62">
        <v>1400</v>
      </c>
      <c r="G62" s="3">
        <f t="shared" si="0"/>
        <v>16346.4</v>
      </c>
      <c r="H62">
        <v>244</v>
      </c>
      <c r="I62">
        <v>0.90410000000000001</v>
      </c>
      <c r="J62">
        <v>222</v>
      </c>
      <c r="K62" s="4">
        <v>381</v>
      </c>
      <c r="L62">
        <f t="shared" si="1"/>
        <v>159</v>
      </c>
      <c r="M62">
        <f t="shared" si="2"/>
        <v>22</v>
      </c>
      <c r="N62">
        <f t="shared" si="3"/>
        <v>0.21069182389937108</v>
      </c>
      <c r="O62" s="4">
        <v>0.90410000000000001</v>
      </c>
    </row>
    <row r="63" spans="1:15" x14ac:dyDescent="0.25">
      <c r="A63" t="s">
        <v>128</v>
      </c>
      <c r="B63" t="s">
        <v>124</v>
      </c>
      <c r="C63" t="s">
        <v>61</v>
      </c>
      <c r="D63">
        <v>2</v>
      </c>
      <c r="E63">
        <v>1900</v>
      </c>
      <c r="G63" s="3">
        <f t="shared" si="0"/>
        <v>22184.399999999998</v>
      </c>
      <c r="H63">
        <v>536</v>
      </c>
      <c r="I63">
        <v>0.54249999999999998</v>
      </c>
      <c r="J63">
        <v>386</v>
      </c>
      <c r="K63" s="4">
        <v>773</v>
      </c>
      <c r="L63">
        <f t="shared" si="1"/>
        <v>387</v>
      </c>
      <c r="M63">
        <f t="shared" si="2"/>
        <v>150</v>
      </c>
      <c r="N63">
        <f t="shared" si="3"/>
        <v>0.41007751937984493</v>
      </c>
      <c r="O63" s="4">
        <v>0.54249999999999998</v>
      </c>
    </row>
    <row r="64" spans="1:15" x14ac:dyDescent="0.25">
      <c r="A64" t="s">
        <v>129</v>
      </c>
      <c r="B64" t="s">
        <v>130</v>
      </c>
      <c r="C64" t="s">
        <v>52</v>
      </c>
      <c r="D64">
        <v>1</v>
      </c>
      <c r="E64">
        <v>1700</v>
      </c>
      <c r="G64" s="3">
        <f t="shared" si="0"/>
        <v>19849.2</v>
      </c>
      <c r="H64">
        <v>476</v>
      </c>
      <c r="I64">
        <v>7.9500000000000001E-2</v>
      </c>
      <c r="J64">
        <v>136</v>
      </c>
      <c r="K64" s="4">
        <v>476</v>
      </c>
      <c r="L64">
        <f t="shared" si="1"/>
        <v>340</v>
      </c>
      <c r="M64">
        <f t="shared" si="2"/>
        <v>340</v>
      </c>
      <c r="N64">
        <f t="shared" si="3"/>
        <v>0.9</v>
      </c>
      <c r="O64" s="4">
        <v>7.9500000000000001E-2</v>
      </c>
    </row>
    <row r="65" spans="1:15" x14ac:dyDescent="0.25">
      <c r="A65" t="s">
        <v>131</v>
      </c>
      <c r="B65" t="s">
        <v>130</v>
      </c>
      <c r="C65" t="s">
        <v>52</v>
      </c>
      <c r="D65">
        <v>2</v>
      </c>
      <c r="E65">
        <v>2400</v>
      </c>
      <c r="G65" s="3">
        <f t="shared" si="0"/>
        <v>28022.399999999998</v>
      </c>
      <c r="H65">
        <v>360</v>
      </c>
      <c r="I65">
        <v>0.55069999999999997</v>
      </c>
      <c r="J65">
        <v>173</v>
      </c>
      <c r="K65" s="4">
        <v>690</v>
      </c>
      <c r="L65">
        <f t="shared" si="1"/>
        <v>517</v>
      </c>
      <c r="M65">
        <f t="shared" si="2"/>
        <v>187</v>
      </c>
      <c r="N65">
        <f t="shared" si="3"/>
        <v>0.38936170212765953</v>
      </c>
      <c r="O65" s="4">
        <v>0.55069999999999997</v>
      </c>
    </row>
    <row r="66" spans="1:15" x14ac:dyDescent="0.25">
      <c r="A66" t="s">
        <v>132</v>
      </c>
      <c r="B66" t="s">
        <v>130</v>
      </c>
      <c r="C66" t="s">
        <v>61</v>
      </c>
      <c r="D66">
        <v>1</v>
      </c>
      <c r="E66">
        <v>2100</v>
      </c>
      <c r="G66" s="3">
        <f t="shared" si="0"/>
        <v>24519.599999999999</v>
      </c>
      <c r="H66">
        <v>1477</v>
      </c>
      <c r="I66">
        <v>0.69320000000000004</v>
      </c>
      <c r="J66">
        <v>448</v>
      </c>
      <c r="K66" s="4">
        <v>2128</v>
      </c>
      <c r="L66">
        <f t="shared" si="1"/>
        <v>1680</v>
      </c>
      <c r="M66">
        <f t="shared" si="2"/>
        <v>1029</v>
      </c>
      <c r="N66">
        <f t="shared" si="3"/>
        <v>0.59000000000000008</v>
      </c>
      <c r="O66" s="4">
        <v>0.69320000000000004</v>
      </c>
    </row>
    <row r="67" spans="1:15" x14ac:dyDescent="0.25">
      <c r="A67" t="s">
        <v>133</v>
      </c>
      <c r="B67" t="s">
        <v>130</v>
      </c>
      <c r="C67" t="s">
        <v>61</v>
      </c>
      <c r="D67">
        <v>2</v>
      </c>
      <c r="E67">
        <v>3200</v>
      </c>
      <c r="G67" s="3">
        <f t="shared" si="0"/>
        <v>37363.199999999997</v>
      </c>
      <c r="H67">
        <v>1265</v>
      </c>
      <c r="I67">
        <v>0.71509999999999996</v>
      </c>
      <c r="J67">
        <v>450</v>
      </c>
      <c r="K67" s="4">
        <v>2699</v>
      </c>
      <c r="L67">
        <f t="shared" si="1"/>
        <v>2249</v>
      </c>
      <c r="M67">
        <f t="shared" si="2"/>
        <v>815</v>
      </c>
      <c r="N67">
        <f t="shared" si="3"/>
        <v>0.38990662516674079</v>
      </c>
      <c r="O67" s="4">
        <v>0.71509999999999996</v>
      </c>
    </row>
    <row r="68" spans="1:15" x14ac:dyDescent="0.25">
      <c r="A68" t="s">
        <v>134</v>
      </c>
      <c r="B68" t="s">
        <v>135</v>
      </c>
      <c r="C68" t="s">
        <v>52</v>
      </c>
      <c r="D68">
        <v>1</v>
      </c>
      <c r="E68">
        <v>1300</v>
      </c>
      <c r="G68" s="3">
        <f t="shared" si="0"/>
        <v>15178.8</v>
      </c>
      <c r="H68">
        <v>328</v>
      </c>
      <c r="I68">
        <v>0.52049999999999996</v>
      </c>
      <c r="J68">
        <v>291</v>
      </c>
      <c r="K68" s="4">
        <v>387</v>
      </c>
      <c r="L68">
        <f t="shared" si="1"/>
        <v>96</v>
      </c>
      <c r="M68">
        <f t="shared" si="2"/>
        <v>37</v>
      </c>
      <c r="N68">
        <f t="shared" si="3"/>
        <v>0.40833333333333333</v>
      </c>
      <c r="O68" s="4">
        <v>0.52049999999999996</v>
      </c>
    </row>
    <row r="69" spans="1:15" x14ac:dyDescent="0.25">
      <c r="A69" t="s">
        <v>136</v>
      </c>
      <c r="B69" t="s">
        <v>135</v>
      </c>
      <c r="C69" t="s">
        <v>52</v>
      </c>
      <c r="D69">
        <v>2</v>
      </c>
      <c r="E69">
        <v>1700</v>
      </c>
      <c r="G69" s="3">
        <f t="shared" ref="G69:G132" si="4">E69*12*$F$4</f>
        <v>19849.2</v>
      </c>
      <c r="H69">
        <v>246</v>
      </c>
      <c r="I69">
        <v>0.15890000000000001</v>
      </c>
      <c r="J69">
        <v>203</v>
      </c>
      <c r="K69" s="4">
        <v>318</v>
      </c>
      <c r="L69">
        <f t="shared" ref="L69:L132" si="5">K69-J69</f>
        <v>115</v>
      </c>
      <c r="M69">
        <f t="shared" ref="M69:M132" si="6">H69-J69</f>
        <v>43</v>
      </c>
      <c r="N69">
        <f t="shared" ref="N69:N132" si="7">0.1+$K$2*M69/L69</f>
        <v>0.39913043478260868</v>
      </c>
      <c r="O69" s="4">
        <v>0.15890000000000001</v>
      </c>
    </row>
    <row r="70" spans="1:15" x14ac:dyDescent="0.25">
      <c r="A70" t="s">
        <v>137</v>
      </c>
      <c r="B70" t="s">
        <v>135</v>
      </c>
      <c r="C70" t="s">
        <v>61</v>
      </c>
      <c r="D70">
        <v>1</v>
      </c>
      <c r="E70">
        <v>1400</v>
      </c>
      <c r="G70" s="3">
        <f t="shared" si="4"/>
        <v>16346.4</v>
      </c>
      <c r="H70">
        <v>325</v>
      </c>
      <c r="I70">
        <v>0.54520000000000002</v>
      </c>
      <c r="J70">
        <v>287</v>
      </c>
      <c r="K70" s="4">
        <v>395</v>
      </c>
      <c r="L70">
        <f t="shared" si="5"/>
        <v>108</v>
      </c>
      <c r="M70">
        <f t="shared" si="6"/>
        <v>38</v>
      </c>
      <c r="N70">
        <f t="shared" si="7"/>
        <v>0.38148148148148153</v>
      </c>
      <c r="O70" s="4">
        <v>0.54520000000000002</v>
      </c>
    </row>
    <row r="71" spans="1:15" x14ac:dyDescent="0.25">
      <c r="A71" t="s">
        <v>138</v>
      </c>
      <c r="B71" t="s">
        <v>98</v>
      </c>
      <c r="C71" t="s">
        <v>52</v>
      </c>
      <c r="D71">
        <v>1</v>
      </c>
      <c r="E71">
        <v>750</v>
      </c>
      <c r="G71" s="3">
        <f t="shared" si="4"/>
        <v>8757</v>
      </c>
      <c r="H71">
        <v>94</v>
      </c>
      <c r="I71">
        <v>0.47949999999999998</v>
      </c>
      <c r="J71">
        <v>51</v>
      </c>
      <c r="K71" s="4">
        <v>179</v>
      </c>
      <c r="L71">
        <f t="shared" si="5"/>
        <v>128</v>
      </c>
      <c r="M71">
        <f t="shared" si="6"/>
        <v>43</v>
      </c>
      <c r="N71">
        <f t="shared" si="7"/>
        <v>0.36875000000000002</v>
      </c>
      <c r="O71" s="4">
        <v>0.47949999999999998</v>
      </c>
    </row>
    <row r="72" spans="1:15" x14ac:dyDescent="0.25">
      <c r="A72" t="s">
        <v>139</v>
      </c>
      <c r="B72" t="s">
        <v>135</v>
      </c>
      <c r="C72" t="s">
        <v>61</v>
      </c>
      <c r="D72">
        <v>2</v>
      </c>
      <c r="E72">
        <v>1900</v>
      </c>
      <c r="G72" s="3">
        <f t="shared" si="4"/>
        <v>22184.399999999998</v>
      </c>
      <c r="H72">
        <v>428</v>
      </c>
      <c r="I72">
        <v>0.58630000000000004</v>
      </c>
      <c r="J72">
        <v>376</v>
      </c>
      <c r="K72" s="4">
        <v>502</v>
      </c>
      <c r="L72">
        <f t="shared" si="5"/>
        <v>126</v>
      </c>
      <c r="M72">
        <f t="shared" si="6"/>
        <v>52</v>
      </c>
      <c r="N72">
        <f t="shared" si="7"/>
        <v>0.43015873015873018</v>
      </c>
      <c r="O72" s="4">
        <v>0.58630000000000004</v>
      </c>
    </row>
    <row r="73" spans="1:15" x14ac:dyDescent="0.25">
      <c r="A73" t="s">
        <v>140</v>
      </c>
      <c r="B73" t="s">
        <v>141</v>
      </c>
      <c r="C73" t="s">
        <v>52</v>
      </c>
      <c r="D73">
        <v>1</v>
      </c>
      <c r="E73">
        <v>1600</v>
      </c>
      <c r="G73" s="3">
        <f t="shared" si="4"/>
        <v>18681.599999999999</v>
      </c>
      <c r="H73">
        <v>188</v>
      </c>
      <c r="I73">
        <v>0.67949999999999999</v>
      </c>
      <c r="J73">
        <v>126</v>
      </c>
      <c r="K73" s="4">
        <v>352</v>
      </c>
      <c r="L73">
        <f t="shared" si="5"/>
        <v>226</v>
      </c>
      <c r="M73">
        <f t="shared" si="6"/>
        <v>62</v>
      </c>
      <c r="N73">
        <f t="shared" si="7"/>
        <v>0.3194690265486726</v>
      </c>
      <c r="O73" s="4">
        <v>0.67949999999999999</v>
      </c>
    </row>
    <row r="74" spans="1:15" x14ac:dyDescent="0.25">
      <c r="A74" t="s">
        <v>142</v>
      </c>
      <c r="B74" t="s">
        <v>141</v>
      </c>
      <c r="C74" t="s">
        <v>52</v>
      </c>
      <c r="D74">
        <v>2</v>
      </c>
      <c r="E74">
        <v>2200</v>
      </c>
      <c r="G74" s="3">
        <f t="shared" si="4"/>
        <v>25687.200000000001</v>
      </c>
      <c r="H74">
        <v>274</v>
      </c>
      <c r="I74">
        <v>0.57809999999999995</v>
      </c>
      <c r="J74">
        <v>119</v>
      </c>
      <c r="K74" s="4">
        <v>505</v>
      </c>
      <c r="L74">
        <f t="shared" si="5"/>
        <v>386</v>
      </c>
      <c r="M74">
        <f t="shared" si="6"/>
        <v>155</v>
      </c>
      <c r="N74">
        <f t="shared" si="7"/>
        <v>0.42124352331606219</v>
      </c>
      <c r="O74" s="4">
        <v>0.57809999999999995</v>
      </c>
    </row>
    <row r="75" spans="1:15" x14ac:dyDescent="0.25">
      <c r="A75" t="s">
        <v>143</v>
      </c>
      <c r="B75" t="s">
        <v>141</v>
      </c>
      <c r="C75" t="s">
        <v>61</v>
      </c>
      <c r="D75">
        <v>1</v>
      </c>
      <c r="E75">
        <v>1500</v>
      </c>
      <c r="G75" s="3">
        <f t="shared" si="4"/>
        <v>17514</v>
      </c>
      <c r="H75">
        <v>860</v>
      </c>
      <c r="I75">
        <v>0.41099999999999998</v>
      </c>
      <c r="J75">
        <v>486</v>
      </c>
      <c r="K75" s="4">
        <v>1215</v>
      </c>
      <c r="L75">
        <f t="shared" si="5"/>
        <v>729</v>
      </c>
      <c r="M75">
        <f t="shared" si="6"/>
        <v>374</v>
      </c>
      <c r="N75">
        <f t="shared" si="7"/>
        <v>0.51042524005486967</v>
      </c>
      <c r="O75" s="4">
        <v>0.41099999999999998</v>
      </c>
    </row>
    <row r="76" spans="1:15" x14ac:dyDescent="0.25">
      <c r="A76" t="s">
        <v>144</v>
      </c>
      <c r="B76" t="s">
        <v>141</v>
      </c>
      <c r="C76" t="s">
        <v>61</v>
      </c>
      <c r="D76">
        <v>2</v>
      </c>
      <c r="E76">
        <v>2400</v>
      </c>
      <c r="G76" s="3">
        <f t="shared" si="4"/>
        <v>28022.399999999998</v>
      </c>
      <c r="H76">
        <v>729</v>
      </c>
      <c r="I76">
        <v>0.68220000000000003</v>
      </c>
      <c r="J76">
        <v>516</v>
      </c>
      <c r="K76" s="4">
        <v>1650</v>
      </c>
      <c r="L76">
        <f t="shared" si="5"/>
        <v>1134</v>
      </c>
      <c r="M76">
        <f t="shared" si="6"/>
        <v>213</v>
      </c>
      <c r="N76">
        <f t="shared" si="7"/>
        <v>0.2502645502645503</v>
      </c>
      <c r="O76" s="4">
        <v>0.68220000000000003</v>
      </c>
    </row>
    <row r="77" spans="1:15" x14ac:dyDescent="0.25">
      <c r="A77" t="s">
        <v>145</v>
      </c>
      <c r="B77" t="s">
        <v>146</v>
      </c>
      <c r="C77" t="s">
        <v>52</v>
      </c>
      <c r="D77">
        <v>1</v>
      </c>
      <c r="E77">
        <v>1600</v>
      </c>
      <c r="G77" s="3">
        <f t="shared" si="4"/>
        <v>18681.599999999999</v>
      </c>
      <c r="H77">
        <v>174</v>
      </c>
      <c r="I77">
        <v>0.82469999999999999</v>
      </c>
      <c r="J77">
        <v>160</v>
      </c>
      <c r="K77" s="4">
        <v>321</v>
      </c>
      <c r="L77">
        <f t="shared" si="5"/>
        <v>161</v>
      </c>
      <c r="M77">
        <f t="shared" si="6"/>
        <v>14</v>
      </c>
      <c r="N77">
        <f t="shared" si="7"/>
        <v>0.16956521739130437</v>
      </c>
      <c r="O77" s="4">
        <v>0.82469999999999999</v>
      </c>
    </row>
    <row r="78" spans="1:15" x14ac:dyDescent="0.25">
      <c r="A78" t="s">
        <v>147</v>
      </c>
      <c r="B78" t="s">
        <v>146</v>
      </c>
      <c r="C78" t="s">
        <v>52</v>
      </c>
      <c r="D78">
        <v>2</v>
      </c>
      <c r="E78">
        <v>1900</v>
      </c>
      <c r="G78" s="3">
        <f t="shared" si="4"/>
        <v>22184.399999999998</v>
      </c>
      <c r="H78">
        <v>308</v>
      </c>
      <c r="I78">
        <v>0.21640000000000001</v>
      </c>
      <c r="J78">
        <v>168</v>
      </c>
      <c r="K78" s="4">
        <v>364</v>
      </c>
      <c r="L78">
        <f t="shared" si="5"/>
        <v>196</v>
      </c>
      <c r="M78">
        <f t="shared" si="6"/>
        <v>140</v>
      </c>
      <c r="N78">
        <f t="shared" si="7"/>
        <v>0.67142857142857137</v>
      </c>
      <c r="O78" s="4">
        <v>0.21640000000000001</v>
      </c>
    </row>
    <row r="79" spans="1:15" x14ac:dyDescent="0.25">
      <c r="A79" t="s">
        <v>148</v>
      </c>
      <c r="B79" t="s">
        <v>146</v>
      </c>
      <c r="C79" t="s">
        <v>61</v>
      </c>
      <c r="D79">
        <v>1</v>
      </c>
      <c r="E79">
        <v>1400</v>
      </c>
      <c r="G79" s="3">
        <f t="shared" si="4"/>
        <v>16346.4</v>
      </c>
      <c r="H79">
        <v>308</v>
      </c>
      <c r="I79">
        <v>0.6</v>
      </c>
      <c r="J79">
        <v>226</v>
      </c>
      <c r="K79" s="4">
        <v>368</v>
      </c>
      <c r="L79">
        <f t="shared" si="5"/>
        <v>142</v>
      </c>
      <c r="M79">
        <f t="shared" si="6"/>
        <v>82</v>
      </c>
      <c r="N79">
        <f t="shared" si="7"/>
        <v>0.56197183098591552</v>
      </c>
      <c r="O79" s="4">
        <v>0.6</v>
      </c>
    </row>
    <row r="80" spans="1:15" x14ac:dyDescent="0.25">
      <c r="A80" t="s">
        <v>149</v>
      </c>
      <c r="B80" t="s">
        <v>146</v>
      </c>
      <c r="C80" t="s">
        <v>61</v>
      </c>
      <c r="D80">
        <v>2</v>
      </c>
      <c r="E80">
        <v>2000</v>
      </c>
      <c r="G80" s="3">
        <f t="shared" si="4"/>
        <v>23352</v>
      </c>
      <c r="H80">
        <v>342</v>
      </c>
      <c r="I80">
        <v>0.39179999999999998</v>
      </c>
      <c r="J80">
        <v>285</v>
      </c>
      <c r="K80" s="4">
        <v>428</v>
      </c>
      <c r="L80">
        <f t="shared" si="5"/>
        <v>143</v>
      </c>
      <c r="M80">
        <f t="shared" si="6"/>
        <v>57</v>
      </c>
      <c r="N80">
        <f t="shared" si="7"/>
        <v>0.4188811188811189</v>
      </c>
      <c r="O80" s="4">
        <v>0.39179999999999998</v>
      </c>
    </row>
    <row r="81" spans="1:15" x14ac:dyDescent="0.25">
      <c r="A81" t="s">
        <v>150</v>
      </c>
      <c r="B81" t="s">
        <v>151</v>
      </c>
      <c r="C81" t="s">
        <v>52</v>
      </c>
      <c r="D81">
        <v>1</v>
      </c>
      <c r="E81">
        <v>1000</v>
      </c>
      <c r="G81" s="3">
        <f t="shared" si="4"/>
        <v>11676</v>
      </c>
      <c r="H81">
        <v>229</v>
      </c>
      <c r="I81">
        <v>0.58899999999999997</v>
      </c>
      <c r="J81">
        <v>91</v>
      </c>
      <c r="K81" s="4">
        <v>342</v>
      </c>
      <c r="L81">
        <f t="shared" si="5"/>
        <v>251</v>
      </c>
      <c r="M81">
        <f t="shared" si="6"/>
        <v>138</v>
      </c>
      <c r="N81">
        <f t="shared" si="7"/>
        <v>0.53984063745019928</v>
      </c>
      <c r="O81" s="4">
        <v>0.58899999999999997</v>
      </c>
    </row>
    <row r="82" spans="1:15" x14ac:dyDescent="0.25">
      <c r="A82" t="s">
        <v>152</v>
      </c>
      <c r="B82" t="s">
        <v>153</v>
      </c>
      <c r="C82" t="s">
        <v>52</v>
      </c>
      <c r="D82">
        <v>2</v>
      </c>
      <c r="E82">
        <v>2500</v>
      </c>
      <c r="G82" s="3">
        <f t="shared" si="4"/>
        <v>29190</v>
      </c>
      <c r="H82">
        <v>392</v>
      </c>
      <c r="I82">
        <v>0.29320000000000002</v>
      </c>
      <c r="J82">
        <v>173</v>
      </c>
      <c r="K82" s="4">
        <v>581</v>
      </c>
      <c r="L82">
        <f t="shared" si="5"/>
        <v>408</v>
      </c>
      <c r="M82">
        <f t="shared" si="6"/>
        <v>219</v>
      </c>
      <c r="N82">
        <f t="shared" si="7"/>
        <v>0.52941176470588236</v>
      </c>
      <c r="O82" s="4">
        <v>0.29320000000000002</v>
      </c>
    </row>
    <row r="83" spans="1:15" x14ac:dyDescent="0.25">
      <c r="A83" t="s">
        <v>154</v>
      </c>
      <c r="B83" t="s">
        <v>151</v>
      </c>
      <c r="C83" t="s">
        <v>52</v>
      </c>
      <c r="D83">
        <v>2</v>
      </c>
      <c r="E83">
        <v>1400</v>
      </c>
      <c r="G83" s="3">
        <f t="shared" si="4"/>
        <v>16346.4</v>
      </c>
      <c r="H83">
        <v>322</v>
      </c>
      <c r="I83">
        <v>0.2712</v>
      </c>
      <c r="J83">
        <v>168</v>
      </c>
      <c r="K83" s="4">
        <v>392</v>
      </c>
      <c r="L83">
        <f t="shared" si="5"/>
        <v>224</v>
      </c>
      <c r="M83">
        <f t="shared" si="6"/>
        <v>154</v>
      </c>
      <c r="N83">
        <f t="shared" si="7"/>
        <v>0.65</v>
      </c>
      <c r="O83" s="4">
        <v>0.2712</v>
      </c>
    </row>
    <row r="84" spans="1:15" x14ac:dyDescent="0.25">
      <c r="A84" t="s">
        <v>155</v>
      </c>
      <c r="B84" t="s">
        <v>151</v>
      </c>
      <c r="C84" t="s">
        <v>61</v>
      </c>
      <c r="D84">
        <v>1</v>
      </c>
      <c r="E84">
        <v>1300</v>
      </c>
      <c r="G84" s="3">
        <f t="shared" si="4"/>
        <v>15178.8</v>
      </c>
      <c r="H84">
        <v>257</v>
      </c>
      <c r="I84">
        <v>0.55069999999999997</v>
      </c>
      <c r="J84">
        <v>155</v>
      </c>
      <c r="K84" s="4">
        <v>494</v>
      </c>
      <c r="L84">
        <f t="shared" si="5"/>
        <v>339</v>
      </c>
      <c r="M84">
        <f t="shared" si="6"/>
        <v>102</v>
      </c>
      <c r="N84">
        <f t="shared" si="7"/>
        <v>0.34070796460176994</v>
      </c>
      <c r="O84" s="4">
        <v>0.55069999999999997</v>
      </c>
    </row>
    <row r="85" spans="1:15" x14ac:dyDescent="0.25">
      <c r="A85" t="s">
        <v>156</v>
      </c>
      <c r="B85" t="s">
        <v>151</v>
      </c>
      <c r="C85" t="s">
        <v>61</v>
      </c>
      <c r="D85">
        <v>2</v>
      </c>
      <c r="E85">
        <v>1800</v>
      </c>
      <c r="G85" s="3">
        <f t="shared" si="4"/>
        <v>21016.799999999999</v>
      </c>
      <c r="H85">
        <v>286</v>
      </c>
      <c r="I85">
        <v>0.4521</v>
      </c>
      <c r="J85">
        <v>151</v>
      </c>
      <c r="K85" s="4">
        <v>391</v>
      </c>
      <c r="L85">
        <f t="shared" si="5"/>
        <v>240</v>
      </c>
      <c r="M85">
        <f t="shared" si="6"/>
        <v>135</v>
      </c>
      <c r="N85">
        <f t="shared" si="7"/>
        <v>0.55000000000000004</v>
      </c>
      <c r="O85" s="4">
        <v>0.4521</v>
      </c>
    </row>
    <row r="86" spans="1:15" x14ac:dyDescent="0.25">
      <c r="A86" t="s">
        <v>157</v>
      </c>
      <c r="B86" t="s">
        <v>158</v>
      </c>
      <c r="C86" t="s">
        <v>52</v>
      </c>
      <c r="D86">
        <v>1</v>
      </c>
      <c r="E86">
        <v>700</v>
      </c>
      <c r="G86" s="3">
        <f t="shared" si="4"/>
        <v>8173.2</v>
      </c>
      <c r="H86">
        <v>180</v>
      </c>
      <c r="I86">
        <v>0.51780000000000004</v>
      </c>
      <c r="J86">
        <v>99</v>
      </c>
      <c r="K86" s="4">
        <v>265</v>
      </c>
      <c r="L86">
        <f t="shared" si="5"/>
        <v>166</v>
      </c>
      <c r="M86">
        <f t="shared" si="6"/>
        <v>81</v>
      </c>
      <c r="N86">
        <f t="shared" si="7"/>
        <v>0.49036144578313257</v>
      </c>
      <c r="O86" s="4">
        <v>0.51780000000000004</v>
      </c>
    </row>
    <row r="87" spans="1:15" x14ac:dyDescent="0.25">
      <c r="A87" t="s">
        <v>159</v>
      </c>
      <c r="B87" t="s">
        <v>158</v>
      </c>
      <c r="C87" t="s">
        <v>52</v>
      </c>
      <c r="D87">
        <v>2</v>
      </c>
      <c r="E87">
        <v>900</v>
      </c>
      <c r="G87" s="3">
        <f t="shared" si="4"/>
        <v>10508.4</v>
      </c>
      <c r="H87">
        <v>230</v>
      </c>
      <c r="I87">
        <v>0.52049999999999996</v>
      </c>
      <c r="J87">
        <v>154</v>
      </c>
      <c r="K87" s="4">
        <v>286</v>
      </c>
      <c r="L87">
        <f t="shared" si="5"/>
        <v>132</v>
      </c>
      <c r="M87">
        <f t="shared" si="6"/>
        <v>76</v>
      </c>
      <c r="N87">
        <f t="shared" si="7"/>
        <v>0.56060606060606066</v>
      </c>
      <c r="O87" s="4">
        <v>0.52049999999999996</v>
      </c>
    </row>
    <row r="88" spans="1:15" x14ac:dyDescent="0.25">
      <c r="A88" t="s">
        <v>160</v>
      </c>
      <c r="B88" t="s">
        <v>158</v>
      </c>
      <c r="C88" t="s">
        <v>61</v>
      </c>
      <c r="D88">
        <v>1</v>
      </c>
      <c r="E88">
        <v>1000</v>
      </c>
      <c r="G88" s="3">
        <f t="shared" si="4"/>
        <v>11676</v>
      </c>
      <c r="H88">
        <v>221</v>
      </c>
      <c r="I88">
        <v>0.63009999999999999</v>
      </c>
      <c r="J88">
        <v>190</v>
      </c>
      <c r="K88" s="4">
        <v>462</v>
      </c>
      <c r="L88">
        <f t="shared" si="5"/>
        <v>272</v>
      </c>
      <c r="M88">
        <f t="shared" si="6"/>
        <v>31</v>
      </c>
      <c r="N88">
        <f t="shared" si="7"/>
        <v>0.19117647058823531</v>
      </c>
      <c r="O88" s="4">
        <v>0.63009999999999999</v>
      </c>
    </row>
    <row r="89" spans="1:15" x14ac:dyDescent="0.25">
      <c r="A89" t="s">
        <v>161</v>
      </c>
      <c r="B89" t="s">
        <v>158</v>
      </c>
      <c r="C89" t="s">
        <v>61</v>
      </c>
      <c r="D89">
        <v>2</v>
      </c>
      <c r="E89">
        <v>1200</v>
      </c>
      <c r="G89" s="3">
        <f t="shared" si="4"/>
        <v>14011.199999999999</v>
      </c>
      <c r="H89">
        <v>316</v>
      </c>
      <c r="I89">
        <v>0.36990000000000001</v>
      </c>
      <c r="J89">
        <v>205</v>
      </c>
      <c r="K89" s="4">
        <v>411</v>
      </c>
      <c r="L89">
        <f t="shared" si="5"/>
        <v>206</v>
      </c>
      <c r="M89">
        <f t="shared" si="6"/>
        <v>111</v>
      </c>
      <c r="N89">
        <f t="shared" si="7"/>
        <v>0.53106796116504862</v>
      </c>
      <c r="O89" s="4">
        <v>0.36990000000000001</v>
      </c>
    </row>
    <row r="90" spans="1:15" x14ac:dyDescent="0.25">
      <c r="A90" t="s">
        <v>162</v>
      </c>
      <c r="B90" t="s">
        <v>163</v>
      </c>
      <c r="C90" t="s">
        <v>52</v>
      </c>
      <c r="D90">
        <v>1</v>
      </c>
      <c r="E90">
        <v>700</v>
      </c>
      <c r="G90" s="3">
        <f t="shared" si="4"/>
        <v>8173.2</v>
      </c>
      <c r="H90">
        <v>245</v>
      </c>
      <c r="I90">
        <v>0.56989999999999996</v>
      </c>
      <c r="J90">
        <v>192</v>
      </c>
      <c r="K90" s="4">
        <v>313</v>
      </c>
      <c r="L90">
        <f t="shared" si="5"/>
        <v>121</v>
      </c>
      <c r="M90">
        <f t="shared" si="6"/>
        <v>53</v>
      </c>
      <c r="N90">
        <f t="shared" si="7"/>
        <v>0.45041322314049592</v>
      </c>
      <c r="O90" s="4">
        <v>0.56989999999999996</v>
      </c>
    </row>
    <row r="91" spans="1:15" x14ac:dyDescent="0.25">
      <c r="A91" t="s">
        <v>164</v>
      </c>
      <c r="B91" t="s">
        <v>163</v>
      </c>
      <c r="C91" t="s">
        <v>52</v>
      </c>
      <c r="D91">
        <v>2</v>
      </c>
      <c r="E91">
        <v>1000</v>
      </c>
      <c r="G91" s="3">
        <f t="shared" si="4"/>
        <v>11676</v>
      </c>
      <c r="H91">
        <v>266</v>
      </c>
      <c r="I91">
        <v>0.41920000000000002</v>
      </c>
      <c r="J91">
        <v>192</v>
      </c>
      <c r="K91" s="4">
        <v>357</v>
      </c>
      <c r="L91">
        <f t="shared" si="5"/>
        <v>165</v>
      </c>
      <c r="M91">
        <f t="shared" si="6"/>
        <v>74</v>
      </c>
      <c r="N91">
        <f t="shared" si="7"/>
        <v>0.45878787878787886</v>
      </c>
      <c r="O91" s="4">
        <v>0.41920000000000002</v>
      </c>
    </row>
    <row r="92" spans="1:15" x14ac:dyDescent="0.25">
      <c r="A92" t="s">
        <v>165</v>
      </c>
      <c r="B92" t="s">
        <v>163</v>
      </c>
      <c r="C92" t="s">
        <v>61</v>
      </c>
      <c r="D92">
        <v>1</v>
      </c>
      <c r="E92">
        <v>800</v>
      </c>
      <c r="G92" s="3">
        <f t="shared" si="4"/>
        <v>9340.7999999999993</v>
      </c>
      <c r="H92">
        <v>325</v>
      </c>
      <c r="I92">
        <v>0.45479999999999998</v>
      </c>
      <c r="J92">
        <v>186</v>
      </c>
      <c r="K92" s="4">
        <v>465</v>
      </c>
      <c r="L92">
        <f t="shared" si="5"/>
        <v>279</v>
      </c>
      <c r="M92">
        <f t="shared" si="6"/>
        <v>139</v>
      </c>
      <c r="N92">
        <f t="shared" si="7"/>
        <v>0.49856630824372761</v>
      </c>
      <c r="O92" s="4">
        <v>0.45479999999999998</v>
      </c>
    </row>
    <row r="93" spans="1:15" x14ac:dyDescent="0.25">
      <c r="A93" t="s">
        <v>166</v>
      </c>
      <c r="B93" t="s">
        <v>153</v>
      </c>
      <c r="C93" t="s">
        <v>61</v>
      </c>
      <c r="D93">
        <v>1</v>
      </c>
      <c r="E93">
        <v>2500</v>
      </c>
      <c r="G93" s="3">
        <f t="shared" si="4"/>
        <v>29190</v>
      </c>
      <c r="H93">
        <v>393</v>
      </c>
      <c r="I93">
        <v>0.62190000000000001</v>
      </c>
      <c r="J93">
        <v>189</v>
      </c>
      <c r="K93" s="4">
        <v>588</v>
      </c>
      <c r="L93">
        <f t="shared" si="5"/>
        <v>399</v>
      </c>
      <c r="M93">
        <f t="shared" si="6"/>
        <v>204</v>
      </c>
      <c r="N93">
        <f t="shared" si="7"/>
        <v>0.50902255639097749</v>
      </c>
      <c r="O93" s="4">
        <v>0.62190000000000001</v>
      </c>
    </row>
    <row r="94" spans="1:15" x14ac:dyDescent="0.25">
      <c r="A94" t="s">
        <v>167</v>
      </c>
      <c r="B94" t="s">
        <v>163</v>
      </c>
      <c r="C94" t="s">
        <v>61</v>
      </c>
      <c r="D94">
        <v>2</v>
      </c>
      <c r="E94">
        <v>900</v>
      </c>
      <c r="G94" s="3">
        <f t="shared" si="4"/>
        <v>10508.4</v>
      </c>
      <c r="H94">
        <v>256</v>
      </c>
      <c r="I94">
        <v>0.70960000000000001</v>
      </c>
      <c r="J94">
        <v>209</v>
      </c>
      <c r="K94" s="4">
        <v>358</v>
      </c>
      <c r="L94">
        <f t="shared" si="5"/>
        <v>149</v>
      </c>
      <c r="M94">
        <f t="shared" si="6"/>
        <v>47</v>
      </c>
      <c r="N94">
        <f t="shared" si="7"/>
        <v>0.3523489932885906</v>
      </c>
      <c r="O94" s="4">
        <v>0.70960000000000001</v>
      </c>
    </row>
    <row r="95" spans="1:15" x14ac:dyDescent="0.25">
      <c r="A95" t="s">
        <v>168</v>
      </c>
      <c r="B95" t="s">
        <v>169</v>
      </c>
      <c r="C95" t="s">
        <v>52</v>
      </c>
      <c r="D95">
        <v>1</v>
      </c>
      <c r="E95">
        <v>700</v>
      </c>
      <c r="G95" s="3">
        <f t="shared" si="4"/>
        <v>8173.2</v>
      </c>
      <c r="H95">
        <v>184</v>
      </c>
      <c r="I95">
        <v>0.30959999999999999</v>
      </c>
      <c r="J95">
        <v>42</v>
      </c>
      <c r="K95" s="4">
        <v>252</v>
      </c>
      <c r="L95">
        <f t="shared" si="5"/>
        <v>210</v>
      </c>
      <c r="M95">
        <f t="shared" si="6"/>
        <v>142</v>
      </c>
      <c r="N95">
        <f t="shared" si="7"/>
        <v>0.64095238095238094</v>
      </c>
      <c r="O95" s="4">
        <v>0.30959999999999999</v>
      </c>
    </row>
    <row r="96" spans="1:15" x14ac:dyDescent="0.25">
      <c r="A96" t="s">
        <v>170</v>
      </c>
      <c r="B96" t="s">
        <v>169</v>
      </c>
      <c r="C96" t="s">
        <v>52</v>
      </c>
      <c r="D96">
        <v>2</v>
      </c>
      <c r="E96">
        <v>1000</v>
      </c>
      <c r="G96" s="3">
        <f t="shared" si="4"/>
        <v>11676</v>
      </c>
      <c r="H96">
        <v>427</v>
      </c>
      <c r="I96">
        <v>0.24110000000000001</v>
      </c>
      <c r="J96">
        <v>94</v>
      </c>
      <c r="K96" s="4">
        <v>531</v>
      </c>
      <c r="L96">
        <f t="shared" si="5"/>
        <v>437</v>
      </c>
      <c r="M96">
        <f t="shared" si="6"/>
        <v>333</v>
      </c>
      <c r="N96">
        <f t="shared" si="7"/>
        <v>0.70961098398169342</v>
      </c>
      <c r="O96" s="4">
        <v>0.24110000000000001</v>
      </c>
    </row>
    <row r="97" spans="1:15" x14ac:dyDescent="0.25">
      <c r="A97" t="s">
        <v>171</v>
      </c>
      <c r="B97" t="s">
        <v>169</v>
      </c>
      <c r="C97" t="s">
        <v>61</v>
      </c>
      <c r="D97">
        <v>1</v>
      </c>
      <c r="E97">
        <v>900</v>
      </c>
      <c r="G97" s="3">
        <f t="shared" si="4"/>
        <v>10508.4</v>
      </c>
      <c r="H97">
        <v>418</v>
      </c>
      <c r="I97">
        <v>4.6600000000000003E-2</v>
      </c>
      <c r="J97">
        <v>86</v>
      </c>
      <c r="K97" s="4">
        <v>488</v>
      </c>
      <c r="L97">
        <f t="shared" si="5"/>
        <v>402</v>
      </c>
      <c r="M97">
        <f t="shared" si="6"/>
        <v>332</v>
      </c>
      <c r="N97">
        <f t="shared" si="7"/>
        <v>0.76069651741293531</v>
      </c>
      <c r="O97" s="4">
        <v>4.6600000000000003E-2</v>
      </c>
    </row>
    <row r="98" spans="1:15" x14ac:dyDescent="0.25">
      <c r="A98" t="s">
        <v>172</v>
      </c>
      <c r="B98" t="s">
        <v>169</v>
      </c>
      <c r="C98" t="s">
        <v>61</v>
      </c>
      <c r="D98">
        <v>2</v>
      </c>
      <c r="E98">
        <v>1200</v>
      </c>
      <c r="G98" s="3">
        <f t="shared" si="4"/>
        <v>14011.199999999999</v>
      </c>
      <c r="H98">
        <v>219</v>
      </c>
      <c r="I98">
        <v>0.63560000000000005</v>
      </c>
      <c r="J98">
        <v>83</v>
      </c>
      <c r="K98" s="4">
        <v>556</v>
      </c>
      <c r="L98">
        <f t="shared" si="5"/>
        <v>473</v>
      </c>
      <c r="M98">
        <f t="shared" si="6"/>
        <v>136</v>
      </c>
      <c r="N98">
        <f t="shared" si="7"/>
        <v>0.33002114164904867</v>
      </c>
      <c r="O98" s="4">
        <v>0.63560000000000005</v>
      </c>
    </row>
    <row r="99" spans="1:15" x14ac:dyDescent="0.25">
      <c r="A99" t="s">
        <v>173</v>
      </c>
      <c r="B99" t="s">
        <v>174</v>
      </c>
      <c r="C99" t="s">
        <v>52</v>
      </c>
      <c r="D99">
        <v>1</v>
      </c>
      <c r="E99">
        <v>1100</v>
      </c>
      <c r="G99" s="3">
        <f t="shared" si="4"/>
        <v>12843.6</v>
      </c>
      <c r="H99">
        <v>220</v>
      </c>
      <c r="I99">
        <v>0.43009999999999998</v>
      </c>
      <c r="J99">
        <v>84</v>
      </c>
      <c r="K99" s="4">
        <v>301</v>
      </c>
      <c r="L99">
        <f t="shared" si="5"/>
        <v>217</v>
      </c>
      <c r="M99">
        <f t="shared" si="6"/>
        <v>136</v>
      </c>
      <c r="N99">
        <f t="shared" si="7"/>
        <v>0.60138248847926268</v>
      </c>
      <c r="O99" s="4">
        <v>0.43009999999999998</v>
      </c>
    </row>
    <row r="100" spans="1:15" x14ac:dyDescent="0.25">
      <c r="A100" t="s">
        <v>175</v>
      </c>
      <c r="B100" t="s">
        <v>174</v>
      </c>
      <c r="C100" t="s">
        <v>52</v>
      </c>
      <c r="D100">
        <v>2</v>
      </c>
      <c r="E100">
        <v>1400</v>
      </c>
      <c r="G100" s="3">
        <f t="shared" si="4"/>
        <v>16346.4</v>
      </c>
      <c r="H100">
        <v>481</v>
      </c>
      <c r="I100">
        <v>0.38080000000000003</v>
      </c>
      <c r="J100">
        <v>134</v>
      </c>
      <c r="K100" s="4">
        <v>568</v>
      </c>
      <c r="L100">
        <f t="shared" si="5"/>
        <v>434</v>
      </c>
      <c r="M100">
        <f t="shared" si="6"/>
        <v>347</v>
      </c>
      <c r="N100">
        <f t="shared" si="7"/>
        <v>0.73963133640553003</v>
      </c>
      <c r="O100" s="4">
        <v>0.38080000000000003</v>
      </c>
    </row>
    <row r="101" spans="1:15" x14ac:dyDescent="0.25">
      <c r="A101" t="s">
        <v>176</v>
      </c>
      <c r="B101" t="s">
        <v>174</v>
      </c>
      <c r="C101" t="s">
        <v>61</v>
      </c>
      <c r="D101">
        <v>1</v>
      </c>
      <c r="E101">
        <v>1300</v>
      </c>
      <c r="G101" s="3">
        <f t="shared" si="4"/>
        <v>15178.8</v>
      </c>
      <c r="H101">
        <v>280</v>
      </c>
      <c r="I101">
        <v>0.45750000000000002</v>
      </c>
      <c r="J101">
        <v>109</v>
      </c>
      <c r="K101" s="4">
        <v>615</v>
      </c>
      <c r="L101">
        <f t="shared" si="5"/>
        <v>506</v>
      </c>
      <c r="M101">
        <f t="shared" si="6"/>
        <v>171</v>
      </c>
      <c r="N101">
        <f t="shared" si="7"/>
        <v>0.37035573122529653</v>
      </c>
      <c r="O101" s="4">
        <v>0.45750000000000002</v>
      </c>
    </row>
    <row r="102" spans="1:15" x14ac:dyDescent="0.25">
      <c r="A102" t="s">
        <v>177</v>
      </c>
      <c r="B102" t="s">
        <v>174</v>
      </c>
      <c r="C102" t="s">
        <v>61</v>
      </c>
      <c r="D102">
        <v>2</v>
      </c>
      <c r="E102">
        <v>1900</v>
      </c>
      <c r="G102" s="3">
        <f t="shared" si="4"/>
        <v>22184.399999999998</v>
      </c>
      <c r="H102">
        <v>568</v>
      </c>
      <c r="I102">
        <v>0.189</v>
      </c>
      <c r="J102">
        <v>227</v>
      </c>
      <c r="K102" s="4">
        <v>861</v>
      </c>
      <c r="L102">
        <f t="shared" si="5"/>
        <v>634</v>
      </c>
      <c r="M102">
        <f t="shared" si="6"/>
        <v>341</v>
      </c>
      <c r="N102">
        <f t="shared" si="7"/>
        <v>0.53028391167192435</v>
      </c>
      <c r="O102" s="4">
        <v>0.189</v>
      </c>
    </row>
    <row r="103" spans="1:15" x14ac:dyDescent="0.25">
      <c r="A103" t="s">
        <v>178</v>
      </c>
      <c r="B103" t="s">
        <v>179</v>
      </c>
      <c r="C103" t="s">
        <v>52</v>
      </c>
      <c r="D103">
        <v>1</v>
      </c>
      <c r="E103">
        <v>900</v>
      </c>
      <c r="G103" s="3">
        <f t="shared" si="4"/>
        <v>10508.4</v>
      </c>
      <c r="H103">
        <v>318</v>
      </c>
      <c r="I103">
        <v>0.29039999999999999</v>
      </c>
      <c r="J103">
        <v>176</v>
      </c>
      <c r="K103" s="4">
        <v>440</v>
      </c>
      <c r="L103">
        <f t="shared" si="5"/>
        <v>264</v>
      </c>
      <c r="M103">
        <f t="shared" si="6"/>
        <v>142</v>
      </c>
      <c r="N103">
        <f t="shared" si="7"/>
        <v>0.53030303030303039</v>
      </c>
      <c r="O103" s="4">
        <v>0.29039999999999999</v>
      </c>
    </row>
    <row r="104" spans="1:15" x14ac:dyDescent="0.25">
      <c r="A104" t="s">
        <v>180</v>
      </c>
      <c r="B104" t="s">
        <v>153</v>
      </c>
      <c r="C104" t="s">
        <v>61</v>
      </c>
      <c r="D104">
        <v>2</v>
      </c>
      <c r="E104">
        <v>2800</v>
      </c>
      <c r="G104" s="3">
        <f t="shared" si="4"/>
        <v>32692.799999999999</v>
      </c>
      <c r="H104">
        <v>556</v>
      </c>
      <c r="I104">
        <v>0.29859999999999998</v>
      </c>
      <c r="J104">
        <v>191</v>
      </c>
      <c r="K104" s="4">
        <v>826</v>
      </c>
      <c r="L104">
        <f t="shared" si="5"/>
        <v>635</v>
      </c>
      <c r="M104">
        <f t="shared" si="6"/>
        <v>365</v>
      </c>
      <c r="N104">
        <f t="shared" si="7"/>
        <v>0.5598425196850394</v>
      </c>
      <c r="O104" s="4">
        <v>0.29859999999999998</v>
      </c>
    </row>
    <row r="105" spans="1:15" x14ac:dyDescent="0.25">
      <c r="A105" t="s">
        <v>181</v>
      </c>
      <c r="B105" t="s">
        <v>179</v>
      </c>
      <c r="C105" t="s">
        <v>52</v>
      </c>
      <c r="D105">
        <v>2</v>
      </c>
      <c r="E105">
        <v>1100</v>
      </c>
      <c r="G105" s="3">
        <f t="shared" si="4"/>
        <v>12843.6</v>
      </c>
      <c r="H105">
        <v>538</v>
      </c>
      <c r="I105">
        <v>0.58079999999999998</v>
      </c>
      <c r="J105">
        <v>225</v>
      </c>
      <c r="K105" s="4">
        <v>1033</v>
      </c>
      <c r="L105">
        <f t="shared" si="5"/>
        <v>808</v>
      </c>
      <c r="M105">
        <f t="shared" si="6"/>
        <v>313</v>
      </c>
      <c r="N105">
        <f t="shared" si="7"/>
        <v>0.40990099009900993</v>
      </c>
      <c r="O105" s="4">
        <v>0.58079999999999998</v>
      </c>
    </row>
    <row r="106" spans="1:15" x14ac:dyDescent="0.25">
      <c r="A106" t="s">
        <v>182</v>
      </c>
      <c r="B106" t="s">
        <v>179</v>
      </c>
      <c r="C106" t="s">
        <v>61</v>
      </c>
      <c r="D106">
        <v>1</v>
      </c>
      <c r="E106">
        <v>1300</v>
      </c>
      <c r="G106" s="3">
        <f t="shared" si="4"/>
        <v>15178.8</v>
      </c>
      <c r="H106">
        <v>318</v>
      </c>
      <c r="I106">
        <v>0.39179999999999998</v>
      </c>
      <c r="J106">
        <v>157</v>
      </c>
      <c r="K106" s="4">
        <v>471</v>
      </c>
      <c r="L106">
        <f t="shared" si="5"/>
        <v>314</v>
      </c>
      <c r="M106">
        <f t="shared" si="6"/>
        <v>161</v>
      </c>
      <c r="N106">
        <f t="shared" si="7"/>
        <v>0.51019108280254777</v>
      </c>
      <c r="O106" s="4">
        <v>0.39179999999999998</v>
      </c>
    </row>
    <row r="107" spans="1:15" x14ac:dyDescent="0.25">
      <c r="A107" t="s">
        <v>183</v>
      </c>
      <c r="B107" t="s">
        <v>179</v>
      </c>
      <c r="C107" t="s">
        <v>61</v>
      </c>
      <c r="D107">
        <v>2</v>
      </c>
      <c r="E107">
        <v>1600</v>
      </c>
      <c r="G107" s="3">
        <f t="shared" si="4"/>
        <v>18681.599999999999</v>
      </c>
      <c r="H107">
        <v>680</v>
      </c>
      <c r="I107">
        <v>0.38629999999999998</v>
      </c>
      <c r="J107">
        <v>253</v>
      </c>
      <c r="K107" s="4">
        <v>886</v>
      </c>
      <c r="L107">
        <f t="shared" si="5"/>
        <v>633</v>
      </c>
      <c r="M107">
        <f t="shared" si="6"/>
        <v>427</v>
      </c>
      <c r="N107">
        <f t="shared" si="7"/>
        <v>0.63965244865718796</v>
      </c>
      <c r="O107" s="4">
        <v>0.38629999999999998</v>
      </c>
    </row>
    <row r="108" spans="1:15" x14ac:dyDescent="0.25">
      <c r="A108" t="s">
        <v>184</v>
      </c>
      <c r="B108" t="s">
        <v>185</v>
      </c>
      <c r="C108" t="s">
        <v>52</v>
      </c>
      <c r="D108">
        <v>1</v>
      </c>
      <c r="E108">
        <v>1400</v>
      </c>
      <c r="G108" s="3">
        <f t="shared" si="4"/>
        <v>16346.4</v>
      </c>
      <c r="H108">
        <v>202</v>
      </c>
      <c r="I108">
        <v>0.48770000000000002</v>
      </c>
      <c r="J108">
        <v>76</v>
      </c>
      <c r="K108" s="4">
        <v>342</v>
      </c>
      <c r="L108">
        <f t="shared" si="5"/>
        <v>266</v>
      </c>
      <c r="M108">
        <f t="shared" si="6"/>
        <v>126</v>
      </c>
      <c r="N108">
        <f t="shared" si="7"/>
        <v>0.47894736842105268</v>
      </c>
      <c r="O108" s="4">
        <v>0.48770000000000002</v>
      </c>
    </row>
    <row r="109" spans="1:15" x14ac:dyDescent="0.25">
      <c r="A109" t="s">
        <v>186</v>
      </c>
      <c r="B109" t="s">
        <v>185</v>
      </c>
      <c r="C109" t="s">
        <v>52</v>
      </c>
      <c r="D109">
        <v>2</v>
      </c>
      <c r="E109">
        <v>2000</v>
      </c>
      <c r="G109" s="3">
        <f t="shared" si="4"/>
        <v>23352</v>
      </c>
      <c r="H109">
        <v>579</v>
      </c>
      <c r="I109">
        <v>0.41099999999999998</v>
      </c>
      <c r="J109">
        <v>107</v>
      </c>
      <c r="K109" s="4">
        <v>781</v>
      </c>
      <c r="L109">
        <f t="shared" si="5"/>
        <v>674</v>
      </c>
      <c r="M109">
        <f t="shared" si="6"/>
        <v>472</v>
      </c>
      <c r="N109">
        <f t="shared" si="7"/>
        <v>0.66023738872403559</v>
      </c>
      <c r="O109" s="4">
        <v>0.41099999999999998</v>
      </c>
    </row>
    <row r="110" spans="1:15" x14ac:dyDescent="0.25">
      <c r="A110" t="s">
        <v>187</v>
      </c>
      <c r="B110" t="s">
        <v>185</v>
      </c>
      <c r="C110" t="s">
        <v>61</v>
      </c>
      <c r="D110">
        <v>1</v>
      </c>
      <c r="E110">
        <v>1700</v>
      </c>
      <c r="G110" s="3">
        <f t="shared" si="4"/>
        <v>19849.2</v>
      </c>
      <c r="H110">
        <v>524</v>
      </c>
      <c r="I110">
        <v>0.50409999999999999</v>
      </c>
      <c r="J110">
        <v>162</v>
      </c>
      <c r="K110" s="4">
        <v>614</v>
      </c>
      <c r="L110">
        <f t="shared" si="5"/>
        <v>452</v>
      </c>
      <c r="M110">
        <f t="shared" si="6"/>
        <v>362</v>
      </c>
      <c r="N110">
        <f t="shared" si="7"/>
        <v>0.74070796460176991</v>
      </c>
      <c r="O110" s="4">
        <v>0.50409999999999999</v>
      </c>
    </row>
    <row r="111" spans="1:15" x14ac:dyDescent="0.25">
      <c r="A111" t="s">
        <v>188</v>
      </c>
      <c r="B111" t="s">
        <v>185</v>
      </c>
      <c r="C111" t="s">
        <v>61</v>
      </c>
      <c r="D111">
        <v>2</v>
      </c>
      <c r="E111">
        <v>2500</v>
      </c>
      <c r="G111" s="3">
        <f t="shared" si="4"/>
        <v>29190</v>
      </c>
      <c r="H111">
        <v>560</v>
      </c>
      <c r="I111">
        <v>0.2767</v>
      </c>
      <c r="J111">
        <v>158</v>
      </c>
      <c r="K111" s="4">
        <v>906</v>
      </c>
      <c r="L111">
        <f t="shared" si="5"/>
        <v>748</v>
      </c>
      <c r="M111">
        <f t="shared" si="6"/>
        <v>402</v>
      </c>
      <c r="N111">
        <f t="shared" si="7"/>
        <v>0.5299465240641712</v>
      </c>
      <c r="O111" s="4">
        <v>0.2767</v>
      </c>
    </row>
    <row r="112" spans="1:15" x14ac:dyDescent="0.25">
      <c r="A112" t="s">
        <v>189</v>
      </c>
      <c r="B112" t="s">
        <v>190</v>
      </c>
      <c r="C112" t="s">
        <v>52</v>
      </c>
      <c r="D112">
        <v>1</v>
      </c>
      <c r="E112">
        <v>1800</v>
      </c>
      <c r="G112" s="3">
        <f t="shared" si="4"/>
        <v>21016.799999999999</v>
      </c>
      <c r="H112">
        <v>362</v>
      </c>
      <c r="I112">
        <v>0.32879999999999998</v>
      </c>
      <c r="J112">
        <v>199</v>
      </c>
      <c r="K112" s="4">
        <v>432</v>
      </c>
      <c r="L112">
        <f t="shared" si="5"/>
        <v>233</v>
      </c>
      <c r="M112">
        <f t="shared" si="6"/>
        <v>163</v>
      </c>
      <c r="N112">
        <f t="shared" si="7"/>
        <v>0.65965665236051507</v>
      </c>
      <c r="O112" s="4">
        <v>0.32879999999999998</v>
      </c>
    </row>
    <row r="113" spans="1:15" x14ac:dyDescent="0.25">
      <c r="A113" t="s">
        <v>191</v>
      </c>
      <c r="B113" t="s">
        <v>190</v>
      </c>
      <c r="C113" t="s">
        <v>52</v>
      </c>
      <c r="D113">
        <v>2</v>
      </c>
      <c r="E113">
        <v>2600</v>
      </c>
      <c r="G113" s="3">
        <f t="shared" si="4"/>
        <v>30357.599999999999</v>
      </c>
      <c r="H113">
        <v>417</v>
      </c>
      <c r="I113">
        <v>0.53149999999999997</v>
      </c>
      <c r="J113">
        <v>366</v>
      </c>
      <c r="K113" s="4">
        <v>594</v>
      </c>
      <c r="L113">
        <f t="shared" si="5"/>
        <v>228</v>
      </c>
      <c r="M113">
        <f t="shared" si="6"/>
        <v>51</v>
      </c>
      <c r="N113">
        <f t="shared" si="7"/>
        <v>0.27894736842105267</v>
      </c>
      <c r="O113" s="4">
        <v>0.53149999999999997</v>
      </c>
    </row>
    <row r="114" spans="1:15" x14ac:dyDescent="0.25">
      <c r="A114" t="s">
        <v>192</v>
      </c>
      <c r="B114" t="s">
        <v>190</v>
      </c>
      <c r="C114" t="s">
        <v>61</v>
      </c>
      <c r="D114">
        <v>1</v>
      </c>
      <c r="E114">
        <v>2500</v>
      </c>
      <c r="G114" s="3">
        <f t="shared" si="4"/>
        <v>29190</v>
      </c>
      <c r="H114">
        <v>474</v>
      </c>
      <c r="I114">
        <v>0.4274</v>
      </c>
      <c r="J114">
        <v>333</v>
      </c>
      <c r="K114" s="4">
        <v>665</v>
      </c>
      <c r="L114">
        <f t="shared" si="5"/>
        <v>332</v>
      </c>
      <c r="M114">
        <f t="shared" si="6"/>
        <v>141</v>
      </c>
      <c r="N114">
        <f t="shared" si="7"/>
        <v>0.43975903614457834</v>
      </c>
      <c r="O114" s="4">
        <v>0.4274</v>
      </c>
    </row>
    <row r="115" spans="1:15" x14ac:dyDescent="0.25">
      <c r="A115" t="s">
        <v>193</v>
      </c>
      <c r="B115" t="s">
        <v>51</v>
      </c>
      <c r="C115" t="s">
        <v>61</v>
      </c>
      <c r="D115">
        <v>1</v>
      </c>
      <c r="E115">
        <v>1500</v>
      </c>
      <c r="G115" s="3">
        <f t="shared" si="4"/>
        <v>17514</v>
      </c>
      <c r="H115">
        <v>146</v>
      </c>
      <c r="I115">
        <v>0.24110000000000001</v>
      </c>
      <c r="J115">
        <v>81</v>
      </c>
      <c r="K115" s="4">
        <v>205</v>
      </c>
      <c r="L115">
        <f t="shared" si="5"/>
        <v>124</v>
      </c>
      <c r="M115">
        <f t="shared" si="6"/>
        <v>65</v>
      </c>
      <c r="N115">
        <f t="shared" si="7"/>
        <v>0.51935483870967747</v>
      </c>
      <c r="O115" s="4">
        <v>0.24110000000000001</v>
      </c>
    </row>
    <row r="116" spans="1:15" x14ac:dyDescent="0.25">
      <c r="A116" t="s">
        <v>194</v>
      </c>
      <c r="B116" t="s">
        <v>153</v>
      </c>
      <c r="C116" t="s">
        <v>52</v>
      </c>
      <c r="D116">
        <v>1</v>
      </c>
      <c r="E116">
        <v>1700</v>
      </c>
      <c r="G116" s="3">
        <f t="shared" si="4"/>
        <v>19849.2</v>
      </c>
      <c r="H116">
        <v>312</v>
      </c>
      <c r="I116">
        <v>0.41099999999999998</v>
      </c>
      <c r="J116">
        <v>106</v>
      </c>
      <c r="K116" s="4">
        <v>465</v>
      </c>
      <c r="L116">
        <f t="shared" si="5"/>
        <v>359</v>
      </c>
      <c r="M116">
        <f t="shared" si="6"/>
        <v>206</v>
      </c>
      <c r="N116">
        <f t="shared" si="7"/>
        <v>0.55905292479108637</v>
      </c>
      <c r="O116" s="4">
        <v>0.41099999999999998</v>
      </c>
    </row>
    <row r="117" spans="1:15" x14ac:dyDescent="0.25">
      <c r="A117" t="s">
        <v>195</v>
      </c>
      <c r="B117" t="s">
        <v>190</v>
      </c>
      <c r="C117" t="s">
        <v>61</v>
      </c>
      <c r="D117">
        <v>2</v>
      </c>
      <c r="E117">
        <v>3600</v>
      </c>
      <c r="G117" s="3">
        <f t="shared" si="4"/>
        <v>42033.599999999999</v>
      </c>
      <c r="H117">
        <v>491</v>
      </c>
      <c r="I117">
        <v>0.39729999999999999</v>
      </c>
      <c r="J117">
        <v>336</v>
      </c>
      <c r="K117" s="4">
        <v>624</v>
      </c>
      <c r="L117">
        <f t="shared" si="5"/>
        <v>288</v>
      </c>
      <c r="M117">
        <f t="shared" si="6"/>
        <v>155</v>
      </c>
      <c r="N117">
        <f t="shared" si="7"/>
        <v>0.53055555555555556</v>
      </c>
      <c r="O117" s="4">
        <v>0.39729999999999999</v>
      </c>
    </row>
    <row r="118" spans="1:15" x14ac:dyDescent="0.25">
      <c r="A118" t="s">
        <v>196</v>
      </c>
      <c r="B118" t="s">
        <v>197</v>
      </c>
      <c r="C118" t="s">
        <v>52</v>
      </c>
      <c r="D118">
        <v>1</v>
      </c>
      <c r="E118">
        <v>1200</v>
      </c>
      <c r="G118" s="3">
        <f t="shared" si="4"/>
        <v>14011.199999999999</v>
      </c>
      <c r="H118">
        <v>204</v>
      </c>
      <c r="I118">
        <v>0.79730000000000001</v>
      </c>
      <c r="J118">
        <v>173</v>
      </c>
      <c r="K118" s="4">
        <v>395</v>
      </c>
      <c r="L118">
        <f t="shared" si="5"/>
        <v>222</v>
      </c>
      <c r="M118">
        <f t="shared" si="6"/>
        <v>31</v>
      </c>
      <c r="N118">
        <f t="shared" si="7"/>
        <v>0.21171171171171171</v>
      </c>
      <c r="O118" s="4">
        <v>0.79730000000000001</v>
      </c>
    </row>
    <row r="119" spans="1:15" x14ac:dyDescent="0.25">
      <c r="A119" t="s">
        <v>198</v>
      </c>
      <c r="B119" t="s">
        <v>197</v>
      </c>
      <c r="C119" t="s">
        <v>52</v>
      </c>
      <c r="D119">
        <v>2</v>
      </c>
      <c r="E119">
        <v>1600</v>
      </c>
      <c r="G119" s="3">
        <f t="shared" si="4"/>
        <v>18681.599999999999</v>
      </c>
      <c r="H119">
        <v>245</v>
      </c>
      <c r="I119">
        <v>0.68769999999999998</v>
      </c>
      <c r="J119">
        <v>228</v>
      </c>
      <c r="K119" s="4">
        <v>456</v>
      </c>
      <c r="L119">
        <f t="shared" si="5"/>
        <v>228</v>
      </c>
      <c r="M119">
        <f t="shared" si="6"/>
        <v>17</v>
      </c>
      <c r="N119">
        <f t="shared" si="7"/>
        <v>0.15964912280701754</v>
      </c>
      <c r="O119" s="4">
        <v>0.68769999999999998</v>
      </c>
    </row>
    <row r="120" spans="1:15" x14ac:dyDescent="0.25">
      <c r="A120" t="s">
        <v>199</v>
      </c>
      <c r="B120" t="s">
        <v>197</v>
      </c>
      <c r="C120" t="s">
        <v>61</v>
      </c>
      <c r="D120">
        <v>1</v>
      </c>
      <c r="E120">
        <v>1000</v>
      </c>
      <c r="G120" s="3">
        <f t="shared" si="4"/>
        <v>11676</v>
      </c>
      <c r="H120">
        <v>197</v>
      </c>
      <c r="I120">
        <v>0.58899999999999997</v>
      </c>
      <c r="J120">
        <v>155</v>
      </c>
      <c r="K120" s="4">
        <v>252</v>
      </c>
      <c r="L120">
        <f t="shared" si="5"/>
        <v>97</v>
      </c>
      <c r="M120">
        <f t="shared" si="6"/>
        <v>42</v>
      </c>
      <c r="N120">
        <f t="shared" si="7"/>
        <v>0.44639175257731956</v>
      </c>
      <c r="O120" s="4">
        <v>0.58899999999999997</v>
      </c>
    </row>
    <row r="121" spans="1:15" x14ac:dyDescent="0.25">
      <c r="A121" t="s">
        <v>200</v>
      </c>
      <c r="B121" t="s">
        <v>197</v>
      </c>
      <c r="C121" t="s">
        <v>61</v>
      </c>
      <c r="D121">
        <v>2</v>
      </c>
      <c r="E121">
        <v>1500</v>
      </c>
      <c r="G121" s="3">
        <f t="shared" si="4"/>
        <v>17514</v>
      </c>
      <c r="H121">
        <v>195</v>
      </c>
      <c r="I121">
        <v>0.61919999999999997</v>
      </c>
      <c r="J121">
        <v>158</v>
      </c>
      <c r="K121" s="4">
        <v>236</v>
      </c>
      <c r="L121">
        <f t="shared" si="5"/>
        <v>78</v>
      </c>
      <c r="M121">
        <f t="shared" si="6"/>
        <v>37</v>
      </c>
      <c r="N121">
        <f t="shared" si="7"/>
        <v>0.47948717948717956</v>
      </c>
      <c r="O121" s="4">
        <v>0.61919999999999997</v>
      </c>
    </row>
    <row r="122" spans="1:15" x14ac:dyDescent="0.25">
      <c r="A122" t="s">
        <v>201</v>
      </c>
      <c r="B122" t="s">
        <v>202</v>
      </c>
      <c r="C122" t="s">
        <v>52</v>
      </c>
      <c r="D122">
        <v>1</v>
      </c>
      <c r="E122">
        <v>750</v>
      </c>
      <c r="G122" s="3">
        <f t="shared" si="4"/>
        <v>8757</v>
      </c>
      <c r="H122">
        <v>124</v>
      </c>
      <c r="I122">
        <v>0.45479999999999998</v>
      </c>
      <c r="J122">
        <v>89</v>
      </c>
      <c r="K122" s="4">
        <v>155</v>
      </c>
      <c r="L122">
        <f t="shared" si="5"/>
        <v>66</v>
      </c>
      <c r="M122">
        <f t="shared" si="6"/>
        <v>35</v>
      </c>
      <c r="N122">
        <f t="shared" si="7"/>
        <v>0.52424242424242429</v>
      </c>
      <c r="O122" s="4">
        <v>0.45479999999999998</v>
      </c>
    </row>
    <row r="123" spans="1:15" x14ac:dyDescent="0.25">
      <c r="A123" t="s">
        <v>203</v>
      </c>
      <c r="B123" t="s">
        <v>202</v>
      </c>
      <c r="C123" t="s">
        <v>52</v>
      </c>
      <c r="D123">
        <v>2</v>
      </c>
      <c r="E123">
        <v>1040</v>
      </c>
      <c r="G123" s="3">
        <f t="shared" si="4"/>
        <v>12143.039999999999</v>
      </c>
      <c r="H123">
        <v>156</v>
      </c>
      <c r="I123">
        <v>0.48770000000000002</v>
      </c>
      <c r="J123">
        <v>115</v>
      </c>
      <c r="K123" s="4">
        <v>179</v>
      </c>
      <c r="L123">
        <f t="shared" si="5"/>
        <v>64</v>
      </c>
      <c r="M123">
        <f t="shared" si="6"/>
        <v>41</v>
      </c>
      <c r="N123">
        <f t="shared" si="7"/>
        <v>0.61250000000000004</v>
      </c>
      <c r="O123" s="4">
        <v>0.48770000000000002</v>
      </c>
    </row>
    <row r="124" spans="1:15" x14ac:dyDescent="0.25">
      <c r="A124" t="s">
        <v>204</v>
      </c>
      <c r="B124" t="s">
        <v>202</v>
      </c>
      <c r="C124" t="s">
        <v>61</v>
      </c>
      <c r="D124">
        <v>1</v>
      </c>
      <c r="E124">
        <v>900</v>
      </c>
      <c r="G124" s="3">
        <f t="shared" si="4"/>
        <v>10508.4</v>
      </c>
      <c r="H124">
        <v>256</v>
      </c>
      <c r="I124">
        <v>0.47949999999999998</v>
      </c>
      <c r="J124">
        <v>152</v>
      </c>
      <c r="K124" s="4">
        <v>300</v>
      </c>
      <c r="L124">
        <f t="shared" si="5"/>
        <v>148</v>
      </c>
      <c r="M124">
        <f t="shared" si="6"/>
        <v>104</v>
      </c>
      <c r="N124">
        <f t="shared" si="7"/>
        <v>0.66216216216216217</v>
      </c>
      <c r="O124" s="4">
        <v>0.47949999999999998</v>
      </c>
    </row>
    <row r="125" spans="1:15" x14ac:dyDescent="0.25">
      <c r="A125" t="s">
        <v>205</v>
      </c>
      <c r="B125" t="s">
        <v>202</v>
      </c>
      <c r="C125" t="s">
        <v>61</v>
      </c>
      <c r="D125">
        <v>2</v>
      </c>
      <c r="E125">
        <v>1400</v>
      </c>
      <c r="G125" s="3">
        <f t="shared" si="4"/>
        <v>16346.4</v>
      </c>
      <c r="H125">
        <v>284</v>
      </c>
      <c r="I125">
        <v>0.49320000000000003</v>
      </c>
      <c r="J125">
        <v>175</v>
      </c>
      <c r="K125" s="4">
        <v>368</v>
      </c>
      <c r="L125">
        <f t="shared" si="5"/>
        <v>193</v>
      </c>
      <c r="M125">
        <f t="shared" si="6"/>
        <v>109</v>
      </c>
      <c r="N125">
        <f t="shared" si="7"/>
        <v>0.55181347150259075</v>
      </c>
      <c r="O125" s="4">
        <v>0.49320000000000003</v>
      </c>
    </row>
    <row r="126" spans="1:15" x14ac:dyDescent="0.25">
      <c r="A126" t="s">
        <v>206</v>
      </c>
      <c r="B126" t="s">
        <v>207</v>
      </c>
      <c r="C126" t="s">
        <v>52</v>
      </c>
      <c r="D126">
        <v>1</v>
      </c>
      <c r="E126">
        <v>825</v>
      </c>
      <c r="G126" s="3">
        <f t="shared" si="4"/>
        <v>9632.6999999999989</v>
      </c>
      <c r="H126">
        <v>128</v>
      </c>
      <c r="I126">
        <v>0.36159999999999998</v>
      </c>
      <c r="J126">
        <v>77</v>
      </c>
      <c r="K126" s="4">
        <v>161</v>
      </c>
      <c r="L126">
        <f t="shared" si="5"/>
        <v>84</v>
      </c>
      <c r="M126">
        <f t="shared" si="6"/>
        <v>51</v>
      </c>
      <c r="N126">
        <f t="shared" si="7"/>
        <v>0.58571428571428574</v>
      </c>
      <c r="O126" s="4">
        <v>0.36159999999999998</v>
      </c>
    </row>
    <row r="127" spans="1:15" x14ac:dyDescent="0.25">
      <c r="A127" t="s">
        <v>208</v>
      </c>
      <c r="B127" t="s">
        <v>209</v>
      </c>
      <c r="C127" t="s">
        <v>52</v>
      </c>
      <c r="D127">
        <v>2</v>
      </c>
      <c r="E127">
        <v>2700</v>
      </c>
      <c r="G127" s="3">
        <f t="shared" si="4"/>
        <v>31525.200000000001</v>
      </c>
      <c r="H127">
        <v>337</v>
      </c>
      <c r="I127">
        <v>0.4219</v>
      </c>
      <c r="J127">
        <v>157</v>
      </c>
      <c r="K127" s="4">
        <v>526</v>
      </c>
      <c r="L127">
        <f t="shared" si="5"/>
        <v>369</v>
      </c>
      <c r="M127">
        <f t="shared" si="6"/>
        <v>180</v>
      </c>
      <c r="N127">
        <f t="shared" si="7"/>
        <v>0.49024390243902438</v>
      </c>
      <c r="O127" s="4">
        <v>0.4219</v>
      </c>
    </row>
    <row r="128" spans="1:15" x14ac:dyDescent="0.25">
      <c r="A128" t="s">
        <v>210</v>
      </c>
      <c r="B128" t="s">
        <v>207</v>
      </c>
      <c r="C128" t="s">
        <v>52</v>
      </c>
      <c r="D128">
        <v>2</v>
      </c>
      <c r="E128">
        <v>1300</v>
      </c>
      <c r="G128" s="3">
        <f t="shared" si="4"/>
        <v>15178.8</v>
      </c>
      <c r="H128">
        <v>139</v>
      </c>
      <c r="I128">
        <v>0.74250000000000005</v>
      </c>
      <c r="J128">
        <v>125</v>
      </c>
      <c r="K128" s="4">
        <v>170</v>
      </c>
      <c r="L128">
        <f t="shared" si="5"/>
        <v>45</v>
      </c>
      <c r="M128">
        <f t="shared" si="6"/>
        <v>14</v>
      </c>
      <c r="N128">
        <f t="shared" si="7"/>
        <v>0.34888888888888892</v>
      </c>
      <c r="O128" s="4">
        <v>0.74250000000000005</v>
      </c>
    </row>
    <row r="129" spans="1:15" x14ac:dyDescent="0.25">
      <c r="A129" t="s">
        <v>211</v>
      </c>
      <c r="B129" t="s">
        <v>207</v>
      </c>
      <c r="C129" t="s">
        <v>61</v>
      </c>
      <c r="D129">
        <v>1</v>
      </c>
      <c r="E129">
        <v>1000</v>
      </c>
      <c r="G129" s="3">
        <f t="shared" si="4"/>
        <v>11676</v>
      </c>
      <c r="H129">
        <v>240</v>
      </c>
      <c r="I129">
        <v>0.36990000000000001</v>
      </c>
      <c r="J129">
        <v>140</v>
      </c>
      <c r="K129" s="4">
        <v>288</v>
      </c>
      <c r="L129">
        <f t="shared" si="5"/>
        <v>148</v>
      </c>
      <c r="M129">
        <f t="shared" si="6"/>
        <v>100</v>
      </c>
      <c r="N129">
        <f t="shared" si="7"/>
        <v>0.64054054054054055</v>
      </c>
      <c r="O129" s="4">
        <v>0.36990000000000001</v>
      </c>
    </row>
    <row r="130" spans="1:15" x14ac:dyDescent="0.25">
      <c r="A130" t="s">
        <v>212</v>
      </c>
      <c r="B130" t="s">
        <v>207</v>
      </c>
      <c r="C130" t="s">
        <v>61</v>
      </c>
      <c r="D130">
        <v>2</v>
      </c>
      <c r="E130">
        <v>1480</v>
      </c>
      <c r="G130" s="3">
        <f t="shared" si="4"/>
        <v>17280.48</v>
      </c>
      <c r="H130">
        <v>249</v>
      </c>
      <c r="I130">
        <v>0.44109999999999999</v>
      </c>
      <c r="J130">
        <v>175</v>
      </c>
      <c r="K130" s="4">
        <v>310</v>
      </c>
      <c r="L130">
        <f t="shared" si="5"/>
        <v>135</v>
      </c>
      <c r="M130">
        <f t="shared" si="6"/>
        <v>74</v>
      </c>
      <c r="N130">
        <f t="shared" si="7"/>
        <v>0.53851851851851851</v>
      </c>
      <c r="O130" s="4">
        <v>0.44109999999999999</v>
      </c>
    </row>
    <row r="131" spans="1:15" x14ac:dyDescent="0.25">
      <c r="A131" t="s">
        <v>213</v>
      </c>
      <c r="B131" t="s">
        <v>214</v>
      </c>
      <c r="C131" t="s">
        <v>52</v>
      </c>
      <c r="D131">
        <v>1</v>
      </c>
      <c r="E131">
        <v>650</v>
      </c>
      <c r="G131" s="3">
        <f t="shared" si="4"/>
        <v>7589.4</v>
      </c>
      <c r="H131">
        <v>107</v>
      </c>
      <c r="I131">
        <v>0.47949999999999998</v>
      </c>
      <c r="J131">
        <v>80</v>
      </c>
      <c r="K131" s="4">
        <v>156</v>
      </c>
      <c r="L131">
        <f t="shared" si="5"/>
        <v>76</v>
      </c>
      <c r="M131">
        <f t="shared" si="6"/>
        <v>27</v>
      </c>
      <c r="N131">
        <f t="shared" si="7"/>
        <v>0.38421052631578945</v>
      </c>
      <c r="O131" s="4">
        <v>0.47949999999999998</v>
      </c>
    </row>
    <row r="132" spans="1:15" x14ac:dyDescent="0.25">
      <c r="A132" t="s">
        <v>215</v>
      </c>
      <c r="B132" t="s">
        <v>214</v>
      </c>
      <c r="C132" t="s">
        <v>52</v>
      </c>
      <c r="D132">
        <v>2</v>
      </c>
      <c r="E132">
        <v>920</v>
      </c>
      <c r="G132" s="3">
        <f t="shared" si="4"/>
        <v>10741.92</v>
      </c>
      <c r="H132">
        <v>147</v>
      </c>
      <c r="I132">
        <v>0.41370000000000001</v>
      </c>
      <c r="J132">
        <v>108</v>
      </c>
      <c r="K132" s="4">
        <v>205</v>
      </c>
      <c r="L132">
        <f t="shared" si="5"/>
        <v>97</v>
      </c>
      <c r="M132">
        <f t="shared" si="6"/>
        <v>39</v>
      </c>
      <c r="N132">
        <f t="shared" si="7"/>
        <v>0.42164948453608253</v>
      </c>
      <c r="O132" s="4">
        <v>0.41370000000000001</v>
      </c>
    </row>
    <row r="133" spans="1:15" x14ac:dyDescent="0.25">
      <c r="A133" t="s">
        <v>216</v>
      </c>
      <c r="B133" t="s">
        <v>214</v>
      </c>
      <c r="C133" t="s">
        <v>61</v>
      </c>
      <c r="D133">
        <v>1</v>
      </c>
      <c r="E133">
        <v>880</v>
      </c>
      <c r="G133" s="3">
        <f t="shared" ref="G133:G196" si="8">E133*12*$F$4</f>
        <v>10274.879999999999</v>
      </c>
      <c r="H133">
        <v>246</v>
      </c>
      <c r="I133">
        <v>0.44379999999999997</v>
      </c>
      <c r="J133">
        <v>145</v>
      </c>
      <c r="K133" s="4">
        <v>333</v>
      </c>
      <c r="L133">
        <f t="shared" ref="L133:L196" si="9">K133-J133</f>
        <v>188</v>
      </c>
      <c r="M133">
        <f t="shared" ref="M133:M196" si="10">H133-J133</f>
        <v>101</v>
      </c>
      <c r="N133">
        <f t="shared" ref="N133:N196" si="11">0.1+$K$2*M133/L133</f>
        <v>0.52978723404255323</v>
      </c>
      <c r="O133" s="4">
        <v>0.44379999999999997</v>
      </c>
    </row>
    <row r="134" spans="1:15" x14ac:dyDescent="0.25">
      <c r="A134" t="s">
        <v>217</v>
      </c>
      <c r="B134" t="s">
        <v>214</v>
      </c>
      <c r="C134" t="s">
        <v>61</v>
      </c>
      <c r="D134">
        <v>2</v>
      </c>
      <c r="E134">
        <v>1200</v>
      </c>
      <c r="G134" s="3">
        <f t="shared" si="8"/>
        <v>14011.199999999999</v>
      </c>
      <c r="H134">
        <v>169</v>
      </c>
      <c r="I134">
        <v>0.61919999999999997</v>
      </c>
      <c r="J134">
        <v>160</v>
      </c>
      <c r="K134" s="4">
        <v>310</v>
      </c>
      <c r="L134">
        <f t="shared" si="9"/>
        <v>150</v>
      </c>
      <c r="M134">
        <f t="shared" si="10"/>
        <v>9</v>
      </c>
      <c r="N134">
        <f t="shared" si="11"/>
        <v>0.14800000000000002</v>
      </c>
      <c r="O134" s="4">
        <v>0.61919999999999997</v>
      </c>
    </row>
    <row r="135" spans="1:15" x14ac:dyDescent="0.25">
      <c r="A135" t="s">
        <v>218</v>
      </c>
      <c r="B135" t="s">
        <v>219</v>
      </c>
      <c r="C135" t="s">
        <v>52</v>
      </c>
      <c r="D135">
        <v>1</v>
      </c>
      <c r="E135">
        <v>1000</v>
      </c>
      <c r="G135" s="3">
        <f t="shared" si="8"/>
        <v>11676</v>
      </c>
      <c r="H135">
        <v>174</v>
      </c>
      <c r="I135">
        <v>0.54790000000000005</v>
      </c>
      <c r="J135">
        <v>95</v>
      </c>
      <c r="K135" s="4">
        <v>280</v>
      </c>
      <c r="L135">
        <f t="shared" si="9"/>
        <v>185</v>
      </c>
      <c r="M135">
        <f t="shared" si="10"/>
        <v>79</v>
      </c>
      <c r="N135">
        <f t="shared" si="11"/>
        <v>0.44162162162162166</v>
      </c>
      <c r="O135" s="4">
        <v>0.54790000000000005</v>
      </c>
    </row>
    <row r="136" spans="1:15" x14ac:dyDescent="0.25">
      <c r="A136" t="s">
        <v>220</v>
      </c>
      <c r="B136" t="s">
        <v>219</v>
      </c>
      <c r="C136" t="s">
        <v>52</v>
      </c>
      <c r="D136">
        <v>2</v>
      </c>
      <c r="E136">
        <v>1200</v>
      </c>
      <c r="G136" s="3">
        <f t="shared" si="8"/>
        <v>14011.199999999999</v>
      </c>
      <c r="H136">
        <v>203</v>
      </c>
      <c r="I136">
        <v>0.2712</v>
      </c>
      <c r="J136">
        <v>125</v>
      </c>
      <c r="K136" s="4">
        <v>277</v>
      </c>
      <c r="L136">
        <f t="shared" si="9"/>
        <v>152</v>
      </c>
      <c r="M136">
        <f t="shared" si="10"/>
        <v>78</v>
      </c>
      <c r="N136">
        <f t="shared" si="11"/>
        <v>0.51052631578947372</v>
      </c>
      <c r="O136" s="4">
        <v>0.2712</v>
      </c>
    </row>
    <row r="137" spans="1:15" x14ac:dyDescent="0.25">
      <c r="A137" t="s">
        <v>221</v>
      </c>
      <c r="B137" t="s">
        <v>219</v>
      </c>
      <c r="C137" t="s">
        <v>61</v>
      </c>
      <c r="D137">
        <v>1</v>
      </c>
      <c r="E137">
        <v>1400</v>
      </c>
      <c r="G137" s="3">
        <f t="shared" si="8"/>
        <v>16346.4</v>
      </c>
      <c r="H137">
        <v>240</v>
      </c>
      <c r="I137">
        <v>0.76160000000000005</v>
      </c>
      <c r="J137">
        <v>209</v>
      </c>
      <c r="K137" s="4">
        <v>384</v>
      </c>
      <c r="L137">
        <f t="shared" si="9"/>
        <v>175</v>
      </c>
      <c r="M137">
        <f t="shared" si="10"/>
        <v>31</v>
      </c>
      <c r="N137">
        <f t="shared" si="11"/>
        <v>0.24171428571428571</v>
      </c>
      <c r="O137" s="4">
        <v>0.76160000000000005</v>
      </c>
    </row>
    <row r="138" spans="1:15" x14ac:dyDescent="0.25">
      <c r="A138" t="s">
        <v>222</v>
      </c>
      <c r="B138" t="s">
        <v>209</v>
      </c>
      <c r="C138" t="s">
        <v>61</v>
      </c>
      <c r="D138">
        <v>1</v>
      </c>
      <c r="E138">
        <v>2700</v>
      </c>
      <c r="G138" s="3">
        <f t="shared" si="8"/>
        <v>31525.200000000001</v>
      </c>
      <c r="H138">
        <v>389</v>
      </c>
      <c r="I138">
        <v>0.51229999999999998</v>
      </c>
      <c r="J138">
        <v>202</v>
      </c>
      <c r="K138" s="4">
        <v>629</v>
      </c>
      <c r="L138">
        <f t="shared" si="9"/>
        <v>427</v>
      </c>
      <c r="M138">
        <f t="shared" si="10"/>
        <v>187</v>
      </c>
      <c r="N138">
        <f t="shared" si="11"/>
        <v>0.45035128805620606</v>
      </c>
      <c r="O138" s="4">
        <v>0.51229999999999998</v>
      </c>
    </row>
    <row r="139" spans="1:15" x14ac:dyDescent="0.25">
      <c r="A139" t="s">
        <v>223</v>
      </c>
      <c r="B139" t="s">
        <v>219</v>
      </c>
      <c r="C139" t="s">
        <v>61</v>
      </c>
      <c r="D139">
        <v>2</v>
      </c>
      <c r="E139">
        <v>1600</v>
      </c>
      <c r="G139" s="3">
        <f t="shared" si="8"/>
        <v>18681.599999999999</v>
      </c>
      <c r="H139">
        <v>312</v>
      </c>
      <c r="I139">
        <v>0.60819999999999996</v>
      </c>
      <c r="J139">
        <v>220</v>
      </c>
      <c r="K139" s="4">
        <v>418</v>
      </c>
      <c r="L139">
        <f t="shared" si="9"/>
        <v>198</v>
      </c>
      <c r="M139">
        <f t="shared" si="10"/>
        <v>92</v>
      </c>
      <c r="N139">
        <f t="shared" si="11"/>
        <v>0.47171717171717176</v>
      </c>
      <c r="O139" s="4">
        <v>0.60819999999999996</v>
      </c>
    </row>
    <row r="140" spans="1:15" x14ac:dyDescent="0.25">
      <c r="A140" t="s">
        <v>224</v>
      </c>
      <c r="B140" t="s">
        <v>225</v>
      </c>
      <c r="C140" t="s">
        <v>52</v>
      </c>
      <c r="D140">
        <v>1</v>
      </c>
      <c r="E140">
        <v>1105</v>
      </c>
      <c r="G140" s="3">
        <f t="shared" si="8"/>
        <v>12901.98</v>
      </c>
      <c r="H140">
        <v>111</v>
      </c>
      <c r="I140">
        <v>0.61099999999999999</v>
      </c>
      <c r="J140">
        <v>82</v>
      </c>
      <c r="K140" s="4">
        <v>235</v>
      </c>
      <c r="L140">
        <f t="shared" si="9"/>
        <v>153</v>
      </c>
      <c r="M140">
        <f t="shared" si="10"/>
        <v>29</v>
      </c>
      <c r="N140">
        <f t="shared" si="11"/>
        <v>0.25163398692810457</v>
      </c>
      <c r="O140" s="4">
        <v>0.61099999999999999</v>
      </c>
    </row>
    <row r="141" spans="1:15" x14ac:dyDescent="0.25">
      <c r="A141" t="s">
        <v>226</v>
      </c>
      <c r="B141" t="s">
        <v>225</v>
      </c>
      <c r="C141" t="s">
        <v>52</v>
      </c>
      <c r="D141">
        <v>2</v>
      </c>
      <c r="E141">
        <v>1665</v>
      </c>
      <c r="G141" s="3">
        <f t="shared" si="8"/>
        <v>19440.54</v>
      </c>
      <c r="H141">
        <v>169</v>
      </c>
      <c r="I141">
        <v>0.30680000000000002</v>
      </c>
      <c r="J141">
        <v>130</v>
      </c>
      <c r="K141" s="4">
        <v>200</v>
      </c>
      <c r="L141">
        <f t="shared" si="9"/>
        <v>70</v>
      </c>
      <c r="M141">
        <f t="shared" si="10"/>
        <v>39</v>
      </c>
      <c r="N141">
        <f t="shared" si="11"/>
        <v>0.54571428571428571</v>
      </c>
      <c r="O141" s="4">
        <v>0.30680000000000002</v>
      </c>
    </row>
    <row r="142" spans="1:15" x14ac:dyDescent="0.25">
      <c r="A142" t="s">
        <v>227</v>
      </c>
      <c r="B142" t="s">
        <v>225</v>
      </c>
      <c r="C142" t="s">
        <v>61</v>
      </c>
      <c r="D142">
        <v>1</v>
      </c>
      <c r="E142">
        <v>1175</v>
      </c>
      <c r="G142" s="3">
        <f t="shared" si="8"/>
        <v>13719.3</v>
      </c>
      <c r="H142">
        <v>201</v>
      </c>
      <c r="I142">
        <v>0.52329999999999999</v>
      </c>
      <c r="J142">
        <v>106</v>
      </c>
      <c r="K142" s="4">
        <v>267</v>
      </c>
      <c r="L142">
        <f t="shared" si="9"/>
        <v>161</v>
      </c>
      <c r="M142">
        <f t="shared" si="10"/>
        <v>95</v>
      </c>
      <c r="N142">
        <f t="shared" si="11"/>
        <v>0.57204968944099377</v>
      </c>
      <c r="O142" s="4">
        <v>0.52329999999999999</v>
      </c>
    </row>
    <row r="143" spans="1:15" x14ac:dyDescent="0.25">
      <c r="A143" t="s">
        <v>228</v>
      </c>
      <c r="B143" t="s">
        <v>225</v>
      </c>
      <c r="C143" t="s">
        <v>61</v>
      </c>
      <c r="D143">
        <v>2</v>
      </c>
      <c r="E143">
        <v>1725</v>
      </c>
      <c r="G143" s="3">
        <f t="shared" si="8"/>
        <v>20141.099999999999</v>
      </c>
      <c r="H143">
        <v>242</v>
      </c>
      <c r="I143">
        <v>0.48220000000000002</v>
      </c>
      <c r="J143">
        <v>195</v>
      </c>
      <c r="K143" s="4">
        <v>305</v>
      </c>
      <c r="L143">
        <f t="shared" si="9"/>
        <v>110</v>
      </c>
      <c r="M143">
        <f t="shared" si="10"/>
        <v>47</v>
      </c>
      <c r="N143">
        <f t="shared" si="11"/>
        <v>0.44181818181818189</v>
      </c>
      <c r="O143" s="4">
        <v>0.48220000000000002</v>
      </c>
    </row>
    <row r="144" spans="1:15" x14ac:dyDescent="0.25">
      <c r="A144" t="s">
        <v>229</v>
      </c>
      <c r="B144" t="s">
        <v>230</v>
      </c>
      <c r="C144" t="s">
        <v>52</v>
      </c>
      <c r="D144">
        <v>1</v>
      </c>
      <c r="E144">
        <v>709</v>
      </c>
      <c r="G144" s="3">
        <f t="shared" si="8"/>
        <v>8278.2839999999997</v>
      </c>
      <c r="H144">
        <v>158</v>
      </c>
      <c r="I144">
        <v>0.22189999999999999</v>
      </c>
      <c r="J144">
        <v>86</v>
      </c>
      <c r="K144" s="4">
        <v>192</v>
      </c>
      <c r="L144">
        <f t="shared" si="9"/>
        <v>106</v>
      </c>
      <c r="M144">
        <f t="shared" si="10"/>
        <v>72</v>
      </c>
      <c r="N144">
        <f t="shared" si="11"/>
        <v>0.64339622641509431</v>
      </c>
      <c r="O144" s="4">
        <v>0.22189999999999999</v>
      </c>
    </row>
    <row r="145" spans="1:15" x14ac:dyDescent="0.25">
      <c r="A145" t="s">
        <v>231</v>
      </c>
      <c r="B145" t="s">
        <v>230</v>
      </c>
      <c r="C145" t="s">
        <v>52</v>
      </c>
      <c r="D145">
        <v>2</v>
      </c>
      <c r="E145">
        <v>869</v>
      </c>
      <c r="G145" s="3">
        <f t="shared" si="8"/>
        <v>10146.444</v>
      </c>
      <c r="H145">
        <v>246</v>
      </c>
      <c r="I145">
        <v>0.38900000000000001</v>
      </c>
      <c r="J145">
        <v>135</v>
      </c>
      <c r="K145" s="4">
        <v>305</v>
      </c>
      <c r="L145">
        <f t="shared" si="9"/>
        <v>170</v>
      </c>
      <c r="M145">
        <f t="shared" si="10"/>
        <v>111</v>
      </c>
      <c r="N145">
        <f t="shared" si="11"/>
        <v>0.62235294117647066</v>
      </c>
      <c r="O145" s="4">
        <v>0.38900000000000001</v>
      </c>
    </row>
    <row r="146" spans="1:15" x14ac:dyDescent="0.25">
      <c r="A146" t="s">
        <v>232</v>
      </c>
      <c r="B146" t="s">
        <v>230</v>
      </c>
      <c r="C146" t="s">
        <v>61</v>
      </c>
      <c r="D146">
        <v>1</v>
      </c>
      <c r="E146">
        <v>925</v>
      </c>
      <c r="G146" s="3">
        <f t="shared" si="8"/>
        <v>10800.3</v>
      </c>
      <c r="H146">
        <v>207</v>
      </c>
      <c r="I146">
        <v>0.41639999999999999</v>
      </c>
      <c r="J146">
        <v>125</v>
      </c>
      <c r="K146" s="4">
        <v>288</v>
      </c>
      <c r="L146">
        <f t="shared" si="9"/>
        <v>163</v>
      </c>
      <c r="M146">
        <f t="shared" si="10"/>
        <v>82</v>
      </c>
      <c r="N146">
        <f t="shared" si="11"/>
        <v>0.50245398773006145</v>
      </c>
      <c r="O146" s="4">
        <v>0.41639999999999999</v>
      </c>
    </row>
    <row r="147" spans="1:15" x14ac:dyDescent="0.25">
      <c r="A147" t="s">
        <v>233</v>
      </c>
      <c r="B147" t="s">
        <v>230</v>
      </c>
      <c r="C147" t="s">
        <v>61</v>
      </c>
      <c r="D147">
        <v>2</v>
      </c>
      <c r="E147">
        <v>1350</v>
      </c>
      <c r="G147" s="3">
        <f t="shared" si="8"/>
        <v>15762.6</v>
      </c>
      <c r="H147">
        <v>224</v>
      </c>
      <c r="I147">
        <v>0.4849</v>
      </c>
      <c r="J147">
        <v>119</v>
      </c>
      <c r="K147" s="4">
        <v>360</v>
      </c>
      <c r="L147">
        <f t="shared" si="9"/>
        <v>241</v>
      </c>
      <c r="M147">
        <f t="shared" si="10"/>
        <v>105</v>
      </c>
      <c r="N147">
        <f t="shared" si="11"/>
        <v>0.44854771784232361</v>
      </c>
      <c r="O147" s="4">
        <v>0.4849</v>
      </c>
    </row>
    <row r="148" spans="1:15" x14ac:dyDescent="0.25">
      <c r="A148" t="s">
        <v>234</v>
      </c>
      <c r="B148" t="s">
        <v>235</v>
      </c>
      <c r="C148" t="s">
        <v>52</v>
      </c>
      <c r="D148">
        <v>1</v>
      </c>
      <c r="E148">
        <v>900</v>
      </c>
      <c r="G148" s="3">
        <f t="shared" si="8"/>
        <v>10508.4</v>
      </c>
      <c r="H148">
        <v>139</v>
      </c>
      <c r="I148">
        <v>0.55069999999999997</v>
      </c>
      <c r="J148">
        <v>89</v>
      </c>
      <c r="K148" s="4">
        <v>177</v>
      </c>
      <c r="L148">
        <f t="shared" si="9"/>
        <v>88</v>
      </c>
      <c r="M148">
        <f t="shared" si="10"/>
        <v>50</v>
      </c>
      <c r="N148">
        <f t="shared" si="11"/>
        <v>0.55454545454545456</v>
      </c>
      <c r="O148" s="4">
        <v>0.55069999999999997</v>
      </c>
    </row>
    <row r="149" spans="1:15" x14ac:dyDescent="0.25">
      <c r="A149" t="s">
        <v>236</v>
      </c>
      <c r="B149" t="s">
        <v>209</v>
      </c>
      <c r="C149" t="s">
        <v>61</v>
      </c>
      <c r="D149">
        <v>2</v>
      </c>
      <c r="E149">
        <v>3200</v>
      </c>
      <c r="G149" s="3">
        <f t="shared" si="8"/>
        <v>37363.199999999997</v>
      </c>
      <c r="H149">
        <v>325</v>
      </c>
      <c r="I149">
        <v>0.81640000000000001</v>
      </c>
      <c r="J149">
        <v>195</v>
      </c>
      <c r="K149" s="4">
        <v>844</v>
      </c>
      <c r="L149">
        <f t="shared" si="9"/>
        <v>649</v>
      </c>
      <c r="M149">
        <f t="shared" si="10"/>
        <v>130</v>
      </c>
      <c r="N149">
        <f t="shared" si="11"/>
        <v>0.26024653312788903</v>
      </c>
      <c r="O149" s="4">
        <v>0.81640000000000001</v>
      </c>
    </row>
    <row r="150" spans="1:15" x14ac:dyDescent="0.25">
      <c r="A150" t="s">
        <v>237</v>
      </c>
      <c r="B150" t="s">
        <v>235</v>
      </c>
      <c r="C150" t="s">
        <v>52</v>
      </c>
      <c r="D150">
        <v>2</v>
      </c>
      <c r="E150">
        <v>1325</v>
      </c>
      <c r="G150" s="3">
        <f t="shared" si="8"/>
        <v>15470.699999999999</v>
      </c>
      <c r="H150">
        <v>283</v>
      </c>
      <c r="I150">
        <v>0.29320000000000002</v>
      </c>
      <c r="J150">
        <v>161</v>
      </c>
      <c r="K150" s="4">
        <v>319</v>
      </c>
      <c r="L150">
        <f t="shared" si="9"/>
        <v>158</v>
      </c>
      <c r="M150">
        <f t="shared" si="10"/>
        <v>122</v>
      </c>
      <c r="N150">
        <f t="shared" si="11"/>
        <v>0.71772151898734182</v>
      </c>
      <c r="O150" s="4">
        <v>0.29320000000000002</v>
      </c>
    </row>
    <row r="151" spans="1:15" x14ac:dyDescent="0.25">
      <c r="A151" t="s">
        <v>238</v>
      </c>
      <c r="B151" t="s">
        <v>235</v>
      </c>
      <c r="C151" t="s">
        <v>61</v>
      </c>
      <c r="D151">
        <v>1</v>
      </c>
      <c r="E151">
        <v>975</v>
      </c>
      <c r="G151" s="3">
        <f t="shared" si="8"/>
        <v>11384.1</v>
      </c>
      <c r="H151">
        <v>192</v>
      </c>
      <c r="I151">
        <v>0.50139999999999996</v>
      </c>
      <c r="J151">
        <v>145</v>
      </c>
      <c r="K151" s="4">
        <v>300</v>
      </c>
      <c r="L151">
        <f t="shared" si="9"/>
        <v>155</v>
      </c>
      <c r="M151">
        <f t="shared" si="10"/>
        <v>47</v>
      </c>
      <c r="N151">
        <f t="shared" si="11"/>
        <v>0.34258064516129033</v>
      </c>
      <c r="O151" s="4">
        <v>0.50139999999999996</v>
      </c>
    </row>
    <row r="152" spans="1:15" x14ac:dyDescent="0.25">
      <c r="A152" t="s">
        <v>239</v>
      </c>
      <c r="B152" t="s">
        <v>235</v>
      </c>
      <c r="C152" t="s">
        <v>61</v>
      </c>
      <c r="D152">
        <v>2</v>
      </c>
      <c r="E152">
        <v>1550</v>
      </c>
      <c r="G152" s="3">
        <f t="shared" si="8"/>
        <v>18097.8</v>
      </c>
      <c r="H152">
        <v>307</v>
      </c>
      <c r="I152">
        <v>0.3014</v>
      </c>
      <c r="J152">
        <v>185</v>
      </c>
      <c r="K152" s="4">
        <v>376</v>
      </c>
      <c r="L152">
        <f t="shared" si="9"/>
        <v>191</v>
      </c>
      <c r="M152">
        <f t="shared" si="10"/>
        <v>122</v>
      </c>
      <c r="N152">
        <f t="shared" si="11"/>
        <v>0.61099476439790579</v>
      </c>
      <c r="O152" s="4">
        <v>0.3014</v>
      </c>
    </row>
    <row r="153" spans="1:15" x14ac:dyDescent="0.25">
      <c r="A153" t="s">
        <v>240</v>
      </c>
      <c r="B153" t="s">
        <v>241</v>
      </c>
      <c r="C153" t="s">
        <v>52</v>
      </c>
      <c r="D153">
        <v>1</v>
      </c>
      <c r="E153">
        <v>1165</v>
      </c>
      <c r="G153" s="3">
        <f t="shared" si="8"/>
        <v>13602.539999999999</v>
      </c>
      <c r="H153">
        <v>180</v>
      </c>
      <c r="I153">
        <v>0.34250000000000003</v>
      </c>
      <c r="J153">
        <v>135</v>
      </c>
      <c r="K153" s="4">
        <v>220</v>
      </c>
      <c r="L153">
        <f t="shared" si="9"/>
        <v>85</v>
      </c>
      <c r="M153">
        <f t="shared" si="10"/>
        <v>45</v>
      </c>
      <c r="N153">
        <f t="shared" si="11"/>
        <v>0.52352941176470591</v>
      </c>
      <c r="O153" s="4">
        <v>0.34250000000000003</v>
      </c>
    </row>
    <row r="154" spans="1:15" x14ac:dyDescent="0.25">
      <c r="A154" t="s">
        <v>242</v>
      </c>
      <c r="B154" t="s">
        <v>241</v>
      </c>
      <c r="C154" t="s">
        <v>52</v>
      </c>
      <c r="D154">
        <v>2</v>
      </c>
      <c r="E154">
        <v>1625</v>
      </c>
      <c r="G154" s="3">
        <f t="shared" si="8"/>
        <v>18973.5</v>
      </c>
      <c r="H154">
        <v>260</v>
      </c>
      <c r="I154">
        <v>0.6</v>
      </c>
      <c r="J154">
        <v>220</v>
      </c>
      <c r="K154" s="4">
        <v>312</v>
      </c>
      <c r="L154">
        <f t="shared" si="9"/>
        <v>92</v>
      </c>
      <c r="M154">
        <f t="shared" si="10"/>
        <v>40</v>
      </c>
      <c r="N154">
        <f t="shared" si="11"/>
        <v>0.44782608695652171</v>
      </c>
      <c r="O154" s="4">
        <v>0.6</v>
      </c>
    </row>
    <row r="155" spans="1:15" x14ac:dyDescent="0.25">
      <c r="A155" t="s">
        <v>243</v>
      </c>
      <c r="B155" t="s">
        <v>241</v>
      </c>
      <c r="C155" t="s">
        <v>61</v>
      </c>
      <c r="D155">
        <v>1</v>
      </c>
      <c r="E155">
        <v>1400</v>
      </c>
      <c r="G155" s="3">
        <f t="shared" si="8"/>
        <v>16346.4</v>
      </c>
      <c r="H155">
        <v>232</v>
      </c>
      <c r="I155">
        <v>0.49859999999999999</v>
      </c>
      <c r="J155">
        <v>135</v>
      </c>
      <c r="K155" s="4">
        <v>287</v>
      </c>
      <c r="L155">
        <f t="shared" si="9"/>
        <v>152</v>
      </c>
      <c r="M155">
        <f t="shared" si="10"/>
        <v>97</v>
      </c>
      <c r="N155">
        <f t="shared" si="11"/>
        <v>0.61052631578947369</v>
      </c>
      <c r="O155" s="4">
        <v>0.49859999999999999</v>
      </c>
    </row>
    <row r="156" spans="1:15" x14ac:dyDescent="0.25">
      <c r="A156" t="s">
        <v>244</v>
      </c>
      <c r="B156" t="s">
        <v>241</v>
      </c>
      <c r="C156" t="s">
        <v>61</v>
      </c>
      <c r="D156">
        <v>2</v>
      </c>
      <c r="E156">
        <v>1995</v>
      </c>
      <c r="G156" s="3">
        <f t="shared" si="8"/>
        <v>23293.62</v>
      </c>
      <c r="H156">
        <v>292</v>
      </c>
      <c r="I156">
        <v>0.63839999999999997</v>
      </c>
      <c r="J156">
        <v>224</v>
      </c>
      <c r="K156" s="4">
        <v>331</v>
      </c>
      <c r="L156">
        <f t="shared" si="9"/>
        <v>107</v>
      </c>
      <c r="M156">
        <f t="shared" si="10"/>
        <v>68</v>
      </c>
      <c r="N156">
        <f t="shared" si="11"/>
        <v>0.60841121495327111</v>
      </c>
      <c r="O156" s="4">
        <v>0.63839999999999997</v>
      </c>
    </row>
    <row r="157" spans="1:15" x14ac:dyDescent="0.25">
      <c r="A157" t="s">
        <v>245</v>
      </c>
      <c r="B157" t="s">
        <v>246</v>
      </c>
      <c r="C157" t="s">
        <v>52</v>
      </c>
      <c r="D157">
        <v>1</v>
      </c>
      <c r="E157">
        <v>760</v>
      </c>
      <c r="G157" s="3">
        <f t="shared" si="8"/>
        <v>8873.76</v>
      </c>
      <c r="H157">
        <v>169</v>
      </c>
      <c r="I157">
        <v>0.29039999999999999</v>
      </c>
      <c r="J157">
        <v>100</v>
      </c>
      <c r="K157" s="4">
        <v>195</v>
      </c>
      <c r="L157">
        <f t="shared" si="9"/>
        <v>95</v>
      </c>
      <c r="M157">
        <f t="shared" si="10"/>
        <v>69</v>
      </c>
      <c r="N157">
        <f t="shared" si="11"/>
        <v>0.68105263157894735</v>
      </c>
      <c r="O157" s="4">
        <v>0.29039999999999999</v>
      </c>
    </row>
    <row r="158" spans="1:15" x14ac:dyDescent="0.25">
      <c r="A158" t="s">
        <v>247</v>
      </c>
      <c r="B158" t="s">
        <v>246</v>
      </c>
      <c r="C158" t="s">
        <v>52</v>
      </c>
      <c r="D158">
        <v>2</v>
      </c>
      <c r="E158">
        <v>965</v>
      </c>
      <c r="G158" s="3">
        <f t="shared" si="8"/>
        <v>11267.34</v>
      </c>
      <c r="H158">
        <v>189</v>
      </c>
      <c r="I158">
        <v>0.53969999999999996</v>
      </c>
      <c r="J158">
        <v>135</v>
      </c>
      <c r="K158" s="4">
        <v>284</v>
      </c>
      <c r="L158">
        <f t="shared" si="9"/>
        <v>149</v>
      </c>
      <c r="M158">
        <f t="shared" si="10"/>
        <v>54</v>
      </c>
      <c r="N158">
        <f t="shared" si="11"/>
        <v>0.38993288590604025</v>
      </c>
      <c r="O158" s="4">
        <v>0.53969999999999996</v>
      </c>
    </row>
    <row r="159" spans="1:15" x14ac:dyDescent="0.25">
      <c r="A159" t="s">
        <v>248</v>
      </c>
      <c r="B159" t="s">
        <v>246</v>
      </c>
      <c r="C159" t="s">
        <v>61</v>
      </c>
      <c r="D159">
        <v>1</v>
      </c>
      <c r="E159">
        <v>1185</v>
      </c>
      <c r="G159" s="3">
        <f t="shared" si="8"/>
        <v>13836.06</v>
      </c>
      <c r="H159">
        <v>289</v>
      </c>
      <c r="I159">
        <v>0.27950000000000003</v>
      </c>
      <c r="J159">
        <v>157</v>
      </c>
      <c r="K159" s="4">
        <v>320</v>
      </c>
      <c r="L159">
        <f t="shared" si="9"/>
        <v>163</v>
      </c>
      <c r="M159">
        <f t="shared" si="10"/>
        <v>132</v>
      </c>
      <c r="N159">
        <f t="shared" si="11"/>
        <v>0.74785276073619633</v>
      </c>
      <c r="O159" s="4">
        <v>0.27950000000000003</v>
      </c>
    </row>
    <row r="160" spans="1:15" x14ac:dyDescent="0.25">
      <c r="A160" t="s">
        <v>249</v>
      </c>
      <c r="B160" t="s">
        <v>209</v>
      </c>
      <c r="C160" t="s">
        <v>52</v>
      </c>
      <c r="D160">
        <v>1</v>
      </c>
      <c r="E160">
        <v>1700</v>
      </c>
      <c r="G160" s="3">
        <f t="shared" si="8"/>
        <v>19849.2</v>
      </c>
      <c r="H160">
        <v>239</v>
      </c>
      <c r="I160">
        <v>0.67669999999999997</v>
      </c>
      <c r="J160">
        <v>98</v>
      </c>
      <c r="K160" s="4">
        <v>430</v>
      </c>
      <c r="L160">
        <f t="shared" si="9"/>
        <v>332</v>
      </c>
      <c r="M160">
        <f t="shared" si="10"/>
        <v>141</v>
      </c>
      <c r="N160">
        <f t="shared" si="11"/>
        <v>0.43975903614457834</v>
      </c>
      <c r="O160" s="4">
        <v>0.67669999999999997</v>
      </c>
    </row>
    <row r="161" spans="1:15" x14ac:dyDescent="0.25">
      <c r="A161" t="s">
        <v>250</v>
      </c>
      <c r="B161" t="s">
        <v>246</v>
      </c>
      <c r="C161" t="s">
        <v>61</v>
      </c>
      <c r="D161">
        <v>2</v>
      </c>
      <c r="E161">
        <v>1340</v>
      </c>
      <c r="G161" s="3">
        <f t="shared" si="8"/>
        <v>15645.84</v>
      </c>
      <c r="H161">
        <v>278</v>
      </c>
      <c r="I161">
        <v>0.38900000000000001</v>
      </c>
      <c r="J161">
        <v>135</v>
      </c>
      <c r="K161" s="4">
        <v>347</v>
      </c>
      <c r="L161">
        <f t="shared" si="9"/>
        <v>212</v>
      </c>
      <c r="M161">
        <f t="shared" si="10"/>
        <v>143</v>
      </c>
      <c r="N161">
        <f t="shared" si="11"/>
        <v>0.63962264150943393</v>
      </c>
      <c r="O161" s="4">
        <v>0.38900000000000001</v>
      </c>
    </row>
    <row r="162" spans="1:15" x14ac:dyDescent="0.25">
      <c r="A162" t="s">
        <v>251</v>
      </c>
      <c r="B162" t="s">
        <v>252</v>
      </c>
      <c r="C162" t="s">
        <v>52</v>
      </c>
      <c r="D162">
        <v>1</v>
      </c>
      <c r="E162">
        <v>1150</v>
      </c>
      <c r="G162" s="3">
        <f t="shared" si="8"/>
        <v>13427.4</v>
      </c>
      <c r="H162">
        <v>183</v>
      </c>
      <c r="I162">
        <v>0.57530000000000003</v>
      </c>
      <c r="J162">
        <v>80</v>
      </c>
      <c r="K162" s="4">
        <v>267</v>
      </c>
      <c r="L162">
        <f t="shared" si="9"/>
        <v>187</v>
      </c>
      <c r="M162">
        <f t="shared" si="10"/>
        <v>103</v>
      </c>
      <c r="N162">
        <f t="shared" si="11"/>
        <v>0.54064171122994653</v>
      </c>
      <c r="O162" s="4">
        <v>0.57530000000000003</v>
      </c>
    </row>
    <row r="163" spans="1:15" x14ac:dyDescent="0.25">
      <c r="A163" t="s">
        <v>253</v>
      </c>
      <c r="B163" t="s">
        <v>252</v>
      </c>
      <c r="C163" t="s">
        <v>52</v>
      </c>
      <c r="D163">
        <v>2</v>
      </c>
      <c r="E163">
        <v>2000</v>
      </c>
      <c r="G163" s="3">
        <f t="shared" si="8"/>
        <v>23352</v>
      </c>
      <c r="H163">
        <v>237</v>
      </c>
      <c r="I163">
        <v>0.31230000000000002</v>
      </c>
      <c r="J163">
        <v>160</v>
      </c>
      <c r="K163" s="4">
        <v>323</v>
      </c>
      <c r="L163">
        <f t="shared" si="9"/>
        <v>163</v>
      </c>
      <c r="M163">
        <f t="shared" si="10"/>
        <v>77</v>
      </c>
      <c r="N163">
        <f t="shared" si="11"/>
        <v>0.47791411042944787</v>
      </c>
      <c r="O163" s="4">
        <v>0.31230000000000002</v>
      </c>
    </row>
    <row r="164" spans="1:15" x14ac:dyDescent="0.25">
      <c r="A164" t="s">
        <v>254</v>
      </c>
      <c r="B164" t="s">
        <v>252</v>
      </c>
      <c r="C164" t="s">
        <v>61</v>
      </c>
      <c r="D164">
        <v>1</v>
      </c>
      <c r="E164">
        <v>1600</v>
      </c>
      <c r="G164" s="3">
        <f t="shared" si="8"/>
        <v>18681.599999999999</v>
      </c>
      <c r="H164">
        <v>297</v>
      </c>
      <c r="I164">
        <v>0.4521</v>
      </c>
      <c r="J164">
        <v>225</v>
      </c>
      <c r="K164" s="4">
        <v>406</v>
      </c>
      <c r="L164">
        <f t="shared" si="9"/>
        <v>181</v>
      </c>
      <c r="M164">
        <f t="shared" si="10"/>
        <v>72</v>
      </c>
      <c r="N164">
        <f t="shared" si="11"/>
        <v>0.41823204419889504</v>
      </c>
      <c r="O164" s="4">
        <v>0.4521</v>
      </c>
    </row>
    <row r="165" spans="1:15" x14ac:dyDescent="0.25">
      <c r="A165" t="s">
        <v>255</v>
      </c>
      <c r="B165" t="s">
        <v>252</v>
      </c>
      <c r="C165" t="s">
        <v>61</v>
      </c>
      <c r="D165">
        <v>2</v>
      </c>
      <c r="E165">
        <v>2150</v>
      </c>
      <c r="G165" s="3">
        <f t="shared" si="8"/>
        <v>25103.399999999998</v>
      </c>
      <c r="H165">
        <v>360</v>
      </c>
      <c r="I165">
        <v>0.53149999999999997</v>
      </c>
      <c r="J165">
        <v>170</v>
      </c>
      <c r="K165" s="4">
        <v>447</v>
      </c>
      <c r="L165">
        <f t="shared" si="9"/>
        <v>277</v>
      </c>
      <c r="M165">
        <f t="shared" si="10"/>
        <v>190</v>
      </c>
      <c r="N165">
        <f t="shared" si="11"/>
        <v>0.64873646209386282</v>
      </c>
      <c r="O165" s="4">
        <v>0.53149999999999997</v>
      </c>
    </row>
    <row r="166" spans="1:15" x14ac:dyDescent="0.25">
      <c r="A166" t="s">
        <v>256</v>
      </c>
      <c r="B166" t="s">
        <v>257</v>
      </c>
      <c r="C166" t="s">
        <v>52</v>
      </c>
      <c r="D166">
        <v>1</v>
      </c>
      <c r="E166">
        <v>1600</v>
      </c>
      <c r="G166" s="3">
        <f t="shared" si="8"/>
        <v>18681.599999999999</v>
      </c>
      <c r="H166">
        <v>209</v>
      </c>
      <c r="I166">
        <v>0.53969999999999996</v>
      </c>
      <c r="J166">
        <v>94</v>
      </c>
      <c r="K166" s="4">
        <v>411</v>
      </c>
      <c r="L166">
        <f t="shared" si="9"/>
        <v>317</v>
      </c>
      <c r="M166">
        <f t="shared" si="10"/>
        <v>115</v>
      </c>
      <c r="N166">
        <f t="shared" si="11"/>
        <v>0.39022082018927451</v>
      </c>
      <c r="O166" s="4">
        <v>0.53969999999999996</v>
      </c>
    </row>
    <row r="167" spans="1:15" x14ac:dyDescent="0.25">
      <c r="A167" t="s">
        <v>258</v>
      </c>
      <c r="B167" t="s">
        <v>257</v>
      </c>
      <c r="C167" t="s">
        <v>52</v>
      </c>
      <c r="D167">
        <v>2</v>
      </c>
      <c r="E167">
        <v>2100</v>
      </c>
      <c r="G167" s="3">
        <f t="shared" si="8"/>
        <v>24519.599999999999</v>
      </c>
      <c r="H167">
        <v>265</v>
      </c>
      <c r="I167">
        <v>0.4027</v>
      </c>
      <c r="J167">
        <v>130</v>
      </c>
      <c r="K167" s="4">
        <v>438</v>
      </c>
      <c r="L167">
        <f t="shared" si="9"/>
        <v>308</v>
      </c>
      <c r="M167">
        <f t="shared" si="10"/>
        <v>135</v>
      </c>
      <c r="N167">
        <f t="shared" si="11"/>
        <v>0.45064935064935063</v>
      </c>
      <c r="O167" s="4">
        <v>0.4027</v>
      </c>
    </row>
    <row r="168" spans="1:15" x14ac:dyDescent="0.25">
      <c r="A168" t="s">
        <v>259</v>
      </c>
      <c r="B168" t="s">
        <v>257</v>
      </c>
      <c r="C168" t="s">
        <v>61</v>
      </c>
      <c r="D168">
        <v>1</v>
      </c>
      <c r="E168">
        <v>1200</v>
      </c>
      <c r="G168" s="3">
        <f t="shared" si="8"/>
        <v>14011.199999999999</v>
      </c>
      <c r="H168">
        <v>435</v>
      </c>
      <c r="I168">
        <v>0.4</v>
      </c>
      <c r="J168">
        <v>162</v>
      </c>
      <c r="K168" s="4">
        <v>504</v>
      </c>
      <c r="L168">
        <f t="shared" si="9"/>
        <v>342</v>
      </c>
      <c r="M168">
        <f t="shared" si="10"/>
        <v>273</v>
      </c>
      <c r="N168">
        <f t="shared" si="11"/>
        <v>0.73859649122807014</v>
      </c>
      <c r="O168" s="4">
        <v>0.4</v>
      </c>
    </row>
    <row r="169" spans="1:15" x14ac:dyDescent="0.25">
      <c r="A169" t="s">
        <v>260</v>
      </c>
      <c r="B169" t="s">
        <v>257</v>
      </c>
      <c r="C169" t="s">
        <v>61</v>
      </c>
      <c r="D169">
        <v>2</v>
      </c>
      <c r="E169">
        <v>2100</v>
      </c>
      <c r="G169" s="3">
        <f t="shared" si="8"/>
        <v>24519.599999999999</v>
      </c>
      <c r="H169">
        <v>487</v>
      </c>
      <c r="I169">
        <v>0.43009999999999998</v>
      </c>
      <c r="J169">
        <v>175</v>
      </c>
      <c r="K169" s="4">
        <v>755</v>
      </c>
      <c r="L169">
        <f t="shared" si="9"/>
        <v>580</v>
      </c>
      <c r="M169">
        <f t="shared" si="10"/>
        <v>312</v>
      </c>
      <c r="N169">
        <f t="shared" si="11"/>
        <v>0.53034482758620693</v>
      </c>
      <c r="O169" s="4">
        <v>0.43009999999999998</v>
      </c>
    </row>
    <row r="170" spans="1:15" x14ac:dyDescent="0.25">
      <c r="A170" t="s">
        <v>261</v>
      </c>
      <c r="B170" t="s">
        <v>262</v>
      </c>
      <c r="C170" t="s">
        <v>52</v>
      </c>
      <c r="D170">
        <v>2</v>
      </c>
      <c r="E170">
        <v>2500</v>
      </c>
      <c r="G170" s="3">
        <f t="shared" si="8"/>
        <v>29190</v>
      </c>
      <c r="H170">
        <v>231</v>
      </c>
      <c r="I170">
        <v>0.4027</v>
      </c>
      <c r="J170">
        <v>129</v>
      </c>
      <c r="K170" s="4">
        <v>431</v>
      </c>
      <c r="L170">
        <f t="shared" si="9"/>
        <v>302</v>
      </c>
      <c r="M170">
        <f t="shared" si="10"/>
        <v>102</v>
      </c>
      <c r="N170">
        <f t="shared" si="11"/>
        <v>0.37019867549668872</v>
      </c>
      <c r="O170" s="4">
        <v>0.4027</v>
      </c>
    </row>
    <row r="171" spans="1:15" x14ac:dyDescent="0.25">
      <c r="A171" t="s">
        <v>263</v>
      </c>
      <c r="B171" t="s">
        <v>51</v>
      </c>
      <c r="C171" t="s">
        <v>61</v>
      </c>
      <c r="D171">
        <v>2</v>
      </c>
      <c r="E171">
        <v>2000</v>
      </c>
      <c r="G171" s="3">
        <f t="shared" si="8"/>
        <v>23352</v>
      </c>
      <c r="H171">
        <v>199</v>
      </c>
      <c r="I171">
        <v>0.31230000000000002</v>
      </c>
      <c r="J171">
        <v>97</v>
      </c>
      <c r="K171" s="4">
        <v>240</v>
      </c>
      <c r="L171">
        <f t="shared" si="9"/>
        <v>143</v>
      </c>
      <c r="M171">
        <f t="shared" si="10"/>
        <v>102</v>
      </c>
      <c r="N171">
        <f t="shared" si="11"/>
        <v>0.67062937062937067</v>
      </c>
      <c r="O171" s="4">
        <v>0.31230000000000002</v>
      </c>
    </row>
    <row r="172" spans="1:15" x14ac:dyDescent="0.25">
      <c r="A172" t="s">
        <v>264</v>
      </c>
      <c r="B172" t="s">
        <v>262</v>
      </c>
      <c r="C172" t="s">
        <v>61</v>
      </c>
      <c r="D172">
        <v>1</v>
      </c>
      <c r="E172">
        <v>2500</v>
      </c>
      <c r="G172" s="3">
        <f t="shared" si="8"/>
        <v>29190</v>
      </c>
      <c r="H172">
        <v>490</v>
      </c>
      <c r="I172">
        <v>0.2301</v>
      </c>
      <c r="J172">
        <v>186</v>
      </c>
      <c r="K172" s="4">
        <v>578</v>
      </c>
      <c r="L172">
        <f t="shared" si="9"/>
        <v>392</v>
      </c>
      <c r="M172">
        <f t="shared" si="10"/>
        <v>304</v>
      </c>
      <c r="N172">
        <f t="shared" si="11"/>
        <v>0.7204081632653061</v>
      </c>
      <c r="O172" s="4">
        <v>0.2301</v>
      </c>
    </row>
    <row r="173" spans="1:15" x14ac:dyDescent="0.25">
      <c r="A173" t="s">
        <v>265</v>
      </c>
      <c r="B173" t="s">
        <v>262</v>
      </c>
      <c r="C173" t="s">
        <v>61</v>
      </c>
      <c r="D173">
        <v>2</v>
      </c>
      <c r="E173">
        <v>2750</v>
      </c>
      <c r="G173" s="3">
        <f t="shared" si="8"/>
        <v>32109</v>
      </c>
      <c r="H173">
        <v>538</v>
      </c>
      <c r="I173">
        <v>0.6</v>
      </c>
      <c r="J173">
        <v>188</v>
      </c>
      <c r="K173" s="4">
        <v>810</v>
      </c>
      <c r="L173">
        <f t="shared" si="9"/>
        <v>622</v>
      </c>
      <c r="M173">
        <f t="shared" si="10"/>
        <v>350</v>
      </c>
      <c r="N173">
        <f t="shared" si="11"/>
        <v>0.5501607717041801</v>
      </c>
      <c r="O173" s="4">
        <v>0.6</v>
      </c>
    </row>
    <row r="174" spans="1:15" x14ac:dyDescent="0.25">
      <c r="A174" t="s">
        <v>266</v>
      </c>
      <c r="B174" t="s">
        <v>262</v>
      </c>
      <c r="C174" t="s">
        <v>52</v>
      </c>
      <c r="D174">
        <v>1</v>
      </c>
      <c r="E174">
        <v>1800</v>
      </c>
      <c r="G174" s="3">
        <f t="shared" si="8"/>
        <v>21016.799999999999</v>
      </c>
      <c r="H174">
        <v>288</v>
      </c>
      <c r="I174">
        <v>0.2329</v>
      </c>
      <c r="J174">
        <v>89</v>
      </c>
      <c r="K174" s="4">
        <v>390</v>
      </c>
      <c r="L174">
        <f t="shared" si="9"/>
        <v>301</v>
      </c>
      <c r="M174">
        <f t="shared" si="10"/>
        <v>199</v>
      </c>
      <c r="N174">
        <f t="shared" si="11"/>
        <v>0.62890365448504992</v>
      </c>
      <c r="O174" s="4">
        <v>0.2329</v>
      </c>
    </row>
    <row r="175" spans="1:15" x14ac:dyDescent="0.25">
      <c r="A175" t="s">
        <v>267</v>
      </c>
      <c r="B175" t="s">
        <v>268</v>
      </c>
      <c r="C175" t="s">
        <v>52</v>
      </c>
      <c r="D175">
        <v>2</v>
      </c>
      <c r="E175">
        <v>3000</v>
      </c>
      <c r="G175" s="3">
        <f t="shared" si="8"/>
        <v>35028</v>
      </c>
      <c r="H175">
        <v>415</v>
      </c>
      <c r="I175">
        <v>0.40820000000000001</v>
      </c>
      <c r="J175">
        <v>193</v>
      </c>
      <c r="K175" s="4">
        <v>648</v>
      </c>
      <c r="L175">
        <f t="shared" si="9"/>
        <v>455</v>
      </c>
      <c r="M175">
        <f t="shared" si="10"/>
        <v>222</v>
      </c>
      <c r="N175">
        <f t="shared" si="11"/>
        <v>0.49032967032967034</v>
      </c>
      <c r="O175" s="4">
        <v>0.40820000000000001</v>
      </c>
    </row>
    <row r="176" spans="1:15" x14ac:dyDescent="0.25">
      <c r="A176" t="s">
        <v>269</v>
      </c>
      <c r="B176" t="s">
        <v>268</v>
      </c>
      <c r="C176" t="s">
        <v>61</v>
      </c>
      <c r="D176">
        <v>1</v>
      </c>
      <c r="E176">
        <v>2000</v>
      </c>
      <c r="G176" s="3">
        <f t="shared" si="8"/>
        <v>23352</v>
      </c>
      <c r="H176">
        <v>387</v>
      </c>
      <c r="I176">
        <v>0.32600000000000001</v>
      </c>
      <c r="J176">
        <v>193</v>
      </c>
      <c r="K176" s="4">
        <v>600</v>
      </c>
      <c r="L176">
        <f t="shared" si="9"/>
        <v>407</v>
      </c>
      <c r="M176">
        <f t="shared" si="10"/>
        <v>194</v>
      </c>
      <c r="N176">
        <f t="shared" si="11"/>
        <v>0.48132678132678142</v>
      </c>
      <c r="O176" s="4">
        <v>0.32600000000000001</v>
      </c>
    </row>
    <row r="177" spans="1:15" x14ac:dyDescent="0.25">
      <c r="A177" t="s">
        <v>270</v>
      </c>
      <c r="B177" t="s">
        <v>268</v>
      </c>
      <c r="C177" t="s">
        <v>61</v>
      </c>
      <c r="D177">
        <v>2</v>
      </c>
      <c r="E177">
        <v>2950</v>
      </c>
      <c r="G177" s="3">
        <f t="shared" si="8"/>
        <v>34444.199999999997</v>
      </c>
      <c r="H177">
        <v>575</v>
      </c>
      <c r="I177">
        <v>0.38900000000000001</v>
      </c>
      <c r="J177">
        <v>192</v>
      </c>
      <c r="K177" s="4">
        <v>829</v>
      </c>
      <c r="L177">
        <f t="shared" si="9"/>
        <v>637</v>
      </c>
      <c r="M177">
        <f t="shared" si="10"/>
        <v>383</v>
      </c>
      <c r="N177">
        <f t="shared" si="11"/>
        <v>0.58100470957613826</v>
      </c>
      <c r="O177" s="4">
        <v>0.38900000000000001</v>
      </c>
    </row>
    <row r="178" spans="1:15" x14ac:dyDescent="0.25">
      <c r="A178" t="s">
        <v>271</v>
      </c>
      <c r="B178" t="s">
        <v>268</v>
      </c>
      <c r="C178" t="s">
        <v>52</v>
      </c>
      <c r="D178">
        <v>1</v>
      </c>
      <c r="E178">
        <v>1700</v>
      </c>
      <c r="G178" s="3">
        <f t="shared" si="8"/>
        <v>19849.2</v>
      </c>
      <c r="H178">
        <v>228</v>
      </c>
      <c r="I178">
        <v>0.52049999999999996</v>
      </c>
      <c r="J178">
        <v>98</v>
      </c>
      <c r="K178" s="4">
        <v>432</v>
      </c>
      <c r="L178">
        <f t="shared" si="9"/>
        <v>334</v>
      </c>
      <c r="M178">
        <f t="shared" si="10"/>
        <v>130</v>
      </c>
      <c r="N178">
        <f t="shared" si="11"/>
        <v>0.41137724550898203</v>
      </c>
      <c r="O178" s="4">
        <v>0.52049999999999996</v>
      </c>
    </row>
    <row r="179" spans="1:15" x14ac:dyDescent="0.25">
      <c r="A179" t="s">
        <v>272</v>
      </c>
      <c r="B179" t="s">
        <v>273</v>
      </c>
      <c r="C179" t="s">
        <v>52</v>
      </c>
      <c r="D179">
        <v>1</v>
      </c>
      <c r="E179">
        <v>3000</v>
      </c>
      <c r="G179" s="3">
        <f t="shared" si="8"/>
        <v>35028</v>
      </c>
      <c r="H179">
        <v>337</v>
      </c>
      <c r="I179">
        <v>0.46300000000000002</v>
      </c>
      <c r="J179">
        <v>87</v>
      </c>
      <c r="K179" s="4">
        <v>512</v>
      </c>
      <c r="L179">
        <f t="shared" si="9"/>
        <v>425</v>
      </c>
      <c r="M179">
        <f t="shared" si="10"/>
        <v>250</v>
      </c>
      <c r="N179">
        <f t="shared" si="11"/>
        <v>0.57058823529411762</v>
      </c>
      <c r="O179" s="4">
        <v>0.46300000000000002</v>
      </c>
    </row>
    <row r="180" spans="1:15" x14ac:dyDescent="0.25">
      <c r="A180" t="s">
        <v>274</v>
      </c>
      <c r="B180" t="s">
        <v>273</v>
      </c>
      <c r="C180" t="s">
        <v>52</v>
      </c>
      <c r="D180">
        <v>2</v>
      </c>
      <c r="E180">
        <v>3200</v>
      </c>
      <c r="G180" s="3">
        <f t="shared" si="8"/>
        <v>37363.199999999997</v>
      </c>
      <c r="H180">
        <v>154</v>
      </c>
      <c r="I180">
        <v>0.67949999999999999</v>
      </c>
      <c r="J180">
        <v>154</v>
      </c>
      <c r="K180" s="4">
        <v>480</v>
      </c>
      <c r="L180">
        <f t="shared" si="9"/>
        <v>326</v>
      </c>
      <c r="M180">
        <f t="shared" si="10"/>
        <v>0</v>
      </c>
      <c r="N180">
        <f t="shared" si="11"/>
        <v>0.1</v>
      </c>
      <c r="O180" s="4">
        <v>0.67949999999999999</v>
      </c>
    </row>
    <row r="181" spans="1:15" x14ac:dyDescent="0.25">
      <c r="A181" t="s">
        <v>275</v>
      </c>
      <c r="B181" t="s">
        <v>276</v>
      </c>
      <c r="C181" t="s">
        <v>52</v>
      </c>
      <c r="D181">
        <v>2</v>
      </c>
      <c r="E181">
        <v>4500</v>
      </c>
      <c r="G181" s="3">
        <f t="shared" si="8"/>
        <v>52542</v>
      </c>
      <c r="H181">
        <v>432</v>
      </c>
      <c r="I181">
        <v>0.68220000000000003</v>
      </c>
      <c r="J181">
        <v>273</v>
      </c>
      <c r="K181" s="4">
        <v>853</v>
      </c>
      <c r="L181">
        <f t="shared" si="9"/>
        <v>580</v>
      </c>
      <c r="M181">
        <f t="shared" si="10"/>
        <v>159</v>
      </c>
      <c r="N181">
        <f t="shared" si="11"/>
        <v>0.31931034482758625</v>
      </c>
      <c r="O181" s="4">
        <v>0.68220000000000003</v>
      </c>
    </row>
    <row r="182" spans="1:15" x14ac:dyDescent="0.25">
      <c r="A182" t="s">
        <v>277</v>
      </c>
      <c r="B182" t="s">
        <v>51</v>
      </c>
      <c r="C182" t="s">
        <v>52</v>
      </c>
      <c r="D182">
        <v>1</v>
      </c>
      <c r="E182">
        <v>800</v>
      </c>
      <c r="G182" s="3">
        <f t="shared" si="8"/>
        <v>9340.7999999999993</v>
      </c>
      <c r="H182">
        <v>104</v>
      </c>
      <c r="I182">
        <v>0.56989999999999996</v>
      </c>
      <c r="J182">
        <v>53</v>
      </c>
      <c r="K182" s="4">
        <v>188</v>
      </c>
      <c r="L182">
        <f t="shared" si="9"/>
        <v>135</v>
      </c>
      <c r="M182">
        <f t="shared" si="10"/>
        <v>51</v>
      </c>
      <c r="N182">
        <f t="shared" si="11"/>
        <v>0.40222222222222226</v>
      </c>
      <c r="O182" s="4">
        <v>0.56989999999999996</v>
      </c>
    </row>
    <row r="183" spans="1:15" x14ac:dyDescent="0.25">
      <c r="A183" t="s">
        <v>278</v>
      </c>
      <c r="B183" t="s">
        <v>276</v>
      </c>
      <c r="C183" t="s">
        <v>61</v>
      </c>
      <c r="D183">
        <v>1</v>
      </c>
      <c r="E183">
        <v>4500</v>
      </c>
      <c r="G183" s="3">
        <f t="shared" si="8"/>
        <v>52542</v>
      </c>
      <c r="H183">
        <v>200</v>
      </c>
      <c r="I183">
        <v>0.86850000000000005</v>
      </c>
      <c r="J183">
        <v>103</v>
      </c>
      <c r="K183" s="4">
        <v>807</v>
      </c>
      <c r="L183">
        <f t="shared" si="9"/>
        <v>704</v>
      </c>
      <c r="M183">
        <f t="shared" si="10"/>
        <v>97</v>
      </c>
      <c r="N183">
        <f t="shared" si="11"/>
        <v>0.21022727272727276</v>
      </c>
      <c r="O183" s="4">
        <v>0.86850000000000005</v>
      </c>
    </row>
    <row r="184" spans="1:15" x14ac:dyDescent="0.25">
      <c r="A184" t="s">
        <v>279</v>
      </c>
      <c r="B184" t="s">
        <v>276</v>
      </c>
      <c r="C184" t="s">
        <v>61</v>
      </c>
      <c r="D184">
        <v>2</v>
      </c>
      <c r="E184">
        <v>5500</v>
      </c>
      <c r="G184" s="3">
        <f t="shared" si="8"/>
        <v>64218</v>
      </c>
      <c r="H184">
        <v>428</v>
      </c>
      <c r="I184">
        <v>0.52329999999999999</v>
      </c>
      <c r="J184">
        <v>200</v>
      </c>
      <c r="K184" s="4">
        <v>770</v>
      </c>
      <c r="L184">
        <f t="shared" si="9"/>
        <v>570</v>
      </c>
      <c r="M184">
        <f t="shared" si="10"/>
        <v>228</v>
      </c>
      <c r="N184">
        <f t="shared" si="11"/>
        <v>0.42000000000000004</v>
      </c>
      <c r="O184" s="4">
        <v>0.52329999999999999</v>
      </c>
    </row>
    <row r="185" spans="1:15" x14ac:dyDescent="0.25">
      <c r="A185" t="s">
        <v>280</v>
      </c>
      <c r="B185" t="s">
        <v>276</v>
      </c>
      <c r="C185" t="s">
        <v>52</v>
      </c>
      <c r="D185">
        <v>1</v>
      </c>
      <c r="E185">
        <v>3500</v>
      </c>
      <c r="G185" s="3">
        <f t="shared" si="8"/>
        <v>40866</v>
      </c>
      <c r="H185">
        <v>576</v>
      </c>
      <c r="I185">
        <v>0.46029999999999999</v>
      </c>
      <c r="J185">
        <v>151</v>
      </c>
      <c r="K185" s="4">
        <v>890</v>
      </c>
      <c r="L185">
        <f t="shared" si="9"/>
        <v>739</v>
      </c>
      <c r="M185">
        <f t="shared" si="10"/>
        <v>425</v>
      </c>
      <c r="N185">
        <f t="shared" si="11"/>
        <v>0.56008119079837615</v>
      </c>
      <c r="O185" s="4">
        <v>0.46029999999999999</v>
      </c>
    </row>
    <row r="186" spans="1:15" x14ac:dyDescent="0.25">
      <c r="A186" t="s">
        <v>281</v>
      </c>
      <c r="B186" t="s">
        <v>282</v>
      </c>
      <c r="C186" t="s">
        <v>52</v>
      </c>
      <c r="D186">
        <v>2</v>
      </c>
      <c r="E186">
        <v>4000</v>
      </c>
      <c r="G186" s="3">
        <f t="shared" si="8"/>
        <v>46704</v>
      </c>
      <c r="H186">
        <v>560</v>
      </c>
      <c r="I186">
        <v>0.35339999999999999</v>
      </c>
      <c r="J186">
        <v>218</v>
      </c>
      <c r="K186" s="4">
        <v>681</v>
      </c>
      <c r="L186">
        <f t="shared" si="9"/>
        <v>463</v>
      </c>
      <c r="M186">
        <f t="shared" si="10"/>
        <v>342</v>
      </c>
      <c r="N186">
        <f t="shared" si="11"/>
        <v>0.69092872570194386</v>
      </c>
      <c r="O186" s="4">
        <v>0.35339999999999999</v>
      </c>
    </row>
    <row r="187" spans="1:15" x14ac:dyDescent="0.25">
      <c r="A187" t="s">
        <v>283</v>
      </c>
      <c r="B187" t="s">
        <v>282</v>
      </c>
      <c r="C187" t="s">
        <v>52</v>
      </c>
      <c r="D187">
        <v>1</v>
      </c>
      <c r="E187">
        <v>3000</v>
      </c>
      <c r="G187" s="3">
        <f t="shared" si="8"/>
        <v>35028</v>
      </c>
      <c r="H187">
        <v>288</v>
      </c>
      <c r="I187">
        <v>0.49859999999999999</v>
      </c>
      <c r="J187">
        <v>109</v>
      </c>
      <c r="K187" s="4">
        <v>640</v>
      </c>
      <c r="L187">
        <f t="shared" si="9"/>
        <v>531</v>
      </c>
      <c r="M187">
        <f t="shared" si="10"/>
        <v>179</v>
      </c>
      <c r="N187">
        <f t="shared" si="11"/>
        <v>0.36967984934086628</v>
      </c>
      <c r="O187" s="4">
        <v>0.49859999999999999</v>
      </c>
    </row>
    <row r="188" spans="1:15" x14ac:dyDescent="0.25">
      <c r="A188" t="s">
        <v>284</v>
      </c>
      <c r="B188" t="s">
        <v>285</v>
      </c>
      <c r="C188" t="s">
        <v>52</v>
      </c>
      <c r="D188">
        <v>2</v>
      </c>
      <c r="E188">
        <v>5600</v>
      </c>
      <c r="G188" s="3">
        <f t="shared" si="8"/>
        <v>65385.599999999999</v>
      </c>
      <c r="H188">
        <v>373</v>
      </c>
      <c r="I188">
        <v>0.5151</v>
      </c>
      <c r="J188">
        <v>196</v>
      </c>
      <c r="K188" s="4">
        <v>612</v>
      </c>
      <c r="L188">
        <f t="shared" si="9"/>
        <v>416</v>
      </c>
      <c r="M188">
        <f t="shared" si="10"/>
        <v>177</v>
      </c>
      <c r="N188">
        <f t="shared" si="11"/>
        <v>0.44038461538461537</v>
      </c>
      <c r="O188" s="4">
        <v>0.5151</v>
      </c>
    </row>
    <row r="189" spans="1:15" x14ac:dyDescent="0.25">
      <c r="A189" t="s">
        <v>286</v>
      </c>
      <c r="B189" t="s">
        <v>285</v>
      </c>
      <c r="C189" t="s">
        <v>61</v>
      </c>
      <c r="D189">
        <v>1</v>
      </c>
      <c r="E189">
        <v>3200</v>
      </c>
      <c r="G189" s="3">
        <f t="shared" si="8"/>
        <v>37363.199999999997</v>
      </c>
      <c r="H189">
        <v>420</v>
      </c>
      <c r="I189">
        <v>0.87119999999999997</v>
      </c>
      <c r="J189">
        <v>165</v>
      </c>
      <c r="K189" s="4">
        <v>1296</v>
      </c>
      <c r="L189">
        <f t="shared" si="9"/>
        <v>1131</v>
      </c>
      <c r="M189">
        <f t="shared" si="10"/>
        <v>255</v>
      </c>
      <c r="N189">
        <f t="shared" si="11"/>
        <v>0.28037135278514591</v>
      </c>
      <c r="O189" s="4">
        <v>0.87119999999999997</v>
      </c>
    </row>
    <row r="190" spans="1:15" x14ac:dyDescent="0.25">
      <c r="A190" t="s">
        <v>287</v>
      </c>
      <c r="B190" t="s">
        <v>285</v>
      </c>
      <c r="C190" t="s">
        <v>61</v>
      </c>
      <c r="D190">
        <v>2</v>
      </c>
      <c r="E190">
        <v>3500</v>
      </c>
      <c r="G190" s="3">
        <f t="shared" si="8"/>
        <v>40866</v>
      </c>
      <c r="H190">
        <v>593</v>
      </c>
      <c r="I190">
        <v>0.50680000000000003</v>
      </c>
      <c r="J190">
        <v>268</v>
      </c>
      <c r="K190" s="4">
        <v>1032</v>
      </c>
      <c r="L190">
        <f t="shared" si="9"/>
        <v>764</v>
      </c>
      <c r="M190">
        <f t="shared" si="10"/>
        <v>325</v>
      </c>
      <c r="N190">
        <f t="shared" si="11"/>
        <v>0.44031413612565451</v>
      </c>
      <c r="O190" s="4">
        <v>0.50680000000000003</v>
      </c>
    </row>
    <row r="191" spans="1:15" x14ac:dyDescent="0.25">
      <c r="A191" t="s">
        <v>288</v>
      </c>
      <c r="B191" t="s">
        <v>285</v>
      </c>
      <c r="C191" t="s">
        <v>52</v>
      </c>
      <c r="D191">
        <v>1</v>
      </c>
      <c r="E191">
        <v>3400</v>
      </c>
      <c r="G191" s="3">
        <f t="shared" si="8"/>
        <v>39698.400000000001</v>
      </c>
      <c r="H191">
        <v>436</v>
      </c>
      <c r="I191">
        <v>0.28220000000000001</v>
      </c>
      <c r="J191">
        <v>106</v>
      </c>
      <c r="K191" s="4">
        <v>624</v>
      </c>
      <c r="L191">
        <f t="shared" si="9"/>
        <v>518</v>
      </c>
      <c r="M191">
        <f t="shared" si="10"/>
        <v>330</v>
      </c>
      <c r="N191">
        <f t="shared" si="11"/>
        <v>0.60965250965250961</v>
      </c>
      <c r="O191" s="4">
        <v>0.28220000000000001</v>
      </c>
    </row>
    <row r="192" spans="1:15" x14ac:dyDescent="0.25">
      <c r="A192" t="s">
        <v>289</v>
      </c>
      <c r="B192" t="s">
        <v>290</v>
      </c>
      <c r="C192" t="s">
        <v>52</v>
      </c>
      <c r="D192">
        <v>2</v>
      </c>
      <c r="E192">
        <v>4200</v>
      </c>
      <c r="G192" s="3">
        <f t="shared" si="8"/>
        <v>49039.199999999997</v>
      </c>
      <c r="H192">
        <v>426</v>
      </c>
      <c r="I192">
        <v>0.54249999999999998</v>
      </c>
      <c r="J192">
        <v>210</v>
      </c>
      <c r="K192" s="4">
        <v>654</v>
      </c>
      <c r="L192">
        <f t="shared" si="9"/>
        <v>444</v>
      </c>
      <c r="M192">
        <f t="shared" si="10"/>
        <v>216</v>
      </c>
      <c r="N192">
        <f t="shared" si="11"/>
        <v>0.48918918918918919</v>
      </c>
      <c r="O192" s="4">
        <v>0.54249999999999998</v>
      </c>
    </row>
    <row r="193" spans="1:15" x14ac:dyDescent="0.25">
      <c r="A193" t="s">
        <v>291</v>
      </c>
      <c r="B193" t="s">
        <v>292</v>
      </c>
      <c r="C193" t="s">
        <v>52</v>
      </c>
      <c r="D193">
        <v>2</v>
      </c>
      <c r="E193">
        <v>1100</v>
      </c>
      <c r="G193" s="3">
        <f t="shared" si="8"/>
        <v>12843.6</v>
      </c>
      <c r="H193">
        <v>142</v>
      </c>
      <c r="I193">
        <v>8.2199999999999995E-2</v>
      </c>
      <c r="J193">
        <v>111</v>
      </c>
      <c r="K193" s="4">
        <v>148</v>
      </c>
      <c r="L193">
        <f t="shared" si="9"/>
        <v>37</v>
      </c>
      <c r="M193">
        <f t="shared" si="10"/>
        <v>31</v>
      </c>
      <c r="N193">
        <f t="shared" si="11"/>
        <v>0.77027027027027029</v>
      </c>
      <c r="O193" s="4">
        <v>8.2199999999999995E-2</v>
      </c>
    </row>
    <row r="194" spans="1:15" x14ac:dyDescent="0.25">
      <c r="A194" t="s">
        <v>293</v>
      </c>
      <c r="B194" t="s">
        <v>290</v>
      </c>
      <c r="C194" t="s">
        <v>61</v>
      </c>
      <c r="D194">
        <v>1</v>
      </c>
      <c r="E194">
        <v>3000</v>
      </c>
      <c r="G194" s="3">
        <f t="shared" si="8"/>
        <v>35028</v>
      </c>
      <c r="H194">
        <v>621</v>
      </c>
      <c r="I194">
        <v>0.34789999999999999</v>
      </c>
      <c r="J194">
        <v>133</v>
      </c>
      <c r="K194" s="4">
        <v>1040</v>
      </c>
      <c r="L194">
        <f t="shared" si="9"/>
        <v>907</v>
      </c>
      <c r="M194">
        <f t="shared" si="10"/>
        <v>488</v>
      </c>
      <c r="N194">
        <f t="shared" si="11"/>
        <v>0.53042998897464166</v>
      </c>
      <c r="O194" s="4">
        <v>0.34789999999999999</v>
      </c>
    </row>
    <row r="195" spans="1:15" x14ac:dyDescent="0.25">
      <c r="A195" t="s">
        <v>294</v>
      </c>
      <c r="B195" t="s">
        <v>290</v>
      </c>
      <c r="C195" t="s">
        <v>61</v>
      </c>
      <c r="D195">
        <v>2</v>
      </c>
      <c r="E195">
        <v>3900</v>
      </c>
      <c r="G195" s="3">
        <f t="shared" si="8"/>
        <v>45536.4</v>
      </c>
      <c r="H195">
        <v>535</v>
      </c>
      <c r="I195">
        <v>0.47670000000000001</v>
      </c>
      <c r="J195">
        <v>231</v>
      </c>
      <c r="K195" s="4">
        <v>888</v>
      </c>
      <c r="L195">
        <f t="shared" si="9"/>
        <v>657</v>
      </c>
      <c r="M195">
        <f t="shared" si="10"/>
        <v>304</v>
      </c>
      <c r="N195">
        <f t="shared" si="11"/>
        <v>0.4701674277016743</v>
      </c>
      <c r="O195" s="4">
        <v>0.47670000000000001</v>
      </c>
    </row>
    <row r="196" spans="1:15" x14ac:dyDescent="0.25">
      <c r="A196" t="s">
        <v>295</v>
      </c>
      <c r="B196" t="s">
        <v>290</v>
      </c>
      <c r="C196" t="s">
        <v>52</v>
      </c>
      <c r="D196">
        <v>1</v>
      </c>
      <c r="E196">
        <v>3600</v>
      </c>
      <c r="G196" s="3">
        <f t="shared" si="8"/>
        <v>42033.599999999999</v>
      </c>
      <c r="H196">
        <v>196</v>
      </c>
      <c r="I196">
        <v>0.77810000000000001</v>
      </c>
      <c r="J196">
        <v>137</v>
      </c>
      <c r="K196" s="4">
        <v>808</v>
      </c>
      <c r="L196">
        <f t="shared" si="9"/>
        <v>671</v>
      </c>
      <c r="M196">
        <f t="shared" si="10"/>
        <v>59</v>
      </c>
      <c r="N196">
        <f t="shared" si="11"/>
        <v>0.17034277198211625</v>
      </c>
      <c r="O196" s="4">
        <v>0.77810000000000001</v>
      </c>
    </row>
    <row r="197" spans="1:15" x14ac:dyDescent="0.25">
      <c r="A197" t="s">
        <v>296</v>
      </c>
      <c r="B197" t="s">
        <v>297</v>
      </c>
      <c r="C197" t="s">
        <v>52</v>
      </c>
      <c r="D197">
        <v>2</v>
      </c>
      <c r="E197">
        <v>3500</v>
      </c>
      <c r="G197" s="3">
        <f t="shared" ref="G197:G247" si="12">E197*12*$F$4</f>
        <v>40866</v>
      </c>
      <c r="H197">
        <v>294</v>
      </c>
      <c r="I197">
        <v>0.39729999999999999</v>
      </c>
      <c r="J197">
        <v>155</v>
      </c>
      <c r="K197" s="4">
        <v>483</v>
      </c>
      <c r="L197">
        <f t="shared" ref="L197:L247" si="13">K197-J197</f>
        <v>328</v>
      </c>
      <c r="M197">
        <f t="shared" ref="M197:M247" si="14">H197-J197</f>
        <v>139</v>
      </c>
      <c r="N197">
        <f t="shared" ref="N197:N247" si="15">0.1+$K$2*M197/L197</f>
        <v>0.4390243902439025</v>
      </c>
      <c r="O197" s="4">
        <v>0.39729999999999999</v>
      </c>
    </row>
    <row r="198" spans="1:15" x14ac:dyDescent="0.25">
      <c r="A198" t="s">
        <v>298</v>
      </c>
      <c r="B198" t="s">
        <v>297</v>
      </c>
      <c r="C198" t="s">
        <v>61</v>
      </c>
      <c r="D198">
        <v>1</v>
      </c>
      <c r="E198">
        <v>2500</v>
      </c>
      <c r="G198" s="3">
        <f t="shared" si="12"/>
        <v>29190</v>
      </c>
      <c r="H198">
        <v>471</v>
      </c>
      <c r="I198">
        <v>0.6</v>
      </c>
      <c r="J198">
        <v>111</v>
      </c>
      <c r="K198" s="4">
        <v>868</v>
      </c>
      <c r="L198">
        <f t="shared" si="13"/>
        <v>757</v>
      </c>
      <c r="M198">
        <f t="shared" si="14"/>
        <v>360</v>
      </c>
      <c r="N198">
        <f t="shared" si="15"/>
        <v>0.480449141347424</v>
      </c>
      <c r="O198" s="4">
        <v>0.6</v>
      </c>
    </row>
    <row r="199" spans="1:15" x14ac:dyDescent="0.25">
      <c r="A199" t="s">
        <v>299</v>
      </c>
      <c r="B199" t="s">
        <v>297</v>
      </c>
      <c r="C199" t="s">
        <v>61</v>
      </c>
      <c r="D199">
        <v>2</v>
      </c>
      <c r="E199">
        <v>3000</v>
      </c>
      <c r="G199" s="3">
        <f t="shared" si="12"/>
        <v>35028</v>
      </c>
      <c r="H199">
        <v>620</v>
      </c>
      <c r="I199">
        <v>0.29320000000000002</v>
      </c>
      <c r="J199">
        <v>195</v>
      </c>
      <c r="K199" s="4">
        <v>752</v>
      </c>
      <c r="L199">
        <f t="shared" si="13"/>
        <v>557</v>
      </c>
      <c r="M199">
        <f t="shared" si="14"/>
        <v>425</v>
      </c>
      <c r="N199">
        <f t="shared" si="15"/>
        <v>0.71041292639138243</v>
      </c>
      <c r="O199" s="4">
        <v>0.29320000000000002</v>
      </c>
    </row>
    <row r="200" spans="1:15" x14ac:dyDescent="0.25">
      <c r="A200" t="s">
        <v>300</v>
      </c>
      <c r="B200" t="s">
        <v>297</v>
      </c>
      <c r="C200" t="s">
        <v>52</v>
      </c>
      <c r="D200">
        <v>1</v>
      </c>
      <c r="E200">
        <v>3000</v>
      </c>
      <c r="G200" s="3">
        <f t="shared" si="12"/>
        <v>35028</v>
      </c>
      <c r="H200">
        <v>235</v>
      </c>
      <c r="I200">
        <v>0.6411</v>
      </c>
      <c r="J200">
        <v>80</v>
      </c>
      <c r="K200" s="4">
        <v>469</v>
      </c>
      <c r="L200">
        <f t="shared" si="13"/>
        <v>389</v>
      </c>
      <c r="M200">
        <f t="shared" si="14"/>
        <v>155</v>
      </c>
      <c r="N200">
        <f t="shared" si="15"/>
        <v>0.41876606683804629</v>
      </c>
      <c r="O200" s="4">
        <v>0.6411</v>
      </c>
    </row>
    <row r="201" spans="1:15" x14ac:dyDescent="0.25">
      <c r="A201" t="s">
        <v>301</v>
      </c>
      <c r="B201" t="s">
        <v>302</v>
      </c>
      <c r="C201" t="s">
        <v>52</v>
      </c>
      <c r="D201">
        <v>2</v>
      </c>
      <c r="E201">
        <v>3900</v>
      </c>
      <c r="G201" s="3">
        <f t="shared" si="12"/>
        <v>45536.4</v>
      </c>
      <c r="H201">
        <v>284</v>
      </c>
      <c r="I201">
        <v>0.50409999999999999</v>
      </c>
      <c r="J201">
        <v>116</v>
      </c>
      <c r="K201" s="4">
        <v>361</v>
      </c>
      <c r="L201">
        <f t="shared" si="13"/>
        <v>245</v>
      </c>
      <c r="M201">
        <f t="shared" si="14"/>
        <v>168</v>
      </c>
      <c r="N201">
        <f t="shared" si="15"/>
        <v>0.64857142857142858</v>
      </c>
      <c r="O201" s="4">
        <v>0.50409999999999999</v>
      </c>
    </row>
    <row r="202" spans="1:15" x14ac:dyDescent="0.25">
      <c r="A202" t="s">
        <v>303</v>
      </c>
      <c r="B202" t="s">
        <v>302</v>
      </c>
      <c r="C202" t="s">
        <v>61</v>
      </c>
      <c r="D202">
        <v>1</v>
      </c>
      <c r="E202">
        <v>2800</v>
      </c>
      <c r="G202" s="3">
        <f t="shared" si="12"/>
        <v>32692.799999999999</v>
      </c>
      <c r="H202">
        <v>355</v>
      </c>
      <c r="I202">
        <v>0.4027</v>
      </c>
      <c r="J202">
        <v>102</v>
      </c>
      <c r="K202" s="4">
        <v>799</v>
      </c>
      <c r="L202">
        <f t="shared" si="13"/>
        <v>697</v>
      </c>
      <c r="M202">
        <f t="shared" si="14"/>
        <v>253</v>
      </c>
      <c r="N202">
        <f t="shared" si="15"/>
        <v>0.39038737446197991</v>
      </c>
      <c r="O202" s="4">
        <v>0.4027</v>
      </c>
    </row>
    <row r="203" spans="1:15" x14ac:dyDescent="0.25">
      <c r="A203" t="s">
        <v>304</v>
      </c>
      <c r="B203" t="s">
        <v>302</v>
      </c>
      <c r="C203" t="s">
        <v>61</v>
      </c>
      <c r="D203">
        <v>2</v>
      </c>
      <c r="E203">
        <v>3500</v>
      </c>
      <c r="G203" s="3">
        <f t="shared" si="12"/>
        <v>40866</v>
      </c>
      <c r="H203">
        <v>436</v>
      </c>
      <c r="I203">
        <v>0.50680000000000003</v>
      </c>
      <c r="J203">
        <v>188</v>
      </c>
      <c r="K203" s="4">
        <v>724</v>
      </c>
      <c r="L203">
        <f t="shared" si="13"/>
        <v>536</v>
      </c>
      <c r="M203">
        <f t="shared" si="14"/>
        <v>248</v>
      </c>
      <c r="N203">
        <f t="shared" si="15"/>
        <v>0.47014925373134331</v>
      </c>
      <c r="O203" s="4">
        <v>0.50680000000000003</v>
      </c>
    </row>
    <row r="204" spans="1:15" x14ac:dyDescent="0.25">
      <c r="A204" t="s">
        <v>305</v>
      </c>
      <c r="B204" t="s">
        <v>292</v>
      </c>
      <c r="C204" t="s">
        <v>61</v>
      </c>
      <c r="D204">
        <v>1</v>
      </c>
      <c r="E204">
        <v>900</v>
      </c>
      <c r="G204" s="3">
        <f t="shared" si="12"/>
        <v>10508.4</v>
      </c>
      <c r="H204">
        <v>141</v>
      </c>
      <c r="I204">
        <v>0.54790000000000005</v>
      </c>
      <c r="J204">
        <v>116</v>
      </c>
      <c r="K204" s="4">
        <v>296</v>
      </c>
      <c r="L204">
        <f t="shared" si="13"/>
        <v>180</v>
      </c>
      <c r="M204">
        <f t="shared" si="14"/>
        <v>25</v>
      </c>
      <c r="N204">
        <f t="shared" si="15"/>
        <v>0.21111111111111111</v>
      </c>
      <c r="O204" s="4">
        <v>0.54790000000000005</v>
      </c>
    </row>
    <row r="205" spans="1:15" x14ac:dyDescent="0.25">
      <c r="A205" t="s">
        <v>306</v>
      </c>
      <c r="B205" t="s">
        <v>302</v>
      </c>
      <c r="C205" t="s">
        <v>52</v>
      </c>
      <c r="D205">
        <v>1</v>
      </c>
      <c r="E205">
        <v>2600</v>
      </c>
      <c r="G205" s="3">
        <f t="shared" si="12"/>
        <v>30357.599999999999</v>
      </c>
      <c r="H205">
        <v>250</v>
      </c>
      <c r="I205">
        <v>0.36990000000000001</v>
      </c>
      <c r="J205">
        <v>69</v>
      </c>
      <c r="K205" s="4">
        <v>406</v>
      </c>
      <c r="L205">
        <f t="shared" si="13"/>
        <v>337</v>
      </c>
      <c r="M205">
        <f t="shared" si="14"/>
        <v>181</v>
      </c>
      <c r="N205">
        <f t="shared" si="15"/>
        <v>0.52967359050445106</v>
      </c>
      <c r="O205" s="4">
        <v>0.36990000000000001</v>
      </c>
    </row>
    <row r="206" spans="1:15" x14ac:dyDescent="0.25">
      <c r="A206" t="s">
        <v>307</v>
      </c>
      <c r="B206" t="s">
        <v>308</v>
      </c>
      <c r="C206" t="s">
        <v>52</v>
      </c>
      <c r="D206">
        <v>2</v>
      </c>
      <c r="E206">
        <v>2695</v>
      </c>
      <c r="G206" s="3">
        <f t="shared" si="12"/>
        <v>31466.82</v>
      </c>
      <c r="H206">
        <v>443</v>
      </c>
      <c r="I206">
        <v>0.2356</v>
      </c>
      <c r="J206">
        <v>265</v>
      </c>
      <c r="K206" s="4">
        <v>534</v>
      </c>
      <c r="L206">
        <f t="shared" si="13"/>
        <v>269</v>
      </c>
      <c r="M206">
        <f t="shared" si="14"/>
        <v>178</v>
      </c>
      <c r="N206">
        <f t="shared" si="15"/>
        <v>0.6293680297397769</v>
      </c>
      <c r="O206" s="4">
        <v>0.2356</v>
      </c>
    </row>
    <row r="207" spans="1:15" x14ac:dyDescent="0.25">
      <c r="A207" t="s">
        <v>309</v>
      </c>
      <c r="B207" t="s">
        <v>308</v>
      </c>
      <c r="C207" t="s">
        <v>61</v>
      </c>
      <c r="D207">
        <v>1</v>
      </c>
      <c r="E207">
        <v>3000</v>
      </c>
      <c r="G207" s="3">
        <f t="shared" si="12"/>
        <v>35028</v>
      </c>
      <c r="H207">
        <v>343</v>
      </c>
      <c r="I207">
        <v>0.58079999999999998</v>
      </c>
      <c r="J207">
        <v>158</v>
      </c>
      <c r="K207" s="4">
        <v>706</v>
      </c>
      <c r="L207">
        <f t="shared" si="13"/>
        <v>548</v>
      </c>
      <c r="M207">
        <f t="shared" si="14"/>
        <v>185</v>
      </c>
      <c r="N207">
        <f t="shared" si="15"/>
        <v>0.37007299270072991</v>
      </c>
      <c r="O207" s="4">
        <v>0.58079999999999998</v>
      </c>
    </row>
    <row r="208" spans="1:15" x14ac:dyDescent="0.25">
      <c r="A208" t="s">
        <v>310</v>
      </c>
      <c r="B208" t="s">
        <v>308</v>
      </c>
      <c r="C208" t="s">
        <v>61</v>
      </c>
      <c r="D208">
        <v>2</v>
      </c>
      <c r="E208">
        <v>4000</v>
      </c>
      <c r="G208" s="3">
        <f t="shared" si="12"/>
        <v>46704</v>
      </c>
      <c r="H208">
        <v>739</v>
      </c>
      <c r="I208">
        <v>1.9199999999999998E-2</v>
      </c>
      <c r="J208">
        <v>306</v>
      </c>
      <c r="K208" s="4">
        <v>781</v>
      </c>
      <c r="L208">
        <f t="shared" si="13"/>
        <v>475</v>
      </c>
      <c r="M208">
        <f t="shared" si="14"/>
        <v>433</v>
      </c>
      <c r="N208">
        <f t="shared" si="15"/>
        <v>0.82926315789473692</v>
      </c>
      <c r="O208" s="4">
        <v>1.9199999999999998E-2</v>
      </c>
    </row>
    <row r="209" spans="1:15" x14ac:dyDescent="0.25">
      <c r="A209" t="s">
        <v>311</v>
      </c>
      <c r="B209" t="s">
        <v>308</v>
      </c>
      <c r="C209" t="s">
        <v>52</v>
      </c>
      <c r="D209">
        <v>1</v>
      </c>
      <c r="E209">
        <v>2295</v>
      </c>
      <c r="G209" s="3">
        <f t="shared" si="12"/>
        <v>26796.42</v>
      </c>
      <c r="H209">
        <v>270</v>
      </c>
      <c r="I209">
        <v>0.46850000000000003</v>
      </c>
      <c r="J209">
        <v>100</v>
      </c>
      <c r="K209" s="4">
        <v>469</v>
      </c>
      <c r="L209">
        <f t="shared" si="13"/>
        <v>369</v>
      </c>
      <c r="M209">
        <f t="shared" si="14"/>
        <v>170</v>
      </c>
      <c r="N209">
        <f t="shared" si="15"/>
        <v>0.46856368563685635</v>
      </c>
      <c r="O209" s="4">
        <v>0.46850000000000003</v>
      </c>
    </row>
    <row r="210" spans="1:15" x14ac:dyDescent="0.25">
      <c r="A210" t="s">
        <v>312</v>
      </c>
      <c r="B210" t="s">
        <v>313</v>
      </c>
      <c r="C210" t="s">
        <v>52</v>
      </c>
      <c r="D210">
        <v>2</v>
      </c>
      <c r="E210">
        <v>3000</v>
      </c>
      <c r="G210" s="3">
        <f t="shared" si="12"/>
        <v>35028</v>
      </c>
      <c r="H210">
        <v>424</v>
      </c>
      <c r="I210">
        <v>0.34250000000000003</v>
      </c>
      <c r="J210">
        <v>270</v>
      </c>
      <c r="K210" s="4">
        <v>543</v>
      </c>
      <c r="L210">
        <f t="shared" si="13"/>
        <v>273</v>
      </c>
      <c r="M210">
        <f t="shared" si="14"/>
        <v>154</v>
      </c>
      <c r="N210">
        <f t="shared" si="15"/>
        <v>0.55128205128205132</v>
      </c>
      <c r="O210" s="4">
        <v>0.34250000000000003</v>
      </c>
    </row>
    <row r="211" spans="1:15" x14ac:dyDescent="0.25">
      <c r="A211" t="s">
        <v>314</v>
      </c>
      <c r="B211" t="s">
        <v>313</v>
      </c>
      <c r="C211" t="s">
        <v>61</v>
      </c>
      <c r="D211">
        <v>1</v>
      </c>
      <c r="E211">
        <v>3300</v>
      </c>
      <c r="G211" s="3">
        <f t="shared" si="12"/>
        <v>38530.799999999996</v>
      </c>
      <c r="H211">
        <v>980</v>
      </c>
      <c r="I211">
        <v>0.2712</v>
      </c>
      <c r="J211">
        <v>283</v>
      </c>
      <c r="K211" s="4">
        <v>1261</v>
      </c>
      <c r="L211">
        <f t="shared" si="13"/>
        <v>978</v>
      </c>
      <c r="M211">
        <f t="shared" si="14"/>
        <v>697</v>
      </c>
      <c r="N211">
        <f t="shared" si="15"/>
        <v>0.67014314928425356</v>
      </c>
      <c r="O211" s="4">
        <v>0.2712</v>
      </c>
    </row>
    <row r="212" spans="1:15" x14ac:dyDescent="0.25">
      <c r="A212" t="s">
        <v>315</v>
      </c>
      <c r="B212" t="s">
        <v>313</v>
      </c>
      <c r="C212" t="s">
        <v>61</v>
      </c>
      <c r="D212">
        <v>2</v>
      </c>
      <c r="E212">
        <v>4500</v>
      </c>
      <c r="G212" s="3">
        <f t="shared" si="12"/>
        <v>52542</v>
      </c>
      <c r="H212">
        <v>994</v>
      </c>
      <c r="I212">
        <v>0.43009999999999998</v>
      </c>
      <c r="J212">
        <v>530</v>
      </c>
      <c r="K212" s="4">
        <v>1354</v>
      </c>
      <c r="L212">
        <f t="shared" si="13"/>
        <v>824</v>
      </c>
      <c r="M212">
        <f t="shared" si="14"/>
        <v>464</v>
      </c>
      <c r="N212">
        <f t="shared" si="15"/>
        <v>0.55048543689320395</v>
      </c>
      <c r="O212" s="4">
        <v>0.43009999999999998</v>
      </c>
    </row>
    <row r="213" spans="1:15" x14ac:dyDescent="0.25">
      <c r="A213" t="s">
        <v>316</v>
      </c>
      <c r="B213" t="s">
        <v>313</v>
      </c>
      <c r="C213" t="s">
        <v>52</v>
      </c>
      <c r="D213">
        <v>1</v>
      </c>
      <c r="E213">
        <v>2700</v>
      </c>
      <c r="G213" s="3">
        <f t="shared" si="12"/>
        <v>31525.200000000001</v>
      </c>
      <c r="H213">
        <v>284</v>
      </c>
      <c r="I213">
        <v>0.60550000000000004</v>
      </c>
      <c r="J213">
        <v>103</v>
      </c>
      <c r="K213" s="4">
        <v>483</v>
      </c>
      <c r="L213">
        <f t="shared" si="13"/>
        <v>380</v>
      </c>
      <c r="M213">
        <f t="shared" si="14"/>
        <v>181</v>
      </c>
      <c r="N213">
        <f t="shared" si="15"/>
        <v>0.4810526315789474</v>
      </c>
      <c r="O213" s="4">
        <v>0.60550000000000004</v>
      </c>
    </row>
    <row r="214" spans="1:15" x14ac:dyDescent="0.25">
      <c r="A214" t="s">
        <v>317</v>
      </c>
      <c r="B214" t="s">
        <v>318</v>
      </c>
      <c r="C214" t="s">
        <v>52</v>
      </c>
      <c r="D214">
        <v>1</v>
      </c>
      <c r="E214">
        <v>2700</v>
      </c>
      <c r="G214" s="3">
        <f t="shared" si="12"/>
        <v>31525.200000000001</v>
      </c>
      <c r="H214">
        <v>236</v>
      </c>
      <c r="I214">
        <v>0.56710000000000005</v>
      </c>
      <c r="J214">
        <v>110</v>
      </c>
      <c r="K214" s="4">
        <v>515</v>
      </c>
      <c r="L214">
        <f t="shared" si="13"/>
        <v>405</v>
      </c>
      <c r="M214">
        <f t="shared" si="14"/>
        <v>126</v>
      </c>
      <c r="N214">
        <f t="shared" si="15"/>
        <v>0.34888888888888892</v>
      </c>
      <c r="O214" s="4">
        <v>0.56710000000000005</v>
      </c>
    </row>
    <row r="215" spans="1:15" x14ac:dyDescent="0.25">
      <c r="A215" t="s">
        <v>319</v>
      </c>
      <c r="B215" t="s">
        <v>292</v>
      </c>
      <c r="C215" t="s">
        <v>61</v>
      </c>
      <c r="D215">
        <v>2</v>
      </c>
      <c r="E215">
        <v>1100</v>
      </c>
      <c r="G215" s="3">
        <f t="shared" si="12"/>
        <v>12843.6</v>
      </c>
      <c r="H215">
        <v>188</v>
      </c>
      <c r="I215">
        <v>0.61919999999999997</v>
      </c>
      <c r="J215">
        <v>136</v>
      </c>
      <c r="K215" s="4">
        <v>335</v>
      </c>
      <c r="L215">
        <f t="shared" si="13"/>
        <v>199</v>
      </c>
      <c r="M215">
        <f t="shared" si="14"/>
        <v>52</v>
      </c>
      <c r="N215">
        <f t="shared" si="15"/>
        <v>0.30904522613065327</v>
      </c>
      <c r="O215" s="4">
        <v>0.61919999999999997</v>
      </c>
    </row>
    <row r="216" spans="1:15" x14ac:dyDescent="0.25">
      <c r="A216" t="s">
        <v>320</v>
      </c>
      <c r="B216" t="s">
        <v>318</v>
      </c>
      <c r="C216" t="s">
        <v>52</v>
      </c>
      <c r="D216">
        <v>2</v>
      </c>
      <c r="E216">
        <v>3000</v>
      </c>
      <c r="G216" s="3">
        <f t="shared" si="12"/>
        <v>35028</v>
      </c>
      <c r="H216">
        <v>329</v>
      </c>
      <c r="I216">
        <v>0.70409999999999995</v>
      </c>
      <c r="J216">
        <v>270</v>
      </c>
      <c r="K216" s="4">
        <v>544</v>
      </c>
      <c r="L216">
        <f t="shared" si="13"/>
        <v>274</v>
      </c>
      <c r="M216">
        <f t="shared" si="14"/>
        <v>59</v>
      </c>
      <c r="N216">
        <f t="shared" si="15"/>
        <v>0.27226277372262775</v>
      </c>
      <c r="O216" s="4">
        <v>0.70409999999999995</v>
      </c>
    </row>
    <row r="217" spans="1:15" x14ac:dyDescent="0.25">
      <c r="A217" t="s">
        <v>321</v>
      </c>
      <c r="B217" t="s">
        <v>318</v>
      </c>
      <c r="C217" t="s">
        <v>61</v>
      </c>
      <c r="D217">
        <v>1</v>
      </c>
      <c r="E217">
        <v>4500</v>
      </c>
      <c r="G217" s="3">
        <f t="shared" si="12"/>
        <v>52542</v>
      </c>
      <c r="H217">
        <v>549</v>
      </c>
      <c r="I217">
        <v>0.44379999999999997</v>
      </c>
      <c r="J217">
        <v>231</v>
      </c>
      <c r="K217" s="4">
        <v>1027</v>
      </c>
      <c r="L217">
        <f t="shared" si="13"/>
        <v>796</v>
      </c>
      <c r="M217">
        <f t="shared" si="14"/>
        <v>318</v>
      </c>
      <c r="N217">
        <f t="shared" si="15"/>
        <v>0.41959798994974873</v>
      </c>
      <c r="O217" s="4">
        <v>0.44379999999999997</v>
      </c>
    </row>
    <row r="218" spans="1:15" x14ac:dyDescent="0.25">
      <c r="A218" t="s">
        <v>322</v>
      </c>
      <c r="B218" t="s">
        <v>318</v>
      </c>
      <c r="C218" t="s">
        <v>61</v>
      </c>
      <c r="D218">
        <v>2</v>
      </c>
      <c r="E218">
        <v>4900</v>
      </c>
      <c r="G218" s="3">
        <f t="shared" si="12"/>
        <v>57212.4</v>
      </c>
      <c r="H218">
        <v>652</v>
      </c>
      <c r="I218">
        <v>0.4466</v>
      </c>
      <c r="J218">
        <v>379</v>
      </c>
      <c r="K218" s="4">
        <v>969</v>
      </c>
      <c r="L218">
        <f t="shared" si="13"/>
        <v>590</v>
      </c>
      <c r="M218">
        <f t="shared" si="14"/>
        <v>273</v>
      </c>
      <c r="N218">
        <f t="shared" si="15"/>
        <v>0.47016949152542376</v>
      </c>
      <c r="O218" s="4">
        <v>0.4466</v>
      </c>
    </row>
    <row r="219" spans="1:15" x14ac:dyDescent="0.25">
      <c r="A219" t="s">
        <v>323</v>
      </c>
      <c r="B219" t="s">
        <v>324</v>
      </c>
      <c r="C219" t="s">
        <v>52</v>
      </c>
      <c r="D219">
        <v>2</v>
      </c>
      <c r="E219">
        <v>3300</v>
      </c>
      <c r="G219" s="3">
        <f t="shared" si="12"/>
        <v>38530.799999999996</v>
      </c>
      <c r="H219">
        <v>378</v>
      </c>
      <c r="I219">
        <v>0.4219</v>
      </c>
      <c r="J219">
        <v>264</v>
      </c>
      <c r="K219" s="4">
        <v>532</v>
      </c>
      <c r="L219">
        <f t="shared" si="13"/>
        <v>268</v>
      </c>
      <c r="M219">
        <f t="shared" si="14"/>
        <v>114</v>
      </c>
      <c r="N219">
        <f t="shared" si="15"/>
        <v>0.44029850746268662</v>
      </c>
      <c r="O219" s="4">
        <v>0.4219</v>
      </c>
    </row>
    <row r="220" spans="1:15" x14ac:dyDescent="0.25">
      <c r="A220" t="s">
        <v>325</v>
      </c>
      <c r="B220" t="s">
        <v>324</v>
      </c>
      <c r="C220" t="s">
        <v>61</v>
      </c>
      <c r="D220">
        <v>1</v>
      </c>
      <c r="E220">
        <v>4500</v>
      </c>
      <c r="G220" s="3">
        <f t="shared" si="12"/>
        <v>52542</v>
      </c>
      <c r="H220">
        <v>255</v>
      </c>
      <c r="I220">
        <v>0.59179999999999999</v>
      </c>
      <c r="J220">
        <v>151</v>
      </c>
      <c r="K220" s="4">
        <v>673</v>
      </c>
      <c r="L220">
        <f t="shared" si="13"/>
        <v>522</v>
      </c>
      <c r="M220">
        <f t="shared" si="14"/>
        <v>104</v>
      </c>
      <c r="N220">
        <f t="shared" si="15"/>
        <v>0.25938697318007664</v>
      </c>
      <c r="O220" s="4">
        <v>0.59179999999999999</v>
      </c>
    </row>
    <row r="221" spans="1:15" x14ac:dyDescent="0.25">
      <c r="A221" t="s">
        <v>326</v>
      </c>
      <c r="B221" t="s">
        <v>324</v>
      </c>
      <c r="C221" t="s">
        <v>61</v>
      </c>
      <c r="D221">
        <v>2</v>
      </c>
      <c r="E221">
        <v>4200</v>
      </c>
      <c r="G221" s="3">
        <f t="shared" si="12"/>
        <v>49039.199999999997</v>
      </c>
      <c r="H221">
        <v>441</v>
      </c>
      <c r="I221">
        <v>0.5726</v>
      </c>
      <c r="J221">
        <v>278</v>
      </c>
      <c r="K221" s="4">
        <v>711</v>
      </c>
      <c r="L221">
        <f t="shared" si="13"/>
        <v>433</v>
      </c>
      <c r="M221">
        <f t="shared" si="14"/>
        <v>163</v>
      </c>
      <c r="N221">
        <f t="shared" si="15"/>
        <v>0.40115473441108551</v>
      </c>
      <c r="O221" s="4">
        <v>0.5726</v>
      </c>
    </row>
    <row r="222" spans="1:15" x14ac:dyDescent="0.25">
      <c r="A222" t="s">
        <v>327</v>
      </c>
      <c r="B222" t="s">
        <v>324</v>
      </c>
      <c r="C222" t="s">
        <v>52</v>
      </c>
      <c r="D222">
        <v>1</v>
      </c>
      <c r="E222">
        <v>2500</v>
      </c>
      <c r="G222" s="3">
        <f t="shared" si="12"/>
        <v>29190</v>
      </c>
      <c r="H222">
        <v>356</v>
      </c>
      <c r="I222">
        <v>0.42470000000000002</v>
      </c>
      <c r="J222">
        <v>98</v>
      </c>
      <c r="K222" s="4">
        <v>460</v>
      </c>
      <c r="L222">
        <f t="shared" si="13"/>
        <v>362</v>
      </c>
      <c r="M222">
        <f t="shared" si="14"/>
        <v>258</v>
      </c>
      <c r="N222">
        <f t="shared" si="15"/>
        <v>0.67016574585635358</v>
      </c>
      <c r="O222" s="4">
        <v>0.42470000000000002</v>
      </c>
    </row>
    <row r="223" spans="1:15" x14ac:dyDescent="0.25">
      <c r="A223" t="s">
        <v>328</v>
      </c>
      <c r="B223" t="s">
        <v>329</v>
      </c>
      <c r="C223" t="s">
        <v>52</v>
      </c>
      <c r="D223">
        <v>1</v>
      </c>
      <c r="E223">
        <v>2500</v>
      </c>
      <c r="G223" s="3">
        <f t="shared" si="12"/>
        <v>29190</v>
      </c>
      <c r="H223">
        <v>437</v>
      </c>
      <c r="I223">
        <v>7.9500000000000001E-2</v>
      </c>
      <c r="J223">
        <v>108</v>
      </c>
      <c r="K223" s="4">
        <v>507</v>
      </c>
      <c r="L223">
        <f t="shared" si="13"/>
        <v>399</v>
      </c>
      <c r="M223">
        <f t="shared" si="14"/>
        <v>329</v>
      </c>
      <c r="N223">
        <f t="shared" si="15"/>
        <v>0.75964912280701746</v>
      </c>
      <c r="O223" s="4">
        <v>7.9500000000000001E-2</v>
      </c>
    </row>
    <row r="224" spans="1:15" x14ac:dyDescent="0.25">
      <c r="A224" t="s">
        <v>330</v>
      </c>
      <c r="B224" t="s">
        <v>329</v>
      </c>
      <c r="C224" t="s">
        <v>52</v>
      </c>
      <c r="D224">
        <v>2</v>
      </c>
      <c r="E224">
        <v>3300</v>
      </c>
      <c r="G224" s="3">
        <f t="shared" si="12"/>
        <v>38530.799999999996</v>
      </c>
      <c r="H224">
        <v>461</v>
      </c>
      <c r="I224">
        <v>0.31780000000000003</v>
      </c>
      <c r="J224">
        <v>270</v>
      </c>
      <c r="K224" s="4">
        <v>543</v>
      </c>
      <c r="L224">
        <f t="shared" si="13"/>
        <v>273</v>
      </c>
      <c r="M224">
        <f t="shared" si="14"/>
        <v>191</v>
      </c>
      <c r="N224">
        <f t="shared" si="15"/>
        <v>0.65970695970695969</v>
      </c>
      <c r="O224" s="4">
        <v>0.31780000000000003</v>
      </c>
    </row>
    <row r="225" spans="1:15" x14ac:dyDescent="0.25">
      <c r="A225" t="s">
        <v>331</v>
      </c>
      <c r="B225" t="s">
        <v>329</v>
      </c>
      <c r="C225" t="s">
        <v>61</v>
      </c>
      <c r="D225">
        <v>1</v>
      </c>
      <c r="E225">
        <v>4500</v>
      </c>
      <c r="G225" s="3">
        <f t="shared" si="12"/>
        <v>52542</v>
      </c>
      <c r="H225">
        <v>669</v>
      </c>
      <c r="I225">
        <v>0.31230000000000002</v>
      </c>
      <c r="J225">
        <v>186</v>
      </c>
      <c r="K225" s="4">
        <v>829</v>
      </c>
      <c r="L225">
        <f t="shared" si="13"/>
        <v>643</v>
      </c>
      <c r="M225">
        <f t="shared" si="14"/>
        <v>483</v>
      </c>
      <c r="N225">
        <f t="shared" si="15"/>
        <v>0.7009331259720063</v>
      </c>
      <c r="O225" s="4">
        <v>0.31230000000000002</v>
      </c>
    </row>
    <row r="226" spans="1:15" x14ac:dyDescent="0.25">
      <c r="A226" t="s">
        <v>332</v>
      </c>
      <c r="B226" t="s">
        <v>292</v>
      </c>
      <c r="C226" t="s">
        <v>52</v>
      </c>
      <c r="D226">
        <v>1</v>
      </c>
      <c r="E226">
        <v>500</v>
      </c>
      <c r="G226" s="3">
        <f t="shared" si="12"/>
        <v>5838</v>
      </c>
      <c r="H226">
        <v>121</v>
      </c>
      <c r="I226">
        <v>0.39729999999999999</v>
      </c>
      <c r="J226">
        <v>50</v>
      </c>
      <c r="K226" s="4">
        <v>174</v>
      </c>
      <c r="L226">
        <f t="shared" si="13"/>
        <v>124</v>
      </c>
      <c r="M226">
        <f t="shared" si="14"/>
        <v>71</v>
      </c>
      <c r="N226">
        <f t="shared" si="15"/>
        <v>0.5580645161290323</v>
      </c>
      <c r="O226" s="4">
        <v>0.39729999999999999</v>
      </c>
    </row>
    <row r="227" spans="1:15" x14ac:dyDescent="0.25">
      <c r="A227" t="s">
        <v>333</v>
      </c>
      <c r="B227" t="s">
        <v>329</v>
      </c>
      <c r="C227" t="s">
        <v>61</v>
      </c>
      <c r="D227">
        <v>2</v>
      </c>
      <c r="E227">
        <v>4200</v>
      </c>
      <c r="G227" s="3">
        <f t="shared" si="12"/>
        <v>49039.199999999997</v>
      </c>
      <c r="H227">
        <v>437</v>
      </c>
      <c r="I227">
        <v>0.61099999999999999</v>
      </c>
      <c r="J227">
        <v>319</v>
      </c>
      <c r="K227" s="4">
        <v>815</v>
      </c>
      <c r="L227">
        <f t="shared" si="13"/>
        <v>496</v>
      </c>
      <c r="M227">
        <f t="shared" si="14"/>
        <v>118</v>
      </c>
      <c r="N227">
        <f t="shared" si="15"/>
        <v>0.29032258064516131</v>
      </c>
      <c r="O227" s="4">
        <v>0.61099999999999999</v>
      </c>
    </row>
    <row r="228" spans="1:15" x14ac:dyDescent="0.25">
      <c r="A228" t="s">
        <v>334</v>
      </c>
      <c r="B228" t="s">
        <v>335</v>
      </c>
      <c r="C228" t="s">
        <v>52</v>
      </c>
      <c r="D228">
        <v>2</v>
      </c>
      <c r="E228">
        <v>3600</v>
      </c>
      <c r="G228" s="3">
        <f t="shared" si="12"/>
        <v>42033.599999999999</v>
      </c>
      <c r="H228">
        <v>663</v>
      </c>
      <c r="I228">
        <v>0.2329</v>
      </c>
      <c r="J228">
        <v>332</v>
      </c>
      <c r="K228" s="4">
        <v>805</v>
      </c>
      <c r="L228">
        <f t="shared" si="13"/>
        <v>473</v>
      </c>
      <c r="M228">
        <f t="shared" si="14"/>
        <v>331</v>
      </c>
      <c r="N228">
        <f t="shared" si="15"/>
        <v>0.65983086680761105</v>
      </c>
      <c r="O228" s="4">
        <v>0.2329</v>
      </c>
    </row>
    <row r="229" spans="1:15" x14ac:dyDescent="0.25">
      <c r="A229" t="s">
        <v>336</v>
      </c>
      <c r="B229" t="s">
        <v>335</v>
      </c>
      <c r="C229" t="s">
        <v>61</v>
      </c>
      <c r="D229">
        <v>1</v>
      </c>
      <c r="E229">
        <v>4000</v>
      </c>
      <c r="G229" s="3">
        <f t="shared" si="12"/>
        <v>46704</v>
      </c>
      <c r="H229">
        <v>337</v>
      </c>
      <c r="I229">
        <v>0.50680000000000003</v>
      </c>
      <c r="J229">
        <v>179</v>
      </c>
      <c r="K229" s="4">
        <v>629</v>
      </c>
      <c r="L229">
        <f t="shared" si="13"/>
        <v>450</v>
      </c>
      <c r="M229">
        <f t="shared" si="14"/>
        <v>158</v>
      </c>
      <c r="N229">
        <f t="shared" si="15"/>
        <v>0.38088888888888894</v>
      </c>
      <c r="O229" s="4">
        <v>0.50680000000000003</v>
      </c>
    </row>
    <row r="230" spans="1:15" x14ac:dyDescent="0.25">
      <c r="A230" t="s">
        <v>337</v>
      </c>
      <c r="B230" t="s">
        <v>335</v>
      </c>
      <c r="C230" t="s">
        <v>61</v>
      </c>
      <c r="D230">
        <v>2</v>
      </c>
      <c r="E230">
        <v>5500</v>
      </c>
      <c r="G230" s="3">
        <f t="shared" si="12"/>
        <v>64218</v>
      </c>
      <c r="H230">
        <v>447</v>
      </c>
      <c r="I230">
        <v>0.61639999999999995</v>
      </c>
      <c r="J230">
        <v>227</v>
      </c>
      <c r="K230" s="4">
        <v>813</v>
      </c>
      <c r="L230">
        <f t="shared" si="13"/>
        <v>586</v>
      </c>
      <c r="M230">
        <f t="shared" si="14"/>
        <v>220</v>
      </c>
      <c r="N230">
        <f t="shared" si="15"/>
        <v>0.40034129692832765</v>
      </c>
      <c r="O230" s="4">
        <v>0.61639999999999995</v>
      </c>
    </row>
    <row r="231" spans="1:15" x14ac:dyDescent="0.25">
      <c r="A231" t="s">
        <v>338</v>
      </c>
      <c r="B231" t="s">
        <v>335</v>
      </c>
      <c r="C231" t="s">
        <v>52</v>
      </c>
      <c r="D231">
        <v>1</v>
      </c>
      <c r="E231">
        <v>3000</v>
      </c>
      <c r="G231" s="3">
        <f t="shared" si="12"/>
        <v>35028</v>
      </c>
      <c r="H231">
        <v>610</v>
      </c>
      <c r="I231">
        <v>0.1014</v>
      </c>
      <c r="J231">
        <v>115</v>
      </c>
      <c r="K231" s="4">
        <v>650</v>
      </c>
      <c r="L231">
        <f t="shared" si="13"/>
        <v>535</v>
      </c>
      <c r="M231">
        <f t="shared" si="14"/>
        <v>495</v>
      </c>
      <c r="N231">
        <f t="shared" si="15"/>
        <v>0.84018691588785044</v>
      </c>
      <c r="O231" s="4">
        <v>0.1014</v>
      </c>
    </row>
    <row r="232" spans="1:15" x14ac:dyDescent="0.25">
      <c r="A232" t="s">
        <v>339</v>
      </c>
      <c r="B232" t="s">
        <v>340</v>
      </c>
      <c r="C232" t="s">
        <v>52</v>
      </c>
      <c r="D232">
        <v>2</v>
      </c>
      <c r="E232">
        <v>4000</v>
      </c>
      <c r="G232" s="3">
        <f t="shared" si="12"/>
        <v>46704</v>
      </c>
      <c r="H232">
        <v>302</v>
      </c>
      <c r="I232">
        <v>0.31509999999999999</v>
      </c>
      <c r="J232">
        <v>220</v>
      </c>
      <c r="K232" s="4">
        <v>534</v>
      </c>
      <c r="L232">
        <f t="shared" si="13"/>
        <v>314</v>
      </c>
      <c r="M232">
        <f t="shared" si="14"/>
        <v>82</v>
      </c>
      <c r="N232">
        <f t="shared" si="15"/>
        <v>0.30891719745222934</v>
      </c>
      <c r="O232" s="4">
        <v>0.31509999999999999</v>
      </c>
    </row>
    <row r="233" spans="1:15" x14ac:dyDescent="0.25">
      <c r="A233" t="s">
        <v>341</v>
      </c>
      <c r="B233" t="s">
        <v>340</v>
      </c>
      <c r="C233" t="s">
        <v>61</v>
      </c>
      <c r="D233">
        <v>1</v>
      </c>
      <c r="E233">
        <v>4000</v>
      </c>
      <c r="G233" s="3">
        <f t="shared" si="12"/>
        <v>46704</v>
      </c>
      <c r="H233">
        <v>213</v>
      </c>
      <c r="I233">
        <v>0.65210000000000001</v>
      </c>
      <c r="J233">
        <v>128</v>
      </c>
      <c r="K233" s="4">
        <v>450</v>
      </c>
      <c r="L233">
        <f t="shared" si="13"/>
        <v>322</v>
      </c>
      <c r="M233">
        <f t="shared" si="14"/>
        <v>85</v>
      </c>
      <c r="N233">
        <f t="shared" si="15"/>
        <v>0.31118012422360253</v>
      </c>
      <c r="O233" s="4">
        <v>0.65210000000000001</v>
      </c>
    </row>
    <row r="234" spans="1:15" x14ac:dyDescent="0.25">
      <c r="A234" t="s">
        <v>342</v>
      </c>
      <c r="B234" t="s">
        <v>340</v>
      </c>
      <c r="C234" t="s">
        <v>61</v>
      </c>
      <c r="D234">
        <v>2</v>
      </c>
      <c r="E234">
        <v>5000</v>
      </c>
      <c r="G234" s="3">
        <f t="shared" si="12"/>
        <v>58380</v>
      </c>
      <c r="H234">
        <v>364</v>
      </c>
      <c r="I234">
        <v>0.51229999999999998</v>
      </c>
      <c r="J234">
        <v>152</v>
      </c>
      <c r="K234" s="4">
        <v>546</v>
      </c>
      <c r="L234">
        <f t="shared" si="13"/>
        <v>394</v>
      </c>
      <c r="M234">
        <f t="shared" si="14"/>
        <v>212</v>
      </c>
      <c r="N234">
        <f t="shared" si="15"/>
        <v>0.53045685279187826</v>
      </c>
      <c r="O234" s="4">
        <v>0.51229999999999998</v>
      </c>
    </row>
    <row r="235" spans="1:15" x14ac:dyDescent="0.25">
      <c r="A235" t="s">
        <v>343</v>
      </c>
      <c r="B235" t="s">
        <v>340</v>
      </c>
      <c r="C235" t="s">
        <v>52</v>
      </c>
      <c r="D235">
        <v>1</v>
      </c>
      <c r="E235">
        <v>3200</v>
      </c>
      <c r="G235" s="3">
        <f t="shared" si="12"/>
        <v>37363.199999999997</v>
      </c>
      <c r="H235">
        <v>251</v>
      </c>
      <c r="I235">
        <v>0.62739999999999996</v>
      </c>
      <c r="J235">
        <v>94</v>
      </c>
      <c r="K235" s="4">
        <v>528</v>
      </c>
      <c r="L235">
        <f t="shared" si="13"/>
        <v>434</v>
      </c>
      <c r="M235">
        <f t="shared" si="14"/>
        <v>157</v>
      </c>
      <c r="N235">
        <f t="shared" si="15"/>
        <v>0.38940092165898621</v>
      </c>
      <c r="O235" s="4">
        <v>0.62739999999999996</v>
      </c>
    </row>
    <row r="236" spans="1:15" x14ac:dyDescent="0.25">
      <c r="A236" t="s">
        <v>344</v>
      </c>
      <c r="B236" t="s">
        <v>345</v>
      </c>
      <c r="C236" t="s">
        <v>52</v>
      </c>
      <c r="D236">
        <v>2</v>
      </c>
      <c r="E236">
        <v>3500</v>
      </c>
      <c r="G236" s="3">
        <f t="shared" si="12"/>
        <v>40866</v>
      </c>
      <c r="H236">
        <v>343</v>
      </c>
      <c r="I236">
        <v>0.39729999999999999</v>
      </c>
      <c r="J236">
        <v>194</v>
      </c>
      <c r="K236" s="4">
        <v>471</v>
      </c>
      <c r="L236">
        <f t="shared" si="13"/>
        <v>277</v>
      </c>
      <c r="M236">
        <f t="shared" si="14"/>
        <v>149</v>
      </c>
      <c r="N236">
        <f t="shared" si="15"/>
        <v>0.53032490974729241</v>
      </c>
      <c r="O236" s="4">
        <v>0.39729999999999999</v>
      </c>
    </row>
    <row r="237" spans="1:15" x14ac:dyDescent="0.25">
      <c r="A237" t="s">
        <v>346</v>
      </c>
      <c r="B237" t="s">
        <v>54</v>
      </c>
      <c r="C237" t="s">
        <v>52</v>
      </c>
      <c r="D237">
        <v>1</v>
      </c>
      <c r="E237">
        <v>965</v>
      </c>
      <c r="G237" s="3">
        <f t="shared" si="12"/>
        <v>11267.34</v>
      </c>
      <c r="H237">
        <v>125</v>
      </c>
      <c r="I237">
        <v>0.37530000000000002</v>
      </c>
      <c r="J237">
        <v>50</v>
      </c>
      <c r="K237" s="4">
        <v>174</v>
      </c>
      <c r="L237">
        <f t="shared" si="13"/>
        <v>124</v>
      </c>
      <c r="M237">
        <f t="shared" si="14"/>
        <v>75</v>
      </c>
      <c r="N237">
        <f t="shared" si="15"/>
        <v>0.58387096774193548</v>
      </c>
      <c r="O237" s="4">
        <v>0.37530000000000002</v>
      </c>
    </row>
    <row r="238" spans="1:15" x14ac:dyDescent="0.25">
      <c r="A238" t="s">
        <v>347</v>
      </c>
      <c r="B238" t="s">
        <v>345</v>
      </c>
      <c r="C238" t="s">
        <v>61</v>
      </c>
      <c r="D238">
        <v>1</v>
      </c>
      <c r="E238">
        <v>3200</v>
      </c>
      <c r="G238" s="3">
        <f t="shared" si="12"/>
        <v>37363.199999999997</v>
      </c>
      <c r="H238">
        <v>251</v>
      </c>
      <c r="I238">
        <v>0.3342</v>
      </c>
      <c r="J238">
        <v>138</v>
      </c>
      <c r="K238" s="4">
        <v>485</v>
      </c>
      <c r="L238">
        <f t="shared" si="13"/>
        <v>347</v>
      </c>
      <c r="M238">
        <f t="shared" si="14"/>
        <v>113</v>
      </c>
      <c r="N238">
        <f t="shared" si="15"/>
        <v>0.36051873198847262</v>
      </c>
      <c r="O238" s="4">
        <v>0.3342</v>
      </c>
    </row>
    <row r="239" spans="1:15" x14ac:dyDescent="0.25">
      <c r="A239" t="s">
        <v>348</v>
      </c>
      <c r="B239" t="s">
        <v>345</v>
      </c>
      <c r="C239" t="s">
        <v>61</v>
      </c>
      <c r="D239">
        <v>2</v>
      </c>
      <c r="E239">
        <v>3500</v>
      </c>
      <c r="G239" s="3">
        <f t="shared" si="12"/>
        <v>40866</v>
      </c>
      <c r="H239">
        <v>404</v>
      </c>
      <c r="I239">
        <v>0.36159999999999998</v>
      </c>
      <c r="J239">
        <v>152</v>
      </c>
      <c r="K239" s="4">
        <v>547</v>
      </c>
      <c r="L239">
        <f t="shared" si="13"/>
        <v>395</v>
      </c>
      <c r="M239">
        <f t="shared" si="14"/>
        <v>252</v>
      </c>
      <c r="N239">
        <f t="shared" si="15"/>
        <v>0.61037974683544305</v>
      </c>
      <c r="O239" s="4">
        <v>0.36159999999999998</v>
      </c>
    </row>
    <row r="240" spans="1:15" x14ac:dyDescent="0.25">
      <c r="A240" t="s">
        <v>349</v>
      </c>
      <c r="B240" t="s">
        <v>345</v>
      </c>
      <c r="C240" t="s">
        <v>52</v>
      </c>
      <c r="D240">
        <v>1</v>
      </c>
      <c r="E240">
        <v>3000</v>
      </c>
      <c r="G240" s="3">
        <f t="shared" si="12"/>
        <v>35028</v>
      </c>
      <c r="H240">
        <v>161</v>
      </c>
      <c r="I240">
        <v>0.26579999999999998</v>
      </c>
      <c r="J240">
        <v>77</v>
      </c>
      <c r="K240" s="4">
        <v>432</v>
      </c>
      <c r="L240">
        <f t="shared" si="13"/>
        <v>355</v>
      </c>
      <c r="M240">
        <f t="shared" si="14"/>
        <v>84</v>
      </c>
      <c r="N240">
        <f t="shared" si="15"/>
        <v>0.28929577464788736</v>
      </c>
      <c r="O240" s="4">
        <v>0.26579999999999998</v>
      </c>
    </row>
    <row r="241" spans="1:15" x14ac:dyDescent="0.25">
      <c r="A241" t="s">
        <v>350</v>
      </c>
      <c r="B241" t="s">
        <v>351</v>
      </c>
      <c r="C241" t="s">
        <v>52</v>
      </c>
      <c r="D241">
        <v>1</v>
      </c>
      <c r="E241">
        <v>2600</v>
      </c>
      <c r="G241" s="3">
        <f t="shared" si="12"/>
        <v>30357.599999999999</v>
      </c>
      <c r="H241">
        <v>408</v>
      </c>
      <c r="I241">
        <v>0.38629999999999998</v>
      </c>
      <c r="J241">
        <v>100</v>
      </c>
      <c r="K241" s="4">
        <v>565</v>
      </c>
      <c r="L241">
        <f t="shared" si="13"/>
        <v>465</v>
      </c>
      <c r="M241">
        <f t="shared" si="14"/>
        <v>308</v>
      </c>
      <c r="N241">
        <f t="shared" si="15"/>
        <v>0.62989247311827956</v>
      </c>
      <c r="O241" s="4">
        <v>0.38629999999999998</v>
      </c>
    </row>
    <row r="242" spans="1:15" x14ac:dyDescent="0.25">
      <c r="A242" t="s">
        <v>352</v>
      </c>
      <c r="B242" t="s">
        <v>351</v>
      </c>
      <c r="C242" t="s">
        <v>52</v>
      </c>
      <c r="D242">
        <v>2</v>
      </c>
      <c r="E242">
        <v>4000</v>
      </c>
      <c r="G242" s="3">
        <f t="shared" si="12"/>
        <v>46704</v>
      </c>
      <c r="H242">
        <v>284</v>
      </c>
      <c r="I242">
        <v>0.31509999999999999</v>
      </c>
      <c r="J242">
        <v>204</v>
      </c>
      <c r="K242" s="4">
        <v>494</v>
      </c>
      <c r="L242">
        <f t="shared" si="13"/>
        <v>290</v>
      </c>
      <c r="M242">
        <f t="shared" si="14"/>
        <v>80</v>
      </c>
      <c r="N242">
        <f t="shared" si="15"/>
        <v>0.32068965517241377</v>
      </c>
      <c r="O242" s="4">
        <v>0.31509999999999999</v>
      </c>
    </row>
    <row r="243" spans="1:15" x14ac:dyDescent="0.25">
      <c r="A243" t="s">
        <v>353</v>
      </c>
      <c r="B243" t="s">
        <v>351</v>
      </c>
      <c r="C243" t="s">
        <v>61</v>
      </c>
      <c r="D243">
        <v>1</v>
      </c>
      <c r="E243">
        <v>4000</v>
      </c>
      <c r="G243" s="3">
        <f t="shared" si="12"/>
        <v>46704</v>
      </c>
      <c r="H243">
        <v>443</v>
      </c>
      <c r="I243">
        <v>0.55620000000000003</v>
      </c>
      <c r="J243">
        <v>257</v>
      </c>
      <c r="K243" s="4">
        <v>903</v>
      </c>
      <c r="L243">
        <f t="shared" si="13"/>
        <v>646</v>
      </c>
      <c r="M243">
        <f t="shared" si="14"/>
        <v>186</v>
      </c>
      <c r="N243">
        <f t="shared" si="15"/>
        <v>0.33034055727554179</v>
      </c>
      <c r="O243" s="4">
        <v>0.55620000000000003</v>
      </c>
    </row>
    <row r="244" spans="1:15" x14ac:dyDescent="0.25">
      <c r="A244" t="s">
        <v>354</v>
      </c>
      <c r="B244" t="s">
        <v>351</v>
      </c>
      <c r="C244" t="s">
        <v>61</v>
      </c>
      <c r="D244">
        <v>2</v>
      </c>
      <c r="E244">
        <v>5100</v>
      </c>
      <c r="G244" s="3">
        <f t="shared" si="12"/>
        <v>59547.6</v>
      </c>
      <c r="H244">
        <v>718</v>
      </c>
      <c r="I244">
        <v>0.44929999999999998</v>
      </c>
      <c r="J244">
        <v>256</v>
      </c>
      <c r="K244" s="4">
        <v>916</v>
      </c>
      <c r="L244">
        <f t="shared" si="13"/>
        <v>660</v>
      </c>
      <c r="M244">
        <f t="shared" si="14"/>
        <v>462</v>
      </c>
      <c r="N244">
        <f t="shared" si="15"/>
        <v>0.66</v>
      </c>
      <c r="O244" s="4">
        <v>0.44929999999999998</v>
      </c>
    </row>
    <row r="245" spans="1:15" x14ac:dyDescent="0.25">
      <c r="A245" t="s">
        <v>355</v>
      </c>
      <c r="B245" t="s">
        <v>56</v>
      </c>
      <c r="C245" t="s">
        <v>52</v>
      </c>
      <c r="D245">
        <v>2</v>
      </c>
      <c r="E245">
        <v>5600</v>
      </c>
      <c r="G245" s="3">
        <f t="shared" si="12"/>
        <v>65385.599999999999</v>
      </c>
      <c r="H245">
        <v>478</v>
      </c>
      <c r="I245">
        <v>0.31780000000000003</v>
      </c>
      <c r="J245">
        <v>265</v>
      </c>
      <c r="K245" s="4">
        <v>644</v>
      </c>
      <c r="L245">
        <f t="shared" si="13"/>
        <v>379</v>
      </c>
      <c r="M245">
        <f t="shared" si="14"/>
        <v>213</v>
      </c>
      <c r="N245">
        <f t="shared" si="15"/>
        <v>0.54960422163588396</v>
      </c>
      <c r="O245" s="4">
        <v>0.31780000000000003</v>
      </c>
    </row>
    <row r="246" spans="1:15" x14ac:dyDescent="0.25">
      <c r="A246" t="s">
        <v>356</v>
      </c>
      <c r="B246" t="s">
        <v>56</v>
      </c>
      <c r="C246" t="s">
        <v>61</v>
      </c>
      <c r="D246">
        <v>1</v>
      </c>
      <c r="E246">
        <v>5000</v>
      </c>
      <c r="G246" s="3">
        <f t="shared" si="12"/>
        <v>58380</v>
      </c>
      <c r="H246">
        <v>533</v>
      </c>
      <c r="I246">
        <v>0.51229999999999998</v>
      </c>
      <c r="J246">
        <v>236</v>
      </c>
      <c r="K246" s="4">
        <v>829</v>
      </c>
      <c r="L246">
        <f t="shared" si="13"/>
        <v>593</v>
      </c>
      <c r="M246">
        <f t="shared" si="14"/>
        <v>297</v>
      </c>
      <c r="N246">
        <f t="shared" si="15"/>
        <v>0.50067453625632385</v>
      </c>
      <c r="O246" s="4">
        <v>0.51229999999999998</v>
      </c>
    </row>
    <row r="247" spans="1:15" x14ac:dyDescent="0.25">
      <c r="A247" t="s">
        <v>357</v>
      </c>
      <c r="B247" t="s">
        <v>56</v>
      </c>
      <c r="C247" t="s">
        <v>61</v>
      </c>
      <c r="D247">
        <v>2</v>
      </c>
      <c r="E247">
        <v>6000</v>
      </c>
      <c r="G247" s="3">
        <f t="shared" si="12"/>
        <v>70056</v>
      </c>
      <c r="H247">
        <v>566</v>
      </c>
      <c r="I247">
        <v>0.36990000000000001</v>
      </c>
      <c r="J247">
        <v>244</v>
      </c>
      <c r="K247" s="4">
        <v>872</v>
      </c>
      <c r="L247">
        <f t="shared" si="13"/>
        <v>628</v>
      </c>
      <c r="M247">
        <f t="shared" si="14"/>
        <v>322</v>
      </c>
      <c r="N247">
        <f t="shared" si="15"/>
        <v>0.51019108280254777</v>
      </c>
      <c r="O247" s="4">
        <v>0.36990000000000001</v>
      </c>
    </row>
  </sheetData>
  <phoneticPr fontId="9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7"/>
  <sheetViews>
    <sheetView topLeftCell="S1" zoomScale="85" zoomScaleNormal="85" workbookViewId="0">
      <selection activeCell="S31" sqref="S31"/>
    </sheetView>
  </sheetViews>
  <sheetFormatPr defaultColWidth="11.19921875" defaultRowHeight="15.6" x14ac:dyDescent="0.25"/>
  <cols>
    <col min="1" max="1" width="22.19921875" customWidth="1"/>
    <col min="3" max="3" width="38.5" customWidth="1"/>
    <col min="4" max="4" width="26.19921875" customWidth="1"/>
    <col min="5" max="5" width="33.796875" customWidth="1"/>
    <col min="6" max="6" width="18.19921875" customWidth="1"/>
    <col min="7" max="7" width="39.19921875" style="3" customWidth="1"/>
    <col min="8" max="8" width="21.5" customWidth="1"/>
    <col min="9" max="9" width="25.69921875" customWidth="1"/>
    <col min="10" max="10" width="28" customWidth="1"/>
    <col min="11" max="11" width="27.796875" style="4" customWidth="1"/>
    <col min="12" max="12" width="18.5" customWidth="1"/>
    <col min="13" max="13" width="27.69921875" customWidth="1"/>
    <col min="14" max="14" width="62.296875" customWidth="1"/>
    <col min="15" max="15" width="35.296875" style="4" customWidth="1"/>
    <col min="16" max="16" width="52.69921875" customWidth="1"/>
    <col min="17" max="17" width="74.296875" customWidth="1"/>
    <col min="18" max="18" width="77.296875" customWidth="1"/>
    <col min="19" max="19" width="64.296875" customWidth="1"/>
    <col min="20" max="20" width="56.19921875" style="4" customWidth="1"/>
    <col min="21" max="21" width="25.19921875" customWidth="1"/>
  </cols>
  <sheetData>
    <row r="1" spans="1:20" x14ac:dyDescent="0.25">
      <c r="B1" t="s">
        <v>0</v>
      </c>
      <c r="C1" s="1" t="s">
        <v>1</v>
      </c>
      <c r="D1" s="2" t="s">
        <v>20</v>
      </c>
      <c r="E1" s="10" t="s">
        <v>21</v>
      </c>
      <c r="K1" s="22" t="s">
        <v>34</v>
      </c>
      <c r="N1" t="s">
        <v>23</v>
      </c>
      <c r="O1" s="4" t="s">
        <v>24</v>
      </c>
      <c r="P1" s="23" t="s">
        <v>35</v>
      </c>
      <c r="Q1" s="24" t="s">
        <v>26</v>
      </c>
      <c r="R1" s="24" t="s">
        <v>36</v>
      </c>
      <c r="S1" s="23" t="s">
        <v>37</v>
      </c>
      <c r="T1" s="25">
        <v>0.3</v>
      </c>
    </row>
    <row r="2" spans="1:20" ht="16.2" x14ac:dyDescent="0.3">
      <c r="E2" t="s">
        <v>4</v>
      </c>
      <c r="F2">
        <v>0.97299999999999998</v>
      </c>
      <c r="G2" s="9" t="s">
        <v>28</v>
      </c>
      <c r="H2" t="s">
        <v>5</v>
      </c>
      <c r="K2" s="22">
        <f>0.9-0.1</f>
        <v>0.8</v>
      </c>
      <c r="N2" s="21" t="s">
        <v>38</v>
      </c>
      <c r="O2" s="4" t="s">
        <v>30</v>
      </c>
      <c r="Q2" s="8">
        <v>-0.79169999999999996</v>
      </c>
      <c r="R2" s="20">
        <v>0.85070000000000001</v>
      </c>
      <c r="S2" s="26" t="s">
        <v>39</v>
      </c>
      <c r="T2" s="27" t="s">
        <v>40</v>
      </c>
    </row>
    <row r="3" spans="1:20" s="8" customFormat="1" x14ac:dyDescent="0.25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41</v>
      </c>
      <c r="I3" s="5" t="s">
        <v>18</v>
      </c>
      <c r="J3" s="5" t="s">
        <v>42</v>
      </c>
      <c r="K3" s="7" t="s">
        <v>43</v>
      </c>
      <c r="L3" s="10" t="s">
        <v>31</v>
      </c>
      <c r="M3" s="10" t="s">
        <v>44</v>
      </c>
      <c r="N3" s="2" t="s">
        <v>33</v>
      </c>
      <c r="O3" s="1" t="s">
        <v>18</v>
      </c>
      <c r="P3" s="17" t="s">
        <v>45</v>
      </c>
      <c r="Q3" s="17" t="s">
        <v>46</v>
      </c>
      <c r="R3" s="17" t="s">
        <v>47</v>
      </c>
      <c r="S3" s="17" t="s">
        <v>48</v>
      </c>
      <c r="T3" s="16" t="s">
        <v>49</v>
      </c>
    </row>
    <row r="4" spans="1:20" x14ac:dyDescent="0.25">
      <c r="A4" t="s">
        <v>50</v>
      </c>
      <c r="B4" t="s">
        <v>51</v>
      </c>
      <c r="C4" t="s">
        <v>52</v>
      </c>
      <c r="D4">
        <v>2</v>
      </c>
      <c r="E4">
        <v>1060</v>
      </c>
      <c r="F4">
        <f>F$2</f>
        <v>0.97299999999999998</v>
      </c>
      <c r="G4" s="3">
        <f>E4*$F$4*12</f>
        <v>12376.559999999998</v>
      </c>
      <c r="H4">
        <v>148</v>
      </c>
      <c r="I4">
        <v>0.16159999999999999</v>
      </c>
      <c r="J4">
        <v>114</v>
      </c>
      <c r="K4" s="4">
        <v>153</v>
      </c>
      <c r="L4">
        <f>K4-J4</f>
        <v>39</v>
      </c>
      <c r="M4">
        <f>H4-J4</f>
        <v>34</v>
      </c>
      <c r="N4">
        <f>0.1+$K$2*M4/L4</f>
        <v>0.79743589743589749</v>
      </c>
      <c r="O4" s="4">
        <v>0.16159999999999999</v>
      </c>
      <c r="P4">
        <v>114</v>
      </c>
      <c r="Q4">
        <f>$K$2*($P4-$J4)/($K4-$J4)+0.1</f>
        <v>0.1</v>
      </c>
      <c r="R4">
        <f>$Q$2*$Q4+$R$2</f>
        <v>0.77153000000000005</v>
      </c>
      <c r="S4">
        <f>R4*365*P4</f>
        <v>32103.363300000001</v>
      </c>
      <c r="T4" s="4">
        <f>S4*(1-$T$1)</f>
        <v>22472.354309999999</v>
      </c>
    </row>
    <row r="5" spans="1:20" x14ac:dyDescent="0.25">
      <c r="A5" t="s">
        <v>53</v>
      </c>
      <c r="B5" t="s">
        <v>54</v>
      </c>
      <c r="C5" t="s">
        <v>52</v>
      </c>
      <c r="D5">
        <v>2</v>
      </c>
      <c r="E5">
        <v>1200</v>
      </c>
      <c r="G5" s="3">
        <f t="shared" ref="G5:G68" si="0">E5*$F$4*12</f>
        <v>14011.199999999999</v>
      </c>
      <c r="H5">
        <v>133</v>
      </c>
      <c r="I5">
        <v>0.34789999999999999</v>
      </c>
      <c r="J5">
        <v>111</v>
      </c>
      <c r="K5" s="4">
        <v>149</v>
      </c>
      <c r="L5">
        <f t="shared" ref="L5:L68" si="1">K5-J5</f>
        <v>38</v>
      </c>
      <c r="M5">
        <f t="shared" ref="M5:M68" si="2">H5-J5</f>
        <v>22</v>
      </c>
      <c r="N5">
        <f t="shared" ref="N5:N68" si="3">0.1+$K$2*M5/L5</f>
        <v>0.56315789473684219</v>
      </c>
      <c r="O5" s="4">
        <v>0.34789999999999999</v>
      </c>
    </row>
    <row r="6" spans="1:20" x14ac:dyDescent="0.25">
      <c r="A6" t="s">
        <v>55</v>
      </c>
      <c r="B6" t="s">
        <v>56</v>
      </c>
      <c r="C6" t="s">
        <v>52</v>
      </c>
      <c r="D6">
        <v>1</v>
      </c>
      <c r="E6">
        <v>3300</v>
      </c>
      <c r="G6" s="3">
        <f t="shared" si="0"/>
        <v>38530.800000000003</v>
      </c>
      <c r="H6">
        <v>372</v>
      </c>
      <c r="I6">
        <v>0.39729999999999999</v>
      </c>
      <c r="J6">
        <v>108</v>
      </c>
      <c r="K6" s="4">
        <v>610</v>
      </c>
      <c r="L6">
        <f t="shared" si="1"/>
        <v>502</v>
      </c>
      <c r="M6">
        <f t="shared" si="2"/>
        <v>264</v>
      </c>
      <c r="N6">
        <f t="shared" si="3"/>
        <v>0.52071713147410359</v>
      </c>
      <c r="O6" s="4">
        <v>0.39729999999999999</v>
      </c>
    </row>
    <row r="7" spans="1:20" x14ac:dyDescent="0.25">
      <c r="A7" t="s">
        <v>57</v>
      </c>
      <c r="B7" t="s">
        <v>58</v>
      </c>
      <c r="C7" t="s">
        <v>52</v>
      </c>
      <c r="D7">
        <v>1</v>
      </c>
      <c r="E7">
        <v>1400</v>
      </c>
      <c r="G7" s="3">
        <f t="shared" si="0"/>
        <v>16346.400000000001</v>
      </c>
      <c r="H7">
        <v>302</v>
      </c>
      <c r="I7">
        <v>0.3644</v>
      </c>
      <c r="J7">
        <v>178</v>
      </c>
      <c r="K7" s="4">
        <v>533</v>
      </c>
      <c r="L7">
        <f t="shared" si="1"/>
        <v>355</v>
      </c>
      <c r="M7">
        <f t="shared" si="2"/>
        <v>124</v>
      </c>
      <c r="N7">
        <f t="shared" si="3"/>
        <v>0.37943661971830989</v>
      </c>
      <c r="O7" s="4">
        <v>0.3644</v>
      </c>
    </row>
    <row r="8" spans="1:20" x14ac:dyDescent="0.25">
      <c r="A8" t="s">
        <v>59</v>
      </c>
      <c r="B8" t="s">
        <v>58</v>
      </c>
      <c r="C8" t="s">
        <v>52</v>
      </c>
      <c r="D8">
        <v>2</v>
      </c>
      <c r="E8">
        <v>2000</v>
      </c>
      <c r="G8" s="3">
        <f t="shared" si="0"/>
        <v>23352</v>
      </c>
      <c r="H8">
        <v>429</v>
      </c>
      <c r="I8">
        <v>0.41099999999999998</v>
      </c>
      <c r="J8">
        <v>221</v>
      </c>
      <c r="K8" s="4">
        <v>617</v>
      </c>
      <c r="L8">
        <f t="shared" si="1"/>
        <v>396</v>
      </c>
      <c r="M8">
        <f t="shared" si="2"/>
        <v>208</v>
      </c>
      <c r="N8">
        <f t="shared" si="3"/>
        <v>0.52020202020202022</v>
      </c>
      <c r="O8" s="4">
        <v>0.41099999999999998</v>
      </c>
      <c r="S8" s="17" t="s">
        <v>48</v>
      </c>
    </row>
    <row r="9" spans="1:20" x14ac:dyDescent="0.25">
      <c r="A9" t="s">
        <v>60</v>
      </c>
      <c r="B9" t="s">
        <v>58</v>
      </c>
      <c r="C9" t="s">
        <v>61</v>
      </c>
      <c r="D9">
        <v>1</v>
      </c>
      <c r="E9">
        <v>1600</v>
      </c>
      <c r="G9" s="3">
        <f t="shared" si="0"/>
        <v>18681.599999999999</v>
      </c>
      <c r="H9">
        <v>380</v>
      </c>
      <c r="I9">
        <v>0.41099999999999998</v>
      </c>
      <c r="J9">
        <v>202</v>
      </c>
      <c r="K9" s="4">
        <v>646</v>
      </c>
      <c r="L9">
        <f t="shared" si="1"/>
        <v>444</v>
      </c>
      <c r="M9">
        <f t="shared" si="2"/>
        <v>178</v>
      </c>
      <c r="N9">
        <f t="shared" si="3"/>
        <v>0.42072072072072075</v>
      </c>
      <c r="O9" s="4">
        <v>0.41099999999999998</v>
      </c>
    </row>
    <row r="10" spans="1:20" x14ac:dyDescent="0.25">
      <c r="A10" t="s">
        <v>62</v>
      </c>
      <c r="B10" t="s">
        <v>58</v>
      </c>
      <c r="C10" t="s">
        <v>61</v>
      </c>
      <c r="D10">
        <v>2</v>
      </c>
      <c r="E10">
        <v>2800</v>
      </c>
      <c r="G10" s="3">
        <f t="shared" si="0"/>
        <v>32692.800000000003</v>
      </c>
      <c r="H10">
        <v>374</v>
      </c>
      <c r="I10">
        <v>0.52600000000000002</v>
      </c>
      <c r="J10">
        <v>197</v>
      </c>
      <c r="K10" s="4">
        <v>639</v>
      </c>
      <c r="L10">
        <f t="shared" si="1"/>
        <v>442</v>
      </c>
      <c r="M10">
        <f t="shared" si="2"/>
        <v>177</v>
      </c>
      <c r="N10">
        <f t="shared" si="3"/>
        <v>0.42036199095022619</v>
      </c>
      <c r="O10" s="4">
        <v>0.52600000000000002</v>
      </c>
    </row>
    <row r="11" spans="1:20" x14ac:dyDescent="0.25">
      <c r="A11" t="s">
        <v>63</v>
      </c>
      <c r="B11" t="s">
        <v>64</v>
      </c>
      <c r="C11" t="s">
        <v>52</v>
      </c>
      <c r="D11">
        <v>1</v>
      </c>
      <c r="E11">
        <v>1100</v>
      </c>
      <c r="G11" s="3">
        <f t="shared" si="0"/>
        <v>12843.599999999999</v>
      </c>
      <c r="H11">
        <v>386</v>
      </c>
      <c r="I11">
        <v>0.43290000000000001</v>
      </c>
      <c r="J11">
        <v>114</v>
      </c>
      <c r="K11" s="4">
        <v>477</v>
      </c>
      <c r="L11">
        <f t="shared" si="1"/>
        <v>363</v>
      </c>
      <c r="M11">
        <f t="shared" si="2"/>
        <v>272</v>
      </c>
      <c r="N11">
        <f t="shared" si="3"/>
        <v>0.69944903581267226</v>
      </c>
      <c r="O11" s="4">
        <v>0.43290000000000001</v>
      </c>
    </row>
    <row r="12" spans="1:20" x14ac:dyDescent="0.25">
      <c r="A12" t="s">
        <v>65</v>
      </c>
      <c r="B12" t="s">
        <v>64</v>
      </c>
      <c r="C12" t="s">
        <v>52</v>
      </c>
      <c r="D12">
        <v>2</v>
      </c>
      <c r="E12">
        <v>1900</v>
      </c>
      <c r="G12" s="3">
        <f t="shared" si="0"/>
        <v>22184.400000000001</v>
      </c>
      <c r="H12">
        <v>212</v>
      </c>
      <c r="I12">
        <v>0.69589999999999996</v>
      </c>
      <c r="J12">
        <v>80</v>
      </c>
      <c r="K12" s="4">
        <v>583</v>
      </c>
      <c r="L12">
        <f t="shared" si="1"/>
        <v>503</v>
      </c>
      <c r="M12">
        <f t="shared" si="2"/>
        <v>132</v>
      </c>
      <c r="N12">
        <f t="shared" si="3"/>
        <v>0.30994035785288276</v>
      </c>
      <c r="O12" s="4">
        <v>0.69589999999999996</v>
      </c>
    </row>
    <row r="13" spans="1:20" x14ac:dyDescent="0.25">
      <c r="A13" t="s">
        <v>66</v>
      </c>
      <c r="B13" t="s">
        <v>64</v>
      </c>
      <c r="C13" t="s">
        <v>61</v>
      </c>
      <c r="D13">
        <v>1</v>
      </c>
      <c r="E13">
        <v>1800</v>
      </c>
      <c r="G13" s="3">
        <f t="shared" si="0"/>
        <v>21016.799999999999</v>
      </c>
      <c r="H13">
        <v>969</v>
      </c>
      <c r="I13">
        <v>0.1096</v>
      </c>
      <c r="J13">
        <v>239</v>
      </c>
      <c r="K13" s="4">
        <v>1431</v>
      </c>
      <c r="L13">
        <f t="shared" si="1"/>
        <v>1192</v>
      </c>
      <c r="M13">
        <f t="shared" si="2"/>
        <v>730</v>
      </c>
      <c r="N13">
        <f t="shared" si="3"/>
        <v>0.58993288590604032</v>
      </c>
      <c r="O13" s="4">
        <v>0.1096</v>
      </c>
    </row>
    <row r="14" spans="1:20" x14ac:dyDescent="0.25">
      <c r="A14" t="s">
        <v>67</v>
      </c>
      <c r="B14" t="s">
        <v>64</v>
      </c>
      <c r="C14" t="s">
        <v>61</v>
      </c>
      <c r="D14">
        <v>2</v>
      </c>
      <c r="E14">
        <v>3200</v>
      </c>
      <c r="G14" s="3">
        <f t="shared" si="0"/>
        <v>37363.199999999997</v>
      </c>
      <c r="H14">
        <v>885</v>
      </c>
      <c r="I14">
        <v>0.22470000000000001</v>
      </c>
      <c r="J14">
        <v>236</v>
      </c>
      <c r="K14" s="4">
        <v>1533</v>
      </c>
      <c r="L14">
        <f t="shared" si="1"/>
        <v>1297</v>
      </c>
      <c r="M14">
        <f t="shared" si="2"/>
        <v>649</v>
      </c>
      <c r="N14">
        <f t="shared" si="3"/>
        <v>0.50030840400925214</v>
      </c>
      <c r="O14" s="4">
        <v>0.22470000000000001</v>
      </c>
    </row>
    <row r="15" spans="1:20" x14ac:dyDescent="0.25">
      <c r="A15" t="s">
        <v>68</v>
      </c>
      <c r="B15" t="s">
        <v>69</v>
      </c>
      <c r="C15" t="s">
        <v>52</v>
      </c>
      <c r="D15">
        <v>1</v>
      </c>
      <c r="E15">
        <v>1000</v>
      </c>
      <c r="G15" s="3">
        <f t="shared" si="0"/>
        <v>11676</v>
      </c>
      <c r="H15">
        <v>287</v>
      </c>
      <c r="I15">
        <v>0.21920000000000001</v>
      </c>
      <c r="J15">
        <v>138</v>
      </c>
      <c r="K15" s="4">
        <v>550</v>
      </c>
      <c r="L15">
        <f t="shared" si="1"/>
        <v>412</v>
      </c>
      <c r="M15">
        <f t="shared" si="2"/>
        <v>149</v>
      </c>
      <c r="N15">
        <f t="shared" si="3"/>
        <v>0.38932038834951455</v>
      </c>
      <c r="O15" s="4">
        <v>0.21920000000000001</v>
      </c>
    </row>
    <row r="16" spans="1:20" x14ac:dyDescent="0.25">
      <c r="A16" t="s">
        <v>70</v>
      </c>
      <c r="B16" t="s">
        <v>54</v>
      </c>
      <c r="C16" t="s">
        <v>61</v>
      </c>
      <c r="D16">
        <v>1</v>
      </c>
      <c r="E16">
        <v>1000</v>
      </c>
      <c r="G16" s="3">
        <f t="shared" si="0"/>
        <v>11676</v>
      </c>
      <c r="H16">
        <v>206</v>
      </c>
      <c r="I16">
        <v>0.39179999999999998</v>
      </c>
      <c r="J16">
        <v>116</v>
      </c>
      <c r="K16" s="4">
        <v>296</v>
      </c>
      <c r="L16">
        <f t="shared" si="1"/>
        <v>180</v>
      </c>
      <c r="M16">
        <f t="shared" si="2"/>
        <v>90</v>
      </c>
      <c r="N16">
        <f t="shared" si="3"/>
        <v>0.5</v>
      </c>
      <c r="O16" s="4">
        <v>0.39179999999999998</v>
      </c>
    </row>
    <row r="17" spans="1:20" x14ac:dyDescent="0.25">
      <c r="A17" t="s">
        <v>71</v>
      </c>
      <c r="B17" t="s">
        <v>69</v>
      </c>
      <c r="C17" t="s">
        <v>52</v>
      </c>
      <c r="D17">
        <v>2</v>
      </c>
      <c r="E17">
        <v>1300</v>
      </c>
      <c r="G17" s="3">
        <f t="shared" si="0"/>
        <v>15178.8</v>
      </c>
      <c r="H17">
        <v>462</v>
      </c>
      <c r="I17">
        <v>0.53700000000000003</v>
      </c>
      <c r="J17">
        <v>175</v>
      </c>
      <c r="K17" s="4">
        <v>917</v>
      </c>
      <c r="L17">
        <f t="shared" si="1"/>
        <v>742</v>
      </c>
      <c r="M17">
        <f t="shared" si="2"/>
        <v>287</v>
      </c>
      <c r="N17">
        <f t="shared" si="3"/>
        <v>0.40943396226415096</v>
      </c>
      <c r="O17" s="4">
        <v>0.53700000000000003</v>
      </c>
    </row>
    <row r="18" spans="1:20" x14ac:dyDescent="0.25">
      <c r="A18" t="s">
        <v>72</v>
      </c>
      <c r="B18" t="s">
        <v>69</v>
      </c>
      <c r="C18" t="s">
        <v>61</v>
      </c>
      <c r="D18">
        <v>1</v>
      </c>
      <c r="E18">
        <v>1200</v>
      </c>
      <c r="G18" s="3">
        <f t="shared" si="0"/>
        <v>14011.199999999999</v>
      </c>
      <c r="H18">
        <v>389</v>
      </c>
      <c r="I18">
        <v>0.51229999999999998</v>
      </c>
      <c r="J18">
        <v>130</v>
      </c>
      <c r="K18" s="4">
        <v>821</v>
      </c>
      <c r="L18">
        <f t="shared" si="1"/>
        <v>691</v>
      </c>
      <c r="M18">
        <f t="shared" si="2"/>
        <v>259</v>
      </c>
      <c r="N18">
        <f t="shared" si="3"/>
        <v>0.39985528219971056</v>
      </c>
      <c r="O18" s="4">
        <v>0.51229999999999998</v>
      </c>
    </row>
    <row r="19" spans="1:20" x14ac:dyDescent="0.25">
      <c r="A19" t="s">
        <v>73</v>
      </c>
      <c r="B19" t="s">
        <v>69</v>
      </c>
      <c r="C19" t="s">
        <v>61</v>
      </c>
      <c r="D19">
        <v>2</v>
      </c>
      <c r="E19">
        <v>1600</v>
      </c>
      <c r="G19" s="3">
        <f t="shared" si="0"/>
        <v>18681.599999999999</v>
      </c>
      <c r="H19">
        <v>678</v>
      </c>
      <c r="I19">
        <v>0.36159999999999998</v>
      </c>
      <c r="J19">
        <v>241</v>
      </c>
      <c r="K19" s="4">
        <v>866</v>
      </c>
      <c r="L19">
        <f t="shared" si="1"/>
        <v>625</v>
      </c>
      <c r="M19">
        <f t="shared" si="2"/>
        <v>437</v>
      </c>
      <c r="N19">
        <f t="shared" si="3"/>
        <v>0.65936000000000006</v>
      </c>
      <c r="O19" s="4">
        <v>0.36159999999999998</v>
      </c>
    </row>
    <row r="20" spans="1:20" x14ac:dyDescent="0.25">
      <c r="A20" t="s">
        <v>74</v>
      </c>
      <c r="B20" t="s">
        <v>75</v>
      </c>
      <c r="C20" t="s">
        <v>52</v>
      </c>
      <c r="D20">
        <v>1</v>
      </c>
      <c r="E20">
        <v>800</v>
      </c>
      <c r="G20" s="3">
        <f t="shared" si="0"/>
        <v>9340.7999999999993</v>
      </c>
      <c r="H20">
        <v>163</v>
      </c>
      <c r="I20">
        <v>0.84379999999999999</v>
      </c>
      <c r="J20">
        <v>134</v>
      </c>
      <c r="K20" s="4">
        <v>288</v>
      </c>
      <c r="L20">
        <f t="shared" si="1"/>
        <v>154</v>
      </c>
      <c r="M20">
        <f t="shared" si="2"/>
        <v>29</v>
      </c>
      <c r="N20">
        <f t="shared" si="3"/>
        <v>0.25064935064935068</v>
      </c>
      <c r="O20" s="4">
        <v>0.84379999999999999</v>
      </c>
    </row>
    <row r="21" spans="1:20" x14ac:dyDescent="0.25">
      <c r="A21" t="s">
        <v>76</v>
      </c>
      <c r="B21" t="s">
        <v>75</v>
      </c>
      <c r="C21" t="s">
        <v>52</v>
      </c>
      <c r="D21">
        <v>2</v>
      </c>
      <c r="E21">
        <v>1200</v>
      </c>
      <c r="G21" s="3">
        <f t="shared" si="0"/>
        <v>14011.199999999999</v>
      </c>
      <c r="H21">
        <v>374</v>
      </c>
      <c r="I21">
        <v>0.91510000000000002</v>
      </c>
      <c r="J21">
        <v>234</v>
      </c>
      <c r="K21" s="4">
        <v>794</v>
      </c>
      <c r="L21">
        <f t="shared" si="1"/>
        <v>560</v>
      </c>
      <c r="M21">
        <f t="shared" si="2"/>
        <v>140</v>
      </c>
      <c r="N21">
        <f t="shared" si="3"/>
        <v>0.30000000000000004</v>
      </c>
      <c r="O21" s="4">
        <v>0.91510000000000002</v>
      </c>
    </row>
    <row r="22" spans="1:20" x14ac:dyDescent="0.25">
      <c r="A22" t="s">
        <v>77</v>
      </c>
      <c r="B22" t="s">
        <v>75</v>
      </c>
      <c r="C22" t="s">
        <v>61</v>
      </c>
      <c r="D22">
        <v>1</v>
      </c>
      <c r="E22">
        <v>900</v>
      </c>
      <c r="G22" s="3">
        <f t="shared" si="0"/>
        <v>10508.4</v>
      </c>
      <c r="H22">
        <v>444</v>
      </c>
      <c r="I22">
        <v>0.43009999999999998</v>
      </c>
      <c r="J22">
        <v>252</v>
      </c>
      <c r="K22" s="4">
        <v>547</v>
      </c>
      <c r="L22">
        <f t="shared" si="1"/>
        <v>295</v>
      </c>
      <c r="M22">
        <f t="shared" si="2"/>
        <v>192</v>
      </c>
      <c r="N22">
        <f t="shared" si="3"/>
        <v>0.62067796610169501</v>
      </c>
      <c r="O22" s="4">
        <v>0.43009999999999998</v>
      </c>
    </row>
    <row r="23" spans="1:20" x14ac:dyDescent="0.25">
      <c r="A23" t="s">
        <v>78</v>
      </c>
      <c r="B23" t="s">
        <v>75</v>
      </c>
      <c r="C23" t="s">
        <v>61</v>
      </c>
      <c r="D23">
        <v>2</v>
      </c>
      <c r="E23">
        <v>1100</v>
      </c>
      <c r="G23" s="3">
        <f t="shared" si="0"/>
        <v>12843.599999999999</v>
      </c>
      <c r="H23">
        <v>426</v>
      </c>
      <c r="I23">
        <v>0.48220000000000002</v>
      </c>
      <c r="J23">
        <v>246</v>
      </c>
      <c r="K23" s="4">
        <v>616</v>
      </c>
      <c r="L23">
        <f t="shared" si="1"/>
        <v>370</v>
      </c>
      <c r="M23">
        <f t="shared" si="2"/>
        <v>180</v>
      </c>
      <c r="N23">
        <f t="shared" si="3"/>
        <v>0.48918918918918919</v>
      </c>
      <c r="O23" s="4">
        <v>0.48220000000000002</v>
      </c>
    </row>
    <row r="24" spans="1:20" x14ac:dyDescent="0.25">
      <c r="A24" t="s">
        <v>79</v>
      </c>
      <c r="B24" t="s">
        <v>80</v>
      </c>
      <c r="C24" t="s">
        <v>52</v>
      </c>
      <c r="D24">
        <v>1</v>
      </c>
      <c r="E24">
        <v>1000</v>
      </c>
      <c r="G24" s="3">
        <f t="shared" si="0"/>
        <v>11676</v>
      </c>
      <c r="H24">
        <v>332</v>
      </c>
      <c r="I24">
        <v>0.4904</v>
      </c>
      <c r="J24">
        <v>171</v>
      </c>
      <c r="K24" s="4">
        <v>457</v>
      </c>
      <c r="L24">
        <f t="shared" si="1"/>
        <v>286</v>
      </c>
      <c r="M24">
        <f t="shared" si="2"/>
        <v>161</v>
      </c>
      <c r="N24">
        <f t="shared" si="3"/>
        <v>0.55034965034965044</v>
      </c>
      <c r="O24" s="4">
        <v>0.4904</v>
      </c>
    </row>
    <row r="25" spans="1:20" x14ac:dyDescent="0.25">
      <c r="A25" t="s">
        <v>81</v>
      </c>
      <c r="B25" t="s">
        <v>80</v>
      </c>
      <c r="C25" t="s">
        <v>52</v>
      </c>
      <c r="D25">
        <v>2</v>
      </c>
      <c r="E25">
        <v>1400</v>
      </c>
      <c r="G25" s="3">
        <f t="shared" si="0"/>
        <v>16346.400000000001</v>
      </c>
      <c r="H25">
        <v>430</v>
      </c>
      <c r="I25">
        <v>0.52329999999999999</v>
      </c>
      <c r="J25">
        <v>262</v>
      </c>
      <c r="K25" s="4">
        <v>567</v>
      </c>
      <c r="L25">
        <f t="shared" si="1"/>
        <v>305</v>
      </c>
      <c r="M25">
        <f t="shared" si="2"/>
        <v>168</v>
      </c>
      <c r="N25">
        <f t="shared" si="3"/>
        <v>0.54065573770491804</v>
      </c>
      <c r="O25" s="4">
        <v>0.52329999999999999</v>
      </c>
    </row>
    <row r="26" spans="1:20" x14ac:dyDescent="0.25">
      <c r="A26" t="s">
        <v>82</v>
      </c>
      <c r="B26" t="s">
        <v>80</v>
      </c>
      <c r="C26" t="s">
        <v>61</v>
      </c>
      <c r="D26">
        <v>1</v>
      </c>
      <c r="E26">
        <v>1500</v>
      </c>
      <c r="G26" s="3">
        <f t="shared" si="0"/>
        <v>17514</v>
      </c>
      <c r="H26">
        <v>662</v>
      </c>
      <c r="I26">
        <v>0.44929999999999998</v>
      </c>
      <c r="J26">
        <v>229</v>
      </c>
      <c r="K26" s="4">
        <v>859</v>
      </c>
      <c r="L26">
        <f t="shared" si="1"/>
        <v>630</v>
      </c>
      <c r="M26">
        <f t="shared" si="2"/>
        <v>433</v>
      </c>
      <c r="N26">
        <f t="shared" si="3"/>
        <v>0.64984126984126989</v>
      </c>
      <c r="O26" s="4">
        <v>0.44929999999999998</v>
      </c>
    </row>
    <row r="27" spans="1:20" x14ac:dyDescent="0.25">
      <c r="A27" t="s">
        <v>83</v>
      </c>
      <c r="B27" t="s">
        <v>54</v>
      </c>
      <c r="C27" t="s">
        <v>61</v>
      </c>
      <c r="D27">
        <v>2</v>
      </c>
      <c r="E27">
        <v>1300</v>
      </c>
      <c r="G27" s="3">
        <f t="shared" si="0"/>
        <v>15178.8</v>
      </c>
      <c r="H27">
        <v>186</v>
      </c>
      <c r="I27">
        <v>0.6603</v>
      </c>
      <c r="J27">
        <v>136</v>
      </c>
      <c r="K27" s="4">
        <v>336</v>
      </c>
      <c r="L27">
        <f t="shared" si="1"/>
        <v>200</v>
      </c>
      <c r="M27">
        <f t="shared" si="2"/>
        <v>50</v>
      </c>
      <c r="N27">
        <f t="shared" si="3"/>
        <v>0.30000000000000004</v>
      </c>
      <c r="O27" s="4">
        <v>0.6603</v>
      </c>
      <c r="P27">
        <v>189.81539674748251</v>
      </c>
      <c r="Q27">
        <f>$K$2*($P27-$J27)/($K27-$J27)+0.1</f>
        <v>0.31526158698993001</v>
      </c>
      <c r="R27">
        <f>$Q$2*$Q27+$R$2</f>
        <v>0.60110740158007248</v>
      </c>
      <c r="S27">
        <f>R27*365*P27</f>
        <v>41646.295570350958</v>
      </c>
      <c r="T27" s="4">
        <f>S27*(1-T1)</f>
        <v>29152.406899245667</v>
      </c>
    </row>
    <row r="28" spans="1:20" x14ac:dyDescent="0.25">
      <c r="A28" t="s">
        <v>84</v>
      </c>
      <c r="B28" t="s">
        <v>80</v>
      </c>
      <c r="C28" t="s">
        <v>61</v>
      </c>
      <c r="D28">
        <v>2</v>
      </c>
      <c r="E28">
        <v>1600</v>
      </c>
      <c r="G28" s="3">
        <f t="shared" si="0"/>
        <v>18681.599999999999</v>
      </c>
      <c r="H28">
        <v>696</v>
      </c>
      <c r="I28">
        <v>0.48770000000000002</v>
      </c>
      <c r="J28">
        <v>449</v>
      </c>
      <c r="K28" s="4">
        <v>899</v>
      </c>
      <c r="L28">
        <f t="shared" si="1"/>
        <v>450</v>
      </c>
      <c r="M28">
        <f t="shared" si="2"/>
        <v>247</v>
      </c>
      <c r="N28">
        <f t="shared" si="3"/>
        <v>0.53911111111111121</v>
      </c>
      <c r="O28" s="4">
        <v>0.48770000000000002</v>
      </c>
    </row>
    <row r="29" spans="1:20" x14ac:dyDescent="0.25">
      <c r="A29" t="s">
        <v>85</v>
      </c>
      <c r="B29" t="s">
        <v>86</v>
      </c>
      <c r="C29" t="s">
        <v>52</v>
      </c>
      <c r="D29">
        <v>1</v>
      </c>
      <c r="E29">
        <v>600</v>
      </c>
      <c r="G29" s="3">
        <f t="shared" si="0"/>
        <v>7005.5999999999995</v>
      </c>
      <c r="H29">
        <v>182</v>
      </c>
      <c r="I29">
        <v>0.43840000000000001</v>
      </c>
      <c r="J29">
        <v>132</v>
      </c>
      <c r="K29" s="4">
        <v>226</v>
      </c>
      <c r="L29">
        <f t="shared" si="1"/>
        <v>94</v>
      </c>
      <c r="M29">
        <f t="shared" si="2"/>
        <v>50</v>
      </c>
      <c r="N29">
        <f t="shared" si="3"/>
        <v>0.52553191489361706</v>
      </c>
      <c r="O29" s="4">
        <v>0.43840000000000001</v>
      </c>
    </row>
    <row r="30" spans="1:20" x14ac:dyDescent="0.25">
      <c r="A30" t="s">
        <v>87</v>
      </c>
      <c r="B30" t="s">
        <v>86</v>
      </c>
      <c r="C30" t="s">
        <v>52</v>
      </c>
      <c r="D30">
        <v>2</v>
      </c>
      <c r="E30">
        <v>800</v>
      </c>
      <c r="G30" s="3">
        <f t="shared" si="0"/>
        <v>9340.7999999999993</v>
      </c>
      <c r="H30">
        <v>241</v>
      </c>
      <c r="I30">
        <v>0.53149999999999997</v>
      </c>
      <c r="J30">
        <v>157</v>
      </c>
      <c r="K30" s="4">
        <v>340</v>
      </c>
      <c r="L30">
        <f t="shared" si="1"/>
        <v>183</v>
      </c>
      <c r="M30">
        <f t="shared" si="2"/>
        <v>84</v>
      </c>
      <c r="N30">
        <f t="shared" si="3"/>
        <v>0.46721311475409844</v>
      </c>
      <c r="O30" s="4">
        <v>0.53149999999999997</v>
      </c>
    </row>
    <row r="31" spans="1:20" x14ac:dyDescent="0.25">
      <c r="A31" t="s">
        <v>88</v>
      </c>
      <c r="B31" t="s">
        <v>86</v>
      </c>
      <c r="C31" t="s">
        <v>61</v>
      </c>
      <c r="D31">
        <v>1</v>
      </c>
      <c r="E31">
        <v>700</v>
      </c>
      <c r="G31" s="3">
        <f t="shared" si="0"/>
        <v>8173.2000000000007</v>
      </c>
      <c r="H31">
        <v>363</v>
      </c>
      <c r="I31">
        <v>0.13969999999999999</v>
      </c>
      <c r="J31">
        <v>215</v>
      </c>
      <c r="K31" s="4">
        <v>377</v>
      </c>
      <c r="L31">
        <f t="shared" si="1"/>
        <v>162</v>
      </c>
      <c r="M31">
        <f t="shared" si="2"/>
        <v>148</v>
      </c>
      <c r="N31">
        <f t="shared" si="3"/>
        <v>0.83086419753086416</v>
      </c>
      <c r="O31" s="4">
        <v>0.13969999999999999</v>
      </c>
    </row>
    <row r="32" spans="1:20" x14ac:dyDescent="0.25">
      <c r="A32" t="s">
        <v>89</v>
      </c>
      <c r="B32" t="s">
        <v>86</v>
      </c>
      <c r="C32" t="s">
        <v>61</v>
      </c>
      <c r="D32">
        <v>2</v>
      </c>
      <c r="E32">
        <v>1000</v>
      </c>
      <c r="G32" s="3">
        <f t="shared" si="0"/>
        <v>11676</v>
      </c>
      <c r="H32">
        <v>301</v>
      </c>
      <c r="I32">
        <v>0.46850000000000003</v>
      </c>
      <c r="J32">
        <v>202</v>
      </c>
      <c r="K32" s="4">
        <v>374</v>
      </c>
      <c r="L32">
        <f t="shared" si="1"/>
        <v>172</v>
      </c>
      <c r="M32">
        <f t="shared" si="2"/>
        <v>99</v>
      </c>
      <c r="N32">
        <f t="shared" si="3"/>
        <v>0.56046511627906981</v>
      </c>
      <c r="O32" s="4">
        <v>0.46850000000000003</v>
      </c>
    </row>
    <row r="33" spans="1:15" x14ac:dyDescent="0.25">
      <c r="A33" t="s">
        <v>90</v>
      </c>
      <c r="B33" t="s">
        <v>91</v>
      </c>
      <c r="C33" t="s">
        <v>52</v>
      </c>
      <c r="D33">
        <v>1</v>
      </c>
      <c r="E33">
        <v>700</v>
      </c>
      <c r="G33" s="3">
        <f t="shared" si="0"/>
        <v>8173.2000000000007</v>
      </c>
      <c r="H33">
        <v>212</v>
      </c>
      <c r="I33">
        <v>0.50139999999999996</v>
      </c>
      <c r="J33">
        <v>94</v>
      </c>
      <c r="K33" s="4">
        <v>356</v>
      </c>
      <c r="L33">
        <f t="shared" si="1"/>
        <v>262</v>
      </c>
      <c r="M33">
        <f t="shared" si="2"/>
        <v>118</v>
      </c>
      <c r="N33">
        <f t="shared" si="3"/>
        <v>0.46030534351145036</v>
      </c>
      <c r="O33" s="4">
        <v>0.50139999999999996</v>
      </c>
    </row>
    <row r="34" spans="1:15" x14ac:dyDescent="0.25">
      <c r="A34" t="s">
        <v>92</v>
      </c>
      <c r="B34" t="s">
        <v>91</v>
      </c>
      <c r="C34" t="s">
        <v>52</v>
      </c>
      <c r="D34">
        <v>2</v>
      </c>
      <c r="E34">
        <v>900</v>
      </c>
      <c r="G34" s="3">
        <f t="shared" si="0"/>
        <v>10508.4</v>
      </c>
      <c r="H34">
        <v>340</v>
      </c>
      <c r="I34">
        <v>0.30680000000000002</v>
      </c>
      <c r="J34">
        <v>69</v>
      </c>
      <c r="K34" s="4">
        <v>485</v>
      </c>
      <c r="L34">
        <f t="shared" si="1"/>
        <v>416</v>
      </c>
      <c r="M34">
        <f t="shared" si="2"/>
        <v>271</v>
      </c>
      <c r="N34">
        <f t="shared" si="3"/>
        <v>0.62115384615384617</v>
      </c>
      <c r="O34" s="4">
        <v>0.30680000000000002</v>
      </c>
    </row>
    <row r="35" spans="1:15" x14ac:dyDescent="0.25">
      <c r="A35" t="s">
        <v>93</v>
      </c>
      <c r="B35" t="s">
        <v>91</v>
      </c>
      <c r="C35" t="s">
        <v>61</v>
      </c>
      <c r="D35">
        <v>1</v>
      </c>
      <c r="E35">
        <v>1000</v>
      </c>
      <c r="G35" s="3">
        <f t="shared" si="0"/>
        <v>11676</v>
      </c>
      <c r="H35">
        <v>266</v>
      </c>
      <c r="I35">
        <v>0.52049999999999996</v>
      </c>
      <c r="J35">
        <v>84</v>
      </c>
      <c r="K35" s="4">
        <v>376</v>
      </c>
      <c r="L35">
        <f t="shared" si="1"/>
        <v>292</v>
      </c>
      <c r="M35">
        <f t="shared" si="2"/>
        <v>182</v>
      </c>
      <c r="N35">
        <f t="shared" si="3"/>
        <v>0.59863013698630141</v>
      </c>
      <c r="O35" s="4">
        <v>0.52049999999999996</v>
      </c>
    </row>
    <row r="36" spans="1:15" x14ac:dyDescent="0.25">
      <c r="A36" t="s">
        <v>94</v>
      </c>
      <c r="B36" t="s">
        <v>91</v>
      </c>
      <c r="C36" t="s">
        <v>61</v>
      </c>
      <c r="D36">
        <v>2</v>
      </c>
      <c r="E36">
        <v>1200</v>
      </c>
      <c r="G36" s="3">
        <f t="shared" si="0"/>
        <v>14011.199999999999</v>
      </c>
      <c r="H36">
        <v>442</v>
      </c>
      <c r="I36">
        <v>0.1288</v>
      </c>
      <c r="J36">
        <v>109</v>
      </c>
      <c r="K36" s="4">
        <v>490</v>
      </c>
      <c r="L36">
        <f t="shared" si="1"/>
        <v>381</v>
      </c>
      <c r="M36">
        <f t="shared" si="2"/>
        <v>333</v>
      </c>
      <c r="N36">
        <f t="shared" si="3"/>
        <v>0.79921259842519687</v>
      </c>
      <c r="O36" s="4">
        <v>0.1288</v>
      </c>
    </row>
    <row r="37" spans="1:15" x14ac:dyDescent="0.25">
      <c r="A37" t="s">
        <v>95</v>
      </c>
      <c r="B37" t="s">
        <v>96</v>
      </c>
      <c r="C37" t="s">
        <v>52</v>
      </c>
      <c r="D37">
        <v>1</v>
      </c>
      <c r="E37">
        <v>1200</v>
      </c>
      <c r="G37" s="3">
        <f t="shared" si="0"/>
        <v>14011.199999999999</v>
      </c>
      <c r="H37">
        <v>354</v>
      </c>
      <c r="I37">
        <v>0.24110000000000001</v>
      </c>
      <c r="J37">
        <v>145</v>
      </c>
      <c r="K37" s="4">
        <v>434</v>
      </c>
      <c r="L37">
        <f t="shared" si="1"/>
        <v>289</v>
      </c>
      <c r="M37">
        <f t="shared" si="2"/>
        <v>209</v>
      </c>
      <c r="N37">
        <f t="shared" si="3"/>
        <v>0.67854671280276824</v>
      </c>
      <c r="O37" s="4">
        <v>0.24110000000000001</v>
      </c>
    </row>
    <row r="38" spans="1:15" x14ac:dyDescent="0.25">
      <c r="A38" t="s">
        <v>97</v>
      </c>
      <c r="B38" t="s">
        <v>98</v>
      </c>
      <c r="C38" t="s">
        <v>52</v>
      </c>
      <c r="D38">
        <v>2</v>
      </c>
      <c r="E38">
        <v>920</v>
      </c>
      <c r="G38" s="3">
        <f t="shared" si="0"/>
        <v>10741.92</v>
      </c>
      <c r="H38">
        <v>123</v>
      </c>
      <c r="I38">
        <v>0.4521</v>
      </c>
      <c r="J38">
        <v>111</v>
      </c>
      <c r="K38" s="4">
        <v>147</v>
      </c>
      <c r="L38">
        <f t="shared" si="1"/>
        <v>36</v>
      </c>
      <c r="M38">
        <f t="shared" si="2"/>
        <v>12</v>
      </c>
      <c r="N38">
        <f t="shared" si="3"/>
        <v>0.3666666666666667</v>
      </c>
      <c r="O38" s="4">
        <v>0.4521</v>
      </c>
    </row>
    <row r="39" spans="1:15" x14ac:dyDescent="0.25">
      <c r="A39" t="s">
        <v>99</v>
      </c>
      <c r="B39" t="s">
        <v>96</v>
      </c>
      <c r="C39" t="s">
        <v>52</v>
      </c>
      <c r="D39">
        <v>2</v>
      </c>
      <c r="E39">
        <v>1300</v>
      </c>
      <c r="G39" s="3">
        <f t="shared" si="0"/>
        <v>15178.8</v>
      </c>
      <c r="H39">
        <v>377</v>
      </c>
      <c r="I39">
        <v>0.47949999999999998</v>
      </c>
      <c r="J39">
        <v>228</v>
      </c>
      <c r="K39" s="4">
        <v>457</v>
      </c>
      <c r="L39">
        <f t="shared" si="1"/>
        <v>229</v>
      </c>
      <c r="M39">
        <f t="shared" si="2"/>
        <v>149</v>
      </c>
      <c r="N39">
        <f t="shared" si="3"/>
        <v>0.62052401746724895</v>
      </c>
      <c r="O39" s="4">
        <v>0.47949999999999998</v>
      </c>
    </row>
    <row r="40" spans="1:15" x14ac:dyDescent="0.25">
      <c r="A40" t="s">
        <v>100</v>
      </c>
      <c r="B40" t="s">
        <v>96</v>
      </c>
      <c r="C40" t="s">
        <v>61</v>
      </c>
      <c r="D40">
        <v>1</v>
      </c>
      <c r="E40">
        <v>1100</v>
      </c>
      <c r="G40" s="3">
        <f t="shared" si="0"/>
        <v>12843.599999999999</v>
      </c>
      <c r="H40">
        <v>318</v>
      </c>
      <c r="I40">
        <v>0.2712</v>
      </c>
      <c r="J40">
        <v>90</v>
      </c>
      <c r="K40" s="4">
        <v>375</v>
      </c>
      <c r="L40">
        <f t="shared" si="1"/>
        <v>285</v>
      </c>
      <c r="M40">
        <f t="shared" si="2"/>
        <v>228</v>
      </c>
      <c r="N40">
        <f t="shared" si="3"/>
        <v>0.74</v>
      </c>
      <c r="O40" s="4">
        <v>0.2712</v>
      </c>
    </row>
    <row r="41" spans="1:15" x14ac:dyDescent="0.25">
      <c r="A41" t="s">
        <v>101</v>
      </c>
      <c r="B41" t="s">
        <v>96</v>
      </c>
      <c r="C41" t="s">
        <v>61</v>
      </c>
      <c r="D41">
        <v>2</v>
      </c>
      <c r="E41">
        <v>1200</v>
      </c>
      <c r="G41" s="3">
        <f t="shared" si="0"/>
        <v>14011.199999999999</v>
      </c>
      <c r="H41">
        <v>198</v>
      </c>
      <c r="I41">
        <v>0.43009999999999998</v>
      </c>
      <c r="J41">
        <v>128</v>
      </c>
      <c r="K41" s="4">
        <v>238</v>
      </c>
      <c r="L41">
        <f t="shared" si="1"/>
        <v>110</v>
      </c>
      <c r="M41">
        <f t="shared" si="2"/>
        <v>70</v>
      </c>
      <c r="N41">
        <f t="shared" si="3"/>
        <v>0.60909090909090902</v>
      </c>
      <c r="O41" s="4">
        <v>0.43009999999999998</v>
      </c>
    </row>
    <row r="42" spans="1:15" x14ac:dyDescent="0.25">
      <c r="A42" t="s">
        <v>102</v>
      </c>
      <c r="B42" t="s">
        <v>103</v>
      </c>
      <c r="C42" t="s">
        <v>52</v>
      </c>
      <c r="D42">
        <v>1</v>
      </c>
      <c r="E42">
        <v>1300</v>
      </c>
      <c r="G42" s="3">
        <f t="shared" si="0"/>
        <v>15178.8</v>
      </c>
      <c r="H42">
        <v>149</v>
      </c>
      <c r="I42">
        <v>0.56710000000000005</v>
      </c>
      <c r="J42">
        <v>126</v>
      </c>
      <c r="K42" s="4">
        <v>188</v>
      </c>
      <c r="L42">
        <f t="shared" si="1"/>
        <v>62</v>
      </c>
      <c r="M42">
        <f t="shared" si="2"/>
        <v>23</v>
      </c>
      <c r="N42">
        <f t="shared" si="3"/>
        <v>0.39677419354838717</v>
      </c>
      <c r="O42" s="4">
        <v>0.56710000000000005</v>
      </c>
    </row>
    <row r="43" spans="1:15" x14ac:dyDescent="0.25">
      <c r="A43" t="s">
        <v>104</v>
      </c>
      <c r="B43" t="s">
        <v>103</v>
      </c>
      <c r="C43" t="s">
        <v>52</v>
      </c>
      <c r="D43">
        <v>2</v>
      </c>
      <c r="E43">
        <v>1700</v>
      </c>
      <c r="G43" s="3">
        <f t="shared" si="0"/>
        <v>19849.199999999997</v>
      </c>
      <c r="H43">
        <v>210</v>
      </c>
      <c r="I43">
        <v>0.32050000000000001</v>
      </c>
      <c r="J43">
        <v>152</v>
      </c>
      <c r="K43" s="4">
        <v>247</v>
      </c>
      <c r="L43">
        <f t="shared" si="1"/>
        <v>95</v>
      </c>
      <c r="M43">
        <f t="shared" si="2"/>
        <v>58</v>
      </c>
      <c r="N43">
        <f t="shared" si="3"/>
        <v>0.58842105263157907</v>
      </c>
      <c r="O43" s="4">
        <v>0.32050000000000001</v>
      </c>
    </row>
    <row r="44" spans="1:15" x14ac:dyDescent="0.25">
      <c r="A44" t="s">
        <v>105</v>
      </c>
      <c r="B44" t="s">
        <v>103</v>
      </c>
      <c r="C44" t="s">
        <v>61</v>
      </c>
      <c r="D44">
        <v>1</v>
      </c>
      <c r="E44">
        <v>1200</v>
      </c>
      <c r="G44" s="3">
        <f t="shared" si="0"/>
        <v>14011.199999999999</v>
      </c>
      <c r="H44">
        <v>187</v>
      </c>
      <c r="I44">
        <v>0.44929999999999998</v>
      </c>
      <c r="J44">
        <v>141</v>
      </c>
      <c r="K44" s="4">
        <v>263</v>
      </c>
      <c r="L44">
        <f t="shared" si="1"/>
        <v>122</v>
      </c>
      <c r="M44">
        <f t="shared" si="2"/>
        <v>46</v>
      </c>
      <c r="N44">
        <f t="shared" si="3"/>
        <v>0.40163934426229508</v>
      </c>
      <c r="O44" s="4">
        <v>0.44929999999999998</v>
      </c>
    </row>
    <row r="45" spans="1:15" x14ac:dyDescent="0.25">
      <c r="A45" t="s">
        <v>106</v>
      </c>
      <c r="B45" t="s">
        <v>103</v>
      </c>
      <c r="C45" t="s">
        <v>61</v>
      </c>
      <c r="D45">
        <v>2</v>
      </c>
      <c r="E45">
        <v>1900</v>
      </c>
      <c r="G45" s="3">
        <f t="shared" si="0"/>
        <v>22184.400000000001</v>
      </c>
      <c r="H45">
        <v>225</v>
      </c>
      <c r="I45">
        <v>0.50960000000000005</v>
      </c>
      <c r="J45">
        <v>157</v>
      </c>
      <c r="K45" s="4">
        <v>314</v>
      </c>
      <c r="L45">
        <f t="shared" si="1"/>
        <v>157</v>
      </c>
      <c r="M45">
        <f t="shared" si="2"/>
        <v>68</v>
      </c>
      <c r="N45">
        <f t="shared" si="3"/>
        <v>0.44649681528662422</v>
      </c>
      <c r="O45" s="4">
        <v>0.50960000000000005</v>
      </c>
    </row>
    <row r="46" spans="1:15" x14ac:dyDescent="0.25">
      <c r="A46" t="s">
        <v>107</v>
      </c>
      <c r="B46" t="s">
        <v>108</v>
      </c>
      <c r="C46" t="s">
        <v>52</v>
      </c>
      <c r="D46">
        <v>1</v>
      </c>
      <c r="E46">
        <v>1000</v>
      </c>
      <c r="G46" s="3">
        <f t="shared" si="0"/>
        <v>11676</v>
      </c>
      <c r="H46">
        <v>123</v>
      </c>
      <c r="I46">
        <v>0.72050000000000003</v>
      </c>
      <c r="J46">
        <v>93</v>
      </c>
      <c r="K46" s="4">
        <v>159</v>
      </c>
      <c r="L46">
        <f t="shared" si="1"/>
        <v>66</v>
      </c>
      <c r="M46">
        <f t="shared" si="2"/>
        <v>30</v>
      </c>
      <c r="N46">
        <f t="shared" si="3"/>
        <v>0.46363636363636362</v>
      </c>
      <c r="O46" s="4">
        <v>0.72050000000000003</v>
      </c>
    </row>
    <row r="47" spans="1:15" x14ac:dyDescent="0.25">
      <c r="A47" t="s">
        <v>109</v>
      </c>
      <c r="B47" t="s">
        <v>108</v>
      </c>
      <c r="C47" t="s">
        <v>52</v>
      </c>
      <c r="D47">
        <v>2</v>
      </c>
      <c r="E47">
        <v>1500</v>
      </c>
      <c r="G47" s="3">
        <f t="shared" si="0"/>
        <v>17514</v>
      </c>
      <c r="H47">
        <v>263</v>
      </c>
      <c r="I47">
        <v>0.49590000000000001</v>
      </c>
      <c r="J47">
        <v>145</v>
      </c>
      <c r="K47" s="4">
        <v>462</v>
      </c>
      <c r="L47">
        <f t="shared" si="1"/>
        <v>317</v>
      </c>
      <c r="M47">
        <f t="shared" si="2"/>
        <v>118</v>
      </c>
      <c r="N47">
        <f t="shared" si="3"/>
        <v>0.39779179810725551</v>
      </c>
      <c r="O47" s="4">
        <v>0.49590000000000001</v>
      </c>
    </row>
    <row r="48" spans="1:15" x14ac:dyDescent="0.25">
      <c r="A48" t="s">
        <v>110</v>
      </c>
      <c r="B48" t="s">
        <v>108</v>
      </c>
      <c r="C48" t="s">
        <v>61</v>
      </c>
      <c r="D48">
        <v>1</v>
      </c>
      <c r="E48">
        <v>1300</v>
      </c>
      <c r="G48" s="3">
        <f t="shared" si="0"/>
        <v>15178.8</v>
      </c>
      <c r="H48">
        <v>238</v>
      </c>
      <c r="I48">
        <v>0.44929999999999998</v>
      </c>
      <c r="J48">
        <v>181</v>
      </c>
      <c r="K48" s="4">
        <v>316</v>
      </c>
      <c r="L48">
        <f t="shared" si="1"/>
        <v>135</v>
      </c>
      <c r="M48">
        <f t="shared" si="2"/>
        <v>57</v>
      </c>
      <c r="N48">
        <f t="shared" si="3"/>
        <v>0.43777777777777782</v>
      </c>
      <c r="O48" s="4">
        <v>0.44929999999999998</v>
      </c>
    </row>
    <row r="49" spans="1:15" x14ac:dyDescent="0.25">
      <c r="A49" t="s">
        <v>111</v>
      </c>
      <c r="B49" t="s">
        <v>98</v>
      </c>
      <c r="C49" t="s">
        <v>61</v>
      </c>
      <c r="D49">
        <v>1</v>
      </c>
      <c r="E49">
        <v>850</v>
      </c>
      <c r="G49" s="3">
        <f t="shared" si="0"/>
        <v>9924.5999999999985</v>
      </c>
      <c r="H49">
        <v>146</v>
      </c>
      <c r="I49">
        <v>0.53149999999999997</v>
      </c>
      <c r="J49">
        <v>96</v>
      </c>
      <c r="K49" s="4">
        <v>245</v>
      </c>
      <c r="L49">
        <f t="shared" si="1"/>
        <v>149</v>
      </c>
      <c r="M49">
        <f t="shared" si="2"/>
        <v>50</v>
      </c>
      <c r="N49">
        <f t="shared" si="3"/>
        <v>0.36845637583892621</v>
      </c>
      <c r="O49" s="4">
        <v>0.53149999999999997</v>
      </c>
    </row>
    <row r="50" spans="1:15" x14ac:dyDescent="0.25">
      <c r="A50" t="s">
        <v>112</v>
      </c>
      <c r="B50" t="s">
        <v>108</v>
      </c>
      <c r="C50" t="s">
        <v>61</v>
      </c>
      <c r="D50">
        <v>2</v>
      </c>
      <c r="E50">
        <v>1800</v>
      </c>
      <c r="G50" s="3">
        <f t="shared" si="0"/>
        <v>21016.799999999999</v>
      </c>
      <c r="H50">
        <v>349</v>
      </c>
      <c r="I50">
        <v>0.1507</v>
      </c>
      <c r="J50">
        <v>145</v>
      </c>
      <c r="K50" s="4">
        <v>412</v>
      </c>
      <c r="L50">
        <f t="shared" si="1"/>
        <v>267</v>
      </c>
      <c r="M50">
        <f t="shared" si="2"/>
        <v>204</v>
      </c>
      <c r="N50">
        <f t="shared" si="3"/>
        <v>0.71123595505617987</v>
      </c>
      <c r="O50" s="4">
        <v>0.1507</v>
      </c>
    </row>
    <row r="51" spans="1:15" x14ac:dyDescent="0.25">
      <c r="A51" t="s">
        <v>113</v>
      </c>
      <c r="B51" t="s">
        <v>114</v>
      </c>
      <c r="C51" t="s">
        <v>52</v>
      </c>
      <c r="D51">
        <v>1</v>
      </c>
      <c r="E51">
        <v>1100</v>
      </c>
      <c r="G51" s="3">
        <f t="shared" si="0"/>
        <v>12843.599999999999</v>
      </c>
      <c r="H51">
        <v>147</v>
      </c>
      <c r="I51">
        <v>0.6</v>
      </c>
      <c r="J51">
        <v>99</v>
      </c>
      <c r="K51" s="4">
        <v>215</v>
      </c>
      <c r="L51">
        <f t="shared" si="1"/>
        <v>116</v>
      </c>
      <c r="M51">
        <f t="shared" si="2"/>
        <v>48</v>
      </c>
      <c r="N51">
        <f t="shared" si="3"/>
        <v>0.43103448275862077</v>
      </c>
      <c r="O51" s="4">
        <v>0.6</v>
      </c>
    </row>
    <row r="52" spans="1:15" x14ac:dyDescent="0.25">
      <c r="A52" t="s">
        <v>115</v>
      </c>
      <c r="B52" t="s">
        <v>114</v>
      </c>
      <c r="C52" t="s">
        <v>52</v>
      </c>
      <c r="D52">
        <v>2</v>
      </c>
      <c r="E52">
        <v>1400</v>
      </c>
      <c r="G52" s="3">
        <f t="shared" si="0"/>
        <v>16346.400000000001</v>
      </c>
      <c r="H52">
        <v>151</v>
      </c>
      <c r="I52">
        <v>0.52600000000000002</v>
      </c>
      <c r="J52">
        <v>120</v>
      </c>
      <c r="K52" s="4">
        <v>188</v>
      </c>
      <c r="L52">
        <f t="shared" si="1"/>
        <v>68</v>
      </c>
      <c r="M52">
        <f t="shared" si="2"/>
        <v>31</v>
      </c>
      <c r="N52">
        <f t="shared" si="3"/>
        <v>0.46470588235294119</v>
      </c>
      <c r="O52" s="4">
        <v>0.52600000000000002</v>
      </c>
    </row>
    <row r="53" spans="1:15" x14ac:dyDescent="0.25">
      <c r="A53" t="s">
        <v>116</v>
      </c>
      <c r="B53" t="s">
        <v>114</v>
      </c>
      <c r="C53" t="s">
        <v>61</v>
      </c>
      <c r="D53">
        <v>1</v>
      </c>
      <c r="E53">
        <v>1300</v>
      </c>
      <c r="G53" s="3">
        <f t="shared" si="0"/>
        <v>15178.8</v>
      </c>
      <c r="H53">
        <v>429</v>
      </c>
      <c r="I53">
        <v>0.21099999999999999</v>
      </c>
      <c r="J53">
        <v>263</v>
      </c>
      <c r="K53" s="4">
        <v>489</v>
      </c>
      <c r="L53">
        <f t="shared" si="1"/>
        <v>226</v>
      </c>
      <c r="M53">
        <f t="shared" si="2"/>
        <v>166</v>
      </c>
      <c r="N53">
        <f t="shared" si="3"/>
        <v>0.68761061946902657</v>
      </c>
      <c r="O53" s="4">
        <v>0.21099999999999999</v>
      </c>
    </row>
    <row r="54" spans="1:15" x14ac:dyDescent="0.25">
      <c r="A54" t="s">
        <v>117</v>
      </c>
      <c r="B54" t="s">
        <v>114</v>
      </c>
      <c r="C54" t="s">
        <v>61</v>
      </c>
      <c r="D54">
        <v>2</v>
      </c>
      <c r="E54">
        <v>1900</v>
      </c>
      <c r="G54" s="3">
        <f t="shared" si="0"/>
        <v>22184.400000000001</v>
      </c>
      <c r="H54">
        <v>441</v>
      </c>
      <c r="I54">
        <v>0.33150000000000002</v>
      </c>
      <c r="J54">
        <v>335</v>
      </c>
      <c r="K54" s="4">
        <v>502</v>
      </c>
      <c r="L54">
        <f t="shared" si="1"/>
        <v>167</v>
      </c>
      <c r="M54">
        <f t="shared" si="2"/>
        <v>106</v>
      </c>
      <c r="N54">
        <f t="shared" si="3"/>
        <v>0.60778443113772462</v>
      </c>
      <c r="O54" s="4">
        <v>0.33150000000000002</v>
      </c>
    </row>
    <row r="55" spans="1:15" x14ac:dyDescent="0.25">
      <c r="A55" t="s">
        <v>118</v>
      </c>
      <c r="B55" t="s">
        <v>119</v>
      </c>
      <c r="C55" t="s">
        <v>52</v>
      </c>
      <c r="D55">
        <v>1</v>
      </c>
      <c r="E55">
        <v>900</v>
      </c>
      <c r="G55" s="3">
        <f t="shared" si="0"/>
        <v>10508.4</v>
      </c>
      <c r="H55">
        <v>144</v>
      </c>
      <c r="I55">
        <v>0.32879999999999998</v>
      </c>
      <c r="J55">
        <v>98</v>
      </c>
      <c r="K55" s="4">
        <v>195</v>
      </c>
      <c r="L55">
        <f t="shared" si="1"/>
        <v>97</v>
      </c>
      <c r="M55">
        <f t="shared" si="2"/>
        <v>46</v>
      </c>
      <c r="N55">
        <f t="shared" si="3"/>
        <v>0.47938144329896915</v>
      </c>
      <c r="O55" s="4">
        <v>0.32879999999999998</v>
      </c>
    </row>
    <row r="56" spans="1:15" x14ac:dyDescent="0.25">
      <c r="A56" t="s">
        <v>120</v>
      </c>
      <c r="B56" t="s">
        <v>119</v>
      </c>
      <c r="C56" t="s">
        <v>52</v>
      </c>
      <c r="D56">
        <v>2</v>
      </c>
      <c r="E56">
        <v>1400</v>
      </c>
      <c r="G56" s="3">
        <f t="shared" si="0"/>
        <v>16346.400000000001</v>
      </c>
      <c r="H56">
        <v>136</v>
      </c>
      <c r="I56">
        <v>0.61919999999999997</v>
      </c>
      <c r="J56">
        <v>77</v>
      </c>
      <c r="K56" s="4">
        <v>260</v>
      </c>
      <c r="L56">
        <f t="shared" si="1"/>
        <v>183</v>
      </c>
      <c r="M56">
        <f t="shared" si="2"/>
        <v>59</v>
      </c>
      <c r="N56">
        <f t="shared" si="3"/>
        <v>0.35792349726775963</v>
      </c>
      <c r="O56" s="4">
        <v>0.61919999999999997</v>
      </c>
    </row>
    <row r="57" spans="1:15" x14ac:dyDescent="0.25">
      <c r="A57" t="s">
        <v>121</v>
      </c>
      <c r="B57" t="s">
        <v>119</v>
      </c>
      <c r="C57" t="s">
        <v>61</v>
      </c>
      <c r="D57">
        <v>1</v>
      </c>
      <c r="E57">
        <v>1400</v>
      </c>
      <c r="G57" s="3">
        <f t="shared" si="0"/>
        <v>16346.400000000001</v>
      </c>
      <c r="H57">
        <v>305</v>
      </c>
      <c r="I57">
        <v>0.2712</v>
      </c>
      <c r="J57">
        <v>173</v>
      </c>
      <c r="K57" s="4">
        <v>322</v>
      </c>
      <c r="L57">
        <f t="shared" si="1"/>
        <v>149</v>
      </c>
      <c r="M57">
        <f t="shared" si="2"/>
        <v>132</v>
      </c>
      <c r="N57">
        <f t="shared" si="3"/>
        <v>0.8087248322147651</v>
      </c>
      <c r="O57" s="4">
        <v>0.2712</v>
      </c>
    </row>
    <row r="58" spans="1:15" x14ac:dyDescent="0.25">
      <c r="A58" t="s">
        <v>122</v>
      </c>
      <c r="B58" t="s">
        <v>119</v>
      </c>
      <c r="C58" t="s">
        <v>61</v>
      </c>
      <c r="D58">
        <v>2</v>
      </c>
      <c r="E58">
        <v>1700</v>
      </c>
      <c r="G58" s="3">
        <f t="shared" si="0"/>
        <v>19849.199999999997</v>
      </c>
      <c r="H58">
        <v>425</v>
      </c>
      <c r="I58">
        <v>0.32879999999999998</v>
      </c>
      <c r="J58">
        <v>176</v>
      </c>
      <c r="K58" s="4">
        <v>469</v>
      </c>
      <c r="L58">
        <f t="shared" si="1"/>
        <v>293</v>
      </c>
      <c r="M58">
        <f t="shared" si="2"/>
        <v>249</v>
      </c>
      <c r="N58">
        <f t="shared" si="3"/>
        <v>0.779863481228669</v>
      </c>
      <c r="O58" s="4">
        <v>0.32879999999999998</v>
      </c>
    </row>
    <row r="59" spans="1:15" x14ac:dyDescent="0.25">
      <c r="A59" t="s">
        <v>123</v>
      </c>
      <c r="B59" t="s">
        <v>124</v>
      </c>
      <c r="C59" t="s">
        <v>52</v>
      </c>
      <c r="D59">
        <v>1</v>
      </c>
      <c r="E59">
        <v>800</v>
      </c>
      <c r="G59" s="3">
        <f t="shared" si="0"/>
        <v>9340.7999999999993</v>
      </c>
      <c r="H59">
        <v>176</v>
      </c>
      <c r="I59">
        <v>0.41370000000000001</v>
      </c>
      <c r="J59">
        <v>86</v>
      </c>
      <c r="K59" s="4">
        <v>224</v>
      </c>
      <c r="L59">
        <f t="shared" si="1"/>
        <v>138</v>
      </c>
      <c r="M59">
        <f t="shared" si="2"/>
        <v>90</v>
      </c>
      <c r="N59">
        <f t="shared" si="3"/>
        <v>0.62173913043478257</v>
      </c>
      <c r="O59" s="4">
        <v>0.41370000000000001</v>
      </c>
    </row>
    <row r="60" spans="1:15" x14ac:dyDescent="0.25">
      <c r="A60" t="s">
        <v>125</v>
      </c>
      <c r="B60" t="s">
        <v>98</v>
      </c>
      <c r="C60" t="s">
        <v>61</v>
      </c>
      <c r="D60">
        <v>2</v>
      </c>
      <c r="E60">
        <v>900</v>
      </c>
      <c r="G60" s="3">
        <f t="shared" si="0"/>
        <v>10508.4</v>
      </c>
      <c r="H60">
        <v>169</v>
      </c>
      <c r="I60">
        <v>0.47949999999999998</v>
      </c>
      <c r="J60">
        <v>111</v>
      </c>
      <c r="K60" s="4">
        <v>276</v>
      </c>
      <c r="L60">
        <f t="shared" si="1"/>
        <v>165</v>
      </c>
      <c r="M60">
        <f t="shared" si="2"/>
        <v>58</v>
      </c>
      <c r="N60">
        <f t="shared" si="3"/>
        <v>0.38121212121212122</v>
      </c>
      <c r="O60" s="4">
        <v>0.47949999999999998</v>
      </c>
    </row>
    <row r="61" spans="1:15" x14ac:dyDescent="0.25">
      <c r="A61" t="s">
        <v>126</v>
      </c>
      <c r="B61" t="s">
        <v>124</v>
      </c>
      <c r="C61" t="s">
        <v>52</v>
      </c>
      <c r="D61">
        <v>2</v>
      </c>
      <c r="E61">
        <v>1300</v>
      </c>
      <c r="G61" s="3">
        <f t="shared" si="0"/>
        <v>15178.8</v>
      </c>
      <c r="H61">
        <v>207</v>
      </c>
      <c r="I61">
        <v>0.63009999999999999</v>
      </c>
      <c r="J61">
        <v>127</v>
      </c>
      <c r="K61" s="4">
        <v>276</v>
      </c>
      <c r="L61">
        <f t="shared" si="1"/>
        <v>149</v>
      </c>
      <c r="M61">
        <f t="shared" si="2"/>
        <v>80</v>
      </c>
      <c r="N61">
        <f t="shared" si="3"/>
        <v>0.5295302013422819</v>
      </c>
      <c r="O61" s="4">
        <v>0.63009999999999999</v>
      </c>
    </row>
    <row r="62" spans="1:15" x14ac:dyDescent="0.25">
      <c r="A62" t="s">
        <v>127</v>
      </c>
      <c r="B62" t="s">
        <v>124</v>
      </c>
      <c r="C62" t="s">
        <v>61</v>
      </c>
      <c r="D62">
        <v>1</v>
      </c>
      <c r="E62">
        <v>1400</v>
      </c>
      <c r="G62" s="3">
        <f t="shared" si="0"/>
        <v>16346.400000000001</v>
      </c>
      <c r="H62">
        <v>244</v>
      </c>
      <c r="I62">
        <v>0.90410000000000001</v>
      </c>
      <c r="J62">
        <v>222</v>
      </c>
      <c r="K62" s="4">
        <v>381</v>
      </c>
      <c r="L62">
        <f t="shared" si="1"/>
        <v>159</v>
      </c>
      <c r="M62">
        <f t="shared" si="2"/>
        <v>22</v>
      </c>
      <c r="N62">
        <f t="shared" si="3"/>
        <v>0.21069182389937108</v>
      </c>
      <c r="O62" s="4">
        <v>0.90410000000000001</v>
      </c>
    </row>
    <row r="63" spans="1:15" x14ac:dyDescent="0.25">
      <c r="A63" t="s">
        <v>128</v>
      </c>
      <c r="B63" t="s">
        <v>124</v>
      </c>
      <c r="C63" t="s">
        <v>61</v>
      </c>
      <c r="D63">
        <v>2</v>
      </c>
      <c r="E63">
        <v>1900</v>
      </c>
      <c r="G63" s="3">
        <f t="shared" si="0"/>
        <v>22184.400000000001</v>
      </c>
      <c r="H63">
        <v>536</v>
      </c>
      <c r="I63">
        <v>0.54249999999999998</v>
      </c>
      <c r="J63">
        <v>386</v>
      </c>
      <c r="K63" s="4">
        <v>773</v>
      </c>
      <c r="L63">
        <f t="shared" si="1"/>
        <v>387</v>
      </c>
      <c r="M63">
        <f t="shared" si="2"/>
        <v>150</v>
      </c>
      <c r="N63">
        <f t="shared" si="3"/>
        <v>0.41007751937984493</v>
      </c>
      <c r="O63" s="4">
        <v>0.54249999999999998</v>
      </c>
    </row>
    <row r="64" spans="1:15" x14ac:dyDescent="0.25">
      <c r="A64" t="s">
        <v>129</v>
      </c>
      <c r="B64" t="s">
        <v>130</v>
      </c>
      <c r="C64" t="s">
        <v>52</v>
      </c>
      <c r="D64">
        <v>1</v>
      </c>
      <c r="E64">
        <v>1700</v>
      </c>
      <c r="G64" s="3">
        <f t="shared" si="0"/>
        <v>19849.199999999997</v>
      </c>
      <c r="H64">
        <v>476</v>
      </c>
      <c r="I64">
        <v>7.9500000000000001E-2</v>
      </c>
      <c r="J64">
        <v>136</v>
      </c>
      <c r="K64" s="4">
        <v>476</v>
      </c>
      <c r="L64">
        <f t="shared" si="1"/>
        <v>340</v>
      </c>
      <c r="M64">
        <f t="shared" si="2"/>
        <v>340</v>
      </c>
      <c r="N64">
        <f t="shared" si="3"/>
        <v>0.9</v>
      </c>
      <c r="O64" s="4">
        <v>7.9500000000000001E-2</v>
      </c>
    </row>
    <row r="65" spans="1:15" x14ac:dyDescent="0.25">
      <c r="A65" t="s">
        <v>131</v>
      </c>
      <c r="B65" t="s">
        <v>130</v>
      </c>
      <c r="C65" t="s">
        <v>52</v>
      </c>
      <c r="D65">
        <v>2</v>
      </c>
      <c r="E65">
        <v>2400</v>
      </c>
      <c r="G65" s="3">
        <f t="shared" si="0"/>
        <v>28022.399999999998</v>
      </c>
      <c r="H65">
        <v>360</v>
      </c>
      <c r="I65">
        <v>0.55069999999999997</v>
      </c>
      <c r="J65">
        <v>173</v>
      </c>
      <c r="K65" s="4">
        <v>690</v>
      </c>
      <c r="L65">
        <f t="shared" si="1"/>
        <v>517</v>
      </c>
      <c r="M65">
        <f t="shared" si="2"/>
        <v>187</v>
      </c>
      <c r="N65">
        <f t="shared" si="3"/>
        <v>0.38936170212765953</v>
      </c>
      <c r="O65" s="4">
        <v>0.55069999999999997</v>
      </c>
    </row>
    <row r="66" spans="1:15" x14ac:dyDescent="0.25">
      <c r="A66" t="s">
        <v>132</v>
      </c>
      <c r="B66" t="s">
        <v>130</v>
      </c>
      <c r="C66" t="s">
        <v>61</v>
      </c>
      <c r="D66">
        <v>1</v>
      </c>
      <c r="E66">
        <v>2100</v>
      </c>
      <c r="G66" s="3">
        <f t="shared" si="0"/>
        <v>24519.599999999999</v>
      </c>
      <c r="H66">
        <v>1477</v>
      </c>
      <c r="I66">
        <v>0.69320000000000004</v>
      </c>
      <c r="J66">
        <v>448</v>
      </c>
      <c r="K66" s="4">
        <v>2128</v>
      </c>
      <c r="L66">
        <f t="shared" si="1"/>
        <v>1680</v>
      </c>
      <c r="M66">
        <f t="shared" si="2"/>
        <v>1029</v>
      </c>
      <c r="N66">
        <f t="shared" si="3"/>
        <v>0.59000000000000008</v>
      </c>
      <c r="O66" s="4">
        <v>0.69320000000000004</v>
      </c>
    </row>
    <row r="67" spans="1:15" x14ac:dyDescent="0.25">
      <c r="A67" t="s">
        <v>133</v>
      </c>
      <c r="B67" t="s">
        <v>130</v>
      </c>
      <c r="C67" t="s">
        <v>61</v>
      </c>
      <c r="D67">
        <v>2</v>
      </c>
      <c r="E67">
        <v>3200</v>
      </c>
      <c r="G67" s="3">
        <f t="shared" si="0"/>
        <v>37363.199999999997</v>
      </c>
      <c r="H67">
        <v>1265</v>
      </c>
      <c r="I67">
        <v>0.71509999999999996</v>
      </c>
      <c r="J67">
        <v>450</v>
      </c>
      <c r="K67" s="4">
        <v>2699</v>
      </c>
      <c r="L67">
        <f t="shared" si="1"/>
        <v>2249</v>
      </c>
      <c r="M67">
        <f t="shared" si="2"/>
        <v>815</v>
      </c>
      <c r="N67">
        <f t="shared" si="3"/>
        <v>0.38990662516674079</v>
      </c>
      <c r="O67" s="4">
        <v>0.71509999999999996</v>
      </c>
    </row>
    <row r="68" spans="1:15" x14ac:dyDescent="0.25">
      <c r="A68" t="s">
        <v>134</v>
      </c>
      <c r="B68" t="s">
        <v>135</v>
      </c>
      <c r="C68" t="s">
        <v>52</v>
      </c>
      <c r="D68">
        <v>1</v>
      </c>
      <c r="E68">
        <v>1300</v>
      </c>
      <c r="G68" s="3">
        <f t="shared" si="0"/>
        <v>15178.8</v>
      </c>
      <c r="H68">
        <v>328</v>
      </c>
      <c r="I68">
        <v>0.52049999999999996</v>
      </c>
      <c r="J68">
        <v>291</v>
      </c>
      <c r="K68" s="4">
        <v>387</v>
      </c>
      <c r="L68">
        <f t="shared" si="1"/>
        <v>96</v>
      </c>
      <c r="M68">
        <f t="shared" si="2"/>
        <v>37</v>
      </c>
      <c r="N68">
        <f t="shared" si="3"/>
        <v>0.40833333333333333</v>
      </c>
      <c r="O68" s="4">
        <v>0.52049999999999996</v>
      </c>
    </row>
    <row r="69" spans="1:15" x14ac:dyDescent="0.25">
      <c r="A69" t="s">
        <v>136</v>
      </c>
      <c r="B69" t="s">
        <v>135</v>
      </c>
      <c r="C69" t="s">
        <v>52</v>
      </c>
      <c r="D69">
        <v>2</v>
      </c>
      <c r="E69">
        <v>1700</v>
      </c>
      <c r="G69" s="3">
        <f t="shared" ref="G69:G132" si="4">E69*$F$4*12</f>
        <v>19849.199999999997</v>
      </c>
      <c r="H69">
        <v>246</v>
      </c>
      <c r="I69">
        <v>0.15890000000000001</v>
      </c>
      <c r="J69">
        <v>203</v>
      </c>
      <c r="K69" s="4">
        <v>318</v>
      </c>
      <c r="L69">
        <f t="shared" ref="L69:L132" si="5">K69-J69</f>
        <v>115</v>
      </c>
      <c r="M69">
        <f t="shared" ref="M69:M132" si="6">H69-J69</f>
        <v>43</v>
      </c>
      <c r="N69">
        <f t="shared" ref="N69:N132" si="7">0.1+$K$2*M69/L69</f>
        <v>0.39913043478260868</v>
      </c>
      <c r="O69" s="4">
        <v>0.15890000000000001</v>
      </c>
    </row>
    <row r="70" spans="1:15" x14ac:dyDescent="0.25">
      <c r="A70" t="s">
        <v>137</v>
      </c>
      <c r="B70" t="s">
        <v>135</v>
      </c>
      <c r="C70" t="s">
        <v>61</v>
      </c>
      <c r="D70">
        <v>1</v>
      </c>
      <c r="E70">
        <v>1400</v>
      </c>
      <c r="G70" s="3">
        <f t="shared" si="4"/>
        <v>16346.400000000001</v>
      </c>
      <c r="H70">
        <v>325</v>
      </c>
      <c r="I70">
        <v>0.54520000000000002</v>
      </c>
      <c r="J70">
        <v>287</v>
      </c>
      <c r="K70" s="4">
        <v>395</v>
      </c>
      <c r="L70">
        <f t="shared" si="5"/>
        <v>108</v>
      </c>
      <c r="M70">
        <f t="shared" si="6"/>
        <v>38</v>
      </c>
      <c r="N70">
        <f t="shared" si="7"/>
        <v>0.38148148148148153</v>
      </c>
      <c r="O70" s="4">
        <v>0.54520000000000002</v>
      </c>
    </row>
    <row r="71" spans="1:15" x14ac:dyDescent="0.25">
      <c r="A71" t="s">
        <v>138</v>
      </c>
      <c r="B71" t="s">
        <v>98</v>
      </c>
      <c r="C71" t="s">
        <v>52</v>
      </c>
      <c r="D71">
        <v>1</v>
      </c>
      <c r="E71">
        <v>750</v>
      </c>
      <c r="G71" s="3">
        <f t="shared" si="4"/>
        <v>8757</v>
      </c>
      <c r="H71">
        <v>94</v>
      </c>
      <c r="I71">
        <v>0.47949999999999998</v>
      </c>
      <c r="J71">
        <v>51</v>
      </c>
      <c r="K71" s="4">
        <v>179</v>
      </c>
      <c r="L71">
        <f t="shared" si="5"/>
        <v>128</v>
      </c>
      <c r="M71">
        <f t="shared" si="6"/>
        <v>43</v>
      </c>
      <c r="N71">
        <f t="shared" si="7"/>
        <v>0.36875000000000002</v>
      </c>
      <c r="O71" s="4">
        <v>0.47949999999999998</v>
      </c>
    </row>
    <row r="72" spans="1:15" x14ac:dyDescent="0.25">
      <c r="A72" t="s">
        <v>139</v>
      </c>
      <c r="B72" t="s">
        <v>135</v>
      </c>
      <c r="C72" t="s">
        <v>61</v>
      </c>
      <c r="D72">
        <v>2</v>
      </c>
      <c r="E72">
        <v>1900</v>
      </c>
      <c r="G72" s="3">
        <f t="shared" si="4"/>
        <v>22184.400000000001</v>
      </c>
      <c r="H72">
        <v>428</v>
      </c>
      <c r="I72">
        <v>0.58630000000000004</v>
      </c>
      <c r="J72">
        <v>376</v>
      </c>
      <c r="K72" s="4">
        <v>502</v>
      </c>
      <c r="L72">
        <f t="shared" si="5"/>
        <v>126</v>
      </c>
      <c r="M72">
        <f t="shared" si="6"/>
        <v>52</v>
      </c>
      <c r="N72">
        <f t="shared" si="7"/>
        <v>0.43015873015873018</v>
      </c>
      <c r="O72" s="4">
        <v>0.58630000000000004</v>
      </c>
    </row>
    <row r="73" spans="1:15" x14ac:dyDescent="0.25">
      <c r="A73" t="s">
        <v>140</v>
      </c>
      <c r="B73" t="s">
        <v>141</v>
      </c>
      <c r="C73" t="s">
        <v>52</v>
      </c>
      <c r="D73">
        <v>1</v>
      </c>
      <c r="E73">
        <v>1600</v>
      </c>
      <c r="G73" s="3">
        <f t="shared" si="4"/>
        <v>18681.599999999999</v>
      </c>
      <c r="H73">
        <v>188</v>
      </c>
      <c r="I73">
        <v>0.67949999999999999</v>
      </c>
      <c r="J73">
        <v>126</v>
      </c>
      <c r="K73" s="4">
        <v>352</v>
      </c>
      <c r="L73">
        <f t="shared" si="5"/>
        <v>226</v>
      </c>
      <c r="M73">
        <f t="shared" si="6"/>
        <v>62</v>
      </c>
      <c r="N73">
        <f t="shared" si="7"/>
        <v>0.3194690265486726</v>
      </c>
      <c r="O73" s="4">
        <v>0.67949999999999999</v>
      </c>
    </row>
    <row r="74" spans="1:15" x14ac:dyDescent="0.25">
      <c r="A74" t="s">
        <v>142</v>
      </c>
      <c r="B74" t="s">
        <v>141</v>
      </c>
      <c r="C74" t="s">
        <v>52</v>
      </c>
      <c r="D74">
        <v>2</v>
      </c>
      <c r="E74">
        <v>2200</v>
      </c>
      <c r="G74" s="3">
        <f t="shared" si="4"/>
        <v>25687.199999999997</v>
      </c>
      <c r="H74">
        <v>274</v>
      </c>
      <c r="I74">
        <v>0.57809999999999995</v>
      </c>
      <c r="J74">
        <v>119</v>
      </c>
      <c r="K74" s="4">
        <v>505</v>
      </c>
      <c r="L74">
        <f t="shared" si="5"/>
        <v>386</v>
      </c>
      <c r="M74">
        <f t="shared" si="6"/>
        <v>155</v>
      </c>
      <c r="N74">
        <f t="shared" si="7"/>
        <v>0.42124352331606219</v>
      </c>
      <c r="O74" s="4">
        <v>0.57809999999999995</v>
      </c>
    </row>
    <row r="75" spans="1:15" x14ac:dyDescent="0.25">
      <c r="A75" t="s">
        <v>143</v>
      </c>
      <c r="B75" t="s">
        <v>141</v>
      </c>
      <c r="C75" t="s">
        <v>61</v>
      </c>
      <c r="D75">
        <v>1</v>
      </c>
      <c r="E75">
        <v>1500</v>
      </c>
      <c r="G75" s="3">
        <f t="shared" si="4"/>
        <v>17514</v>
      </c>
      <c r="H75">
        <v>860</v>
      </c>
      <c r="I75">
        <v>0.41099999999999998</v>
      </c>
      <c r="J75">
        <v>486</v>
      </c>
      <c r="K75" s="4">
        <v>1215</v>
      </c>
      <c r="L75">
        <f t="shared" si="5"/>
        <v>729</v>
      </c>
      <c r="M75">
        <f t="shared" si="6"/>
        <v>374</v>
      </c>
      <c r="N75">
        <f t="shared" si="7"/>
        <v>0.51042524005486967</v>
      </c>
      <c r="O75" s="4">
        <v>0.41099999999999998</v>
      </c>
    </row>
    <row r="76" spans="1:15" x14ac:dyDescent="0.25">
      <c r="A76" t="s">
        <v>144</v>
      </c>
      <c r="B76" t="s">
        <v>141</v>
      </c>
      <c r="C76" t="s">
        <v>61</v>
      </c>
      <c r="D76">
        <v>2</v>
      </c>
      <c r="E76">
        <v>2400</v>
      </c>
      <c r="G76" s="3">
        <f t="shared" si="4"/>
        <v>28022.399999999998</v>
      </c>
      <c r="H76">
        <v>729</v>
      </c>
      <c r="I76">
        <v>0.68220000000000003</v>
      </c>
      <c r="J76">
        <v>516</v>
      </c>
      <c r="K76" s="4">
        <v>1650</v>
      </c>
      <c r="L76">
        <f t="shared" si="5"/>
        <v>1134</v>
      </c>
      <c r="M76">
        <f t="shared" si="6"/>
        <v>213</v>
      </c>
      <c r="N76">
        <f t="shared" si="7"/>
        <v>0.2502645502645503</v>
      </c>
      <c r="O76" s="4">
        <v>0.68220000000000003</v>
      </c>
    </row>
    <row r="77" spans="1:15" x14ac:dyDescent="0.25">
      <c r="A77" t="s">
        <v>145</v>
      </c>
      <c r="B77" t="s">
        <v>146</v>
      </c>
      <c r="C77" t="s">
        <v>52</v>
      </c>
      <c r="D77">
        <v>1</v>
      </c>
      <c r="E77">
        <v>1600</v>
      </c>
      <c r="G77" s="3">
        <f t="shared" si="4"/>
        <v>18681.599999999999</v>
      </c>
      <c r="H77">
        <v>174</v>
      </c>
      <c r="I77">
        <v>0.82469999999999999</v>
      </c>
      <c r="J77">
        <v>160</v>
      </c>
      <c r="K77" s="4">
        <v>321</v>
      </c>
      <c r="L77">
        <f t="shared" si="5"/>
        <v>161</v>
      </c>
      <c r="M77">
        <f t="shared" si="6"/>
        <v>14</v>
      </c>
      <c r="N77">
        <f t="shared" si="7"/>
        <v>0.16956521739130437</v>
      </c>
      <c r="O77" s="4">
        <v>0.82469999999999999</v>
      </c>
    </row>
    <row r="78" spans="1:15" x14ac:dyDescent="0.25">
      <c r="A78" t="s">
        <v>147</v>
      </c>
      <c r="B78" t="s">
        <v>146</v>
      </c>
      <c r="C78" t="s">
        <v>52</v>
      </c>
      <c r="D78">
        <v>2</v>
      </c>
      <c r="E78">
        <v>1900</v>
      </c>
      <c r="G78" s="3">
        <f t="shared" si="4"/>
        <v>22184.400000000001</v>
      </c>
      <c r="H78">
        <v>308</v>
      </c>
      <c r="I78">
        <v>0.21640000000000001</v>
      </c>
      <c r="J78">
        <v>168</v>
      </c>
      <c r="K78" s="4">
        <v>364</v>
      </c>
      <c r="L78">
        <f t="shared" si="5"/>
        <v>196</v>
      </c>
      <c r="M78">
        <f t="shared" si="6"/>
        <v>140</v>
      </c>
      <c r="N78">
        <f t="shared" si="7"/>
        <v>0.67142857142857137</v>
      </c>
      <c r="O78" s="4">
        <v>0.21640000000000001</v>
      </c>
    </row>
    <row r="79" spans="1:15" x14ac:dyDescent="0.25">
      <c r="A79" t="s">
        <v>148</v>
      </c>
      <c r="B79" t="s">
        <v>146</v>
      </c>
      <c r="C79" t="s">
        <v>61</v>
      </c>
      <c r="D79">
        <v>1</v>
      </c>
      <c r="E79">
        <v>1400</v>
      </c>
      <c r="G79" s="3">
        <f t="shared" si="4"/>
        <v>16346.400000000001</v>
      </c>
      <c r="H79">
        <v>308</v>
      </c>
      <c r="I79">
        <v>0.6</v>
      </c>
      <c r="J79">
        <v>226</v>
      </c>
      <c r="K79" s="4">
        <v>368</v>
      </c>
      <c r="L79">
        <f t="shared" si="5"/>
        <v>142</v>
      </c>
      <c r="M79">
        <f t="shared" si="6"/>
        <v>82</v>
      </c>
      <c r="N79">
        <f t="shared" si="7"/>
        <v>0.56197183098591552</v>
      </c>
      <c r="O79" s="4">
        <v>0.6</v>
      </c>
    </row>
    <row r="80" spans="1:15" x14ac:dyDescent="0.25">
      <c r="A80" t="s">
        <v>149</v>
      </c>
      <c r="B80" t="s">
        <v>146</v>
      </c>
      <c r="C80" t="s">
        <v>61</v>
      </c>
      <c r="D80">
        <v>2</v>
      </c>
      <c r="E80">
        <v>2000</v>
      </c>
      <c r="G80" s="3">
        <f t="shared" si="4"/>
        <v>23352</v>
      </c>
      <c r="H80">
        <v>342</v>
      </c>
      <c r="I80">
        <v>0.39179999999999998</v>
      </c>
      <c r="J80">
        <v>285</v>
      </c>
      <c r="K80" s="4">
        <v>428</v>
      </c>
      <c r="L80">
        <f t="shared" si="5"/>
        <v>143</v>
      </c>
      <c r="M80">
        <f t="shared" si="6"/>
        <v>57</v>
      </c>
      <c r="N80">
        <f t="shared" si="7"/>
        <v>0.4188811188811189</v>
      </c>
      <c r="O80" s="4">
        <v>0.39179999999999998</v>
      </c>
    </row>
    <row r="81" spans="1:15" x14ac:dyDescent="0.25">
      <c r="A81" t="s">
        <v>150</v>
      </c>
      <c r="B81" t="s">
        <v>151</v>
      </c>
      <c r="C81" t="s">
        <v>52</v>
      </c>
      <c r="D81">
        <v>1</v>
      </c>
      <c r="E81">
        <v>1000</v>
      </c>
      <c r="G81" s="3">
        <f t="shared" si="4"/>
        <v>11676</v>
      </c>
      <c r="H81">
        <v>229</v>
      </c>
      <c r="I81">
        <v>0.58899999999999997</v>
      </c>
      <c r="J81">
        <v>91</v>
      </c>
      <c r="K81" s="4">
        <v>342</v>
      </c>
      <c r="L81">
        <f t="shared" si="5"/>
        <v>251</v>
      </c>
      <c r="M81">
        <f t="shared" si="6"/>
        <v>138</v>
      </c>
      <c r="N81">
        <f t="shared" si="7"/>
        <v>0.53984063745019928</v>
      </c>
      <c r="O81" s="4">
        <v>0.58899999999999997</v>
      </c>
    </row>
    <row r="82" spans="1:15" x14ac:dyDescent="0.25">
      <c r="A82" t="s">
        <v>152</v>
      </c>
      <c r="B82" t="s">
        <v>153</v>
      </c>
      <c r="C82" t="s">
        <v>52</v>
      </c>
      <c r="D82">
        <v>2</v>
      </c>
      <c r="E82">
        <v>2500</v>
      </c>
      <c r="G82" s="3">
        <f t="shared" si="4"/>
        <v>29190</v>
      </c>
      <c r="H82">
        <v>392</v>
      </c>
      <c r="I82">
        <v>0.29320000000000002</v>
      </c>
      <c r="J82">
        <v>173</v>
      </c>
      <c r="K82" s="4">
        <v>581</v>
      </c>
      <c r="L82">
        <f t="shared" si="5"/>
        <v>408</v>
      </c>
      <c r="M82">
        <f t="shared" si="6"/>
        <v>219</v>
      </c>
      <c r="N82">
        <f t="shared" si="7"/>
        <v>0.52941176470588236</v>
      </c>
      <c r="O82" s="4">
        <v>0.29320000000000002</v>
      </c>
    </row>
    <row r="83" spans="1:15" x14ac:dyDescent="0.25">
      <c r="A83" t="s">
        <v>154</v>
      </c>
      <c r="B83" t="s">
        <v>151</v>
      </c>
      <c r="C83" t="s">
        <v>52</v>
      </c>
      <c r="D83">
        <v>2</v>
      </c>
      <c r="E83">
        <v>1400</v>
      </c>
      <c r="G83" s="3">
        <f t="shared" si="4"/>
        <v>16346.400000000001</v>
      </c>
      <c r="H83">
        <v>322</v>
      </c>
      <c r="I83">
        <v>0.2712</v>
      </c>
      <c r="J83">
        <v>168</v>
      </c>
      <c r="K83" s="4">
        <v>392</v>
      </c>
      <c r="L83">
        <f t="shared" si="5"/>
        <v>224</v>
      </c>
      <c r="M83">
        <f t="shared" si="6"/>
        <v>154</v>
      </c>
      <c r="N83">
        <f t="shared" si="7"/>
        <v>0.65</v>
      </c>
      <c r="O83" s="4">
        <v>0.2712</v>
      </c>
    </row>
    <row r="84" spans="1:15" x14ac:dyDescent="0.25">
      <c r="A84" t="s">
        <v>155</v>
      </c>
      <c r="B84" t="s">
        <v>151</v>
      </c>
      <c r="C84" t="s">
        <v>61</v>
      </c>
      <c r="D84">
        <v>1</v>
      </c>
      <c r="E84">
        <v>1300</v>
      </c>
      <c r="G84" s="3">
        <f t="shared" si="4"/>
        <v>15178.8</v>
      </c>
      <c r="H84">
        <v>257</v>
      </c>
      <c r="I84">
        <v>0.55069999999999997</v>
      </c>
      <c r="J84">
        <v>155</v>
      </c>
      <c r="K84" s="4">
        <v>494</v>
      </c>
      <c r="L84">
        <f t="shared" si="5"/>
        <v>339</v>
      </c>
      <c r="M84">
        <f t="shared" si="6"/>
        <v>102</v>
      </c>
      <c r="N84">
        <f t="shared" si="7"/>
        <v>0.34070796460176994</v>
      </c>
      <c r="O84" s="4">
        <v>0.55069999999999997</v>
      </c>
    </row>
    <row r="85" spans="1:15" x14ac:dyDescent="0.25">
      <c r="A85" t="s">
        <v>156</v>
      </c>
      <c r="B85" t="s">
        <v>151</v>
      </c>
      <c r="C85" t="s">
        <v>61</v>
      </c>
      <c r="D85">
        <v>2</v>
      </c>
      <c r="E85">
        <v>1800</v>
      </c>
      <c r="G85" s="3">
        <f t="shared" si="4"/>
        <v>21016.799999999999</v>
      </c>
      <c r="H85">
        <v>286</v>
      </c>
      <c r="I85">
        <v>0.4521</v>
      </c>
      <c r="J85">
        <v>151</v>
      </c>
      <c r="K85" s="4">
        <v>391</v>
      </c>
      <c r="L85">
        <f t="shared" si="5"/>
        <v>240</v>
      </c>
      <c r="M85">
        <f t="shared" si="6"/>
        <v>135</v>
      </c>
      <c r="N85">
        <f t="shared" si="7"/>
        <v>0.55000000000000004</v>
      </c>
      <c r="O85" s="4">
        <v>0.4521</v>
      </c>
    </row>
    <row r="86" spans="1:15" x14ac:dyDescent="0.25">
      <c r="A86" t="s">
        <v>157</v>
      </c>
      <c r="B86" t="s">
        <v>158</v>
      </c>
      <c r="C86" t="s">
        <v>52</v>
      </c>
      <c r="D86">
        <v>1</v>
      </c>
      <c r="E86">
        <v>700</v>
      </c>
      <c r="G86" s="3">
        <f t="shared" si="4"/>
        <v>8173.2000000000007</v>
      </c>
      <c r="H86">
        <v>180</v>
      </c>
      <c r="I86">
        <v>0.51780000000000004</v>
      </c>
      <c r="J86">
        <v>99</v>
      </c>
      <c r="K86" s="4">
        <v>265</v>
      </c>
      <c r="L86">
        <f t="shared" si="5"/>
        <v>166</v>
      </c>
      <c r="M86">
        <f t="shared" si="6"/>
        <v>81</v>
      </c>
      <c r="N86">
        <f t="shared" si="7"/>
        <v>0.49036144578313257</v>
      </c>
      <c r="O86" s="4">
        <v>0.51780000000000004</v>
      </c>
    </row>
    <row r="87" spans="1:15" x14ac:dyDescent="0.25">
      <c r="A87" t="s">
        <v>159</v>
      </c>
      <c r="B87" t="s">
        <v>158</v>
      </c>
      <c r="C87" t="s">
        <v>52</v>
      </c>
      <c r="D87">
        <v>2</v>
      </c>
      <c r="E87">
        <v>900</v>
      </c>
      <c r="G87" s="3">
        <f t="shared" si="4"/>
        <v>10508.4</v>
      </c>
      <c r="H87">
        <v>230</v>
      </c>
      <c r="I87">
        <v>0.52049999999999996</v>
      </c>
      <c r="J87">
        <v>154</v>
      </c>
      <c r="K87" s="4">
        <v>286</v>
      </c>
      <c r="L87">
        <f t="shared" si="5"/>
        <v>132</v>
      </c>
      <c r="M87">
        <f t="shared" si="6"/>
        <v>76</v>
      </c>
      <c r="N87">
        <f t="shared" si="7"/>
        <v>0.56060606060606066</v>
      </c>
      <c r="O87" s="4">
        <v>0.52049999999999996</v>
      </c>
    </row>
    <row r="88" spans="1:15" x14ac:dyDescent="0.25">
      <c r="A88" t="s">
        <v>160</v>
      </c>
      <c r="B88" t="s">
        <v>158</v>
      </c>
      <c r="C88" t="s">
        <v>61</v>
      </c>
      <c r="D88">
        <v>1</v>
      </c>
      <c r="E88">
        <v>1000</v>
      </c>
      <c r="G88" s="3">
        <f t="shared" si="4"/>
        <v>11676</v>
      </c>
      <c r="H88">
        <v>221</v>
      </c>
      <c r="I88">
        <v>0.63009999999999999</v>
      </c>
      <c r="J88">
        <v>190</v>
      </c>
      <c r="K88" s="4">
        <v>462</v>
      </c>
      <c r="L88">
        <f t="shared" si="5"/>
        <v>272</v>
      </c>
      <c r="M88">
        <f t="shared" si="6"/>
        <v>31</v>
      </c>
      <c r="N88">
        <f t="shared" si="7"/>
        <v>0.19117647058823531</v>
      </c>
      <c r="O88" s="4">
        <v>0.63009999999999999</v>
      </c>
    </row>
    <row r="89" spans="1:15" x14ac:dyDescent="0.25">
      <c r="A89" t="s">
        <v>161</v>
      </c>
      <c r="B89" t="s">
        <v>158</v>
      </c>
      <c r="C89" t="s">
        <v>61</v>
      </c>
      <c r="D89">
        <v>2</v>
      </c>
      <c r="E89">
        <v>1200</v>
      </c>
      <c r="G89" s="3">
        <f t="shared" si="4"/>
        <v>14011.199999999999</v>
      </c>
      <c r="H89">
        <v>316</v>
      </c>
      <c r="I89">
        <v>0.36990000000000001</v>
      </c>
      <c r="J89">
        <v>205</v>
      </c>
      <c r="K89" s="4">
        <v>411</v>
      </c>
      <c r="L89">
        <f t="shared" si="5"/>
        <v>206</v>
      </c>
      <c r="M89">
        <f t="shared" si="6"/>
        <v>111</v>
      </c>
      <c r="N89">
        <f t="shared" si="7"/>
        <v>0.53106796116504862</v>
      </c>
      <c r="O89" s="4">
        <v>0.36990000000000001</v>
      </c>
    </row>
    <row r="90" spans="1:15" x14ac:dyDescent="0.25">
      <c r="A90" t="s">
        <v>162</v>
      </c>
      <c r="B90" t="s">
        <v>163</v>
      </c>
      <c r="C90" t="s">
        <v>52</v>
      </c>
      <c r="D90">
        <v>1</v>
      </c>
      <c r="E90">
        <v>700</v>
      </c>
      <c r="G90" s="3">
        <f t="shared" si="4"/>
        <v>8173.2000000000007</v>
      </c>
      <c r="H90">
        <v>245</v>
      </c>
      <c r="I90">
        <v>0.56989999999999996</v>
      </c>
      <c r="J90">
        <v>192</v>
      </c>
      <c r="K90" s="4">
        <v>313</v>
      </c>
      <c r="L90">
        <f t="shared" si="5"/>
        <v>121</v>
      </c>
      <c r="M90">
        <f t="shared" si="6"/>
        <v>53</v>
      </c>
      <c r="N90">
        <f t="shared" si="7"/>
        <v>0.45041322314049592</v>
      </c>
      <c r="O90" s="4">
        <v>0.56989999999999996</v>
      </c>
    </row>
    <row r="91" spans="1:15" x14ac:dyDescent="0.25">
      <c r="A91" t="s">
        <v>164</v>
      </c>
      <c r="B91" t="s">
        <v>163</v>
      </c>
      <c r="C91" t="s">
        <v>52</v>
      </c>
      <c r="D91">
        <v>2</v>
      </c>
      <c r="E91">
        <v>1000</v>
      </c>
      <c r="G91" s="3">
        <f t="shared" si="4"/>
        <v>11676</v>
      </c>
      <c r="H91">
        <v>266</v>
      </c>
      <c r="I91">
        <v>0.41920000000000002</v>
      </c>
      <c r="J91">
        <v>192</v>
      </c>
      <c r="K91" s="4">
        <v>357</v>
      </c>
      <c r="L91">
        <f t="shared" si="5"/>
        <v>165</v>
      </c>
      <c r="M91">
        <f t="shared" si="6"/>
        <v>74</v>
      </c>
      <c r="N91">
        <f t="shared" si="7"/>
        <v>0.45878787878787886</v>
      </c>
      <c r="O91" s="4">
        <v>0.41920000000000002</v>
      </c>
    </row>
    <row r="92" spans="1:15" x14ac:dyDescent="0.25">
      <c r="A92" t="s">
        <v>165</v>
      </c>
      <c r="B92" t="s">
        <v>163</v>
      </c>
      <c r="C92" t="s">
        <v>61</v>
      </c>
      <c r="D92">
        <v>1</v>
      </c>
      <c r="E92">
        <v>800</v>
      </c>
      <c r="G92" s="3">
        <f t="shared" si="4"/>
        <v>9340.7999999999993</v>
      </c>
      <c r="H92">
        <v>325</v>
      </c>
      <c r="I92">
        <v>0.45479999999999998</v>
      </c>
      <c r="J92">
        <v>186</v>
      </c>
      <c r="K92" s="4">
        <v>465</v>
      </c>
      <c r="L92">
        <f t="shared" si="5"/>
        <v>279</v>
      </c>
      <c r="M92">
        <f t="shared" si="6"/>
        <v>139</v>
      </c>
      <c r="N92">
        <f t="shared" si="7"/>
        <v>0.49856630824372761</v>
      </c>
      <c r="O92" s="4">
        <v>0.45479999999999998</v>
      </c>
    </row>
    <row r="93" spans="1:15" x14ac:dyDescent="0.25">
      <c r="A93" t="s">
        <v>166</v>
      </c>
      <c r="B93" t="s">
        <v>153</v>
      </c>
      <c r="C93" t="s">
        <v>61</v>
      </c>
      <c r="D93">
        <v>1</v>
      </c>
      <c r="E93">
        <v>2500</v>
      </c>
      <c r="G93" s="3">
        <f t="shared" si="4"/>
        <v>29190</v>
      </c>
      <c r="H93">
        <v>393</v>
      </c>
      <c r="I93">
        <v>0.62190000000000001</v>
      </c>
      <c r="J93">
        <v>189</v>
      </c>
      <c r="K93" s="4">
        <v>588</v>
      </c>
      <c r="L93">
        <f t="shared" si="5"/>
        <v>399</v>
      </c>
      <c r="M93">
        <f t="shared" si="6"/>
        <v>204</v>
      </c>
      <c r="N93">
        <f t="shared" si="7"/>
        <v>0.50902255639097749</v>
      </c>
      <c r="O93" s="4">
        <v>0.62190000000000001</v>
      </c>
    </row>
    <row r="94" spans="1:15" x14ac:dyDescent="0.25">
      <c r="A94" t="s">
        <v>167</v>
      </c>
      <c r="B94" t="s">
        <v>163</v>
      </c>
      <c r="C94" t="s">
        <v>61</v>
      </c>
      <c r="D94">
        <v>2</v>
      </c>
      <c r="E94">
        <v>900</v>
      </c>
      <c r="G94" s="3">
        <f t="shared" si="4"/>
        <v>10508.4</v>
      </c>
      <c r="H94">
        <v>256</v>
      </c>
      <c r="I94">
        <v>0.70960000000000001</v>
      </c>
      <c r="J94">
        <v>209</v>
      </c>
      <c r="K94" s="4">
        <v>358</v>
      </c>
      <c r="L94">
        <f t="shared" si="5"/>
        <v>149</v>
      </c>
      <c r="M94">
        <f t="shared" si="6"/>
        <v>47</v>
      </c>
      <c r="N94">
        <f t="shared" si="7"/>
        <v>0.3523489932885906</v>
      </c>
      <c r="O94" s="4">
        <v>0.70960000000000001</v>
      </c>
    </row>
    <row r="95" spans="1:15" x14ac:dyDescent="0.25">
      <c r="A95" t="s">
        <v>168</v>
      </c>
      <c r="B95" t="s">
        <v>169</v>
      </c>
      <c r="C95" t="s">
        <v>52</v>
      </c>
      <c r="D95">
        <v>1</v>
      </c>
      <c r="E95">
        <v>700</v>
      </c>
      <c r="G95" s="3">
        <f t="shared" si="4"/>
        <v>8173.2000000000007</v>
      </c>
      <c r="H95">
        <v>184</v>
      </c>
      <c r="I95">
        <v>0.30959999999999999</v>
      </c>
      <c r="J95">
        <v>42</v>
      </c>
      <c r="K95" s="4">
        <v>252</v>
      </c>
      <c r="L95">
        <f t="shared" si="5"/>
        <v>210</v>
      </c>
      <c r="M95">
        <f t="shared" si="6"/>
        <v>142</v>
      </c>
      <c r="N95">
        <f t="shared" si="7"/>
        <v>0.64095238095238094</v>
      </c>
      <c r="O95" s="4">
        <v>0.30959999999999999</v>
      </c>
    </row>
    <row r="96" spans="1:15" x14ac:dyDescent="0.25">
      <c r="A96" t="s">
        <v>170</v>
      </c>
      <c r="B96" t="s">
        <v>169</v>
      </c>
      <c r="C96" t="s">
        <v>52</v>
      </c>
      <c r="D96">
        <v>2</v>
      </c>
      <c r="E96">
        <v>1000</v>
      </c>
      <c r="G96" s="3">
        <f t="shared" si="4"/>
        <v>11676</v>
      </c>
      <c r="H96">
        <v>427</v>
      </c>
      <c r="I96">
        <v>0.24110000000000001</v>
      </c>
      <c r="J96">
        <v>94</v>
      </c>
      <c r="K96" s="4">
        <v>531</v>
      </c>
      <c r="L96">
        <f t="shared" si="5"/>
        <v>437</v>
      </c>
      <c r="M96">
        <f t="shared" si="6"/>
        <v>333</v>
      </c>
      <c r="N96">
        <f t="shared" si="7"/>
        <v>0.70961098398169342</v>
      </c>
      <c r="O96" s="4">
        <v>0.24110000000000001</v>
      </c>
    </row>
    <row r="97" spans="1:15" x14ac:dyDescent="0.25">
      <c r="A97" t="s">
        <v>171</v>
      </c>
      <c r="B97" t="s">
        <v>169</v>
      </c>
      <c r="C97" t="s">
        <v>61</v>
      </c>
      <c r="D97">
        <v>1</v>
      </c>
      <c r="E97">
        <v>900</v>
      </c>
      <c r="G97" s="3">
        <f t="shared" si="4"/>
        <v>10508.4</v>
      </c>
      <c r="H97">
        <v>418</v>
      </c>
      <c r="I97">
        <v>4.6600000000000003E-2</v>
      </c>
      <c r="J97">
        <v>86</v>
      </c>
      <c r="K97" s="4">
        <v>488</v>
      </c>
      <c r="L97">
        <f t="shared" si="5"/>
        <v>402</v>
      </c>
      <c r="M97">
        <f t="shared" si="6"/>
        <v>332</v>
      </c>
      <c r="N97">
        <f t="shared" si="7"/>
        <v>0.76069651741293531</v>
      </c>
      <c r="O97" s="4">
        <v>4.6600000000000003E-2</v>
      </c>
    </row>
    <row r="98" spans="1:15" x14ac:dyDescent="0.25">
      <c r="A98" t="s">
        <v>172</v>
      </c>
      <c r="B98" t="s">
        <v>169</v>
      </c>
      <c r="C98" t="s">
        <v>61</v>
      </c>
      <c r="D98">
        <v>2</v>
      </c>
      <c r="E98">
        <v>1200</v>
      </c>
      <c r="G98" s="3">
        <f t="shared" si="4"/>
        <v>14011.199999999999</v>
      </c>
      <c r="H98">
        <v>219</v>
      </c>
      <c r="I98">
        <v>0.63560000000000005</v>
      </c>
      <c r="J98">
        <v>83</v>
      </c>
      <c r="K98" s="4">
        <v>556</v>
      </c>
      <c r="L98">
        <f t="shared" si="5"/>
        <v>473</v>
      </c>
      <c r="M98">
        <f t="shared" si="6"/>
        <v>136</v>
      </c>
      <c r="N98">
        <f t="shared" si="7"/>
        <v>0.33002114164904867</v>
      </c>
      <c r="O98" s="4">
        <v>0.63560000000000005</v>
      </c>
    </row>
    <row r="99" spans="1:15" x14ac:dyDescent="0.25">
      <c r="A99" t="s">
        <v>173</v>
      </c>
      <c r="B99" t="s">
        <v>174</v>
      </c>
      <c r="C99" t="s">
        <v>52</v>
      </c>
      <c r="D99">
        <v>1</v>
      </c>
      <c r="E99">
        <v>1100</v>
      </c>
      <c r="G99" s="3">
        <f t="shared" si="4"/>
        <v>12843.599999999999</v>
      </c>
      <c r="H99">
        <v>220</v>
      </c>
      <c r="I99">
        <v>0.43009999999999998</v>
      </c>
      <c r="J99">
        <v>84</v>
      </c>
      <c r="K99" s="4">
        <v>301</v>
      </c>
      <c r="L99">
        <f t="shared" si="5"/>
        <v>217</v>
      </c>
      <c r="M99">
        <f t="shared" si="6"/>
        <v>136</v>
      </c>
      <c r="N99">
        <f t="shared" si="7"/>
        <v>0.60138248847926268</v>
      </c>
      <c r="O99" s="4">
        <v>0.43009999999999998</v>
      </c>
    </row>
    <row r="100" spans="1:15" x14ac:dyDescent="0.25">
      <c r="A100" t="s">
        <v>175</v>
      </c>
      <c r="B100" t="s">
        <v>174</v>
      </c>
      <c r="C100" t="s">
        <v>52</v>
      </c>
      <c r="D100">
        <v>2</v>
      </c>
      <c r="E100">
        <v>1400</v>
      </c>
      <c r="G100" s="3">
        <f t="shared" si="4"/>
        <v>16346.400000000001</v>
      </c>
      <c r="H100">
        <v>481</v>
      </c>
      <c r="I100">
        <v>0.38080000000000003</v>
      </c>
      <c r="J100">
        <v>134</v>
      </c>
      <c r="K100" s="4">
        <v>568</v>
      </c>
      <c r="L100">
        <f t="shared" si="5"/>
        <v>434</v>
      </c>
      <c r="M100">
        <f t="shared" si="6"/>
        <v>347</v>
      </c>
      <c r="N100">
        <f t="shared" si="7"/>
        <v>0.73963133640553003</v>
      </c>
      <c r="O100" s="4">
        <v>0.38080000000000003</v>
      </c>
    </row>
    <row r="101" spans="1:15" x14ac:dyDescent="0.25">
      <c r="A101" t="s">
        <v>176</v>
      </c>
      <c r="B101" t="s">
        <v>174</v>
      </c>
      <c r="C101" t="s">
        <v>61</v>
      </c>
      <c r="D101">
        <v>1</v>
      </c>
      <c r="E101">
        <v>1300</v>
      </c>
      <c r="G101" s="3">
        <f t="shared" si="4"/>
        <v>15178.8</v>
      </c>
      <c r="H101">
        <v>280</v>
      </c>
      <c r="I101">
        <v>0.45750000000000002</v>
      </c>
      <c r="J101">
        <v>109</v>
      </c>
      <c r="K101" s="4">
        <v>615</v>
      </c>
      <c r="L101">
        <f t="shared" si="5"/>
        <v>506</v>
      </c>
      <c r="M101">
        <f t="shared" si="6"/>
        <v>171</v>
      </c>
      <c r="N101">
        <f t="shared" si="7"/>
        <v>0.37035573122529653</v>
      </c>
      <c r="O101" s="4">
        <v>0.45750000000000002</v>
      </c>
    </row>
    <row r="102" spans="1:15" x14ac:dyDescent="0.25">
      <c r="A102" t="s">
        <v>177</v>
      </c>
      <c r="B102" t="s">
        <v>174</v>
      </c>
      <c r="C102" t="s">
        <v>61</v>
      </c>
      <c r="D102">
        <v>2</v>
      </c>
      <c r="E102">
        <v>1900</v>
      </c>
      <c r="G102" s="3">
        <f t="shared" si="4"/>
        <v>22184.400000000001</v>
      </c>
      <c r="H102">
        <v>568</v>
      </c>
      <c r="I102">
        <v>0.189</v>
      </c>
      <c r="J102">
        <v>227</v>
      </c>
      <c r="K102" s="4">
        <v>861</v>
      </c>
      <c r="L102">
        <f t="shared" si="5"/>
        <v>634</v>
      </c>
      <c r="M102">
        <f t="shared" si="6"/>
        <v>341</v>
      </c>
      <c r="N102">
        <f t="shared" si="7"/>
        <v>0.53028391167192435</v>
      </c>
      <c r="O102" s="4">
        <v>0.189</v>
      </c>
    </row>
    <row r="103" spans="1:15" x14ac:dyDescent="0.25">
      <c r="A103" t="s">
        <v>178</v>
      </c>
      <c r="B103" t="s">
        <v>179</v>
      </c>
      <c r="C103" t="s">
        <v>52</v>
      </c>
      <c r="D103">
        <v>1</v>
      </c>
      <c r="E103">
        <v>900</v>
      </c>
      <c r="G103" s="3">
        <f t="shared" si="4"/>
        <v>10508.4</v>
      </c>
      <c r="H103">
        <v>318</v>
      </c>
      <c r="I103">
        <v>0.29039999999999999</v>
      </c>
      <c r="J103">
        <v>176</v>
      </c>
      <c r="K103" s="4">
        <v>440</v>
      </c>
      <c r="L103">
        <f t="shared" si="5"/>
        <v>264</v>
      </c>
      <c r="M103">
        <f t="shared" si="6"/>
        <v>142</v>
      </c>
      <c r="N103">
        <f t="shared" si="7"/>
        <v>0.53030303030303039</v>
      </c>
      <c r="O103" s="4">
        <v>0.29039999999999999</v>
      </c>
    </row>
    <row r="104" spans="1:15" x14ac:dyDescent="0.25">
      <c r="A104" t="s">
        <v>180</v>
      </c>
      <c r="B104" t="s">
        <v>153</v>
      </c>
      <c r="C104" t="s">
        <v>61</v>
      </c>
      <c r="D104">
        <v>2</v>
      </c>
      <c r="E104">
        <v>2800</v>
      </c>
      <c r="G104" s="3">
        <f t="shared" si="4"/>
        <v>32692.800000000003</v>
      </c>
      <c r="H104">
        <v>556</v>
      </c>
      <c r="I104">
        <v>0.29859999999999998</v>
      </c>
      <c r="J104">
        <v>191</v>
      </c>
      <c r="K104" s="4">
        <v>826</v>
      </c>
      <c r="L104">
        <f t="shared" si="5"/>
        <v>635</v>
      </c>
      <c r="M104">
        <f t="shared" si="6"/>
        <v>365</v>
      </c>
      <c r="N104">
        <f t="shared" si="7"/>
        <v>0.5598425196850394</v>
      </c>
      <c r="O104" s="4">
        <v>0.29859999999999998</v>
      </c>
    </row>
    <row r="105" spans="1:15" x14ac:dyDescent="0.25">
      <c r="A105" t="s">
        <v>181</v>
      </c>
      <c r="B105" t="s">
        <v>179</v>
      </c>
      <c r="C105" t="s">
        <v>52</v>
      </c>
      <c r="D105">
        <v>2</v>
      </c>
      <c r="E105">
        <v>1100</v>
      </c>
      <c r="G105" s="3">
        <f t="shared" si="4"/>
        <v>12843.599999999999</v>
      </c>
      <c r="H105">
        <v>538</v>
      </c>
      <c r="I105">
        <v>0.58079999999999998</v>
      </c>
      <c r="J105">
        <v>225</v>
      </c>
      <c r="K105" s="4">
        <v>1033</v>
      </c>
      <c r="L105">
        <f t="shared" si="5"/>
        <v>808</v>
      </c>
      <c r="M105">
        <f t="shared" si="6"/>
        <v>313</v>
      </c>
      <c r="N105">
        <f t="shared" si="7"/>
        <v>0.40990099009900993</v>
      </c>
      <c r="O105" s="4">
        <v>0.58079999999999998</v>
      </c>
    </row>
    <row r="106" spans="1:15" x14ac:dyDescent="0.25">
      <c r="A106" t="s">
        <v>182</v>
      </c>
      <c r="B106" t="s">
        <v>179</v>
      </c>
      <c r="C106" t="s">
        <v>61</v>
      </c>
      <c r="D106">
        <v>1</v>
      </c>
      <c r="E106">
        <v>1300</v>
      </c>
      <c r="G106" s="3">
        <f t="shared" si="4"/>
        <v>15178.8</v>
      </c>
      <c r="H106">
        <v>318</v>
      </c>
      <c r="I106">
        <v>0.39179999999999998</v>
      </c>
      <c r="J106">
        <v>157</v>
      </c>
      <c r="K106" s="4">
        <v>471</v>
      </c>
      <c r="L106">
        <f t="shared" si="5"/>
        <v>314</v>
      </c>
      <c r="M106">
        <f t="shared" si="6"/>
        <v>161</v>
      </c>
      <c r="N106">
        <f t="shared" si="7"/>
        <v>0.51019108280254777</v>
      </c>
      <c r="O106" s="4">
        <v>0.39179999999999998</v>
      </c>
    </row>
    <row r="107" spans="1:15" x14ac:dyDescent="0.25">
      <c r="A107" t="s">
        <v>183</v>
      </c>
      <c r="B107" t="s">
        <v>179</v>
      </c>
      <c r="C107" t="s">
        <v>61</v>
      </c>
      <c r="D107">
        <v>2</v>
      </c>
      <c r="E107">
        <v>1600</v>
      </c>
      <c r="G107" s="3">
        <f t="shared" si="4"/>
        <v>18681.599999999999</v>
      </c>
      <c r="H107">
        <v>680</v>
      </c>
      <c r="I107">
        <v>0.38629999999999998</v>
      </c>
      <c r="J107">
        <v>253</v>
      </c>
      <c r="K107" s="4">
        <v>886</v>
      </c>
      <c r="L107">
        <f t="shared" si="5"/>
        <v>633</v>
      </c>
      <c r="M107">
        <f t="shared" si="6"/>
        <v>427</v>
      </c>
      <c r="N107">
        <f t="shared" si="7"/>
        <v>0.63965244865718796</v>
      </c>
      <c r="O107" s="4">
        <v>0.38629999999999998</v>
      </c>
    </row>
    <row r="108" spans="1:15" x14ac:dyDescent="0.25">
      <c r="A108" t="s">
        <v>184</v>
      </c>
      <c r="B108" t="s">
        <v>185</v>
      </c>
      <c r="C108" t="s">
        <v>52</v>
      </c>
      <c r="D108">
        <v>1</v>
      </c>
      <c r="E108">
        <v>1400</v>
      </c>
      <c r="G108" s="3">
        <f t="shared" si="4"/>
        <v>16346.400000000001</v>
      </c>
      <c r="H108">
        <v>202</v>
      </c>
      <c r="I108">
        <v>0.48770000000000002</v>
      </c>
      <c r="J108">
        <v>76</v>
      </c>
      <c r="K108" s="4">
        <v>342</v>
      </c>
      <c r="L108">
        <f t="shared" si="5"/>
        <v>266</v>
      </c>
      <c r="M108">
        <f t="shared" si="6"/>
        <v>126</v>
      </c>
      <c r="N108">
        <f t="shared" si="7"/>
        <v>0.47894736842105268</v>
      </c>
      <c r="O108" s="4">
        <v>0.48770000000000002</v>
      </c>
    </row>
    <row r="109" spans="1:15" x14ac:dyDescent="0.25">
      <c r="A109" t="s">
        <v>186</v>
      </c>
      <c r="B109" t="s">
        <v>185</v>
      </c>
      <c r="C109" t="s">
        <v>52</v>
      </c>
      <c r="D109">
        <v>2</v>
      </c>
      <c r="E109">
        <v>2000</v>
      </c>
      <c r="G109" s="3">
        <f t="shared" si="4"/>
        <v>23352</v>
      </c>
      <c r="H109">
        <v>579</v>
      </c>
      <c r="I109">
        <v>0.41099999999999998</v>
      </c>
      <c r="J109">
        <v>107</v>
      </c>
      <c r="K109" s="4">
        <v>781</v>
      </c>
      <c r="L109">
        <f t="shared" si="5"/>
        <v>674</v>
      </c>
      <c r="M109">
        <f t="shared" si="6"/>
        <v>472</v>
      </c>
      <c r="N109">
        <f t="shared" si="7"/>
        <v>0.66023738872403559</v>
      </c>
      <c r="O109" s="4">
        <v>0.41099999999999998</v>
      </c>
    </row>
    <row r="110" spans="1:15" x14ac:dyDescent="0.25">
      <c r="A110" t="s">
        <v>187</v>
      </c>
      <c r="B110" t="s">
        <v>185</v>
      </c>
      <c r="C110" t="s">
        <v>61</v>
      </c>
      <c r="D110">
        <v>1</v>
      </c>
      <c r="E110">
        <v>1700</v>
      </c>
      <c r="G110" s="3">
        <f t="shared" si="4"/>
        <v>19849.199999999997</v>
      </c>
      <c r="H110">
        <v>524</v>
      </c>
      <c r="I110">
        <v>0.50409999999999999</v>
      </c>
      <c r="J110">
        <v>162</v>
      </c>
      <c r="K110" s="4">
        <v>614</v>
      </c>
      <c r="L110">
        <f t="shared" si="5"/>
        <v>452</v>
      </c>
      <c r="M110">
        <f t="shared" si="6"/>
        <v>362</v>
      </c>
      <c r="N110">
        <f t="shared" si="7"/>
        <v>0.74070796460176991</v>
      </c>
      <c r="O110" s="4">
        <v>0.50409999999999999</v>
      </c>
    </row>
    <row r="111" spans="1:15" x14ac:dyDescent="0.25">
      <c r="A111" t="s">
        <v>188</v>
      </c>
      <c r="B111" t="s">
        <v>185</v>
      </c>
      <c r="C111" t="s">
        <v>61</v>
      </c>
      <c r="D111">
        <v>2</v>
      </c>
      <c r="E111">
        <v>2500</v>
      </c>
      <c r="G111" s="3">
        <f t="shared" si="4"/>
        <v>29190</v>
      </c>
      <c r="H111">
        <v>560</v>
      </c>
      <c r="I111">
        <v>0.2767</v>
      </c>
      <c r="J111">
        <v>158</v>
      </c>
      <c r="K111" s="4">
        <v>906</v>
      </c>
      <c r="L111">
        <f t="shared" si="5"/>
        <v>748</v>
      </c>
      <c r="M111">
        <f t="shared" si="6"/>
        <v>402</v>
      </c>
      <c r="N111">
        <f t="shared" si="7"/>
        <v>0.5299465240641712</v>
      </c>
      <c r="O111" s="4">
        <v>0.2767</v>
      </c>
    </row>
    <row r="112" spans="1:15" x14ac:dyDescent="0.25">
      <c r="A112" t="s">
        <v>189</v>
      </c>
      <c r="B112" t="s">
        <v>190</v>
      </c>
      <c r="C112" t="s">
        <v>52</v>
      </c>
      <c r="D112">
        <v>1</v>
      </c>
      <c r="E112">
        <v>1800</v>
      </c>
      <c r="G112" s="3">
        <f t="shared" si="4"/>
        <v>21016.799999999999</v>
      </c>
      <c r="H112">
        <v>362</v>
      </c>
      <c r="I112">
        <v>0.32879999999999998</v>
      </c>
      <c r="J112">
        <v>199</v>
      </c>
      <c r="K112" s="4">
        <v>432</v>
      </c>
      <c r="L112">
        <f t="shared" si="5"/>
        <v>233</v>
      </c>
      <c r="M112">
        <f t="shared" si="6"/>
        <v>163</v>
      </c>
      <c r="N112">
        <f t="shared" si="7"/>
        <v>0.65965665236051507</v>
      </c>
      <c r="O112" s="4">
        <v>0.32879999999999998</v>
      </c>
    </row>
    <row r="113" spans="1:20" x14ac:dyDescent="0.25">
      <c r="A113" t="s">
        <v>191</v>
      </c>
      <c r="B113" t="s">
        <v>190</v>
      </c>
      <c r="C113" t="s">
        <v>52</v>
      </c>
      <c r="D113">
        <v>2</v>
      </c>
      <c r="E113">
        <v>2600</v>
      </c>
      <c r="G113" s="3">
        <f t="shared" si="4"/>
        <v>30357.599999999999</v>
      </c>
      <c r="H113">
        <v>417</v>
      </c>
      <c r="I113">
        <v>0.53149999999999997</v>
      </c>
      <c r="J113">
        <v>366</v>
      </c>
      <c r="K113" s="4">
        <v>594</v>
      </c>
      <c r="L113">
        <f t="shared" si="5"/>
        <v>228</v>
      </c>
      <c r="M113">
        <f t="shared" si="6"/>
        <v>51</v>
      </c>
      <c r="N113">
        <f t="shared" si="7"/>
        <v>0.27894736842105267</v>
      </c>
      <c r="O113" s="4">
        <v>0.53149999999999997</v>
      </c>
    </row>
    <row r="114" spans="1:20" x14ac:dyDescent="0.25">
      <c r="A114" t="s">
        <v>192</v>
      </c>
      <c r="B114" t="s">
        <v>190</v>
      </c>
      <c r="C114" t="s">
        <v>61</v>
      </c>
      <c r="D114">
        <v>1</v>
      </c>
      <c r="E114">
        <v>2500</v>
      </c>
      <c r="G114" s="3">
        <f t="shared" si="4"/>
        <v>29190</v>
      </c>
      <c r="H114">
        <v>474</v>
      </c>
      <c r="I114">
        <v>0.4274</v>
      </c>
      <c r="J114">
        <v>333</v>
      </c>
      <c r="K114" s="4">
        <v>665</v>
      </c>
      <c r="L114">
        <f t="shared" si="5"/>
        <v>332</v>
      </c>
      <c r="M114">
        <f t="shared" si="6"/>
        <v>141</v>
      </c>
      <c r="N114">
        <f t="shared" si="7"/>
        <v>0.43975903614457834</v>
      </c>
      <c r="O114" s="4">
        <v>0.4274</v>
      </c>
    </row>
    <row r="115" spans="1:20" x14ac:dyDescent="0.25">
      <c r="A115" t="s">
        <v>193</v>
      </c>
      <c r="B115" t="s">
        <v>51</v>
      </c>
      <c r="C115" t="s">
        <v>61</v>
      </c>
      <c r="D115">
        <v>1</v>
      </c>
      <c r="E115">
        <v>1500</v>
      </c>
      <c r="G115" s="3">
        <f t="shared" si="4"/>
        <v>17514</v>
      </c>
      <c r="H115">
        <v>146</v>
      </c>
      <c r="I115">
        <v>0.24110000000000001</v>
      </c>
      <c r="J115">
        <v>81</v>
      </c>
      <c r="K115" s="4">
        <v>205</v>
      </c>
      <c r="L115">
        <f t="shared" si="5"/>
        <v>124</v>
      </c>
      <c r="M115">
        <f t="shared" si="6"/>
        <v>65</v>
      </c>
      <c r="N115">
        <f t="shared" si="7"/>
        <v>0.51935483870967747</v>
      </c>
      <c r="O115" s="4">
        <v>0.24110000000000001</v>
      </c>
    </row>
    <row r="116" spans="1:20" x14ac:dyDescent="0.25">
      <c r="A116" t="s">
        <v>194</v>
      </c>
      <c r="B116" t="s">
        <v>153</v>
      </c>
      <c r="C116" t="s">
        <v>52</v>
      </c>
      <c r="D116">
        <v>1</v>
      </c>
      <c r="E116">
        <v>1700</v>
      </c>
      <c r="G116" s="3">
        <f t="shared" si="4"/>
        <v>19849.199999999997</v>
      </c>
      <c r="H116">
        <v>312</v>
      </c>
      <c r="I116">
        <v>0.41099999999999998</v>
      </c>
      <c r="J116">
        <v>106</v>
      </c>
      <c r="K116" s="4">
        <v>465</v>
      </c>
      <c r="L116">
        <f t="shared" si="5"/>
        <v>359</v>
      </c>
      <c r="M116">
        <f t="shared" si="6"/>
        <v>206</v>
      </c>
      <c r="N116">
        <f t="shared" si="7"/>
        <v>0.55905292479108637</v>
      </c>
      <c r="O116" s="4">
        <v>0.41099999999999998</v>
      </c>
    </row>
    <row r="117" spans="1:20" x14ac:dyDescent="0.25">
      <c r="A117" t="s">
        <v>195</v>
      </c>
      <c r="B117" t="s">
        <v>190</v>
      </c>
      <c r="C117" t="s">
        <v>61</v>
      </c>
      <c r="D117">
        <v>2</v>
      </c>
      <c r="E117">
        <v>3600</v>
      </c>
      <c r="G117" s="3">
        <f t="shared" si="4"/>
        <v>42033.599999999999</v>
      </c>
      <c r="H117">
        <v>491</v>
      </c>
      <c r="I117">
        <v>0.39729999999999999</v>
      </c>
      <c r="J117">
        <v>336</v>
      </c>
      <c r="K117" s="4">
        <v>624</v>
      </c>
      <c r="L117">
        <f t="shared" si="5"/>
        <v>288</v>
      </c>
      <c r="M117">
        <f t="shared" si="6"/>
        <v>155</v>
      </c>
      <c r="N117">
        <f t="shared" si="7"/>
        <v>0.53055555555555556</v>
      </c>
      <c r="O117" s="4">
        <v>0.39729999999999999</v>
      </c>
    </row>
    <row r="118" spans="1:20" x14ac:dyDescent="0.25">
      <c r="A118" t="s">
        <v>196</v>
      </c>
      <c r="B118" t="s">
        <v>197</v>
      </c>
      <c r="C118" t="s">
        <v>52</v>
      </c>
      <c r="D118">
        <v>1</v>
      </c>
      <c r="E118">
        <v>1200</v>
      </c>
      <c r="G118" s="3">
        <f t="shared" si="4"/>
        <v>14011.199999999999</v>
      </c>
      <c r="H118">
        <v>204</v>
      </c>
      <c r="I118">
        <v>0.79730000000000001</v>
      </c>
      <c r="J118">
        <v>173</v>
      </c>
      <c r="K118" s="4">
        <v>395</v>
      </c>
      <c r="L118">
        <f t="shared" si="5"/>
        <v>222</v>
      </c>
      <c r="M118">
        <f t="shared" si="6"/>
        <v>31</v>
      </c>
      <c r="N118">
        <f t="shared" si="7"/>
        <v>0.21171171171171171</v>
      </c>
      <c r="O118" s="4">
        <v>0.79730000000000001</v>
      </c>
    </row>
    <row r="119" spans="1:20" x14ac:dyDescent="0.25">
      <c r="A119" t="s">
        <v>198</v>
      </c>
      <c r="B119" t="s">
        <v>197</v>
      </c>
      <c r="C119" t="s">
        <v>52</v>
      </c>
      <c r="D119">
        <v>2</v>
      </c>
      <c r="E119">
        <v>1600</v>
      </c>
      <c r="G119" s="3">
        <f t="shared" si="4"/>
        <v>18681.599999999999</v>
      </c>
      <c r="H119">
        <v>245</v>
      </c>
      <c r="I119">
        <v>0.68769999999999998</v>
      </c>
      <c r="J119">
        <v>228</v>
      </c>
      <c r="K119" s="4">
        <v>456</v>
      </c>
      <c r="L119">
        <f t="shared" si="5"/>
        <v>228</v>
      </c>
      <c r="M119">
        <f t="shared" si="6"/>
        <v>17</v>
      </c>
      <c r="N119">
        <f t="shared" si="7"/>
        <v>0.15964912280701754</v>
      </c>
      <c r="O119" s="4">
        <v>0.68769999999999998</v>
      </c>
    </row>
    <row r="120" spans="1:20" x14ac:dyDescent="0.25">
      <c r="A120" t="s">
        <v>199</v>
      </c>
      <c r="B120" t="s">
        <v>197</v>
      </c>
      <c r="C120" t="s">
        <v>61</v>
      </c>
      <c r="D120">
        <v>1</v>
      </c>
      <c r="E120">
        <v>1000</v>
      </c>
      <c r="G120" s="3">
        <f t="shared" si="4"/>
        <v>11676</v>
      </c>
      <c r="H120">
        <v>197</v>
      </c>
      <c r="I120">
        <v>0.58899999999999997</v>
      </c>
      <c r="J120">
        <v>155</v>
      </c>
      <c r="K120" s="4">
        <v>252</v>
      </c>
      <c r="L120">
        <f t="shared" si="5"/>
        <v>97</v>
      </c>
      <c r="M120">
        <f t="shared" si="6"/>
        <v>42</v>
      </c>
      <c r="N120">
        <f t="shared" si="7"/>
        <v>0.44639175257731956</v>
      </c>
      <c r="O120" s="4">
        <v>0.58899999999999997</v>
      </c>
    </row>
    <row r="121" spans="1:20" x14ac:dyDescent="0.25">
      <c r="A121" t="s">
        <v>200</v>
      </c>
      <c r="B121" t="s">
        <v>197</v>
      </c>
      <c r="C121" t="s">
        <v>61</v>
      </c>
      <c r="D121">
        <v>2</v>
      </c>
      <c r="E121">
        <v>1500</v>
      </c>
      <c r="G121" s="3">
        <f t="shared" si="4"/>
        <v>17514</v>
      </c>
      <c r="H121">
        <v>195</v>
      </c>
      <c r="I121">
        <v>0.61919999999999997</v>
      </c>
      <c r="J121">
        <v>158</v>
      </c>
      <c r="K121" s="4">
        <v>236</v>
      </c>
      <c r="L121">
        <f t="shared" si="5"/>
        <v>78</v>
      </c>
      <c r="M121">
        <f t="shared" si="6"/>
        <v>37</v>
      </c>
      <c r="N121">
        <f t="shared" si="7"/>
        <v>0.47948717948717956</v>
      </c>
      <c r="O121" s="4">
        <v>0.61919999999999997</v>
      </c>
    </row>
    <row r="122" spans="1:20" x14ac:dyDescent="0.25">
      <c r="A122" t="s">
        <v>201</v>
      </c>
      <c r="B122" t="s">
        <v>202</v>
      </c>
      <c r="C122" t="s">
        <v>52</v>
      </c>
      <c r="D122">
        <v>1</v>
      </c>
      <c r="E122">
        <v>750</v>
      </c>
      <c r="G122" s="3">
        <f t="shared" si="4"/>
        <v>8757</v>
      </c>
      <c r="H122">
        <v>124</v>
      </c>
      <c r="I122">
        <v>0.45479999999999998</v>
      </c>
      <c r="J122">
        <v>89</v>
      </c>
      <c r="K122" s="4">
        <v>155</v>
      </c>
      <c r="L122">
        <f t="shared" si="5"/>
        <v>66</v>
      </c>
      <c r="M122">
        <f t="shared" si="6"/>
        <v>35</v>
      </c>
      <c r="N122">
        <f t="shared" si="7"/>
        <v>0.52424242424242429</v>
      </c>
      <c r="O122" s="4">
        <v>0.45479999999999998</v>
      </c>
    </row>
    <row r="123" spans="1:20" x14ac:dyDescent="0.25">
      <c r="A123" t="s">
        <v>203</v>
      </c>
      <c r="B123" t="s">
        <v>202</v>
      </c>
      <c r="C123" t="s">
        <v>52</v>
      </c>
      <c r="D123">
        <v>2</v>
      </c>
      <c r="E123">
        <v>1040</v>
      </c>
      <c r="G123" s="3">
        <f t="shared" si="4"/>
        <v>12143.039999999999</v>
      </c>
      <c r="H123">
        <v>156</v>
      </c>
      <c r="I123">
        <v>0.48770000000000002</v>
      </c>
      <c r="J123">
        <v>115</v>
      </c>
      <c r="K123" s="4">
        <v>179</v>
      </c>
      <c r="L123">
        <f t="shared" si="5"/>
        <v>64</v>
      </c>
      <c r="M123">
        <f t="shared" si="6"/>
        <v>41</v>
      </c>
      <c r="N123">
        <f t="shared" si="7"/>
        <v>0.61250000000000004</v>
      </c>
      <c r="O123" s="4">
        <v>0.48770000000000002</v>
      </c>
    </row>
    <row r="124" spans="1:20" x14ac:dyDescent="0.25">
      <c r="A124" t="s">
        <v>204</v>
      </c>
      <c r="B124" t="s">
        <v>202</v>
      </c>
      <c r="C124" t="s">
        <v>61</v>
      </c>
      <c r="D124">
        <v>1</v>
      </c>
      <c r="E124">
        <v>900</v>
      </c>
      <c r="G124" s="3">
        <f t="shared" si="4"/>
        <v>10508.4</v>
      </c>
      <c r="H124">
        <v>256</v>
      </c>
      <c r="I124">
        <v>0.47949999999999998</v>
      </c>
      <c r="J124">
        <v>152</v>
      </c>
      <c r="K124" s="4">
        <v>300</v>
      </c>
      <c r="L124">
        <f t="shared" si="5"/>
        <v>148</v>
      </c>
      <c r="M124">
        <f t="shared" si="6"/>
        <v>104</v>
      </c>
      <c r="N124">
        <f t="shared" si="7"/>
        <v>0.66216216216216217</v>
      </c>
      <c r="O124" s="4">
        <v>0.47949999999999998</v>
      </c>
    </row>
    <row r="125" spans="1:20" x14ac:dyDescent="0.25">
      <c r="A125" t="s">
        <v>205</v>
      </c>
      <c r="B125" t="s">
        <v>202</v>
      </c>
      <c r="C125" t="s">
        <v>61</v>
      </c>
      <c r="D125">
        <v>2</v>
      </c>
      <c r="E125">
        <v>1400</v>
      </c>
      <c r="G125" s="3">
        <f t="shared" si="4"/>
        <v>16346.400000000001</v>
      </c>
      <c r="H125">
        <v>284</v>
      </c>
      <c r="I125">
        <v>0.49320000000000003</v>
      </c>
      <c r="J125">
        <v>175</v>
      </c>
      <c r="K125" s="4">
        <v>368</v>
      </c>
      <c r="L125">
        <f t="shared" si="5"/>
        <v>193</v>
      </c>
      <c r="M125">
        <f t="shared" si="6"/>
        <v>109</v>
      </c>
      <c r="N125">
        <f t="shared" si="7"/>
        <v>0.55181347150259075</v>
      </c>
      <c r="O125" s="4">
        <v>0.49320000000000003</v>
      </c>
    </row>
    <row r="126" spans="1:20" x14ac:dyDescent="0.25">
      <c r="A126" t="s">
        <v>206</v>
      </c>
      <c r="B126" t="s">
        <v>207</v>
      </c>
      <c r="C126" t="s">
        <v>52</v>
      </c>
      <c r="D126">
        <v>1</v>
      </c>
      <c r="E126">
        <v>825</v>
      </c>
      <c r="G126" s="3">
        <f t="shared" si="4"/>
        <v>9632.7000000000007</v>
      </c>
      <c r="H126">
        <v>128</v>
      </c>
      <c r="I126">
        <v>0.36159999999999998</v>
      </c>
      <c r="J126">
        <v>77</v>
      </c>
      <c r="K126" s="4">
        <v>161</v>
      </c>
      <c r="L126">
        <f t="shared" si="5"/>
        <v>84</v>
      </c>
      <c r="M126">
        <f t="shared" si="6"/>
        <v>51</v>
      </c>
      <c r="N126">
        <f t="shared" si="7"/>
        <v>0.58571428571428574</v>
      </c>
      <c r="O126" s="4">
        <v>0.36159999999999998</v>
      </c>
    </row>
    <row r="127" spans="1:20" x14ac:dyDescent="0.25">
      <c r="A127" t="s">
        <v>208</v>
      </c>
      <c r="B127" t="s">
        <v>209</v>
      </c>
      <c r="C127" t="s">
        <v>52</v>
      </c>
      <c r="D127">
        <v>2</v>
      </c>
      <c r="E127">
        <v>2700</v>
      </c>
      <c r="G127" s="3">
        <f t="shared" si="4"/>
        <v>31525.199999999997</v>
      </c>
      <c r="H127">
        <v>337</v>
      </c>
      <c r="I127">
        <v>0.4219</v>
      </c>
      <c r="J127">
        <v>157</v>
      </c>
      <c r="K127" s="4">
        <v>526</v>
      </c>
      <c r="L127">
        <f t="shared" si="5"/>
        <v>369</v>
      </c>
      <c r="M127">
        <f t="shared" si="6"/>
        <v>180</v>
      </c>
      <c r="N127">
        <f t="shared" si="7"/>
        <v>0.49024390243902438</v>
      </c>
      <c r="O127" s="4">
        <v>0.4219</v>
      </c>
      <c r="P127">
        <v>303.24940792121214</v>
      </c>
      <c r="Q127">
        <f>$K$2*($P127-$J127)/($K127-$J127)+0.1</f>
        <v>0.41707188709205889</v>
      </c>
      <c r="R127">
        <f>$Q$2*$Q127+$R$2</f>
        <v>0.52050418698921708</v>
      </c>
      <c r="S127">
        <f>R127*365*P127</f>
        <v>57612.544081622073</v>
      </c>
      <c r="T127" s="4">
        <f>S127*(1-$T$1)</f>
        <v>40328.780857135447</v>
      </c>
    </row>
    <row r="128" spans="1:20" x14ac:dyDescent="0.25">
      <c r="A128" t="s">
        <v>210</v>
      </c>
      <c r="B128" t="s">
        <v>207</v>
      </c>
      <c r="C128" t="s">
        <v>52</v>
      </c>
      <c r="D128">
        <v>2</v>
      </c>
      <c r="E128">
        <v>1300</v>
      </c>
      <c r="G128" s="3">
        <f t="shared" si="4"/>
        <v>15178.8</v>
      </c>
      <c r="H128">
        <v>139</v>
      </c>
      <c r="I128">
        <v>0.74250000000000005</v>
      </c>
      <c r="J128">
        <v>125</v>
      </c>
      <c r="K128" s="4">
        <v>170</v>
      </c>
      <c r="L128">
        <f t="shared" si="5"/>
        <v>45</v>
      </c>
      <c r="M128">
        <f t="shared" si="6"/>
        <v>14</v>
      </c>
      <c r="N128">
        <f t="shared" si="7"/>
        <v>0.34888888888888892</v>
      </c>
      <c r="O128" s="4">
        <v>0.74250000000000005</v>
      </c>
    </row>
    <row r="129" spans="1:15" x14ac:dyDescent="0.25">
      <c r="A129" t="s">
        <v>211</v>
      </c>
      <c r="B129" t="s">
        <v>207</v>
      </c>
      <c r="C129" t="s">
        <v>61</v>
      </c>
      <c r="D129">
        <v>1</v>
      </c>
      <c r="E129">
        <v>1000</v>
      </c>
      <c r="G129" s="3">
        <f t="shared" si="4"/>
        <v>11676</v>
      </c>
      <c r="H129">
        <v>240</v>
      </c>
      <c r="I129">
        <v>0.36990000000000001</v>
      </c>
      <c r="J129">
        <v>140</v>
      </c>
      <c r="K129" s="4">
        <v>288</v>
      </c>
      <c r="L129">
        <f t="shared" si="5"/>
        <v>148</v>
      </c>
      <c r="M129">
        <f t="shared" si="6"/>
        <v>100</v>
      </c>
      <c r="N129">
        <f t="shared" si="7"/>
        <v>0.64054054054054055</v>
      </c>
      <c r="O129" s="4">
        <v>0.36990000000000001</v>
      </c>
    </row>
    <row r="130" spans="1:15" x14ac:dyDescent="0.25">
      <c r="A130" t="s">
        <v>212</v>
      </c>
      <c r="B130" t="s">
        <v>207</v>
      </c>
      <c r="C130" t="s">
        <v>61</v>
      </c>
      <c r="D130">
        <v>2</v>
      </c>
      <c r="E130">
        <v>1480</v>
      </c>
      <c r="G130" s="3">
        <f t="shared" si="4"/>
        <v>17280.48</v>
      </c>
      <c r="H130">
        <v>249</v>
      </c>
      <c r="I130">
        <v>0.44109999999999999</v>
      </c>
      <c r="J130">
        <v>175</v>
      </c>
      <c r="K130" s="4">
        <v>310</v>
      </c>
      <c r="L130">
        <f t="shared" si="5"/>
        <v>135</v>
      </c>
      <c r="M130">
        <f t="shared" si="6"/>
        <v>74</v>
      </c>
      <c r="N130">
        <f t="shared" si="7"/>
        <v>0.53851851851851851</v>
      </c>
      <c r="O130" s="4">
        <v>0.44109999999999999</v>
      </c>
    </row>
    <row r="131" spans="1:15" x14ac:dyDescent="0.25">
      <c r="A131" t="s">
        <v>213</v>
      </c>
      <c r="B131" t="s">
        <v>214</v>
      </c>
      <c r="C131" t="s">
        <v>52</v>
      </c>
      <c r="D131">
        <v>1</v>
      </c>
      <c r="E131">
        <v>650</v>
      </c>
      <c r="G131" s="3">
        <f t="shared" si="4"/>
        <v>7589.4</v>
      </c>
      <c r="H131">
        <v>107</v>
      </c>
      <c r="I131">
        <v>0.47949999999999998</v>
      </c>
      <c r="J131">
        <v>80</v>
      </c>
      <c r="K131" s="4">
        <v>156</v>
      </c>
      <c r="L131">
        <f t="shared" si="5"/>
        <v>76</v>
      </c>
      <c r="M131">
        <f t="shared" si="6"/>
        <v>27</v>
      </c>
      <c r="N131">
        <f t="shared" si="7"/>
        <v>0.38421052631578945</v>
      </c>
      <c r="O131" s="4">
        <v>0.47949999999999998</v>
      </c>
    </row>
    <row r="132" spans="1:15" x14ac:dyDescent="0.25">
      <c r="A132" t="s">
        <v>215</v>
      </c>
      <c r="B132" t="s">
        <v>214</v>
      </c>
      <c r="C132" t="s">
        <v>52</v>
      </c>
      <c r="D132">
        <v>2</v>
      </c>
      <c r="E132">
        <v>920</v>
      </c>
      <c r="G132" s="3">
        <f t="shared" si="4"/>
        <v>10741.92</v>
      </c>
      <c r="H132">
        <v>147</v>
      </c>
      <c r="I132">
        <v>0.41370000000000001</v>
      </c>
      <c r="J132">
        <v>108</v>
      </c>
      <c r="K132" s="4">
        <v>205</v>
      </c>
      <c r="L132">
        <f t="shared" si="5"/>
        <v>97</v>
      </c>
      <c r="M132">
        <f t="shared" si="6"/>
        <v>39</v>
      </c>
      <c r="N132">
        <f t="shared" si="7"/>
        <v>0.42164948453608253</v>
      </c>
      <c r="O132" s="4">
        <v>0.41370000000000001</v>
      </c>
    </row>
    <row r="133" spans="1:15" x14ac:dyDescent="0.25">
      <c r="A133" t="s">
        <v>216</v>
      </c>
      <c r="B133" t="s">
        <v>214</v>
      </c>
      <c r="C133" t="s">
        <v>61</v>
      </c>
      <c r="D133">
        <v>1</v>
      </c>
      <c r="E133">
        <v>880</v>
      </c>
      <c r="G133" s="3">
        <f t="shared" ref="G133:G196" si="8">E133*$F$4*12</f>
        <v>10274.880000000001</v>
      </c>
      <c r="H133">
        <v>246</v>
      </c>
      <c r="I133">
        <v>0.44379999999999997</v>
      </c>
      <c r="J133">
        <v>145</v>
      </c>
      <c r="K133" s="4">
        <v>333</v>
      </c>
      <c r="L133">
        <f t="shared" ref="L133:L196" si="9">K133-J133</f>
        <v>188</v>
      </c>
      <c r="M133">
        <f t="shared" ref="M133:M196" si="10">H133-J133</f>
        <v>101</v>
      </c>
      <c r="N133">
        <f t="shared" ref="N133:N196" si="11">0.1+$K$2*M133/L133</f>
        <v>0.52978723404255323</v>
      </c>
      <c r="O133" s="4">
        <v>0.44379999999999997</v>
      </c>
    </row>
    <row r="134" spans="1:15" x14ac:dyDescent="0.25">
      <c r="A134" t="s">
        <v>217</v>
      </c>
      <c r="B134" t="s">
        <v>214</v>
      </c>
      <c r="C134" t="s">
        <v>61</v>
      </c>
      <c r="D134">
        <v>2</v>
      </c>
      <c r="E134">
        <v>1200</v>
      </c>
      <c r="G134" s="3">
        <f t="shared" si="8"/>
        <v>14011.199999999999</v>
      </c>
      <c r="H134">
        <v>169</v>
      </c>
      <c r="I134">
        <v>0.61919999999999997</v>
      </c>
      <c r="J134">
        <v>160</v>
      </c>
      <c r="K134" s="4">
        <v>310</v>
      </c>
      <c r="L134">
        <f t="shared" si="9"/>
        <v>150</v>
      </c>
      <c r="M134">
        <f t="shared" si="10"/>
        <v>9</v>
      </c>
      <c r="N134">
        <f t="shared" si="11"/>
        <v>0.14800000000000002</v>
      </c>
      <c r="O134" s="4">
        <v>0.61919999999999997</v>
      </c>
    </row>
    <row r="135" spans="1:15" x14ac:dyDescent="0.25">
      <c r="A135" t="s">
        <v>218</v>
      </c>
      <c r="B135" t="s">
        <v>219</v>
      </c>
      <c r="C135" t="s">
        <v>52</v>
      </c>
      <c r="D135">
        <v>1</v>
      </c>
      <c r="E135">
        <v>1000</v>
      </c>
      <c r="G135" s="3">
        <f t="shared" si="8"/>
        <v>11676</v>
      </c>
      <c r="H135">
        <v>174</v>
      </c>
      <c r="I135">
        <v>0.54790000000000005</v>
      </c>
      <c r="J135">
        <v>95</v>
      </c>
      <c r="K135" s="4">
        <v>280</v>
      </c>
      <c r="L135">
        <f t="shared" si="9"/>
        <v>185</v>
      </c>
      <c r="M135">
        <f t="shared" si="10"/>
        <v>79</v>
      </c>
      <c r="N135">
        <f t="shared" si="11"/>
        <v>0.44162162162162166</v>
      </c>
      <c r="O135" s="4">
        <v>0.54790000000000005</v>
      </c>
    </row>
    <row r="136" spans="1:15" x14ac:dyDescent="0.25">
      <c r="A136" t="s">
        <v>220</v>
      </c>
      <c r="B136" t="s">
        <v>219</v>
      </c>
      <c r="C136" t="s">
        <v>52</v>
      </c>
      <c r="D136">
        <v>2</v>
      </c>
      <c r="E136">
        <v>1200</v>
      </c>
      <c r="G136" s="3">
        <f t="shared" si="8"/>
        <v>14011.199999999999</v>
      </c>
      <c r="H136">
        <v>203</v>
      </c>
      <c r="I136">
        <v>0.2712</v>
      </c>
      <c r="J136">
        <v>125</v>
      </c>
      <c r="K136" s="4">
        <v>277</v>
      </c>
      <c r="L136">
        <f t="shared" si="9"/>
        <v>152</v>
      </c>
      <c r="M136">
        <f t="shared" si="10"/>
        <v>78</v>
      </c>
      <c r="N136">
        <f t="shared" si="11"/>
        <v>0.51052631578947372</v>
      </c>
      <c r="O136" s="4">
        <v>0.2712</v>
      </c>
    </row>
    <row r="137" spans="1:15" x14ac:dyDescent="0.25">
      <c r="A137" t="s">
        <v>221</v>
      </c>
      <c r="B137" t="s">
        <v>219</v>
      </c>
      <c r="C137" t="s">
        <v>61</v>
      </c>
      <c r="D137">
        <v>1</v>
      </c>
      <c r="E137">
        <v>1400</v>
      </c>
      <c r="G137" s="3">
        <f t="shared" si="8"/>
        <v>16346.400000000001</v>
      </c>
      <c r="H137">
        <v>240</v>
      </c>
      <c r="I137">
        <v>0.76160000000000005</v>
      </c>
      <c r="J137">
        <v>209</v>
      </c>
      <c r="K137" s="4">
        <v>384</v>
      </c>
      <c r="L137">
        <f t="shared" si="9"/>
        <v>175</v>
      </c>
      <c r="M137">
        <f t="shared" si="10"/>
        <v>31</v>
      </c>
      <c r="N137">
        <f t="shared" si="11"/>
        <v>0.24171428571428571</v>
      </c>
      <c r="O137" s="4">
        <v>0.76160000000000005</v>
      </c>
    </row>
    <row r="138" spans="1:15" x14ac:dyDescent="0.25">
      <c r="A138" t="s">
        <v>222</v>
      </c>
      <c r="B138" t="s">
        <v>209</v>
      </c>
      <c r="C138" t="s">
        <v>61</v>
      </c>
      <c r="D138">
        <v>1</v>
      </c>
      <c r="E138">
        <v>2700</v>
      </c>
      <c r="G138" s="3">
        <f t="shared" si="8"/>
        <v>31525.199999999997</v>
      </c>
      <c r="H138">
        <v>389</v>
      </c>
      <c r="I138">
        <v>0.51229999999999998</v>
      </c>
      <c r="J138">
        <v>202</v>
      </c>
      <c r="K138" s="4">
        <v>629</v>
      </c>
      <c r="L138">
        <f t="shared" si="9"/>
        <v>427</v>
      </c>
      <c r="M138">
        <f t="shared" si="10"/>
        <v>187</v>
      </c>
      <c r="N138">
        <f t="shared" si="11"/>
        <v>0.45035128805620606</v>
      </c>
      <c r="O138" s="4">
        <v>0.51229999999999998</v>
      </c>
    </row>
    <row r="139" spans="1:15" x14ac:dyDescent="0.25">
      <c r="A139" t="s">
        <v>223</v>
      </c>
      <c r="B139" t="s">
        <v>219</v>
      </c>
      <c r="C139" t="s">
        <v>61</v>
      </c>
      <c r="D139">
        <v>2</v>
      </c>
      <c r="E139">
        <v>1600</v>
      </c>
      <c r="G139" s="3">
        <f t="shared" si="8"/>
        <v>18681.599999999999</v>
      </c>
      <c r="H139">
        <v>312</v>
      </c>
      <c r="I139">
        <v>0.60819999999999996</v>
      </c>
      <c r="J139">
        <v>220</v>
      </c>
      <c r="K139" s="4">
        <v>418</v>
      </c>
      <c r="L139">
        <f t="shared" si="9"/>
        <v>198</v>
      </c>
      <c r="M139">
        <f t="shared" si="10"/>
        <v>92</v>
      </c>
      <c r="N139">
        <f t="shared" si="11"/>
        <v>0.47171717171717176</v>
      </c>
      <c r="O139" s="4">
        <v>0.60819999999999996</v>
      </c>
    </row>
    <row r="140" spans="1:15" x14ac:dyDescent="0.25">
      <c r="A140" t="s">
        <v>224</v>
      </c>
      <c r="B140" t="s">
        <v>225</v>
      </c>
      <c r="C140" t="s">
        <v>52</v>
      </c>
      <c r="D140">
        <v>1</v>
      </c>
      <c r="E140">
        <v>1105</v>
      </c>
      <c r="G140" s="3">
        <f t="shared" si="8"/>
        <v>12901.98</v>
      </c>
      <c r="H140">
        <v>111</v>
      </c>
      <c r="I140">
        <v>0.61099999999999999</v>
      </c>
      <c r="J140">
        <v>82</v>
      </c>
      <c r="K140" s="4">
        <v>235</v>
      </c>
      <c r="L140">
        <f t="shared" si="9"/>
        <v>153</v>
      </c>
      <c r="M140">
        <f t="shared" si="10"/>
        <v>29</v>
      </c>
      <c r="N140">
        <f t="shared" si="11"/>
        <v>0.25163398692810457</v>
      </c>
      <c r="O140" s="4">
        <v>0.61099999999999999</v>
      </c>
    </row>
    <row r="141" spans="1:15" x14ac:dyDescent="0.25">
      <c r="A141" t="s">
        <v>226</v>
      </c>
      <c r="B141" t="s">
        <v>225</v>
      </c>
      <c r="C141" t="s">
        <v>52</v>
      </c>
      <c r="D141">
        <v>2</v>
      </c>
      <c r="E141">
        <v>1665</v>
      </c>
      <c r="G141" s="3">
        <f t="shared" si="8"/>
        <v>19440.54</v>
      </c>
      <c r="H141">
        <v>169</v>
      </c>
      <c r="I141">
        <v>0.30680000000000002</v>
      </c>
      <c r="J141">
        <v>130</v>
      </c>
      <c r="K141" s="4">
        <v>200</v>
      </c>
      <c r="L141">
        <f t="shared" si="9"/>
        <v>70</v>
      </c>
      <c r="M141">
        <f t="shared" si="10"/>
        <v>39</v>
      </c>
      <c r="N141">
        <f t="shared" si="11"/>
        <v>0.54571428571428571</v>
      </c>
      <c r="O141" s="4">
        <v>0.30680000000000002</v>
      </c>
    </row>
    <row r="142" spans="1:15" x14ac:dyDescent="0.25">
      <c r="A142" t="s">
        <v>227</v>
      </c>
      <c r="B142" t="s">
        <v>225</v>
      </c>
      <c r="C142" t="s">
        <v>61</v>
      </c>
      <c r="D142">
        <v>1</v>
      </c>
      <c r="E142">
        <v>1175</v>
      </c>
      <c r="G142" s="3">
        <f t="shared" si="8"/>
        <v>13719.3</v>
      </c>
      <c r="H142">
        <v>201</v>
      </c>
      <c r="I142">
        <v>0.52329999999999999</v>
      </c>
      <c r="J142">
        <v>106</v>
      </c>
      <c r="K142" s="4">
        <v>267</v>
      </c>
      <c r="L142">
        <f t="shared" si="9"/>
        <v>161</v>
      </c>
      <c r="M142">
        <f t="shared" si="10"/>
        <v>95</v>
      </c>
      <c r="N142">
        <f t="shared" si="11"/>
        <v>0.57204968944099377</v>
      </c>
      <c r="O142" s="4">
        <v>0.52329999999999999</v>
      </c>
    </row>
    <row r="143" spans="1:15" x14ac:dyDescent="0.25">
      <c r="A143" t="s">
        <v>228</v>
      </c>
      <c r="B143" t="s">
        <v>225</v>
      </c>
      <c r="C143" t="s">
        <v>61</v>
      </c>
      <c r="D143">
        <v>2</v>
      </c>
      <c r="E143">
        <v>1725</v>
      </c>
      <c r="G143" s="3">
        <f t="shared" si="8"/>
        <v>20141.099999999999</v>
      </c>
      <c r="H143">
        <v>242</v>
      </c>
      <c r="I143">
        <v>0.48220000000000002</v>
      </c>
      <c r="J143">
        <v>195</v>
      </c>
      <c r="K143" s="4">
        <v>305</v>
      </c>
      <c r="L143">
        <f t="shared" si="9"/>
        <v>110</v>
      </c>
      <c r="M143">
        <f t="shared" si="10"/>
        <v>47</v>
      </c>
      <c r="N143">
        <f t="shared" si="11"/>
        <v>0.44181818181818189</v>
      </c>
      <c r="O143" s="4">
        <v>0.48220000000000002</v>
      </c>
    </row>
    <row r="144" spans="1:15" x14ac:dyDescent="0.25">
      <c r="A144" t="s">
        <v>229</v>
      </c>
      <c r="B144" t="s">
        <v>230</v>
      </c>
      <c r="C144" t="s">
        <v>52</v>
      </c>
      <c r="D144">
        <v>1</v>
      </c>
      <c r="E144">
        <v>709</v>
      </c>
      <c r="G144" s="3">
        <f t="shared" si="8"/>
        <v>8278.2839999999997</v>
      </c>
      <c r="H144">
        <v>158</v>
      </c>
      <c r="I144">
        <v>0.22189999999999999</v>
      </c>
      <c r="J144">
        <v>86</v>
      </c>
      <c r="K144" s="4">
        <v>192</v>
      </c>
      <c r="L144">
        <f t="shared" si="9"/>
        <v>106</v>
      </c>
      <c r="M144">
        <f t="shared" si="10"/>
        <v>72</v>
      </c>
      <c r="N144">
        <f t="shared" si="11"/>
        <v>0.64339622641509431</v>
      </c>
      <c r="O144" s="4">
        <v>0.22189999999999999</v>
      </c>
    </row>
    <row r="145" spans="1:15" x14ac:dyDescent="0.25">
      <c r="A145" t="s">
        <v>231</v>
      </c>
      <c r="B145" t="s">
        <v>230</v>
      </c>
      <c r="C145" t="s">
        <v>52</v>
      </c>
      <c r="D145">
        <v>2</v>
      </c>
      <c r="E145">
        <v>869</v>
      </c>
      <c r="G145" s="3">
        <f t="shared" si="8"/>
        <v>10146.444</v>
      </c>
      <c r="H145">
        <v>246</v>
      </c>
      <c r="I145">
        <v>0.38900000000000001</v>
      </c>
      <c r="J145">
        <v>135</v>
      </c>
      <c r="K145" s="4">
        <v>305</v>
      </c>
      <c r="L145">
        <f t="shared" si="9"/>
        <v>170</v>
      </c>
      <c r="M145">
        <f t="shared" si="10"/>
        <v>111</v>
      </c>
      <c r="N145">
        <f t="shared" si="11"/>
        <v>0.62235294117647066</v>
      </c>
      <c r="O145" s="4">
        <v>0.38900000000000001</v>
      </c>
    </row>
    <row r="146" spans="1:15" x14ac:dyDescent="0.25">
      <c r="A146" t="s">
        <v>232</v>
      </c>
      <c r="B146" t="s">
        <v>230</v>
      </c>
      <c r="C146" t="s">
        <v>61</v>
      </c>
      <c r="D146">
        <v>1</v>
      </c>
      <c r="E146">
        <v>925</v>
      </c>
      <c r="G146" s="3">
        <f t="shared" si="8"/>
        <v>10800.3</v>
      </c>
      <c r="H146">
        <v>207</v>
      </c>
      <c r="I146">
        <v>0.41639999999999999</v>
      </c>
      <c r="J146">
        <v>125</v>
      </c>
      <c r="K146" s="4">
        <v>288</v>
      </c>
      <c r="L146">
        <f t="shared" si="9"/>
        <v>163</v>
      </c>
      <c r="M146">
        <f t="shared" si="10"/>
        <v>82</v>
      </c>
      <c r="N146">
        <f t="shared" si="11"/>
        <v>0.50245398773006145</v>
      </c>
      <c r="O146" s="4">
        <v>0.41639999999999999</v>
      </c>
    </row>
    <row r="147" spans="1:15" x14ac:dyDescent="0.25">
      <c r="A147" t="s">
        <v>233</v>
      </c>
      <c r="B147" t="s">
        <v>230</v>
      </c>
      <c r="C147" t="s">
        <v>61</v>
      </c>
      <c r="D147">
        <v>2</v>
      </c>
      <c r="E147">
        <v>1350</v>
      </c>
      <c r="G147" s="3">
        <f t="shared" si="8"/>
        <v>15762.599999999999</v>
      </c>
      <c r="H147">
        <v>224</v>
      </c>
      <c r="I147">
        <v>0.4849</v>
      </c>
      <c r="J147">
        <v>119</v>
      </c>
      <c r="K147" s="4">
        <v>360</v>
      </c>
      <c r="L147">
        <f t="shared" si="9"/>
        <v>241</v>
      </c>
      <c r="M147">
        <f t="shared" si="10"/>
        <v>105</v>
      </c>
      <c r="N147">
        <f t="shared" si="11"/>
        <v>0.44854771784232361</v>
      </c>
      <c r="O147" s="4">
        <v>0.4849</v>
      </c>
    </row>
    <row r="148" spans="1:15" x14ac:dyDescent="0.25">
      <c r="A148" t="s">
        <v>234</v>
      </c>
      <c r="B148" t="s">
        <v>235</v>
      </c>
      <c r="C148" t="s">
        <v>52</v>
      </c>
      <c r="D148">
        <v>1</v>
      </c>
      <c r="E148">
        <v>900</v>
      </c>
      <c r="G148" s="3">
        <f t="shared" si="8"/>
        <v>10508.4</v>
      </c>
      <c r="H148">
        <v>139</v>
      </c>
      <c r="I148">
        <v>0.55069999999999997</v>
      </c>
      <c r="J148">
        <v>89</v>
      </c>
      <c r="K148" s="4">
        <v>177</v>
      </c>
      <c r="L148">
        <f t="shared" si="9"/>
        <v>88</v>
      </c>
      <c r="M148">
        <f t="shared" si="10"/>
        <v>50</v>
      </c>
      <c r="N148">
        <f t="shared" si="11"/>
        <v>0.55454545454545456</v>
      </c>
      <c r="O148" s="4">
        <v>0.55069999999999997</v>
      </c>
    </row>
    <row r="149" spans="1:15" x14ac:dyDescent="0.25">
      <c r="A149" t="s">
        <v>236</v>
      </c>
      <c r="B149" t="s">
        <v>209</v>
      </c>
      <c r="C149" t="s">
        <v>61</v>
      </c>
      <c r="D149">
        <v>2</v>
      </c>
      <c r="E149">
        <v>3200</v>
      </c>
      <c r="G149" s="3">
        <f t="shared" si="8"/>
        <v>37363.199999999997</v>
      </c>
      <c r="H149">
        <v>325</v>
      </c>
      <c r="I149">
        <v>0.81640000000000001</v>
      </c>
      <c r="J149">
        <v>195</v>
      </c>
      <c r="K149" s="4">
        <v>844</v>
      </c>
      <c r="L149">
        <f t="shared" si="9"/>
        <v>649</v>
      </c>
      <c r="M149">
        <f t="shared" si="10"/>
        <v>130</v>
      </c>
      <c r="N149">
        <f t="shared" si="11"/>
        <v>0.26024653312788903</v>
      </c>
      <c r="O149" s="4">
        <v>0.81640000000000001</v>
      </c>
    </row>
    <row r="150" spans="1:15" x14ac:dyDescent="0.25">
      <c r="A150" t="s">
        <v>237</v>
      </c>
      <c r="B150" t="s">
        <v>235</v>
      </c>
      <c r="C150" t="s">
        <v>52</v>
      </c>
      <c r="D150">
        <v>2</v>
      </c>
      <c r="E150">
        <v>1325</v>
      </c>
      <c r="G150" s="3">
        <f t="shared" si="8"/>
        <v>15470.699999999999</v>
      </c>
      <c r="H150">
        <v>283</v>
      </c>
      <c r="I150">
        <v>0.29320000000000002</v>
      </c>
      <c r="J150">
        <v>161</v>
      </c>
      <c r="K150" s="4">
        <v>319</v>
      </c>
      <c r="L150">
        <f t="shared" si="9"/>
        <v>158</v>
      </c>
      <c r="M150">
        <f t="shared" si="10"/>
        <v>122</v>
      </c>
      <c r="N150">
        <f t="shared" si="11"/>
        <v>0.71772151898734182</v>
      </c>
      <c r="O150" s="4">
        <v>0.29320000000000002</v>
      </c>
    </row>
    <row r="151" spans="1:15" x14ac:dyDescent="0.25">
      <c r="A151" t="s">
        <v>238</v>
      </c>
      <c r="B151" t="s">
        <v>235</v>
      </c>
      <c r="C151" t="s">
        <v>61</v>
      </c>
      <c r="D151">
        <v>1</v>
      </c>
      <c r="E151">
        <v>975</v>
      </c>
      <c r="G151" s="3">
        <f t="shared" si="8"/>
        <v>11384.099999999999</v>
      </c>
      <c r="H151">
        <v>192</v>
      </c>
      <c r="I151">
        <v>0.50139999999999996</v>
      </c>
      <c r="J151">
        <v>145</v>
      </c>
      <c r="K151" s="4">
        <v>300</v>
      </c>
      <c r="L151">
        <f t="shared" si="9"/>
        <v>155</v>
      </c>
      <c r="M151">
        <f t="shared" si="10"/>
        <v>47</v>
      </c>
      <c r="N151">
        <f t="shared" si="11"/>
        <v>0.34258064516129033</v>
      </c>
      <c r="O151" s="4">
        <v>0.50139999999999996</v>
      </c>
    </row>
    <row r="152" spans="1:15" x14ac:dyDescent="0.25">
      <c r="A152" t="s">
        <v>239</v>
      </c>
      <c r="B152" t="s">
        <v>235</v>
      </c>
      <c r="C152" t="s">
        <v>61</v>
      </c>
      <c r="D152">
        <v>2</v>
      </c>
      <c r="E152">
        <v>1550</v>
      </c>
      <c r="G152" s="3">
        <f t="shared" si="8"/>
        <v>18097.8</v>
      </c>
      <c r="H152">
        <v>307</v>
      </c>
      <c r="I152">
        <v>0.3014</v>
      </c>
      <c r="J152">
        <v>185</v>
      </c>
      <c r="K152" s="4">
        <v>376</v>
      </c>
      <c r="L152">
        <f t="shared" si="9"/>
        <v>191</v>
      </c>
      <c r="M152">
        <f t="shared" si="10"/>
        <v>122</v>
      </c>
      <c r="N152">
        <f t="shared" si="11"/>
        <v>0.61099476439790579</v>
      </c>
      <c r="O152" s="4">
        <v>0.3014</v>
      </c>
    </row>
    <row r="153" spans="1:15" x14ac:dyDescent="0.25">
      <c r="A153" t="s">
        <v>240</v>
      </c>
      <c r="B153" t="s">
        <v>241</v>
      </c>
      <c r="C153" t="s">
        <v>52</v>
      </c>
      <c r="D153">
        <v>1</v>
      </c>
      <c r="E153">
        <v>1165</v>
      </c>
      <c r="G153" s="3">
        <f t="shared" si="8"/>
        <v>13602.54</v>
      </c>
      <c r="H153">
        <v>180</v>
      </c>
      <c r="I153">
        <v>0.34250000000000003</v>
      </c>
      <c r="J153">
        <v>135</v>
      </c>
      <c r="K153" s="4">
        <v>220</v>
      </c>
      <c r="L153">
        <f t="shared" si="9"/>
        <v>85</v>
      </c>
      <c r="M153">
        <f t="shared" si="10"/>
        <v>45</v>
      </c>
      <c r="N153">
        <f t="shared" si="11"/>
        <v>0.52352941176470591</v>
      </c>
      <c r="O153" s="4">
        <v>0.34250000000000003</v>
      </c>
    </row>
    <row r="154" spans="1:15" x14ac:dyDescent="0.25">
      <c r="A154" t="s">
        <v>242</v>
      </c>
      <c r="B154" t="s">
        <v>241</v>
      </c>
      <c r="C154" t="s">
        <v>52</v>
      </c>
      <c r="D154">
        <v>2</v>
      </c>
      <c r="E154">
        <v>1625</v>
      </c>
      <c r="G154" s="3">
        <f t="shared" si="8"/>
        <v>18973.5</v>
      </c>
      <c r="H154">
        <v>260</v>
      </c>
      <c r="I154">
        <v>0.6</v>
      </c>
      <c r="J154">
        <v>220</v>
      </c>
      <c r="K154" s="4">
        <v>312</v>
      </c>
      <c r="L154">
        <f t="shared" si="9"/>
        <v>92</v>
      </c>
      <c r="M154">
        <f t="shared" si="10"/>
        <v>40</v>
      </c>
      <c r="N154">
        <f t="shared" si="11"/>
        <v>0.44782608695652171</v>
      </c>
      <c r="O154" s="4">
        <v>0.6</v>
      </c>
    </row>
    <row r="155" spans="1:15" x14ac:dyDescent="0.25">
      <c r="A155" t="s">
        <v>243</v>
      </c>
      <c r="B155" t="s">
        <v>241</v>
      </c>
      <c r="C155" t="s">
        <v>61</v>
      </c>
      <c r="D155">
        <v>1</v>
      </c>
      <c r="E155">
        <v>1400</v>
      </c>
      <c r="G155" s="3">
        <f t="shared" si="8"/>
        <v>16346.400000000001</v>
      </c>
      <c r="H155">
        <v>232</v>
      </c>
      <c r="I155">
        <v>0.49859999999999999</v>
      </c>
      <c r="J155">
        <v>135</v>
      </c>
      <c r="K155" s="4">
        <v>287</v>
      </c>
      <c r="L155">
        <f t="shared" si="9"/>
        <v>152</v>
      </c>
      <c r="M155">
        <f t="shared" si="10"/>
        <v>97</v>
      </c>
      <c r="N155">
        <f t="shared" si="11"/>
        <v>0.61052631578947369</v>
      </c>
      <c r="O155" s="4">
        <v>0.49859999999999999</v>
      </c>
    </row>
    <row r="156" spans="1:15" x14ac:dyDescent="0.25">
      <c r="A156" t="s">
        <v>244</v>
      </c>
      <c r="B156" t="s">
        <v>241</v>
      </c>
      <c r="C156" t="s">
        <v>61</v>
      </c>
      <c r="D156">
        <v>2</v>
      </c>
      <c r="E156">
        <v>1995</v>
      </c>
      <c r="G156" s="3">
        <f t="shared" si="8"/>
        <v>23293.62</v>
      </c>
      <c r="H156">
        <v>292</v>
      </c>
      <c r="I156">
        <v>0.63839999999999997</v>
      </c>
      <c r="J156">
        <v>224</v>
      </c>
      <c r="K156" s="4">
        <v>331</v>
      </c>
      <c r="L156">
        <f t="shared" si="9"/>
        <v>107</v>
      </c>
      <c r="M156">
        <f t="shared" si="10"/>
        <v>68</v>
      </c>
      <c r="N156">
        <f t="shared" si="11"/>
        <v>0.60841121495327111</v>
      </c>
      <c r="O156" s="4">
        <v>0.63839999999999997</v>
      </c>
    </row>
    <row r="157" spans="1:15" x14ac:dyDescent="0.25">
      <c r="A157" t="s">
        <v>245</v>
      </c>
      <c r="B157" t="s">
        <v>246</v>
      </c>
      <c r="C157" t="s">
        <v>52</v>
      </c>
      <c r="D157">
        <v>1</v>
      </c>
      <c r="E157">
        <v>760</v>
      </c>
      <c r="G157" s="3">
        <f t="shared" si="8"/>
        <v>8873.76</v>
      </c>
      <c r="H157">
        <v>169</v>
      </c>
      <c r="I157">
        <v>0.29039999999999999</v>
      </c>
      <c r="J157">
        <v>100</v>
      </c>
      <c r="K157" s="4">
        <v>195</v>
      </c>
      <c r="L157">
        <f t="shared" si="9"/>
        <v>95</v>
      </c>
      <c r="M157">
        <f t="shared" si="10"/>
        <v>69</v>
      </c>
      <c r="N157">
        <f t="shared" si="11"/>
        <v>0.68105263157894735</v>
      </c>
      <c r="O157" s="4">
        <v>0.29039999999999999</v>
      </c>
    </row>
    <row r="158" spans="1:15" x14ac:dyDescent="0.25">
      <c r="A158" t="s">
        <v>247</v>
      </c>
      <c r="B158" t="s">
        <v>246</v>
      </c>
      <c r="C158" t="s">
        <v>52</v>
      </c>
      <c r="D158">
        <v>2</v>
      </c>
      <c r="E158">
        <v>965</v>
      </c>
      <c r="G158" s="3">
        <f t="shared" si="8"/>
        <v>11267.34</v>
      </c>
      <c r="H158">
        <v>189</v>
      </c>
      <c r="I158">
        <v>0.53969999999999996</v>
      </c>
      <c r="J158">
        <v>135</v>
      </c>
      <c r="K158" s="4">
        <v>284</v>
      </c>
      <c r="L158">
        <f t="shared" si="9"/>
        <v>149</v>
      </c>
      <c r="M158">
        <f t="shared" si="10"/>
        <v>54</v>
      </c>
      <c r="N158">
        <f t="shared" si="11"/>
        <v>0.38993288590604025</v>
      </c>
      <c r="O158" s="4">
        <v>0.53969999999999996</v>
      </c>
    </row>
    <row r="159" spans="1:15" x14ac:dyDescent="0.25">
      <c r="A159" t="s">
        <v>248</v>
      </c>
      <c r="B159" t="s">
        <v>246</v>
      </c>
      <c r="C159" t="s">
        <v>61</v>
      </c>
      <c r="D159">
        <v>1</v>
      </c>
      <c r="E159">
        <v>1185</v>
      </c>
      <c r="G159" s="3">
        <f t="shared" si="8"/>
        <v>13836.059999999998</v>
      </c>
      <c r="H159">
        <v>289</v>
      </c>
      <c r="I159">
        <v>0.27950000000000003</v>
      </c>
      <c r="J159">
        <v>157</v>
      </c>
      <c r="K159" s="4">
        <v>320</v>
      </c>
      <c r="L159">
        <f t="shared" si="9"/>
        <v>163</v>
      </c>
      <c r="M159">
        <f t="shared" si="10"/>
        <v>132</v>
      </c>
      <c r="N159">
        <f t="shared" si="11"/>
        <v>0.74785276073619633</v>
      </c>
      <c r="O159" s="4">
        <v>0.27950000000000003</v>
      </c>
    </row>
    <row r="160" spans="1:15" x14ac:dyDescent="0.25">
      <c r="A160" t="s">
        <v>249</v>
      </c>
      <c r="B160" t="s">
        <v>209</v>
      </c>
      <c r="C160" t="s">
        <v>52</v>
      </c>
      <c r="D160">
        <v>1</v>
      </c>
      <c r="E160">
        <v>1700</v>
      </c>
      <c r="G160" s="3">
        <f t="shared" si="8"/>
        <v>19849.199999999997</v>
      </c>
      <c r="H160">
        <v>239</v>
      </c>
      <c r="I160">
        <v>0.67669999999999997</v>
      </c>
      <c r="J160">
        <v>98</v>
      </c>
      <c r="K160" s="4">
        <v>430</v>
      </c>
      <c r="L160">
        <f t="shared" si="9"/>
        <v>332</v>
      </c>
      <c r="M160">
        <f t="shared" si="10"/>
        <v>141</v>
      </c>
      <c r="N160">
        <f t="shared" si="11"/>
        <v>0.43975903614457834</v>
      </c>
      <c r="O160" s="4">
        <v>0.67669999999999997</v>
      </c>
    </row>
    <row r="161" spans="1:15" x14ac:dyDescent="0.25">
      <c r="A161" t="s">
        <v>250</v>
      </c>
      <c r="B161" t="s">
        <v>246</v>
      </c>
      <c r="C161" t="s">
        <v>61</v>
      </c>
      <c r="D161">
        <v>2</v>
      </c>
      <c r="E161">
        <v>1340</v>
      </c>
      <c r="G161" s="3">
        <f t="shared" si="8"/>
        <v>15645.84</v>
      </c>
      <c r="H161">
        <v>278</v>
      </c>
      <c r="I161">
        <v>0.38900000000000001</v>
      </c>
      <c r="J161">
        <v>135</v>
      </c>
      <c r="K161" s="4">
        <v>347</v>
      </c>
      <c r="L161">
        <f t="shared" si="9"/>
        <v>212</v>
      </c>
      <c r="M161">
        <f t="shared" si="10"/>
        <v>143</v>
      </c>
      <c r="N161">
        <f t="shared" si="11"/>
        <v>0.63962264150943393</v>
      </c>
      <c r="O161" s="4">
        <v>0.38900000000000001</v>
      </c>
    </row>
    <row r="162" spans="1:15" x14ac:dyDescent="0.25">
      <c r="A162" t="s">
        <v>251</v>
      </c>
      <c r="B162" t="s">
        <v>252</v>
      </c>
      <c r="C162" t="s">
        <v>52</v>
      </c>
      <c r="D162">
        <v>1</v>
      </c>
      <c r="E162">
        <v>1150</v>
      </c>
      <c r="G162" s="3">
        <f t="shared" si="8"/>
        <v>13427.400000000001</v>
      </c>
      <c r="H162">
        <v>183</v>
      </c>
      <c r="I162">
        <v>0.57530000000000003</v>
      </c>
      <c r="J162">
        <v>80</v>
      </c>
      <c r="K162" s="4">
        <v>267</v>
      </c>
      <c r="L162">
        <f t="shared" si="9"/>
        <v>187</v>
      </c>
      <c r="M162">
        <f t="shared" si="10"/>
        <v>103</v>
      </c>
      <c r="N162">
        <f t="shared" si="11"/>
        <v>0.54064171122994653</v>
      </c>
      <c r="O162" s="4">
        <v>0.57530000000000003</v>
      </c>
    </row>
    <row r="163" spans="1:15" x14ac:dyDescent="0.25">
      <c r="A163" t="s">
        <v>253</v>
      </c>
      <c r="B163" t="s">
        <v>252</v>
      </c>
      <c r="C163" t="s">
        <v>52</v>
      </c>
      <c r="D163">
        <v>2</v>
      </c>
      <c r="E163">
        <v>2000</v>
      </c>
      <c r="G163" s="3">
        <f t="shared" si="8"/>
        <v>23352</v>
      </c>
      <c r="H163">
        <v>237</v>
      </c>
      <c r="I163">
        <v>0.31230000000000002</v>
      </c>
      <c r="J163">
        <v>160</v>
      </c>
      <c r="K163" s="4">
        <v>323</v>
      </c>
      <c r="L163">
        <f t="shared" si="9"/>
        <v>163</v>
      </c>
      <c r="M163">
        <f t="shared" si="10"/>
        <v>77</v>
      </c>
      <c r="N163">
        <f t="shared" si="11"/>
        <v>0.47791411042944787</v>
      </c>
      <c r="O163" s="4">
        <v>0.31230000000000002</v>
      </c>
    </row>
    <row r="164" spans="1:15" x14ac:dyDescent="0.25">
      <c r="A164" t="s">
        <v>254</v>
      </c>
      <c r="B164" t="s">
        <v>252</v>
      </c>
      <c r="C164" t="s">
        <v>61</v>
      </c>
      <c r="D164">
        <v>1</v>
      </c>
      <c r="E164">
        <v>1600</v>
      </c>
      <c r="G164" s="3">
        <f t="shared" si="8"/>
        <v>18681.599999999999</v>
      </c>
      <c r="H164">
        <v>297</v>
      </c>
      <c r="I164">
        <v>0.4521</v>
      </c>
      <c r="J164">
        <v>225</v>
      </c>
      <c r="K164" s="4">
        <v>406</v>
      </c>
      <c r="L164">
        <f t="shared" si="9"/>
        <v>181</v>
      </c>
      <c r="M164">
        <f t="shared" si="10"/>
        <v>72</v>
      </c>
      <c r="N164">
        <f t="shared" si="11"/>
        <v>0.41823204419889504</v>
      </c>
      <c r="O164" s="4">
        <v>0.4521</v>
      </c>
    </row>
    <row r="165" spans="1:15" x14ac:dyDescent="0.25">
      <c r="A165" t="s">
        <v>255</v>
      </c>
      <c r="B165" t="s">
        <v>252</v>
      </c>
      <c r="C165" t="s">
        <v>61</v>
      </c>
      <c r="D165">
        <v>2</v>
      </c>
      <c r="E165">
        <v>2150</v>
      </c>
      <c r="G165" s="3">
        <f t="shared" si="8"/>
        <v>25103.399999999998</v>
      </c>
      <c r="H165">
        <v>360</v>
      </c>
      <c r="I165">
        <v>0.53149999999999997</v>
      </c>
      <c r="J165">
        <v>170</v>
      </c>
      <c r="K165" s="4">
        <v>447</v>
      </c>
      <c r="L165">
        <f t="shared" si="9"/>
        <v>277</v>
      </c>
      <c r="M165">
        <f t="shared" si="10"/>
        <v>190</v>
      </c>
      <c r="N165">
        <f t="shared" si="11"/>
        <v>0.64873646209386282</v>
      </c>
      <c r="O165" s="4">
        <v>0.53149999999999997</v>
      </c>
    </row>
    <row r="166" spans="1:15" x14ac:dyDescent="0.25">
      <c r="A166" t="s">
        <v>256</v>
      </c>
      <c r="B166" t="s">
        <v>257</v>
      </c>
      <c r="C166" t="s">
        <v>52</v>
      </c>
      <c r="D166">
        <v>1</v>
      </c>
      <c r="E166">
        <v>1600</v>
      </c>
      <c r="G166" s="3">
        <f t="shared" si="8"/>
        <v>18681.599999999999</v>
      </c>
      <c r="H166">
        <v>209</v>
      </c>
      <c r="I166">
        <v>0.53969999999999996</v>
      </c>
      <c r="J166">
        <v>94</v>
      </c>
      <c r="K166" s="4">
        <v>411</v>
      </c>
      <c r="L166">
        <f t="shared" si="9"/>
        <v>317</v>
      </c>
      <c r="M166">
        <f t="shared" si="10"/>
        <v>115</v>
      </c>
      <c r="N166">
        <f t="shared" si="11"/>
        <v>0.39022082018927451</v>
      </c>
      <c r="O166" s="4">
        <v>0.53969999999999996</v>
      </c>
    </row>
    <row r="167" spans="1:15" x14ac:dyDescent="0.25">
      <c r="A167" t="s">
        <v>258</v>
      </c>
      <c r="B167" t="s">
        <v>257</v>
      </c>
      <c r="C167" t="s">
        <v>52</v>
      </c>
      <c r="D167">
        <v>2</v>
      </c>
      <c r="E167">
        <v>2100</v>
      </c>
      <c r="G167" s="3">
        <f t="shared" si="8"/>
        <v>24519.599999999999</v>
      </c>
      <c r="H167">
        <v>265</v>
      </c>
      <c r="I167">
        <v>0.4027</v>
      </c>
      <c r="J167">
        <v>130</v>
      </c>
      <c r="K167" s="4">
        <v>438</v>
      </c>
      <c r="L167">
        <f t="shared" si="9"/>
        <v>308</v>
      </c>
      <c r="M167">
        <f t="shared" si="10"/>
        <v>135</v>
      </c>
      <c r="N167">
        <f t="shared" si="11"/>
        <v>0.45064935064935063</v>
      </c>
      <c r="O167" s="4">
        <v>0.4027</v>
      </c>
    </row>
    <row r="168" spans="1:15" x14ac:dyDescent="0.25">
      <c r="A168" t="s">
        <v>259</v>
      </c>
      <c r="B168" t="s">
        <v>257</v>
      </c>
      <c r="C168" t="s">
        <v>61</v>
      </c>
      <c r="D168">
        <v>1</v>
      </c>
      <c r="E168">
        <v>1200</v>
      </c>
      <c r="G168" s="3">
        <f t="shared" si="8"/>
        <v>14011.199999999999</v>
      </c>
      <c r="H168">
        <v>435</v>
      </c>
      <c r="I168">
        <v>0.4</v>
      </c>
      <c r="J168">
        <v>162</v>
      </c>
      <c r="K168" s="4">
        <v>504</v>
      </c>
      <c r="L168">
        <f t="shared" si="9"/>
        <v>342</v>
      </c>
      <c r="M168">
        <f t="shared" si="10"/>
        <v>273</v>
      </c>
      <c r="N168">
        <f t="shared" si="11"/>
        <v>0.73859649122807014</v>
      </c>
      <c r="O168" s="4">
        <v>0.4</v>
      </c>
    </row>
    <row r="169" spans="1:15" x14ac:dyDescent="0.25">
      <c r="A169" t="s">
        <v>260</v>
      </c>
      <c r="B169" t="s">
        <v>257</v>
      </c>
      <c r="C169" t="s">
        <v>61</v>
      </c>
      <c r="D169">
        <v>2</v>
      </c>
      <c r="E169">
        <v>2100</v>
      </c>
      <c r="G169" s="3">
        <f t="shared" si="8"/>
        <v>24519.599999999999</v>
      </c>
      <c r="H169">
        <v>487</v>
      </c>
      <c r="I169">
        <v>0.43009999999999998</v>
      </c>
      <c r="J169">
        <v>175</v>
      </c>
      <c r="K169" s="4">
        <v>755</v>
      </c>
      <c r="L169">
        <f t="shared" si="9"/>
        <v>580</v>
      </c>
      <c r="M169">
        <f t="shared" si="10"/>
        <v>312</v>
      </c>
      <c r="N169">
        <f t="shared" si="11"/>
        <v>0.53034482758620693</v>
      </c>
      <c r="O169" s="4">
        <v>0.43009999999999998</v>
      </c>
    </row>
    <row r="170" spans="1:15" x14ac:dyDescent="0.25">
      <c r="A170" t="s">
        <v>261</v>
      </c>
      <c r="B170" t="s">
        <v>262</v>
      </c>
      <c r="C170" t="s">
        <v>52</v>
      </c>
      <c r="D170">
        <v>2</v>
      </c>
      <c r="E170">
        <v>2500</v>
      </c>
      <c r="G170" s="3">
        <f t="shared" si="8"/>
        <v>29190</v>
      </c>
      <c r="H170">
        <v>231</v>
      </c>
      <c r="I170">
        <v>0.4027</v>
      </c>
      <c r="J170">
        <v>129</v>
      </c>
      <c r="K170" s="4">
        <v>431</v>
      </c>
      <c r="L170">
        <f t="shared" si="9"/>
        <v>302</v>
      </c>
      <c r="M170">
        <f t="shared" si="10"/>
        <v>102</v>
      </c>
      <c r="N170">
        <f t="shared" si="11"/>
        <v>0.37019867549668872</v>
      </c>
      <c r="O170" s="4">
        <v>0.4027</v>
      </c>
    </row>
    <row r="171" spans="1:15" x14ac:dyDescent="0.25">
      <c r="A171" t="s">
        <v>263</v>
      </c>
      <c r="B171" t="s">
        <v>51</v>
      </c>
      <c r="C171" t="s">
        <v>61</v>
      </c>
      <c r="D171">
        <v>2</v>
      </c>
      <c r="E171">
        <v>2000</v>
      </c>
      <c r="G171" s="3">
        <f t="shared" si="8"/>
        <v>23352</v>
      </c>
      <c r="H171">
        <v>199</v>
      </c>
      <c r="I171">
        <v>0.31230000000000002</v>
      </c>
      <c r="J171">
        <v>97</v>
      </c>
      <c r="K171" s="4">
        <v>240</v>
      </c>
      <c r="L171">
        <f t="shared" si="9"/>
        <v>143</v>
      </c>
      <c r="M171">
        <f t="shared" si="10"/>
        <v>102</v>
      </c>
      <c r="N171">
        <f t="shared" si="11"/>
        <v>0.67062937062937067</v>
      </c>
      <c r="O171" s="4">
        <v>0.31230000000000002</v>
      </c>
    </row>
    <row r="172" spans="1:15" x14ac:dyDescent="0.25">
      <c r="A172" t="s">
        <v>264</v>
      </c>
      <c r="B172" t="s">
        <v>262</v>
      </c>
      <c r="C172" t="s">
        <v>61</v>
      </c>
      <c r="D172">
        <v>1</v>
      </c>
      <c r="E172">
        <v>2500</v>
      </c>
      <c r="G172" s="3">
        <f t="shared" si="8"/>
        <v>29190</v>
      </c>
      <c r="H172">
        <v>490</v>
      </c>
      <c r="I172">
        <v>0.2301</v>
      </c>
      <c r="J172">
        <v>186</v>
      </c>
      <c r="K172" s="4">
        <v>578</v>
      </c>
      <c r="L172">
        <f t="shared" si="9"/>
        <v>392</v>
      </c>
      <c r="M172">
        <f t="shared" si="10"/>
        <v>304</v>
      </c>
      <c r="N172">
        <f t="shared" si="11"/>
        <v>0.7204081632653061</v>
      </c>
      <c r="O172" s="4">
        <v>0.2301</v>
      </c>
    </row>
    <row r="173" spans="1:15" x14ac:dyDescent="0.25">
      <c r="A173" t="s">
        <v>265</v>
      </c>
      <c r="B173" t="s">
        <v>262</v>
      </c>
      <c r="C173" t="s">
        <v>61</v>
      </c>
      <c r="D173">
        <v>2</v>
      </c>
      <c r="E173">
        <v>2750</v>
      </c>
      <c r="G173" s="3">
        <f t="shared" si="8"/>
        <v>32109</v>
      </c>
      <c r="H173">
        <v>538</v>
      </c>
      <c r="I173">
        <v>0.6</v>
      </c>
      <c r="J173">
        <v>188</v>
      </c>
      <c r="K173" s="4">
        <v>810</v>
      </c>
      <c r="L173">
        <f t="shared" si="9"/>
        <v>622</v>
      </c>
      <c r="M173">
        <f t="shared" si="10"/>
        <v>350</v>
      </c>
      <c r="N173">
        <f t="shared" si="11"/>
        <v>0.5501607717041801</v>
      </c>
      <c r="O173" s="4">
        <v>0.6</v>
      </c>
    </row>
    <row r="174" spans="1:15" x14ac:dyDescent="0.25">
      <c r="A174" t="s">
        <v>266</v>
      </c>
      <c r="B174" t="s">
        <v>262</v>
      </c>
      <c r="C174" t="s">
        <v>52</v>
      </c>
      <c r="D174">
        <v>1</v>
      </c>
      <c r="E174">
        <v>1800</v>
      </c>
      <c r="G174" s="3">
        <f t="shared" si="8"/>
        <v>21016.799999999999</v>
      </c>
      <c r="H174">
        <v>288</v>
      </c>
      <c r="I174">
        <v>0.2329</v>
      </c>
      <c r="J174">
        <v>89</v>
      </c>
      <c r="K174" s="4">
        <v>390</v>
      </c>
      <c r="L174">
        <f t="shared" si="9"/>
        <v>301</v>
      </c>
      <c r="M174">
        <f t="shared" si="10"/>
        <v>199</v>
      </c>
      <c r="N174">
        <f t="shared" si="11"/>
        <v>0.62890365448504992</v>
      </c>
      <c r="O174" s="4">
        <v>0.2329</v>
      </c>
    </row>
    <row r="175" spans="1:15" x14ac:dyDescent="0.25">
      <c r="A175" t="s">
        <v>267</v>
      </c>
      <c r="B175" t="s">
        <v>268</v>
      </c>
      <c r="C175" t="s">
        <v>52</v>
      </c>
      <c r="D175">
        <v>2</v>
      </c>
      <c r="E175">
        <v>3000</v>
      </c>
      <c r="G175" s="3">
        <f t="shared" si="8"/>
        <v>35028</v>
      </c>
      <c r="H175">
        <v>415</v>
      </c>
      <c r="I175">
        <v>0.40820000000000001</v>
      </c>
      <c r="J175">
        <v>193</v>
      </c>
      <c r="K175" s="4">
        <v>648</v>
      </c>
      <c r="L175">
        <f t="shared" si="9"/>
        <v>455</v>
      </c>
      <c r="M175">
        <f t="shared" si="10"/>
        <v>222</v>
      </c>
      <c r="N175">
        <f t="shared" si="11"/>
        <v>0.49032967032967034</v>
      </c>
      <c r="O175" s="4">
        <v>0.40820000000000001</v>
      </c>
    </row>
    <row r="176" spans="1:15" x14ac:dyDescent="0.25">
      <c r="A176" t="s">
        <v>269</v>
      </c>
      <c r="B176" t="s">
        <v>268</v>
      </c>
      <c r="C176" t="s">
        <v>61</v>
      </c>
      <c r="D176">
        <v>1</v>
      </c>
      <c r="E176">
        <v>2000</v>
      </c>
      <c r="G176" s="3">
        <f t="shared" si="8"/>
        <v>23352</v>
      </c>
      <c r="H176">
        <v>387</v>
      </c>
      <c r="I176">
        <v>0.32600000000000001</v>
      </c>
      <c r="J176">
        <v>193</v>
      </c>
      <c r="K176" s="4">
        <v>600</v>
      </c>
      <c r="L176">
        <f t="shared" si="9"/>
        <v>407</v>
      </c>
      <c r="M176">
        <f t="shared" si="10"/>
        <v>194</v>
      </c>
      <c r="N176">
        <f t="shared" si="11"/>
        <v>0.48132678132678142</v>
      </c>
      <c r="O176" s="4">
        <v>0.32600000000000001</v>
      </c>
    </row>
    <row r="177" spans="1:15" x14ac:dyDescent="0.25">
      <c r="A177" t="s">
        <v>270</v>
      </c>
      <c r="B177" t="s">
        <v>268</v>
      </c>
      <c r="C177" t="s">
        <v>61</v>
      </c>
      <c r="D177">
        <v>2</v>
      </c>
      <c r="E177">
        <v>2950</v>
      </c>
      <c r="G177" s="3">
        <f t="shared" si="8"/>
        <v>34444.199999999997</v>
      </c>
      <c r="H177">
        <v>575</v>
      </c>
      <c r="I177">
        <v>0.38900000000000001</v>
      </c>
      <c r="J177">
        <v>192</v>
      </c>
      <c r="K177" s="4">
        <v>829</v>
      </c>
      <c r="L177">
        <f t="shared" si="9"/>
        <v>637</v>
      </c>
      <c r="M177">
        <f t="shared" si="10"/>
        <v>383</v>
      </c>
      <c r="N177">
        <f t="shared" si="11"/>
        <v>0.58100470957613826</v>
      </c>
      <c r="O177" s="4">
        <v>0.38900000000000001</v>
      </c>
    </row>
    <row r="178" spans="1:15" x14ac:dyDescent="0.25">
      <c r="A178" t="s">
        <v>271</v>
      </c>
      <c r="B178" t="s">
        <v>268</v>
      </c>
      <c r="C178" t="s">
        <v>52</v>
      </c>
      <c r="D178">
        <v>1</v>
      </c>
      <c r="E178">
        <v>1700</v>
      </c>
      <c r="G178" s="3">
        <f t="shared" si="8"/>
        <v>19849.199999999997</v>
      </c>
      <c r="H178">
        <v>228</v>
      </c>
      <c r="I178">
        <v>0.52049999999999996</v>
      </c>
      <c r="J178">
        <v>98</v>
      </c>
      <c r="K178" s="4">
        <v>432</v>
      </c>
      <c r="L178">
        <f t="shared" si="9"/>
        <v>334</v>
      </c>
      <c r="M178">
        <f t="shared" si="10"/>
        <v>130</v>
      </c>
      <c r="N178">
        <f t="shared" si="11"/>
        <v>0.41137724550898203</v>
      </c>
      <c r="O178" s="4">
        <v>0.52049999999999996</v>
      </c>
    </row>
    <row r="179" spans="1:15" x14ac:dyDescent="0.25">
      <c r="A179" t="s">
        <v>272</v>
      </c>
      <c r="B179" t="s">
        <v>273</v>
      </c>
      <c r="C179" t="s">
        <v>52</v>
      </c>
      <c r="D179">
        <v>1</v>
      </c>
      <c r="E179">
        <v>3000</v>
      </c>
      <c r="G179" s="3">
        <f t="shared" si="8"/>
        <v>35028</v>
      </c>
      <c r="H179">
        <v>337</v>
      </c>
      <c r="I179">
        <v>0.46300000000000002</v>
      </c>
      <c r="J179">
        <v>87</v>
      </c>
      <c r="K179" s="4">
        <v>512</v>
      </c>
      <c r="L179">
        <f t="shared" si="9"/>
        <v>425</v>
      </c>
      <c r="M179">
        <f t="shared" si="10"/>
        <v>250</v>
      </c>
      <c r="N179">
        <f t="shared" si="11"/>
        <v>0.57058823529411762</v>
      </c>
      <c r="O179" s="4">
        <v>0.46300000000000002</v>
      </c>
    </row>
    <row r="180" spans="1:15" x14ac:dyDescent="0.25">
      <c r="A180" t="s">
        <v>274</v>
      </c>
      <c r="B180" t="s">
        <v>273</v>
      </c>
      <c r="C180" t="s">
        <v>52</v>
      </c>
      <c r="D180">
        <v>2</v>
      </c>
      <c r="E180">
        <v>3200</v>
      </c>
      <c r="G180" s="3">
        <f t="shared" si="8"/>
        <v>37363.199999999997</v>
      </c>
      <c r="H180">
        <v>154</v>
      </c>
      <c r="I180">
        <v>0.67949999999999999</v>
      </c>
      <c r="J180">
        <v>154</v>
      </c>
      <c r="K180" s="4">
        <v>480</v>
      </c>
      <c r="L180">
        <f t="shared" si="9"/>
        <v>326</v>
      </c>
      <c r="M180">
        <f t="shared" si="10"/>
        <v>0</v>
      </c>
      <c r="N180">
        <f t="shared" si="11"/>
        <v>0.1</v>
      </c>
      <c r="O180" s="4">
        <v>0.67949999999999999</v>
      </c>
    </row>
    <row r="181" spans="1:15" x14ac:dyDescent="0.25">
      <c r="A181" t="s">
        <v>275</v>
      </c>
      <c r="B181" t="s">
        <v>276</v>
      </c>
      <c r="C181" t="s">
        <v>52</v>
      </c>
      <c r="D181">
        <v>2</v>
      </c>
      <c r="E181">
        <v>4500</v>
      </c>
      <c r="G181" s="3">
        <f t="shared" si="8"/>
        <v>52542</v>
      </c>
      <c r="H181">
        <v>432</v>
      </c>
      <c r="I181">
        <v>0.68220000000000003</v>
      </c>
      <c r="J181">
        <v>273</v>
      </c>
      <c r="K181" s="4">
        <v>853</v>
      </c>
      <c r="L181">
        <f t="shared" si="9"/>
        <v>580</v>
      </c>
      <c r="M181">
        <f t="shared" si="10"/>
        <v>159</v>
      </c>
      <c r="N181">
        <f t="shared" si="11"/>
        <v>0.31931034482758625</v>
      </c>
      <c r="O181" s="4">
        <v>0.68220000000000003</v>
      </c>
    </row>
    <row r="182" spans="1:15" x14ac:dyDescent="0.25">
      <c r="A182" t="s">
        <v>277</v>
      </c>
      <c r="B182" t="s">
        <v>51</v>
      </c>
      <c r="C182" t="s">
        <v>52</v>
      </c>
      <c r="D182">
        <v>1</v>
      </c>
      <c r="E182">
        <v>800</v>
      </c>
      <c r="G182" s="3">
        <f t="shared" si="8"/>
        <v>9340.7999999999993</v>
      </c>
      <c r="H182">
        <v>104</v>
      </c>
      <c r="I182">
        <v>0.56989999999999996</v>
      </c>
      <c r="J182">
        <v>53</v>
      </c>
      <c r="K182" s="4">
        <v>188</v>
      </c>
      <c r="L182">
        <f t="shared" si="9"/>
        <v>135</v>
      </c>
      <c r="M182">
        <f t="shared" si="10"/>
        <v>51</v>
      </c>
      <c r="N182">
        <f t="shared" si="11"/>
        <v>0.40222222222222226</v>
      </c>
      <c r="O182" s="4">
        <v>0.56989999999999996</v>
      </c>
    </row>
    <row r="183" spans="1:15" x14ac:dyDescent="0.25">
      <c r="A183" t="s">
        <v>278</v>
      </c>
      <c r="B183" t="s">
        <v>276</v>
      </c>
      <c r="C183" t="s">
        <v>61</v>
      </c>
      <c r="D183">
        <v>1</v>
      </c>
      <c r="E183">
        <v>4500</v>
      </c>
      <c r="G183" s="3">
        <f t="shared" si="8"/>
        <v>52542</v>
      </c>
      <c r="H183">
        <v>200</v>
      </c>
      <c r="I183">
        <v>0.86850000000000005</v>
      </c>
      <c r="J183">
        <v>103</v>
      </c>
      <c r="K183" s="4">
        <v>807</v>
      </c>
      <c r="L183">
        <f t="shared" si="9"/>
        <v>704</v>
      </c>
      <c r="M183">
        <f t="shared" si="10"/>
        <v>97</v>
      </c>
      <c r="N183">
        <f t="shared" si="11"/>
        <v>0.21022727272727276</v>
      </c>
      <c r="O183" s="4">
        <v>0.86850000000000005</v>
      </c>
    </row>
    <row r="184" spans="1:15" x14ac:dyDescent="0.25">
      <c r="A184" t="s">
        <v>279</v>
      </c>
      <c r="B184" t="s">
        <v>276</v>
      </c>
      <c r="C184" t="s">
        <v>61</v>
      </c>
      <c r="D184">
        <v>2</v>
      </c>
      <c r="E184">
        <v>5500</v>
      </c>
      <c r="G184" s="3">
        <f t="shared" si="8"/>
        <v>64218</v>
      </c>
      <c r="H184">
        <v>428</v>
      </c>
      <c r="I184">
        <v>0.52329999999999999</v>
      </c>
      <c r="J184">
        <v>200</v>
      </c>
      <c r="K184" s="4">
        <v>770</v>
      </c>
      <c r="L184">
        <f t="shared" si="9"/>
        <v>570</v>
      </c>
      <c r="M184">
        <f t="shared" si="10"/>
        <v>228</v>
      </c>
      <c r="N184">
        <f t="shared" si="11"/>
        <v>0.42000000000000004</v>
      </c>
      <c r="O184" s="4">
        <v>0.52329999999999999</v>
      </c>
    </row>
    <row r="185" spans="1:15" x14ac:dyDescent="0.25">
      <c r="A185" t="s">
        <v>280</v>
      </c>
      <c r="B185" t="s">
        <v>276</v>
      </c>
      <c r="C185" t="s">
        <v>52</v>
      </c>
      <c r="D185">
        <v>1</v>
      </c>
      <c r="E185">
        <v>3500</v>
      </c>
      <c r="G185" s="3">
        <f t="shared" si="8"/>
        <v>40866</v>
      </c>
      <c r="H185">
        <v>576</v>
      </c>
      <c r="I185">
        <v>0.46029999999999999</v>
      </c>
      <c r="J185">
        <v>151</v>
      </c>
      <c r="K185" s="4">
        <v>890</v>
      </c>
      <c r="L185">
        <f t="shared" si="9"/>
        <v>739</v>
      </c>
      <c r="M185">
        <f t="shared" si="10"/>
        <v>425</v>
      </c>
      <c r="N185">
        <f t="shared" si="11"/>
        <v>0.56008119079837615</v>
      </c>
      <c r="O185" s="4">
        <v>0.46029999999999999</v>
      </c>
    </row>
    <row r="186" spans="1:15" x14ac:dyDescent="0.25">
      <c r="A186" t="s">
        <v>281</v>
      </c>
      <c r="B186" t="s">
        <v>282</v>
      </c>
      <c r="C186" t="s">
        <v>52</v>
      </c>
      <c r="D186">
        <v>2</v>
      </c>
      <c r="E186">
        <v>4000</v>
      </c>
      <c r="G186" s="3">
        <f t="shared" si="8"/>
        <v>46704</v>
      </c>
      <c r="H186">
        <v>560</v>
      </c>
      <c r="I186">
        <v>0.35339999999999999</v>
      </c>
      <c r="J186">
        <v>218</v>
      </c>
      <c r="K186" s="4">
        <v>681</v>
      </c>
      <c r="L186">
        <f t="shared" si="9"/>
        <v>463</v>
      </c>
      <c r="M186">
        <f t="shared" si="10"/>
        <v>342</v>
      </c>
      <c r="N186">
        <f t="shared" si="11"/>
        <v>0.69092872570194386</v>
      </c>
      <c r="O186" s="4">
        <v>0.35339999999999999</v>
      </c>
    </row>
    <row r="187" spans="1:15" x14ac:dyDescent="0.25">
      <c r="A187" t="s">
        <v>283</v>
      </c>
      <c r="B187" t="s">
        <v>282</v>
      </c>
      <c r="C187" t="s">
        <v>52</v>
      </c>
      <c r="D187">
        <v>1</v>
      </c>
      <c r="E187">
        <v>3000</v>
      </c>
      <c r="G187" s="3">
        <f t="shared" si="8"/>
        <v>35028</v>
      </c>
      <c r="H187">
        <v>288</v>
      </c>
      <c r="I187">
        <v>0.49859999999999999</v>
      </c>
      <c r="J187">
        <v>109</v>
      </c>
      <c r="K187" s="4">
        <v>640</v>
      </c>
      <c r="L187">
        <f t="shared" si="9"/>
        <v>531</v>
      </c>
      <c r="M187">
        <f t="shared" si="10"/>
        <v>179</v>
      </c>
      <c r="N187">
        <f t="shared" si="11"/>
        <v>0.36967984934086628</v>
      </c>
      <c r="O187" s="4">
        <v>0.49859999999999999</v>
      </c>
    </row>
    <row r="188" spans="1:15" x14ac:dyDescent="0.25">
      <c r="A188" t="s">
        <v>284</v>
      </c>
      <c r="B188" t="s">
        <v>285</v>
      </c>
      <c r="C188" t="s">
        <v>52</v>
      </c>
      <c r="D188">
        <v>2</v>
      </c>
      <c r="E188">
        <v>5600</v>
      </c>
      <c r="G188" s="3">
        <f t="shared" si="8"/>
        <v>65385.600000000006</v>
      </c>
      <c r="H188">
        <v>373</v>
      </c>
      <c r="I188">
        <v>0.5151</v>
      </c>
      <c r="J188">
        <v>196</v>
      </c>
      <c r="K188" s="4">
        <v>612</v>
      </c>
      <c r="L188">
        <f t="shared" si="9"/>
        <v>416</v>
      </c>
      <c r="M188">
        <f t="shared" si="10"/>
        <v>177</v>
      </c>
      <c r="N188">
        <f t="shared" si="11"/>
        <v>0.44038461538461537</v>
      </c>
      <c r="O188" s="4">
        <v>0.5151</v>
      </c>
    </row>
    <row r="189" spans="1:15" x14ac:dyDescent="0.25">
      <c r="A189" t="s">
        <v>286</v>
      </c>
      <c r="B189" t="s">
        <v>285</v>
      </c>
      <c r="C189" t="s">
        <v>61</v>
      </c>
      <c r="D189">
        <v>1</v>
      </c>
      <c r="E189">
        <v>3200</v>
      </c>
      <c r="G189" s="3">
        <f t="shared" si="8"/>
        <v>37363.199999999997</v>
      </c>
      <c r="H189">
        <v>420</v>
      </c>
      <c r="I189">
        <v>0.87119999999999997</v>
      </c>
      <c r="J189">
        <v>165</v>
      </c>
      <c r="K189" s="4">
        <v>1296</v>
      </c>
      <c r="L189">
        <f t="shared" si="9"/>
        <v>1131</v>
      </c>
      <c r="M189">
        <f t="shared" si="10"/>
        <v>255</v>
      </c>
      <c r="N189">
        <f t="shared" si="11"/>
        <v>0.28037135278514591</v>
      </c>
      <c r="O189" s="4">
        <v>0.87119999999999997</v>
      </c>
    </row>
    <row r="190" spans="1:15" x14ac:dyDescent="0.25">
      <c r="A190" t="s">
        <v>287</v>
      </c>
      <c r="B190" t="s">
        <v>285</v>
      </c>
      <c r="C190" t="s">
        <v>61</v>
      </c>
      <c r="D190">
        <v>2</v>
      </c>
      <c r="E190">
        <v>3500</v>
      </c>
      <c r="G190" s="3">
        <f t="shared" si="8"/>
        <v>40866</v>
      </c>
      <c r="H190">
        <v>593</v>
      </c>
      <c r="I190">
        <v>0.50680000000000003</v>
      </c>
      <c r="J190">
        <v>268</v>
      </c>
      <c r="K190" s="4">
        <v>1032</v>
      </c>
      <c r="L190">
        <f t="shared" si="9"/>
        <v>764</v>
      </c>
      <c r="M190">
        <f t="shared" si="10"/>
        <v>325</v>
      </c>
      <c r="N190">
        <f t="shared" si="11"/>
        <v>0.44031413612565451</v>
      </c>
      <c r="O190" s="4">
        <v>0.50680000000000003</v>
      </c>
    </row>
    <row r="191" spans="1:15" x14ac:dyDescent="0.25">
      <c r="A191" t="s">
        <v>288</v>
      </c>
      <c r="B191" t="s">
        <v>285</v>
      </c>
      <c r="C191" t="s">
        <v>52</v>
      </c>
      <c r="D191">
        <v>1</v>
      </c>
      <c r="E191">
        <v>3400</v>
      </c>
      <c r="G191" s="3">
        <f t="shared" si="8"/>
        <v>39698.399999999994</v>
      </c>
      <c r="H191">
        <v>436</v>
      </c>
      <c r="I191">
        <v>0.28220000000000001</v>
      </c>
      <c r="J191">
        <v>106</v>
      </c>
      <c r="K191" s="4">
        <v>624</v>
      </c>
      <c r="L191">
        <f t="shared" si="9"/>
        <v>518</v>
      </c>
      <c r="M191">
        <f t="shared" si="10"/>
        <v>330</v>
      </c>
      <c r="N191">
        <f t="shared" si="11"/>
        <v>0.60965250965250961</v>
      </c>
      <c r="O191" s="4">
        <v>0.28220000000000001</v>
      </c>
    </row>
    <row r="192" spans="1:15" x14ac:dyDescent="0.25">
      <c r="A192" t="s">
        <v>289</v>
      </c>
      <c r="B192" t="s">
        <v>290</v>
      </c>
      <c r="C192" t="s">
        <v>52</v>
      </c>
      <c r="D192">
        <v>2</v>
      </c>
      <c r="E192">
        <v>4200</v>
      </c>
      <c r="G192" s="3">
        <f t="shared" si="8"/>
        <v>49039.199999999997</v>
      </c>
      <c r="H192">
        <v>426</v>
      </c>
      <c r="I192">
        <v>0.54249999999999998</v>
      </c>
      <c r="J192">
        <v>210</v>
      </c>
      <c r="K192" s="4">
        <v>654</v>
      </c>
      <c r="L192">
        <f t="shared" si="9"/>
        <v>444</v>
      </c>
      <c r="M192">
        <f t="shared" si="10"/>
        <v>216</v>
      </c>
      <c r="N192">
        <f t="shared" si="11"/>
        <v>0.48918918918918919</v>
      </c>
      <c r="O192" s="4">
        <v>0.54249999999999998</v>
      </c>
    </row>
    <row r="193" spans="1:15" x14ac:dyDescent="0.25">
      <c r="A193" t="s">
        <v>291</v>
      </c>
      <c r="B193" t="s">
        <v>292</v>
      </c>
      <c r="C193" t="s">
        <v>52</v>
      </c>
      <c r="D193">
        <v>2</v>
      </c>
      <c r="E193">
        <v>1100</v>
      </c>
      <c r="G193" s="3">
        <f t="shared" si="8"/>
        <v>12843.599999999999</v>
      </c>
      <c r="H193">
        <v>142</v>
      </c>
      <c r="I193">
        <v>8.2199999999999995E-2</v>
      </c>
      <c r="J193">
        <v>111</v>
      </c>
      <c r="K193" s="4">
        <v>148</v>
      </c>
      <c r="L193">
        <f t="shared" si="9"/>
        <v>37</v>
      </c>
      <c r="M193">
        <f t="shared" si="10"/>
        <v>31</v>
      </c>
      <c r="N193">
        <f t="shared" si="11"/>
        <v>0.77027027027027029</v>
      </c>
      <c r="O193" s="4">
        <v>8.2199999999999995E-2</v>
      </c>
    </row>
    <row r="194" spans="1:15" x14ac:dyDescent="0.25">
      <c r="A194" t="s">
        <v>293</v>
      </c>
      <c r="B194" t="s">
        <v>290</v>
      </c>
      <c r="C194" t="s">
        <v>61</v>
      </c>
      <c r="D194">
        <v>1</v>
      </c>
      <c r="E194">
        <v>3000</v>
      </c>
      <c r="G194" s="3">
        <f t="shared" si="8"/>
        <v>35028</v>
      </c>
      <c r="H194">
        <v>621</v>
      </c>
      <c r="I194">
        <v>0.34789999999999999</v>
      </c>
      <c r="J194">
        <v>133</v>
      </c>
      <c r="K194" s="4">
        <v>1040</v>
      </c>
      <c r="L194">
        <f t="shared" si="9"/>
        <v>907</v>
      </c>
      <c r="M194">
        <f t="shared" si="10"/>
        <v>488</v>
      </c>
      <c r="N194">
        <f t="shared" si="11"/>
        <v>0.53042998897464166</v>
      </c>
      <c r="O194" s="4">
        <v>0.34789999999999999</v>
      </c>
    </row>
    <row r="195" spans="1:15" x14ac:dyDescent="0.25">
      <c r="A195" t="s">
        <v>294</v>
      </c>
      <c r="B195" t="s">
        <v>290</v>
      </c>
      <c r="C195" t="s">
        <v>61</v>
      </c>
      <c r="D195">
        <v>2</v>
      </c>
      <c r="E195">
        <v>3900</v>
      </c>
      <c r="G195" s="3">
        <f t="shared" si="8"/>
        <v>45536.399999999994</v>
      </c>
      <c r="H195">
        <v>535</v>
      </c>
      <c r="I195">
        <v>0.47670000000000001</v>
      </c>
      <c r="J195">
        <v>231</v>
      </c>
      <c r="K195" s="4">
        <v>888</v>
      </c>
      <c r="L195">
        <f t="shared" si="9"/>
        <v>657</v>
      </c>
      <c r="M195">
        <f t="shared" si="10"/>
        <v>304</v>
      </c>
      <c r="N195">
        <f t="shared" si="11"/>
        <v>0.4701674277016743</v>
      </c>
      <c r="O195" s="4">
        <v>0.47670000000000001</v>
      </c>
    </row>
    <row r="196" spans="1:15" x14ac:dyDescent="0.25">
      <c r="A196" t="s">
        <v>295</v>
      </c>
      <c r="B196" t="s">
        <v>290</v>
      </c>
      <c r="C196" t="s">
        <v>52</v>
      </c>
      <c r="D196">
        <v>1</v>
      </c>
      <c r="E196">
        <v>3600</v>
      </c>
      <c r="G196" s="3">
        <f t="shared" si="8"/>
        <v>42033.599999999999</v>
      </c>
      <c r="H196">
        <v>196</v>
      </c>
      <c r="I196">
        <v>0.77810000000000001</v>
      </c>
      <c r="J196">
        <v>137</v>
      </c>
      <c r="K196" s="4">
        <v>808</v>
      </c>
      <c r="L196">
        <f t="shared" si="9"/>
        <v>671</v>
      </c>
      <c r="M196">
        <f t="shared" si="10"/>
        <v>59</v>
      </c>
      <c r="N196">
        <f t="shared" si="11"/>
        <v>0.17034277198211625</v>
      </c>
      <c r="O196" s="4">
        <v>0.77810000000000001</v>
      </c>
    </row>
    <row r="197" spans="1:15" x14ac:dyDescent="0.25">
      <c r="A197" t="s">
        <v>296</v>
      </c>
      <c r="B197" t="s">
        <v>297</v>
      </c>
      <c r="C197" t="s">
        <v>52</v>
      </c>
      <c r="D197">
        <v>2</v>
      </c>
      <c r="E197">
        <v>3500</v>
      </c>
      <c r="G197" s="3">
        <f t="shared" ref="G197:G247" si="12">E197*$F$4*12</f>
        <v>40866</v>
      </c>
      <c r="H197">
        <v>294</v>
      </c>
      <c r="I197">
        <v>0.39729999999999999</v>
      </c>
      <c r="J197">
        <v>155</v>
      </c>
      <c r="K197" s="4">
        <v>483</v>
      </c>
      <c r="L197">
        <f t="shared" ref="L197:L247" si="13">K197-J197</f>
        <v>328</v>
      </c>
      <c r="M197">
        <f t="shared" ref="M197:M247" si="14">H197-J197</f>
        <v>139</v>
      </c>
      <c r="N197">
        <f t="shared" ref="N197:N247" si="15">0.1+$K$2*M197/L197</f>
        <v>0.4390243902439025</v>
      </c>
      <c r="O197" s="4">
        <v>0.39729999999999999</v>
      </c>
    </row>
    <row r="198" spans="1:15" x14ac:dyDescent="0.25">
      <c r="A198" t="s">
        <v>298</v>
      </c>
      <c r="B198" t="s">
        <v>297</v>
      </c>
      <c r="C198" t="s">
        <v>61</v>
      </c>
      <c r="D198">
        <v>1</v>
      </c>
      <c r="E198">
        <v>2500</v>
      </c>
      <c r="G198" s="3">
        <f t="shared" si="12"/>
        <v>29190</v>
      </c>
      <c r="H198">
        <v>471</v>
      </c>
      <c r="I198">
        <v>0.6</v>
      </c>
      <c r="J198">
        <v>111</v>
      </c>
      <c r="K198" s="4">
        <v>868</v>
      </c>
      <c r="L198">
        <f t="shared" si="13"/>
        <v>757</v>
      </c>
      <c r="M198">
        <f t="shared" si="14"/>
        <v>360</v>
      </c>
      <c r="N198">
        <f t="shared" si="15"/>
        <v>0.480449141347424</v>
      </c>
      <c r="O198" s="4">
        <v>0.6</v>
      </c>
    </row>
    <row r="199" spans="1:15" x14ac:dyDescent="0.25">
      <c r="A199" t="s">
        <v>299</v>
      </c>
      <c r="B199" t="s">
        <v>297</v>
      </c>
      <c r="C199" t="s">
        <v>61</v>
      </c>
      <c r="D199">
        <v>2</v>
      </c>
      <c r="E199">
        <v>3000</v>
      </c>
      <c r="G199" s="3">
        <f t="shared" si="12"/>
        <v>35028</v>
      </c>
      <c r="H199">
        <v>620</v>
      </c>
      <c r="I199">
        <v>0.29320000000000002</v>
      </c>
      <c r="J199">
        <v>195</v>
      </c>
      <c r="K199" s="4">
        <v>752</v>
      </c>
      <c r="L199">
        <f t="shared" si="13"/>
        <v>557</v>
      </c>
      <c r="M199">
        <f t="shared" si="14"/>
        <v>425</v>
      </c>
      <c r="N199">
        <f t="shared" si="15"/>
        <v>0.71041292639138243</v>
      </c>
      <c r="O199" s="4">
        <v>0.29320000000000002</v>
      </c>
    </row>
    <row r="200" spans="1:15" x14ac:dyDescent="0.25">
      <c r="A200" t="s">
        <v>300</v>
      </c>
      <c r="B200" t="s">
        <v>297</v>
      </c>
      <c r="C200" t="s">
        <v>52</v>
      </c>
      <c r="D200">
        <v>1</v>
      </c>
      <c r="E200">
        <v>3000</v>
      </c>
      <c r="G200" s="3">
        <f t="shared" si="12"/>
        <v>35028</v>
      </c>
      <c r="H200">
        <v>235</v>
      </c>
      <c r="I200">
        <v>0.6411</v>
      </c>
      <c r="J200">
        <v>80</v>
      </c>
      <c r="K200" s="4">
        <v>469</v>
      </c>
      <c r="L200">
        <f t="shared" si="13"/>
        <v>389</v>
      </c>
      <c r="M200">
        <f t="shared" si="14"/>
        <v>155</v>
      </c>
      <c r="N200">
        <f t="shared" si="15"/>
        <v>0.41876606683804629</v>
      </c>
      <c r="O200" s="4">
        <v>0.6411</v>
      </c>
    </row>
    <row r="201" spans="1:15" x14ac:dyDescent="0.25">
      <c r="A201" t="s">
        <v>301</v>
      </c>
      <c r="B201" t="s">
        <v>302</v>
      </c>
      <c r="C201" t="s">
        <v>52</v>
      </c>
      <c r="D201">
        <v>2</v>
      </c>
      <c r="E201">
        <v>3900</v>
      </c>
      <c r="G201" s="3">
        <f t="shared" si="12"/>
        <v>45536.399999999994</v>
      </c>
      <c r="H201">
        <v>284</v>
      </c>
      <c r="I201">
        <v>0.50409999999999999</v>
      </c>
      <c r="J201">
        <v>116</v>
      </c>
      <c r="K201" s="4">
        <v>361</v>
      </c>
      <c r="L201">
        <f t="shared" si="13"/>
        <v>245</v>
      </c>
      <c r="M201">
        <f t="shared" si="14"/>
        <v>168</v>
      </c>
      <c r="N201">
        <f t="shared" si="15"/>
        <v>0.64857142857142858</v>
      </c>
      <c r="O201" s="4">
        <v>0.50409999999999999</v>
      </c>
    </row>
    <row r="202" spans="1:15" x14ac:dyDescent="0.25">
      <c r="A202" t="s">
        <v>303</v>
      </c>
      <c r="B202" t="s">
        <v>302</v>
      </c>
      <c r="C202" t="s">
        <v>61</v>
      </c>
      <c r="D202">
        <v>1</v>
      </c>
      <c r="E202">
        <v>2800</v>
      </c>
      <c r="G202" s="3">
        <f t="shared" si="12"/>
        <v>32692.800000000003</v>
      </c>
      <c r="H202">
        <v>355</v>
      </c>
      <c r="I202">
        <v>0.4027</v>
      </c>
      <c r="J202">
        <v>102</v>
      </c>
      <c r="K202" s="4">
        <v>799</v>
      </c>
      <c r="L202">
        <f t="shared" si="13"/>
        <v>697</v>
      </c>
      <c r="M202">
        <f t="shared" si="14"/>
        <v>253</v>
      </c>
      <c r="N202">
        <f t="shared" si="15"/>
        <v>0.39038737446197991</v>
      </c>
      <c r="O202" s="4">
        <v>0.4027</v>
      </c>
    </row>
    <row r="203" spans="1:15" x14ac:dyDescent="0.25">
      <c r="A203" t="s">
        <v>304</v>
      </c>
      <c r="B203" t="s">
        <v>302</v>
      </c>
      <c r="C203" t="s">
        <v>61</v>
      </c>
      <c r="D203">
        <v>2</v>
      </c>
      <c r="E203">
        <v>3500</v>
      </c>
      <c r="G203" s="3">
        <f t="shared" si="12"/>
        <v>40866</v>
      </c>
      <c r="H203">
        <v>436</v>
      </c>
      <c r="I203">
        <v>0.50680000000000003</v>
      </c>
      <c r="J203">
        <v>188</v>
      </c>
      <c r="K203" s="4">
        <v>724</v>
      </c>
      <c r="L203">
        <f t="shared" si="13"/>
        <v>536</v>
      </c>
      <c r="M203">
        <f t="shared" si="14"/>
        <v>248</v>
      </c>
      <c r="N203">
        <f t="shared" si="15"/>
        <v>0.47014925373134331</v>
      </c>
      <c r="O203" s="4">
        <v>0.50680000000000003</v>
      </c>
    </row>
    <row r="204" spans="1:15" x14ac:dyDescent="0.25">
      <c r="A204" t="s">
        <v>305</v>
      </c>
      <c r="B204" t="s">
        <v>292</v>
      </c>
      <c r="C204" t="s">
        <v>61</v>
      </c>
      <c r="D204">
        <v>1</v>
      </c>
      <c r="E204">
        <v>900</v>
      </c>
      <c r="G204" s="3">
        <f t="shared" si="12"/>
        <v>10508.4</v>
      </c>
      <c r="H204">
        <v>141</v>
      </c>
      <c r="I204">
        <v>0.54790000000000005</v>
      </c>
      <c r="J204">
        <v>116</v>
      </c>
      <c r="K204" s="4">
        <v>296</v>
      </c>
      <c r="L204">
        <f t="shared" si="13"/>
        <v>180</v>
      </c>
      <c r="M204">
        <f t="shared" si="14"/>
        <v>25</v>
      </c>
      <c r="N204">
        <f t="shared" si="15"/>
        <v>0.21111111111111111</v>
      </c>
      <c r="O204" s="4">
        <v>0.54790000000000005</v>
      </c>
    </row>
    <row r="205" spans="1:15" x14ac:dyDescent="0.25">
      <c r="A205" t="s">
        <v>306</v>
      </c>
      <c r="B205" t="s">
        <v>302</v>
      </c>
      <c r="C205" t="s">
        <v>52</v>
      </c>
      <c r="D205">
        <v>1</v>
      </c>
      <c r="E205">
        <v>2600</v>
      </c>
      <c r="G205" s="3">
        <f t="shared" si="12"/>
        <v>30357.599999999999</v>
      </c>
      <c r="H205">
        <v>250</v>
      </c>
      <c r="I205">
        <v>0.36990000000000001</v>
      </c>
      <c r="J205">
        <v>69</v>
      </c>
      <c r="K205" s="4">
        <v>406</v>
      </c>
      <c r="L205">
        <f t="shared" si="13"/>
        <v>337</v>
      </c>
      <c r="M205">
        <f t="shared" si="14"/>
        <v>181</v>
      </c>
      <c r="N205">
        <f t="shared" si="15"/>
        <v>0.52967359050445106</v>
      </c>
      <c r="O205" s="4">
        <v>0.36990000000000001</v>
      </c>
    </row>
    <row r="206" spans="1:15" x14ac:dyDescent="0.25">
      <c r="A206" t="s">
        <v>307</v>
      </c>
      <c r="B206" t="s">
        <v>308</v>
      </c>
      <c r="C206" t="s">
        <v>52</v>
      </c>
      <c r="D206">
        <v>2</v>
      </c>
      <c r="E206">
        <v>2695</v>
      </c>
      <c r="G206" s="3">
        <f t="shared" si="12"/>
        <v>31466.82</v>
      </c>
      <c r="H206">
        <v>443</v>
      </c>
      <c r="I206">
        <v>0.2356</v>
      </c>
      <c r="J206">
        <v>265</v>
      </c>
      <c r="K206" s="4">
        <v>534</v>
      </c>
      <c r="L206">
        <f t="shared" si="13"/>
        <v>269</v>
      </c>
      <c r="M206">
        <f t="shared" si="14"/>
        <v>178</v>
      </c>
      <c r="N206">
        <f t="shared" si="15"/>
        <v>0.6293680297397769</v>
      </c>
      <c r="O206" s="4">
        <v>0.2356</v>
      </c>
    </row>
    <row r="207" spans="1:15" x14ac:dyDescent="0.25">
      <c r="A207" t="s">
        <v>309</v>
      </c>
      <c r="B207" t="s">
        <v>308</v>
      </c>
      <c r="C207" t="s">
        <v>61</v>
      </c>
      <c r="D207">
        <v>1</v>
      </c>
      <c r="E207">
        <v>3000</v>
      </c>
      <c r="G207" s="3">
        <f t="shared" si="12"/>
        <v>35028</v>
      </c>
      <c r="H207">
        <v>343</v>
      </c>
      <c r="I207">
        <v>0.58079999999999998</v>
      </c>
      <c r="J207">
        <v>158</v>
      </c>
      <c r="K207" s="4">
        <v>706</v>
      </c>
      <c r="L207">
        <f t="shared" si="13"/>
        <v>548</v>
      </c>
      <c r="M207">
        <f t="shared" si="14"/>
        <v>185</v>
      </c>
      <c r="N207">
        <f t="shared" si="15"/>
        <v>0.37007299270072991</v>
      </c>
      <c r="O207" s="4">
        <v>0.58079999999999998</v>
      </c>
    </row>
    <row r="208" spans="1:15" x14ac:dyDescent="0.25">
      <c r="A208" t="s">
        <v>310</v>
      </c>
      <c r="B208" t="s">
        <v>308</v>
      </c>
      <c r="C208" t="s">
        <v>61</v>
      </c>
      <c r="D208">
        <v>2</v>
      </c>
      <c r="E208">
        <v>4000</v>
      </c>
      <c r="G208" s="3">
        <f t="shared" si="12"/>
        <v>46704</v>
      </c>
      <c r="H208">
        <v>739</v>
      </c>
      <c r="I208">
        <v>1.9199999999999998E-2</v>
      </c>
      <c r="J208">
        <v>306</v>
      </c>
      <c r="K208" s="4">
        <v>781</v>
      </c>
      <c r="L208">
        <f t="shared" si="13"/>
        <v>475</v>
      </c>
      <c r="M208">
        <f t="shared" si="14"/>
        <v>433</v>
      </c>
      <c r="N208">
        <f t="shared" si="15"/>
        <v>0.82926315789473692</v>
      </c>
      <c r="O208" s="4">
        <v>1.9199999999999998E-2</v>
      </c>
    </row>
    <row r="209" spans="1:15" x14ac:dyDescent="0.25">
      <c r="A209" t="s">
        <v>311</v>
      </c>
      <c r="B209" t="s">
        <v>308</v>
      </c>
      <c r="C209" t="s">
        <v>52</v>
      </c>
      <c r="D209">
        <v>1</v>
      </c>
      <c r="E209">
        <v>2295</v>
      </c>
      <c r="G209" s="3">
        <f t="shared" si="12"/>
        <v>26796.42</v>
      </c>
      <c r="H209">
        <v>270</v>
      </c>
      <c r="I209">
        <v>0.46850000000000003</v>
      </c>
      <c r="J209">
        <v>100</v>
      </c>
      <c r="K209" s="4">
        <v>469</v>
      </c>
      <c r="L209">
        <f t="shared" si="13"/>
        <v>369</v>
      </c>
      <c r="M209">
        <f t="shared" si="14"/>
        <v>170</v>
      </c>
      <c r="N209">
        <f t="shared" si="15"/>
        <v>0.46856368563685635</v>
      </c>
      <c r="O209" s="4">
        <v>0.46850000000000003</v>
      </c>
    </row>
    <row r="210" spans="1:15" x14ac:dyDescent="0.25">
      <c r="A210" t="s">
        <v>312</v>
      </c>
      <c r="B210" t="s">
        <v>313</v>
      </c>
      <c r="C210" t="s">
        <v>52</v>
      </c>
      <c r="D210">
        <v>2</v>
      </c>
      <c r="E210">
        <v>3000</v>
      </c>
      <c r="G210" s="3">
        <f t="shared" si="12"/>
        <v>35028</v>
      </c>
      <c r="H210">
        <v>424</v>
      </c>
      <c r="I210">
        <v>0.34250000000000003</v>
      </c>
      <c r="J210">
        <v>270</v>
      </c>
      <c r="K210" s="4">
        <v>543</v>
      </c>
      <c r="L210">
        <f t="shared" si="13"/>
        <v>273</v>
      </c>
      <c r="M210">
        <f t="shared" si="14"/>
        <v>154</v>
      </c>
      <c r="N210">
        <f t="shared" si="15"/>
        <v>0.55128205128205132</v>
      </c>
      <c r="O210" s="4">
        <v>0.34250000000000003</v>
      </c>
    </row>
    <row r="211" spans="1:15" x14ac:dyDescent="0.25">
      <c r="A211" t="s">
        <v>314</v>
      </c>
      <c r="B211" t="s">
        <v>313</v>
      </c>
      <c r="C211" t="s">
        <v>61</v>
      </c>
      <c r="D211">
        <v>1</v>
      </c>
      <c r="E211">
        <v>3300</v>
      </c>
      <c r="G211" s="3">
        <f t="shared" si="12"/>
        <v>38530.800000000003</v>
      </c>
      <c r="H211">
        <v>980</v>
      </c>
      <c r="I211">
        <v>0.2712</v>
      </c>
      <c r="J211">
        <v>283</v>
      </c>
      <c r="K211" s="4">
        <v>1261</v>
      </c>
      <c r="L211">
        <f t="shared" si="13"/>
        <v>978</v>
      </c>
      <c r="M211">
        <f t="shared" si="14"/>
        <v>697</v>
      </c>
      <c r="N211">
        <f t="shared" si="15"/>
        <v>0.67014314928425356</v>
      </c>
      <c r="O211" s="4">
        <v>0.2712</v>
      </c>
    </row>
    <row r="212" spans="1:15" x14ac:dyDescent="0.25">
      <c r="A212" t="s">
        <v>315</v>
      </c>
      <c r="B212" t="s">
        <v>313</v>
      </c>
      <c r="C212" t="s">
        <v>61</v>
      </c>
      <c r="D212">
        <v>2</v>
      </c>
      <c r="E212">
        <v>4500</v>
      </c>
      <c r="G212" s="3">
        <f t="shared" si="12"/>
        <v>52542</v>
      </c>
      <c r="H212">
        <v>994</v>
      </c>
      <c r="I212">
        <v>0.43009999999999998</v>
      </c>
      <c r="J212">
        <v>530</v>
      </c>
      <c r="K212" s="4">
        <v>1354</v>
      </c>
      <c r="L212">
        <f t="shared" si="13"/>
        <v>824</v>
      </c>
      <c r="M212">
        <f t="shared" si="14"/>
        <v>464</v>
      </c>
      <c r="N212">
        <f t="shared" si="15"/>
        <v>0.55048543689320395</v>
      </c>
      <c r="O212" s="4">
        <v>0.43009999999999998</v>
      </c>
    </row>
    <row r="213" spans="1:15" x14ac:dyDescent="0.25">
      <c r="A213" t="s">
        <v>316</v>
      </c>
      <c r="B213" t="s">
        <v>313</v>
      </c>
      <c r="C213" t="s">
        <v>52</v>
      </c>
      <c r="D213">
        <v>1</v>
      </c>
      <c r="E213">
        <v>2700</v>
      </c>
      <c r="G213" s="3">
        <f t="shared" si="12"/>
        <v>31525.199999999997</v>
      </c>
      <c r="H213">
        <v>284</v>
      </c>
      <c r="I213">
        <v>0.60550000000000004</v>
      </c>
      <c r="J213">
        <v>103</v>
      </c>
      <c r="K213" s="4">
        <v>483</v>
      </c>
      <c r="L213">
        <f t="shared" si="13"/>
        <v>380</v>
      </c>
      <c r="M213">
        <f t="shared" si="14"/>
        <v>181</v>
      </c>
      <c r="N213">
        <f t="shared" si="15"/>
        <v>0.4810526315789474</v>
      </c>
      <c r="O213" s="4">
        <v>0.60550000000000004</v>
      </c>
    </row>
    <row r="214" spans="1:15" x14ac:dyDescent="0.25">
      <c r="A214" t="s">
        <v>317</v>
      </c>
      <c r="B214" t="s">
        <v>318</v>
      </c>
      <c r="C214" t="s">
        <v>52</v>
      </c>
      <c r="D214">
        <v>1</v>
      </c>
      <c r="E214">
        <v>2700</v>
      </c>
      <c r="G214" s="3">
        <f t="shared" si="12"/>
        <v>31525.199999999997</v>
      </c>
      <c r="H214">
        <v>236</v>
      </c>
      <c r="I214">
        <v>0.56710000000000005</v>
      </c>
      <c r="J214">
        <v>110</v>
      </c>
      <c r="K214" s="4">
        <v>515</v>
      </c>
      <c r="L214">
        <f t="shared" si="13"/>
        <v>405</v>
      </c>
      <c r="M214">
        <f t="shared" si="14"/>
        <v>126</v>
      </c>
      <c r="N214">
        <f t="shared" si="15"/>
        <v>0.34888888888888892</v>
      </c>
      <c r="O214" s="4">
        <v>0.56710000000000005</v>
      </c>
    </row>
    <row r="215" spans="1:15" x14ac:dyDescent="0.25">
      <c r="A215" t="s">
        <v>319</v>
      </c>
      <c r="B215" t="s">
        <v>292</v>
      </c>
      <c r="C215" t="s">
        <v>61</v>
      </c>
      <c r="D215">
        <v>2</v>
      </c>
      <c r="E215">
        <v>1100</v>
      </c>
      <c r="G215" s="3">
        <f t="shared" si="12"/>
        <v>12843.599999999999</v>
      </c>
      <c r="H215">
        <v>188</v>
      </c>
      <c r="I215">
        <v>0.61919999999999997</v>
      </c>
      <c r="J215">
        <v>136</v>
      </c>
      <c r="K215" s="4">
        <v>335</v>
      </c>
      <c r="L215">
        <f t="shared" si="13"/>
        <v>199</v>
      </c>
      <c r="M215">
        <f t="shared" si="14"/>
        <v>52</v>
      </c>
      <c r="N215">
        <f t="shared" si="15"/>
        <v>0.30904522613065327</v>
      </c>
      <c r="O215" s="4">
        <v>0.61919999999999997</v>
      </c>
    </row>
    <row r="216" spans="1:15" x14ac:dyDescent="0.25">
      <c r="A216" t="s">
        <v>320</v>
      </c>
      <c r="B216" t="s">
        <v>318</v>
      </c>
      <c r="C216" t="s">
        <v>52</v>
      </c>
      <c r="D216">
        <v>2</v>
      </c>
      <c r="E216">
        <v>3000</v>
      </c>
      <c r="G216" s="3">
        <f t="shared" si="12"/>
        <v>35028</v>
      </c>
      <c r="H216">
        <v>329</v>
      </c>
      <c r="I216">
        <v>0.70409999999999995</v>
      </c>
      <c r="J216">
        <v>270</v>
      </c>
      <c r="K216" s="4">
        <v>544</v>
      </c>
      <c r="L216">
        <f t="shared" si="13"/>
        <v>274</v>
      </c>
      <c r="M216">
        <f t="shared" si="14"/>
        <v>59</v>
      </c>
      <c r="N216">
        <f t="shared" si="15"/>
        <v>0.27226277372262775</v>
      </c>
      <c r="O216" s="4">
        <v>0.70409999999999995</v>
      </c>
    </row>
    <row r="217" spans="1:15" x14ac:dyDescent="0.25">
      <c r="A217" t="s">
        <v>321</v>
      </c>
      <c r="B217" t="s">
        <v>318</v>
      </c>
      <c r="C217" t="s">
        <v>61</v>
      </c>
      <c r="D217">
        <v>1</v>
      </c>
      <c r="E217">
        <v>4500</v>
      </c>
      <c r="G217" s="3">
        <f t="shared" si="12"/>
        <v>52542</v>
      </c>
      <c r="H217">
        <v>549</v>
      </c>
      <c r="I217">
        <v>0.44379999999999997</v>
      </c>
      <c r="J217">
        <v>231</v>
      </c>
      <c r="K217" s="4">
        <v>1027</v>
      </c>
      <c r="L217">
        <f t="shared" si="13"/>
        <v>796</v>
      </c>
      <c r="M217">
        <f t="shared" si="14"/>
        <v>318</v>
      </c>
      <c r="N217">
        <f t="shared" si="15"/>
        <v>0.41959798994974873</v>
      </c>
      <c r="O217" s="4">
        <v>0.44379999999999997</v>
      </c>
    </row>
    <row r="218" spans="1:15" x14ac:dyDescent="0.25">
      <c r="A218" t="s">
        <v>322</v>
      </c>
      <c r="B218" t="s">
        <v>318</v>
      </c>
      <c r="C218" t="s">
        <v>61</v>
      </c>
      <c r="D218">
        <v>2</v>
      </c>
      <c r="E218">
        <v>4900</v>
      </c>
      <c r="G218" s="3">
        <f t="shared" si="12"/>
        <v>57212.399999999994</v>
      </c>
      <c r="H218">
        <v>652</v>
      </c>
      <c r="I218">
        <v>0.4466</v>
      </c>
      <c r="J218">
        <v>379</v>
      </c>
      <c r="K218" s="4">
        <v>969</v>
      </c>
      <c r="L218">
        <f t="shared" si="13"/>
        <v>590</v>
      </c>
      <c r="M218">
        <f t="shared" si="14"/>
        <v>273</v>
      </c>
      <c r="N218">
        <f t="shared" si="15"/>
        <v>0.47016949152542376</v>
      </c>
      <c r="O218" s="4">
        <v>0.4466</v>
      </c>
    </row>
    <row r="219" spans="1:15" x14ac:dyDescent="0.25">
      <c r="A219" t="s">
        <v>323</v>
      </c>
      <c r="B219" t="s">
        <v>324</v>
      </c>
      <c r="C219" t="s">
        <v>52</v>
      </c>
      <c r="D219">
        <v>2</v>
      </c>
      <c r="E219">
        <v>3300</v>
      </c>
      <c r="G219" s="3">
        <f t="shared" si="12"/>
        <v>38530.800000000003</v>
      </c>
      <c r="H219">
        <v>378</v>
      </c>
      <c r="I219">
        <v>0.4219</v>
      </c>
      <c r="J219">
        <v>264</v>
      </c>
      <c r="K219" s="4">
        <v>532</v>
      </c>
      <c r="L219">
        <f t="shared" si="13"/>
        <v>268</v>
      </c>
      <c r="M219">
        <f t="shared" si="14"/>
        <v>114</v>
      </c>
      <c r="N219">
        <f t="shared" si="15"/>
        <v>0.44029850746268662</v>
      </c>
      <c r="O219" s="4">
        <v>0.4219</v>
      </c>
    </row>
    <row r="220" spans="1:15" x14ac:dyDescent="0.25">
      <c r="A220" t="s">
        <v>325</v>
      </c>
      <c r="B220" t="s">
        <v>324</v>
      </c>
      <c r="C220" t="s">
        <v>61</v>
      </c>
      <c r="D220">
        <v>1</v>
      </c>
      <c r="E220">
        <v>4500</v>
      </c>
      <c r="G220" s="3">
        <f t="shared" si="12"/>
        <v>52542</v>
      </c>
      <c r="H220">
        <v>255</v>
      </c>
      <c r="I220">
        <v>0.59179999999999999</v>
      </c>
      <c r="J220">
        <v>151</v>
      </c>
      <c r="K220" s="4">
        <v>673</v>
      </c>
      <c r="L220">
        <f t="shared" si="13"/>
        <v>522</v>
      </c>
      <c r="M220">
        <f t="shared" si="14"/>
        <v>104</v>
      </c>
      <c r="N220">
        <f t="shared" si="15"/>
        <v>0.25938697318007664</v>
      </c>
      <c r="O220" s="4">
        <v>0.59179999999999999</v>
      </c>
    </row>
    <row r="221" spans="1:15" x14ac:dyDescent="0.25">
      <c r="A221" t="s">
        <v>326</v>
      </c>
      <c r="B221" t="s">
        <v>324</v>
      </c>
      <c r="C221" t="s">
        <v>61</v>
      </c>
      <c r="D221">
        <v>2</v>
      </c>
      <c r="E221">
        <v>4200</v>
      </c>
      <c r="G221" s="3">
        <f t="shared" si="12"/>
        <v>49039.199999999997</v>
      </c>
      <c r="H221">
        <v>441</v>
      </c>
      <c r="I221">
        <v>0.5726</v>
      </c>
      <c r="J221">
        <v>278</v>
      </c>
      <c r="K221" s="4">
        <v>711</v>
      </c>
      <c r="L221">
        <f t="shared" si="13"/>
        <v>433</v>
      </c>
      <c r="M221">
        <f t="shared" si="14"/>
        <v>163</v>
      </c>
      <c r="N221">
        <f t="shared" si="15"/>
        <v>0.40115473441108551</v>
      </c>
      <c r="O221" s="4">
        <v>0.5726</v>
      </c>
    </row>
    <row r="222" spans="1:15" x14ac:dyDescent="0.25">
      <c r="A222" t="s">
        <v>327</v>
      </c>
      <c r="B222" t="s">
        <v>324</v>
      </c>
      <c r="C222" t="s">
        <v>52</v>
      </c>
      <c r="D222">
        <v>1</v>
      </c>
      <c r="E222">
        <v>2500</v>
      </c>
      <c r="G222" s="3">
        <f t="shared" si="12"/>
        <v>29190</v>
      </c>
      <c r="H222">
        <v>356</v>
      </c>
      <c r="I222">
        <v>0.42470000000000002</v>
      </c>
      <c r="J222">
        <v>98</v>
      </c>
      <c r="K222" s="4">
        <v>460</v>
      </c>
      <c r="L222">
        <f t="shared" si="13"/>
        <v>362</v>
      </c>
      <c r="M222">
        <f t="shared" si="14"/>
        <v>258</v>
      </c>
      <c r="N222">
        <f t="shared" si="15"/>
        <v>0.67016574585635358</v>
      </c>
      <c r="O222" s="4">
        <v>0.42470000000000002</v>
      </c>
    </row>
    <row r="223" spans="1:15" x14ac:dyDescent="0.25">
      <c r="A223" t="s">
        <v>328</v>
      </c>
      <c r="B223" t="s">
        <v>329</v>
      </c>
      <c r="C223" t="s">
        <v>52</v>
      </c>
      <c r="D223">
        <v>1</v>
      </c>
      <c r="E223">
        <v>2500</v>
      </c>
      <c r="G223" s="3">
        <f t="shared" si="12"/>
        <v>29190</v>
      </c>
      <c r="H223">
        <v>437</v>
      </c>
      <c r="I223">
        <v>7.9500000000000001E-2</v>
      </c>
      <c r="J223">
        <v>108</v>
      </c>
      <c r="K223" s="4">
        <v>507</v>
      </c>
      <c r="L223">
        <f t="shared" si="13"/>
        <v>399</v>
      </c>
      <c r="M223">
        <f t="shared" si="14"/>
        <v>329</v>
      </c>
      <c r="N223">
        <f t="shared" si="15"/>
        <v>0.75964912280701746</v>
      </c>
      <c r="O223" s="4">
        <v>7.9500000000000001E-2</v>
      </c>
    </row>
    <row r="224" spans="1:15" x14ac:dyDescent="0.25">
      <c r="A224" t="s">
        <v>330</v>
      </c>
      <c r="B224" t="s">
        <v>329</v>
      </c>
      <c r="C224" t="s">
        <v>52</v>
      </c>
      <c r="D224">
        <v>2</v>
      </c>
      <c r="E224">
        <v>3300</v>
      </c>
      <c r="G224" s="3">
        <f t="shared" si="12"/>
        <v>38530.800000000003</v>
      </c>
      <c r="H224">
        <v>461</v>
      </c>
      <c r="I224">
        <v>0.31780000000000003</v>
      </c>
      <c r="J224">
        <v>270</v>
      </c>
      <c r="K224" s="4">
        <v>543</v>
      </c>
      <c r="L224">
        <f t="shared" si="13"/>
        <v>273</v>
      </c>
      <c r="M224">
        <f t="shared" si="14"/>
        <v>191</v>
      </c>
      <c r="N224">
        <f t="shared" si="15"/>
        <v>0.65970695970695969</v>
      </c>
      <c r="O224" s="4">
        <v>0.31780000000000003</v>
      </c>
    </row>
    <row r="225" spans="1:15" x14ac:dyDescent="0.25">
      <c r="A225" t="s">
        <v>331</v>
      </c>
      <c r="B225" t="s">
        <v>329</v>
      </c>
      <c r="C225" t="s">
        <v>61</v>
      </c>
      <c r="D225">
        <v>1</v>
      </c>
      <c r="E225">
        <v>4500</v>
      </c>
      <c r="G225" s="3">
        <f t="shared" si="12"/>
        <v>52542</v>
      </c>
      <c r="H225">
        <v>669</v>
      </c>
      <c r="I225">
        <v>0.31230000000000002</v>
      </c>
      <c r="J225">
        <v>186</v>
      </c>
      <c r="K225" s="4">
        <v>829</v>
      </c>
      <c r="L225">
        <f t="shared" si="13"/>
        <v>643</v>
      </c>
      <c r="M225">
        <f t="shared" si="14"/>
        <v>483</v>
      </c>
      <c r="N225">
        <f t="shared" si="15"/>
        <v>0.7009331259720063</v>
      </c>
      <c r="O225" s="4">
        <v>0.31230000000000002</v>
      </c>
    </row>
    <row r="226" spans="1:15" x14ac:dyDescent="0.25">
      <c r="A226" t="s">
        <v>332</v>
      </c>
      <c r="B226" t="s">
        <v>292</v>
      </c>
      <c r="C226" t="s">
        <v>52</v>
      </c>
      <c r="D226">
        <v>1</v>
      </c>
      <c r="E226">
        <v>500</v>
      </c>
      <c r="G226" s="3">
        <f t="shared" si="12"/>
        <v>5838</v>
      </c>
      <c r="H226">
        <v>121</v>
      </c>
      <c r="I226">
        <v>0.39729999999999999</v>
      </c>
      <c r="J226">
        <v>50</v>
      </c>
      <c r="K226" s="4">
        <v>174</v>
      </c>
      <c r="L226">
        <f t="shared" si="13"/>
        <v>124</v>
      </c>
      <c r="M226">
        <f t="shared" si="14"/>
        <v>71</v>
      </c>
      <c r="N226">
        <f t="shared" si="15"/>
        <v>0.5580645161290323</v>
      </c>
      <c r="O226" s="4">
        <v>0.39729999999999999</v>
      </c>
    </row>
    <row r="227" spans="1:15" x14ac:dyDescent="0.25">
      <c r="A227" t="s">
        <v>333</v>
      </c>
      <c r="B227" t="s">
        <v>329</v>
      </c>
      <c r="C227" t="s">
        <v>61</v>
      </c>
      <c r="D227">
        <v>2</v>
      </c>
      <c r="E227">
        <v>4200</v>
      </c>
      <c r="G227" s="3">
        <f t="shared" si="12"/>
        <v>49039.199999999997</v>
      </c>
      <c r="H227">
        <v>437</v>
      </c>
      <c r="I227">
        <v>0.61099999999999999</v>
      </c>
      <c r="J227">
        <v>319</v>
      </c>
      <c r="K227" s="4">
        <v>815</v>
      </c>
      <c r="L227">
        <f t="shared" si="13"/>
        <v>496</v>
      </c>
      <c r="M227">
        <f t="shared" si="14"/>
        <v>118</v>
      </c>
      <c r="N227">
        <f t="shared" si="15"/>
        <v>0.29032258064516131</v>
      </c>
      <c r="O227" s="4">
        <v>0.61099999999999999</v>
      </c>
    </row>
    <row r="228" spans="1:15" x14ac:dyDescent="0.25">
      <c r="A228" t="s">
        <v>334</v>
      </c>
      <c r="B228" t="s">
        <v>335</v>
      </c>
      <c r="C228" t="s">
        <v>52</v>
      </c>
      <c r="D228">
        <v>2</v>
      </c>
      <c r="E228">
        <v>3600</v>
      </c>
      <c r="G228" s="3">
        <f t="shared" si="12"/>
        <v>42033.599999999999</v>
      </c>
      <c r="H228">
        <v>663</v>
      </c>
      <c r="I228">
        <v>0.2329</v>
      </c>
      <c r="J228">
        <v>332</v>
      </c>
      <c r="K228" s="4">
        <v>805</v>
      </c>
      <c r="L228">
        <f t="shared" si="13"/>
        <v>473</v>
      </c>
      <c r="M228">
        <f t="shared" si="14"/>
        <v>331</v>
      </c>
      <c r="N228">
        <f t="shared" si="15"/>
        <v>0.65983086680761105</v>
      </c>
      <c r="O228" s="4">
        <v>0.2329</v>
      </c>
    </row>
    <row r="229" spans="1:15" x14ac:dyDescent="0.25">
      <c r="A229" t="s">
        <v>336</v>
      </c>
      <c r="B229" t="s">
        <v>335</v>
      </c>
      <c r="C229" t="s">
        <v>61</v>
      </c>
      <c r="D229">
        <v>1</v>
      </c>
      <c r="E229">
        <v>4000</v>
      </c>
      <c r="G229" s="3">
        <f t="shared" si="12"/>
        <v>46704</v>
      </c>
      <c r="H229">
        <v>337</v>
      </c>
      <c r="I229">
        <v>0.50680000000000003</v>
      </c>
      <c r="J229">
        <v>179</v>
      </c>
      <c r="K229" s="4">
        <v>629</v>
      </c>
      <c r="L229">
        <f t="shared" si="13"/>
        <v>450</v>
      </c>
      <c r="M229">
        <f t="shared" si="14"/>
        <v>158</v>
      </c>
      <c r="N229">
        <f t="shared" si="15"/>
        <v>0.38088888888888894</v>
      </c>
      <c r="O229" s="4">
        <v>0.50680000000000003</v>
      </c>
    </row>
    <row r="230" spans="1:15" x14ac:dyDescent="0.25">
      <c r="A230" t="s">
        <v>337</v>
      </c>
      <c r="B230" t="s">
        <v>335</v>
      </c>
      <c r="C230" t="s">
        <v>61</v>
      </c>
      <c r="D230">
        <v>2</v>
      </c>
      <c r="E230">
        <v>5500</v>
      </c>
      <c r="G230" s="3">
        <f t="shared" si="12"/>
        <v>64218</v>
      </c>
      <c r="H230">
        <v>447</v>
      </c>
      <c r="I230">
        <v>0.61639999999999995</v>
      </c>
      <c r="J230">
        <v>227</v>
      </c>
      <c r="K230" s="4">
        <v>813</v>
      </c>
      <c r="L230">
        <f t="shared" si="13"/>
        <v>586</v>
      </c>
      <c r="M230">
        <f t="shared" si="14"/>
        <v>220</v>
      </c>
      <c r="N230">
        <f t="shared" si="15"/>
        <v>0.40034129692832765</v>
      </c>
      <c r="O230" s="4">
        <v>0.61639999999999995</v>
      </c>
    </row>
    <row r="231" spans="1:15" x14ac:dyDescent="0.25">
      <c r="A231" t="s">
        <v>338</v>
      </c>
      <c r="B231" t="s">
        <v>335</v>
      </c>
      <c r="C231" t="s">
        <v>52</v>
      </c>
      <c r="D231">
        <v>1</v>
      </c>
      <c r="E231">
        <v>3000</v>
      </c>
      <c r="G231" s="3">
        <f t="shared" si="12"/>
        <v>35028</v>
      </c>
      <c r="H231">
        <v>610</v>
      </c>
      <c r="I231">
        <v>0.1014</v>
      </c>
      <c r="J231">
        <v>115</v>
      </c>
      <c r="K231" s="4">
        <v>650</v>
      </c>
      <c r="L231">
        <f t="shared" si="13"/>
        <v>535</v>
      </c>
      <c r="M231">
        <f t="shared" si="14"/>
        <v>495</v>
      </c>
      <c r="N231">
        <f t="shared" si="15"/>
        <v>0.84018691588785044</v>
      </c>
      <c r="O231" s="4">
        <v>0.1014</v>
      </c>
    </row>
    <row r="232" spans="1:15" x14ac:dyDescent="0.25">
      <c r="A232" t="s">
        <v>339</v>
      </c>
      <c r="B232" t="s">
        <v>340</v>
      </c>
      <c r="C232" t="s">
        <v>52</v>
      </c>
      <c r="D232">
        <v>2</v>
      </c>
      <c r="E232">
        <v>4000</v>
      </c>
      <c r="G232" s="3">
        <f t="shared" si="12"/>
        <v>46704</v>
      </c>
      <c r="H232">
        <v>302</v>
      </c>
      <c r="I232">
        <v>0.31509999999999999</v>
      </c>
      <c r="J232">
        <v>220</v>
      </c>
      <c r="K232" s="4">
        <v>534</v>
      </c>
      <c r="L232">
        <f t="shared" si="13"/>
        <v>314</v>
      </c>
      <c r="M232">
        <f t="shared" si="14"/>
        <v>82</v>
      </c>
      <c r="N232">
        <f t="shared" si="15"/>
        <v>0.30891719745222934</v>
      </c>
      <c r="O232" s="4">
        <v>0.31509999999999999</v>
      </c>
    </row>
    <row r="233" spans="1:15" x14ac:dyDescent="0.25">
      <c r="A233" t="s">
        <v>341</v>
      </c>
      <c r="B233" t="s">
        <v>340</v>
      </c>
      <c r="C233" t="s">
        <v>61</v>
      </c>
      <c r="D233">
        <v>1</v>
      </c>
      <c r="E233">
        <v>4000</v>
      </c>
      <c r="G233" s="3">
        <f t="shared" si="12"/>
        <v>46704</v>
      </c>
      <c r="H233">
        <v>213</v>
      </c>
      <c r="I233">
        <v>0.65210000000000001</v>
      </c>
      <c r="J233">
        <v>128</v>
      </c>
      <c r="K233" s="4">
        <v>450</v>
      </c>
      <c r="L233">
        <f t="shared" si="13"/>
        <v>322</v>
      </c>
      <c r="M233">
        <f t="shared" si="14"/>
        <v>85</v>
      </c>
      <c r="N233">
        <f t="shared" si="15"/>
        <v>0.31118012422360253</v>
      </c>
      <c r="O233" s="4">
        <v>0.65210000000000001</v>
      </c>
    </row>
    <row r="234" spans="1:15" x14ac:dyDescent="0.25">
      <c r="A234" t="s">
        <v>342</v>
      </c>
      <c r="B234" t="s">
        <v>340</v>
      </c>
      <c r="C234" t="s">
        <v>61</v>
      </c>
      <c r="D234">
        <v>2</v>
      </c>
      <c r="E234">
        <v>5000</v>
      </c>
      <c r="G234" s="3">
        <f t="shared" si="12"/>
        <v>58380</v>
      </c>
      <c r="H234">
        <v>364</v>
      </c>
      <c r="I234">
        <v>0.51229999999999998</v>
      </c>
      <c r="J234">
        <v>152</v>
      </c>
      <c r="K234" s="4">
        <v>546</v>
      </c>
      <c r="L234">
        <f t="shared" si="13"/>
        <v>394</v>
      </c>
      <c r="M234">
        <f t="shared" si="14"/>
        <v>212</v>
      </c>
      <c r="N234">
        <f t="shared" si="15"/>
        <v>0.53045685279187826</v>
      </c>
      <c r="O234" s="4">
        <v>0.51229999999999998</v>
      </c>
    </row>
    <row r="235" spans="1:15" x14ac:dyDescent="0.25">
      <c r="A235" t="s">
        <v>343</v>
      </c>
      <c r="B235" t="s">
        <v>340</v>
      </c>
      <c r="C235" t="s">
        <v>52</v>
      </c>
      <c r="D235">
        <v>1</v>
      </c>
      <c r="E235">
        <v>3200</v>
      </c>
      <c r="G235" s="3">
        <f t="shared" si="12"/>
        <v>37363.199999999997</v>
      </c>
      <c r="H235">
        <v>251</v>
      </c>
      <c r="I235">
        <v>0.62739999999999996</v>
      </c>
      <c r="J235">
        <v>94</v>
      </c>
      <c r="K235" s="4">
        <v>528</v>
      </c>
      <c r="L235">
        <f t="shared" si="13"/>
        <v>434</v>
      </c>
      <c r="M235">
        <f t="shared" si="14"/>
        <v>157</v>
      </c>
      <c r="N235">
        <f t="shared" si="15"/>
        <v>0.38940092165898621</v>
      </c>
      <c r="O235" s="4">
        <v>0.62739999999999996</v>
      </c>
    </row>
    <row r="236" spans="1:15" x14ac:dyDescent="0.25">
      <c r="A236" t="s">
        <v>344</v>
      </c>
      <c r="B236" t="s">
        <v>345</v>
      </c>
      <c r="C236" t="s">
        <v>52</v>
      </c>
      <c r="D236">
        <v>2</v>
      </c>
      <c r="E236">
        <v>3500</v>
      </c>
      <c r="G236" s="3">
        <f t="shared" si="12"/>
        <v>40866</v>
      </c>
      <c r="H236">
        <v>343</v>
      </c>
      <c r="I236">
        <v>0.39729999999999999</v>
      </c>
      <c r="J236">
        <v>194</v>
      </c>
      <c r="K236" s="4">
        <v>471</v>
      </c>
      <c r="L236">
        <f t="shared" si="13"/>
        <v>277</v>
      </c>
      <c r="M236">
        <f t="shared" si="14"/>
        <v>149</v>
      </c>
      <c r="N236">
        <f t="shared" si="15"/>
        <v>0.53032490974729241</v>
      </c>
      <c r="O236" s="4">
        <v>0.39729999999999999</v>
      </c>
    </row>
    <row r="237" spans="1:15" x14ac:dyDescent="0.25">
      <c r="A237" t="s">
        <v>346</v>
      </c>
      <c r="B237" t="s">
        <v>54</v>
      </c>
      <c r="C237" t="s">
        <v>52</v>
      </c>
      <c r="D237">
        <v>1</v>
      </c>
      <c r="E237">
        <v>965</v>
      </c>
      <c r="G237" s="3">
        <f t="shared" si="12"/>
        <v>11267.34</v>
      </c>
      <c r="H237">
        <v>125</v>
      </c>
      <c r="I237">
        <v>0.37530000000000002</v>
      </c>
      <c r="J237">
        <v>50</v>
      </c>
      <c r="K237" s="4">
        <v>174</v>
      </c>
      <c r="L237">
        <f t="shared" si="13"/>
        <v>124</v>
      </c>
      <c r="M237">
        <f t="shared" si="14"/>
        <v>75</v>
      </c>
      <c r="N237">
        <f t="shared" si="15"/>
        <v>0.58387096774193548</v>
      </c>
      <c r="O237" s="4">
        <v>0.37530000000000002</v>
      </c>
    </row>
    <row r="238" spans="1:15" x14ac:dyDescent="0.25">
      <c r="A238" t="s">
        <v>347</v>
      </c>
      <c r="B238" t="s">
        <v>345</v>
      </c>
      <c r="C238" t="s">
        <v>61</v>
      </c>
      <c r="D238">
        <v>1</v>
      </c>
      <c r="E238">
        <v>3200</v>
      </c>
      <c r="G238" s="3">
        <f t="shared" si="12"/>
        <v>37363.199999999997</v>
      </c>
      <c r="H238">
        <v>251</v>
      </c>
      <c r="I238">
        <v>0.3342</v>
      </c>
      <c r="J238">
        <v>138</v>
      </c>
      <c r="K238" s="4">
        <v>485</v>
      </c>
      <c r="L238">
        <f t="shared" si="13"/>
        <v>347</v>
      </c>
      <c r="M238">
        <f t="shared" si="14"/>
        <v>113</v>
      </c>
      <c r="N238">
        <f t="shared" si="15"/>
        <v>0.36051873198847262</v>
      </c>
      <c r="O238" s="4">
        <v>0.3342</v>
      </c>
    </row>
    <row r="239" spans="1:15" x14ac:dyDescent="0.25">
      <c r="A239" t="s">
        <v>348</v>
      </c>
      <c r="B239" t="s">
        <v>345</v>
      </c>
      <c r="C239" t="s">
        <v>61</v>
      </c>
      <c r="D239">
        <v>2</v>
      </c>
      <c r="E239">
        <v>3500</v>
      </c>
      <c r="G239" s="3">
        <f t="shared" si="12"/>
        <v>40866</v>
      </c>
      <c r="H239">
        <v>404</v>
      </c>
      <c r="I239">
        <v>0.36159999999999998</v>
      </c>
      <c r="J239">
        <v>152</v>
      </c>
      <c r="K239" s="4">
        <v>547</v>
      </c>
      <c r="L239">
        <f t="shared" si="13"/>
        <v>395</v>
      </c>
      <c r="M239">
        <f t="shared" si="14"/>
        <v>252</v>
      </c>
      <c r="N239">
        <f t="shared" si="15"/>
        <v>0.61037974683544305</v>
      </c>
      <c r="O239" s="4">
        <v>0.36159999999999998</v>
      </c>
    </row>
    <row r="240" spans="1:15" x14ac:dyDescent="0.25">
      <c r="A240" t="s">
        <v>349</v>
      </c>
      <c r="B240" t="s">
        <v>345</v>
      </c>
      <c r="C240" t="s">
        <v>52</v>
      </c>
      <c r="D240">
        <v>1</v>
      </c>
      <c r="E240">
        <v>3000</v>
      </c>
      <c r="G240" s="3">
        <f t="shared" si="12"/>
        <v>35028</v>
      </c>
      <c r="H240">
        <v>161</v>
      </c>
      <c r="I240">
        <v>0.26579999999999998</v>
      </c>
      <c r="J240">
        <v>77</v>
      </c>
      <c r="K240" s="4">
        <v>432</v>
      </c>
      <c r="L240">
        <f t="shared" si="13"/>
        <v>355</v>
      </c>
      <c r="M240">
        <f t="shared" si="14"/>
        <v>84</v>
      </c>
      <c r="N240">
        <f t="shared" si="15"/>
        <v>0.28929577464788736</v>
      </c>
      <c r="O240" s="4">
        <v>0.26579999999999998</v>
      </c>
    </row>
    <row r="241" spans="1:15" x14ac:dyDescent="0.25">
      <c r="A241" t="s">
        <v>350</v>
      </c>
      <c r="B241" t="s">
        <v>351</v>
      </c>
      <c r="C241" t="s">
        <v>52</v>
      </c>
      <c r="D241">
        <v>1</v>
      </c>
      <c r="E241">
        <v>2600</v>
      </c>
      <c r="G241" s="3">
        <f t="shared" si="12"/>
        <v>30357.599999999999</v>
      </c>
      <c r="H241">
        <v>408</v>
      </c>
      <c r="I241">
        <v>0.38629999999999998</v>
      </c>
      <c r="J241">
        <v>100</v>
      </c>
      <c r="K241" s="4">
        <v>565</v>
      </c>
      <c r="L241">
        <f t="shared" si="13"/>
        <v>465</v>
      </c>
      <c r="M241">
        <f t="shared" si="14"/>
        <v>308</v>
      </c>
      <c r="N241">
        <f t="shared" si="15"/>
        <v>0.62989247311827956</v>
      </c>
      <c r="O241" s="4">
        <v>0.38629999999999998</v>
      </c>
    </row>
    <row r="242" spans="1:15" x14ac:dyDescent="0.25">
      <c r="A242" t="s">
        <v>352</v>
      </c>
      <c r="B242" t="s">
        <v>351</v>
      </c>
      <c r="C242" t="s">
        <v>52</v>
      </c>
      <c r="D242">
        <v>2</v>
      </c>
      <c r="E242">
        <v>4000</v>
      </c>
      <c r="G242" s="3">
        <f t="shared" si="12"/>
        <v>46704</v>
      </c>
      <c r="H242">
        <v>284</v>
      </c>
      <c r="I242">
        <v>0.31509999999999999</v>
      </c>
      <c r="J242">
        <v>204</v>
      </c>
      <c r="K242" s="4">
        <v>494</v>
      </c>
      <c r="L242">
        <f t="shared" si="13"/>
        <v>290</v>
      </c>
      <c r="M242">
        <f t="shared" si="14"/>
        <v>80</v>
      </c>
      <c r="N242">
        <f t="shared" si="15"/>
        <v>0.32068965517241377</v>
      </c>
      <c r="O242" s="4">
        <v>0.31509999999999999</v>
      </c>
    </row>
    <row r="243" spans="1:15" x14ac:dyDescent="0.25">
      <c r="A243" t="s">
        <v>353</v>
      </c>
      <c r="B243" t="s">
        <v>351</v>
      </c>
      <c r="C243" t="s">
        <v>61</v>
      </c>
      <c r="D243">
        <v>1</v>
      </c>
      <c r="E243">
        <v>4000</v>
      </c>
      <c r="G243" s="3">
        <f t="shared" si="12"/>
        <v>46704</v>
      </c>
      <c r="H243">
        <v>443</v>
      </c>
      <c r="I243">
        <v>0.55620000000000003</v>
      </c>
      <c r="J243">
        <v>257</v>
      </c>
      <c r="K243" s="4">
        <v>903</v>
      </c>
      <c r="L243">
        <f t="shared" si="13"/>
        <v>646</v>
      </c>
      <c r="M243">
        <f t="shared" si="14"/>
        <v>186</v>
      </c>
      <c r="N243">
        <f t="shared" si="15"/>
        <v>0.33034055727554179</v>
      </c>
      <c r="O243" s="4">
        <v>0.55620000000000003</v>
      </c>
    </row>
    <row r="244" spans="1:15" x14ac:dyDescent="0.25">
      <c r="A244" t="s">
        <v>354</v>
      </c>
      <c r="B244" t="s">
        <v>351</v>
      </c>
      <c r="C244" t="s">
        <v>61</v>
      </c>
      <c r="D244">
        <v>2</v>
      </c>
      <c r="E244">
        <v>5100</v>
      </c>
      <c r="G244" s="3">
        <f t="shared" si="12"/>
        <v>59547.600000000006</v>
      </c>
      <c r="H244">
        <v>718</v>
      </c>
      <c r="I244">
        <v>0.44929999999999998</v>
      </c>
      <c r="J244">
        <v>256</v>
      </c>
      <c r="K244" s="4">
        <v>916</v>
      </c>
      <c r="L244">
        <f t="shared" si="13"/>
        <v>660</v>
      </c>
      <c r="M244">
        <f t="shared" si="14"/>
        <v>462</v>
      </c>
      <c r="N244">
        <f t="shared" si="15"/>
        <v>0.66</v>
      </c>
      <c r="O244" s="4">
        <v>0.44929999999999998</v>
      </c>
    </row>
    <row r="245" spans="1:15" x14ac:dyDescent="0.25">
      <c r="A245" t="s">
        <v>355</v>
      </c>
      <c r="B245" t="s">
        <v>56</v>
      </c>
      <c r="C245" t="s">
        <v>52</v>
      </c>
      <c r="D245">
        <v>2</v>
      </c>
      <c r="E245">
        <v>5600</v>
      </c>
      <c r="G245" s="3">
        <f t="shared" si="12"/>
        <v>65385.600000000006</v>
      </c>
      <c r="H245">
        <v>478</v>
      </c>
      <c r="I245">
        <v>0.31780000000000003</v>
      </c>
      <c r="J245">
        <v>265</v>
      </c>
      <c r="K245" s="4">
        <v>644</v>
      </c>
      <c r="L245">
        <f t="shared" si="13"/>
        <v>379</v>
      </c>
      <c r="M245">
        <f t="shared" si="14"/>
        <v>213</v>
      </c>
      <c r="N245">
        <f t="shared" si="15"/>
        <v>0.54960422163588396</v>
      </c>
      <c r="O245" s="4">
        <v>0.31780000000000003</v>
      </c>
    </row>
    <row r="246" spans="1:15" x14ac:dyDescent="0.25">
      <c r="A246" t="s">
        <v>356</v>
      </c>
      <c r="B246" t="s">
        <v>56</v>
      </c>
      <c r="C246" t="s">
        <v>61</v>
      </c>
      <c r="D246">
        <v>1</v>
      </c>
      <c r="E246">
        <v>5000</v>
      </c>
      <c r="G246" s="3">
        <f t="shared" si="12"/>
        <v>58380</v>
      </c>
      <c r="H246">
        <v>533</v>
      </c>
      <c r="I246">
        <v>0.51229999999999998</v>
      </c>
      <c r="J246">
        <v>236</v>
      </c>
      <c r="K246" s="4">
        <v>829</v>
      </c>
      <c r="L246">
        <f t="shared" si="13"/>
        <v>593</v>
      </c>
      <c r="M246">
        <f t="shared" si="14"/>
        <v>297</v>
      </c>
      <c r="N246">
        <f t="shared" si="15"/>
        <v>0.50067453625632385</v>
      </c>
      <c r="O246" s="4">
        <v>0.51229999999999998</v>
      </c>
    </row>
    <row r="247" spans="1:15" x14ac:dyDescent="0.25">
      <c r="A247" t="s">
        <v>357</v>
      </c>
      <c r="B247" t="s">
        <v>56</v>
      </c>
      <c r="C247" t="s">
        <v>61</v>
      </c>
      <c r="D247">
        <v>2</v>
      </c>
      <c r="E247">
        <v>6000</v>
      </c>
      <c r="G247" s="3">
        <f t="shared" si="12"/>
        <v>70056</v>
      </c>
      <c r="H247">
        <v>566</v>
      </c>
      <c r="I247">
        <v>0.36990000000000001</v>
      </c>
      <c r="J247">
        <v>244</v>
      </c>
      <c r="K247" s="4">
        <v>872</v>
      </c>
      <c r="L247">
        <f t="shared" si="13"/>
        <v>628</v>
      </c>
      <c r="M247">
        <f t="shared" si="14"/>
        <v>322</v>
      </c>
      <c r="N247">
        <f t="shared" si="15"/>
        <v>0.51019108280254777</v>
      </c>
      <c r="O247" s="4">
        <v>0.36990000000000001</v>
      </c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5589-1AD7-42BB-8C0F-895D36E54D31}">
  <dimension ref="A1:BM247"/>
  <sheetViews>
    <sheetView tabSelected="1" topLeftCell="AA1" workbookViewId="0">
      <selection activeCell="AA10" sqref="AA10"/>
    </sheetView>
  </sheetViews>
  <sheetFormatPr defaultColWidth="11.19921875" defaultRowHeight="15.6" x14ac:dyDescent="0.25"/>
  <cols>
    <col min="1" max="1" width="22.19921875" customWidth="1"/>
    <col min="3" max="3" width="38.5" customWidth="1"/>
    <col min="4" max="4" width="26.19921875" customWidth="1"/>
    <col min="5" max="5" width="33.796875" customWidth="1"/>
    <col min="6" max="6" width="18.19921875" customWidth="1"/>
    <col min="7" max="7" width="39.19921875" style="3" customWidth="1"/>
    <col min="8" max="8" width="21.5" customWidth="1"/>
    <col min="9" max="9" width="25.69921875" customWidth="1"/>
    <col min="10" max="10" width="28" customWidth="1"/>
    <col min="11" max="11" width="27.796875" style="4" customWidth="1"/>
    <col min="12" max="12" width="18.5" customWidth="1"/>
    <col min="13" max="13" width="27.69921875" customWidth="1"/>
    <col min="14" max="14" width="62.296875" customWidth="1"/>
    <col min="15" max="15" width="35.296875" style="4" customWidth="1"/>
    <col min="16" max="16" width="49.19921875" customWidth="1"/>
    <col min="17" max="17" width="35" customWidth="1"/>
    <col min="18" max="18" width="77.296875" customWidth="1"/>
    <col min="19" max="19" width="68.796875" customWidth="1"/>
    <col min="20" max="20" width="45.296875" style="4" customWidth="1"/>
    <col min="21" max="21" width="55" style="3" customWidth="1"/>
    <col min="22" max="22" width="28.796875" customWidth="1"/>
    <col min="23" max="23" width="31.296875" customWidth="1"/>
    <col min="24" max="24" width="28.69921875" customWidth="1"/>
    <col min="25" max="25" width="61.5" customWidth="1"/>
    <col min="26" max="26" width="69.296875" customWidth="1"/>
    <col min="27" max="28" width="76" customWidth="1"/>
    <col min="29" max="29" width="68.796875" customWidth="1"/>
    <col min="30" max="30" width="54.19921875" style="4" customWidth="1"/>
  </cols>
  <sheetData>
    <row r="1" spans="1:65" x14ac:dyDescent="0.25">
      <c r="B1" t="s">
        <v>0</v>
      </c>
      <c r="C1" s="1" t="s">
        <v>1</v>
      </c>
      <c r="D1" s="2" t="s">
        <v>20</v>
      </c>
      <c r="E1" s="10" t="s">
        <v>21</v>
      </c>
      <c r="K1" s="22" t="s">
        <v>34</v>
      </c>
      <c r="N1" s="64" t="s">
        <v>23</v>
      </c>
      <c r="O1" s="63" t="s">
        <v>24</v>
      </c>
      <c r="P1" s="57" t="s">
        <v>35</v>
      </c>
      <c r="Q1" s="62" t="s">
        <v>26</v>
      </c>
      <c r="R1" s="56" t="s">
        <v>36</v>
      </c>
      <c r="S1" s="61" t="s">
        <v>37</v>
      </c>
      <c r="T1" s="60">
        <v>0.3</v>
      </c>
      <c r="U1" s="59" t="s">
        <v>380</v>
      </c>
      <c r="W1" s="58"/>
      <c r="X1" s="58"/>
      <c r="Y1" s="57"/>
      <c r="Z1" s="57" t="s">
        <v>379</v>
      </c>
      <c r="AA1" s="57"/>
      <c r="AB1" s="57"/>
      <c r="AC1" s="56">
        <f>(0.1*Q2) +R2</f>
        <v>0.77146000000000003</v>
      </c>
    </row>
    <row r="2" spans="1:65" x14ac:dyDescent="0.25">
      <c r="E2" t="s">
        <v>4</v>
      </c>
      <c r="F2">
        <v>0.97299999999999998</v>
      </c>
      <c r="G2" s="9" t="s">
        <v>28</v>
      </c>
      <c r="H2" t="s">
        <v>5</v>
      </c>
      <c r="K2" s="22">
        <f>0.9-0.1</f>
        <v>0.8</v>
      </c>
      <c r="N2" s="55" t="s">
        <v>38</v>
      </c>
      <c r="O2" s="54" t="s">
        <v>30</v>
      </c>
      <c r="Q2" s="53">
        <f>-0.7914</f>
        <v>-0.79139999999999999</v>
      </c>
      <c r="R2" s="52">
        <f>0.8506</f>
        <v>0.85060000000000002</v>
      </c>
      <c r="S2" s="51" t="s">
        <v>39</v>
      </c>
      <c r="T2" s="50" t="s">
        <v>40</v>
      </c>
      <c r="U2" s="49" t="s">
        <v>378</v>
      </c>
      <c r="V2" s="48" t="s">
        <v>377</v>
      </c>
      <c r="W2" s="47" t="s">
        <v>376</v>
      </c>
      <c r="X2" s="47" t="s">
        <v>375</v>
      </c>
      <c r="Y2" s="45" t="s">
        <v>374</v>
      </c>
      <c r="Z2" s="45" t="s">
        <v>373</v>
      </c>
      <c r="AA2" s="46" t="s">
        <v>372</v>
      </c>
      <c r="AB2" s="45" t="s">
        <v>371</v>
      </c>
      <c r="AC2" s="44" t="s">
        <v>370</v>
      </c>
      <c r="AD2" s="43" t="s">
        <v>369</v>
      </c>
    </row>
    <row r="3" spans="1:65" s="8" customFormat="1" x14ac:dyDescent="0.25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2" t="s">
        <v>14</v>
      </c>
      <c r="H3" s="5" t="s">
        <v>41</v>
      </c>
      <c r="I3" s="5" t="s">
        <v>18</v>
      </c>
      <c r="J3" s="5" t="s">
        <v>42</v>
      </c>
      <c r="K3" s="7" t="s">
        <v>43</v>
      </c>
      <c r="L3" s="10" t="s">
        <v>31</v>
      </c>
      <c r="M3" s="42" t="s">
        <v>44</v>
      </c>
      <c r="N3" s="41" t="s">
        <v>33</v>
      </c>
      <c r="O3" s="40" t="s">
        <v>18</v>
      </c>
      <c r="P3" s="17" t="s">
        <v>45</v>
      </c>
      <c r="Q3" s="39" t="s">
        <v>368</v>
      </c>
      <c r="R3" s="39" t="s">
        <v>47</v>
      </c>
      <c r="S3" s="35" t="s">
        <v>48</v>
      </c>
      <c r="T3" s="38" t="s">
        <v>49</v>
      </c>
      <c r="U3" s="37" t="s">
        <v>367</v>
      </c>
      <c r="V3" s="36" t="s">
        <v>366</v>
      </c>
      <c r="W3" s="35" t="s">
        <v>365</v>
      </c>
      <c r="X3" s="34" t="s">
        <v>364</v>
      </c>
      <c r="Y3" s="33" t="s">
        <v>363</v>
      </c>
      <c r="Z3" s="33" t="s">
        <v>362</v>
      </c>
      <c r="AA3" s="32" t="s">
        <v>361</v>
      </c>
      <c r="AB3" s="31" t="s">
        <v>360</v>
      </c>
      <c r="AC3" s="30" t="s">
        <v>359</v>
      </c>
      <c r="AD3" s="29" t="s">
        <v>358</v>
      </c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</row>
    <row r="4" spans="1:65" x14ac:dyDescent="0.25">
      <c r="A4" t="s">
        <v>50</v>
      </c>
      <c r="B4" t="s">
        <v>51</v>
      </c>
      <c r="C4" t="s">
        <v>52</v>
      </c>
      <c r="D4">
        <v>2</v>
      </c>
      <c r="E4">
        <v>1060</v>
      </c>
      <c r="F4">
        <f>F$2</f>
        <v>0.97299999999999998</v>
      </c>
      <c r="G4" s="3">
        <f t="shared" ref="G4:G67" si="0">E4*$F$4*12</f>
        <v>12376.559999999998</v>
      </c>
      <c r="H4">
        <v>148</v>
      </c>
      <c r="I4">
        <v>0.16159999999999999</v>
      </c>
      <c r="J4">
        <v>114</v>
      </c>
      <c r="K4" s="4">
        <v>153</v>
      </c>
      <c r="L4">
        <f t="shared" ref="L4:L67" si="1">K4-J4</f>
        <v>39</v>
      </c>
      <c r="M4">
        <f t="shared" ref="M4:M67" si="2">H4-J4</f>
        <v>34</v>
      </c>
      <c r="N4">
        <f t="shared" ref="N4:N67" si="3">0.1+$K$2*M4/L4</f>
        <v>0.79743589743589749</v>
      </c>
      <c r="O4" s="4">
        <v>0.16159999999999999</v>
      </c>
      <c r="P4">
        <v>114</v>
      </c>
      <c r="Q4">
        <f>0.8*(P4-J4)/(K4-J4)+0.1</f>
        <v>0.1</v>
      </c>
      <c r="R4">
        <f t="shared" ref="R4:R67" si="4">$Q$2*Q4+$R$2</f>
        <v>0.77146000000000003</v>
      </c>
      <c r="S4" s="4">
        <f>R4*365*P4</f>
        <v>32100.4506</v>
      </c>
      <c r="T4" s="4">
        <f t="shared" ref="T4:T67" si="5">S4*(1-$T$1)</f>
        <v>22470.315419999999</v>
      </c>
      <c r="U4">
        <v>114</v>
      </c>
      <c r="V4">
        <f>1.25*L4</f>
        <v>48.75</v>
      </c>
      <c r="W4">
        <f>J4-L4/8</f>
        <v>109.125</v>
      </c>
      <c r="X4">
        <f t="shared" ref="X4:X67" si="6">V4/(2*$Q$2)</f>
        <v>-30.799848369977255</v>
      </c>
      <c r="Y4">
        <f t="shared" ref="Y4:Y67" si="7">(($Q$2*W4/V4)-$R$2)*X4</f>
        <v>80.760851023502653</v>
      </c>
      <c r="Z4">
        <f t="shared" ref="Z4:Z67" si="8">IF(Y4&gt;U4,Y4,U4)</f>
        <v>114</v>
      </c>
      <c r="AA4">
        <f t="shared" ref="AA4:AA67" si="9">(Z4-W4)/V4</f>
        <v>0.1</v>
      </c>
      <c r="AB4">
        <f t="shared" ref="AB4:AB67" si="10">$Q$2*AA4+$R$2</f>
        <v>0.77146000000000003</v>
      </c>
      <c r="AC4">
        <f t="shared" ref="AC4:AC67" si="11">AB4*Z4*365</f>
        <v>32100.450600000004</v>
      </c>
      <c r="AD4" s="4">
        <f t="shared" ref="AD4:AD67" si="12">AC4*(1-$T$1)</f>
        <v>22470.315420000003</v>
      </c>
    </row>
    <row r="5" spans="1:65" x14ac:dyDescent="0.25">
      <c r="A5" t="s">
        <v>53</v>
      </c>
      <c r="B5" t="s">
        <v>54</v>
      </c>
      <c r="C5" t="s">
        <v>52</v>
      </c>
      <c r="D5">
        <v>2</v>
      </c>
      <c r="E5">
        <v>1200</v>
      </c>
      <c r="G5" s="3">
        <f t="shared" si="0"/>
        <v>14011.199999999999</v>
      </c>
      <c r="H5">
        <v>133</v>
      </c>
      <c r="I5">
        <v>0.34789999999999999</v>
      </c>
      <c r="J5">
        <v>111</v>
      </c>
      <c r="K5" s="4">
        <v>149</v>
      </c>
      <c r="L5">
        <f t="shared" si="1"/>
        <v>38</v>
      </c>
      <c r="M5">
        <f t="shared" si="2"/>
        <v>22</v>
      </c>
      <c r="N5">
        <f t="shared" si="3"/>
        <v>0.56315789473684219</v>
      </c>
      <c r="O5" s="4">
        <v>0.34789999999999999</v>
      </c>
      <c r="P5">
        <v>114</v>
      </c>
      <c r="Q5">
        <f>0.8*(P5-J5)/(K5-J5)+0.1</f>
        <v>0.16315789473684211</v>
      </c>
      <c r="R5">
        <f t="shared" si="4"/>
        <v>0.72147684210526319</v>
      </c>
      <c r="S5" s="4">
        <f>R5*365*P5</f>
        <v>30020.651400000002</v>
      </c>
      <c r="T5" s="4">
        <f t="shared" si="5"/>
        <v>21014.455979999999</v>
      </c>
      <c r="U5">
        <v>111</v>
      </c>
      <c r="V5">
        <f>1.25*L5</f>
        <v>47.5</v>
      </c>
      <c r="W5">
        <f>J5-L5/8</f>
        <v>106.25</v>
      </c>
      <c r="X5">
        <f t="shared" si="6"/>
        <v>-30.010108668182966</v>
      </c>
      <c r="Y5">
        <f t="shared" si="7"/>
        <v>78.651598433156423</v>
      </c>
      <c r="Z5">
        <f t="shared" si="8"/>
        <v>111</v>
      </c>
      <c r="AA5">
        <f t="shared" si="9"/>
        <v>0.1</v>
      </c>
      <c r="AB5">
        <f t="shared" si="10"/>
        <v>0.77146000000000003</v>
      </c>
      <c r="AC5">
        <f t="shared" si="11"/>
        <v>31255.701900000004</v>
      </c>
      <c r="AD5" s="4">
        <f t="shared" si="12"/>
        <v>21878.991330000001</v>
      </c>
    </row>
    <row r="6" spans="1:65" x14ac:dyDescent="0.25">
      <c r="A6" t="s">
        <v>55</v>
      </c>
      <c r="B6" t="s">
        <v>56</v>
      </c>
      <c r="C6" t="s">
        <v>52</v>
      </c>
      <c r="D6">
        <v>1</v>
      </c>
      <c r="E6">
        <v>3300</v>
      </c>
      <c r="G6" s="3">
        <f t="shared" si="0"/>
        <v>38530.800000000003</v>
      </c>
      <c r="H6">
        <v>372</v>
      </c>
      <c r="I6">
        <v>0.39729999999999999</v>
      </c>
      <c r="J6">
        <v>108</v>
      </c>
      <c r="K6" s="4">
        <v>610</v>
      </c>
      <c r="L6">
        <f t="shared" si="1"/>
        <v>502</v>
      </c>
      <c r="M6">
        <f t="shared" si="2"/>
        <v>264</v>
      </c>
      <c r="N6">
        <f t="shared" si="3"/>
        <v>0.52071713147410359</v>
      </c>
      <c r="O6" s="4">
        <v>0.39729999999999999</v>
      </c>
      <c r="P6">
        <v>114</v>
      </c>
      <c r="Q6">
        <f>0.8*(P6-J6)/(K6-J6)+0.1</f>
        <v>0.10956175298804782</v>
      </c>
      <c r="R6">
        <f t="shared" si="4"/>
        <v>0.76389282868525898</v>
      </c>
      <c r="S6" s="4">
        <f>R6*365*P6</f>
        <v>31785.580601593629</v>
      </c>
      <c r="T6" s="4">
        <f t="shared" si="5"/>
        <v>22249.906421115538</v>
      </c>
      <c r="U6">
        <v>108</v>
      </c>
      <c r="V6">
        <f>1.25*L6</f>
        <v>627.5</v>
      </c>
      <c r="W6">
        <f>J6-L6/8</f>
        <v>45.25</v>
      </c>
      <c r="X6">
        <f t="shared" si="6"/>
        <v>-396.44933030073287</v>
      </c>
      <c r="Y6">
        <f t="shared" si="7"/>
        <v>359.84480035380341</v>
      </c>
      <c r="Z6">
        <f t="shared" si="8"/>
        <v>359.84480035380341</v>
      </c>
      <c r="AA6">
        <f t="shared" si="9"/>
        <v>0.50134629538454722</v>
      </c>
      <c r="AB6">
        <f t="shared" si="10"/>
        <v>0.45383454183266936</v>
      </c>
      <c r="AC6">
        <f t="shared" si="11"/>
        <v>59608.150036294406</v>
      </c>
      <c r="AD6" s="4">
        <f t="shared" si="12"/>
        <v>41725.705025406081</v>
      </c>
    </row>
    <row r="7" spans="1:65" x14ac:dyDescent="0.25">
      <c r="A7" t="s">
        <v>57</v>
      </c>
      <c r="B7" t="s">
        <v>58</v>
      </c>
      <c r="C7" t="s">
        <v>52</v>
      </c>
      <c r="D7">
        <v>1</v>
      </c>
      <c r="E7">
        <v>1400</v>
      </c>
      <c r="G7" s="3">
        <f t="shared" si="0"/>
        <v>16346.400000000001</v>
      </c>
      <c r="H7">
        <v>302</v>
      </c>
      <c r="I7">
        <v>0.3644</v>
      </c>
      <c r="J7">
        <v>178</v>
      </c>
      <c r="K7" s="4">
        <v>533</v>
      </c>
      <c r="L7">
        <f t="shared" si="1"/>
        <v>355</v>
      </c>
      <c r="M7">
        <f t="shared" si="2"/>
        <v>124</v>
      </c>
      <c r="N7">
        <f t="shared" si="3"/>
        <v>0.37943661971830989</v>
      </c>
      <c r="O7" s="4">
        <v>0.3644</v>
      </c>
      <c r="P7">
        <v>114</v>
      </c>
      <c r="Q7">
        <f>0.8*(P7-J7)/(K7-J7)+0.1</f>
        <v>-4.4225352112676058E-2</v>
      </c>
      <c r="R7">
        <f t="shared" si="4"/>
        <v>0.88559994366197181</v>
      </c>
      <c r="S7" s="4">
        <f>R7*365*P7</f>
        <v>36849.813655774647</v>
      </c>
      <c r="T7" s="4">
        <f t="shared" si="5"/>
        <v>25794.86955904225</v>
      </c>
      <c r="U7">
        <v>178</v>
      </c>
      <c r="V7">
        <f>1.25*L7</f>
        <v>443.75</v>
      </c>
      <c r="W7">
        <f>J7-L7/8</f>
        <v>133.625</v>
      </c>
      <c r="X7">
        <f t="shared" si="6"/>
        <v>-280.35759413697247</v>
      </c>
      <c r="Y7">
        <f t="shared" si="7"/>
        <v>305.2846695729088</v>
      </c>
      <c r="Z7">
        <f t="shared" si="8"/>
        <v>305.2846695729088</v>
      </c>
      <c r="AA7">
        <f t="shared" si="9"/>
        <v>0.38683869199528742</v>
      </c>
      <c r="AB7">
        <f t="shared" si="10"/>
        <v>0.54445585915492956</v>
      </c>
      <c r="AC7">
        <f t="shared" si="11"/>
        <v>60668.1198765886</v>
      </c>
      <c r="AD7" s="4">
        <f t="shared" si="12"/>
        <v>42467.683913612018</v>
      </c>
    </row>
    <row r="8" spans="1:65" x14ac:dyDescent="0.25">
      <c r="A8" t="s">
        <v>59</v>
      </c>
      <c r="B8" t="s">
        <v>58</v>
      </c>
      <c r="C8" t="s">
        <v>52</v>
      </c>
      <c r="D8">
        <v>2</v>
      </c>
      <c r="E8">
        <v>2000</v>
      </c>
      <c r="G8" s="3">
        <f t="shared" si="0"/>
        <v>23352</v>
      </c>
      <c r="H8">
        <v>429</v>
      </c>
      <c r="I8">
        <v>0.41099999999999998</v>
      </c>
      <c r="J8">
        <v>221</v>
      </c>
      <c r="K8" s="4">
        <v>617</v>
      </c>
      <c r="L8">
        <f t="shared" si="1"/>
        <v>396</v>
      </c>
      <c r="M8">
        <f t="shared" si="2"/>
        <v>208</v>
      </c>
      <c r="N8">
        <f t="shared" si="3"/>
        <v>0.52020202020202022</v>
      </c>
      <c r="O8" s="4">
        <v>0.41099999999999998</v>
      </c>
      <c r="P8">
        <v>114</v>
      </c>
      <c r="Q8">
        <f>0.8*(P8-J8)/(K8-J8)+0.1</f>
        <v>-0.11616161616161619</v>
      </c>
      <c r="R8">
        <f t="shared" si="4"/>
        <v>0.94253030303030305</v>
      </c>
      <c r="S8" s="4">
        <f>R8*365*P8</f>
        <v>39218.685909090913</v>
      </c>
      <c r="T8" s="4">
        <f t="shared" si="5"/>
        <v>27453.080136363638</v>
      </c>
      <c r="U8">
        <v>221</v>
      </c>
      <c r="V8">
        <f>1.25*L8</f>
        <v>495</v>
      </c>
      <c r="W8">
        <f>J8-L8/8</f>
        <v>171.5</v>
      </c>
      <c r="X8">
        <f t="shared" si="6"/>
        <v>-312.73692191053829</v>
      </c>
      <c r="Y8">
        <f t="shared" si="7"/>
        <v>351.76402577710388</v>
      </c>
      <c r="Z8">
        <f t="shared" si="8"/>
        <v>351.76402577710388</v>
      </c>
      <c r="AA8">
        <f t="shared" si="9"/>
        <v>0.36416974904465432</v>
      </c>
      <c r="AB8">
        <f t="shared" si="10"/>
        <v>0.56239606060606062</v>
      </c>
      <c r="AC8">
        <f t="shared" si="11"/>
        <v>72208.206361389777</v>
      </c>
      <c r="AD8" s="4">
        <f t="shared" si="12"/>
        <v>50545.744452972838</v>
      </c>
    </row>
    <row r="9" spans="1:65" x14ac:dyDescent="0.25">
      <c r="A9" t="s">
        <v>60</v>
      </c>
      <c r="B9" t="s">
        <v>58</v>
      </c>
      <c r="C9" t="s">
        <v>61</v>
      </c>
      <c r="D9">
        <v>1</v>
      </c>
      <c r="E9">
        <v>1600</v>
      </c>
      <c r="G9" s="3">
        <f t="shared" si="0"/>
        <v>18681.599999999999</v>
      </c>
      <c r="H9">
        <v>380</v>
      </c>
      <c r="I9">
        <v>0.41099999999999998</v>
      </c>
      <c r="J9">
        <v>202</v>
      </c>
      <c r="K9" s="4">
        <v>646</v>
      </c>
      <c r="L9">
        <f t="shared" si="1"/>
        <v>444</v>
      </c>
      <c r="M9">
        <f t="shared" si="2"/>
        <v>178</v>
      </c>
      <c r="N9">
        <f t="shared" si="3"/>
        <v>0.42072072072072075</v>
      </c>
      <c r="O9" s="4">
        <v>0.41099999999999998</v>
      </c>
      <c r="P9">
        <v>114</v>
      </c>
      <c r="Q9">
        <f>0.8*(P9-J9)/(K9-J9)+0.1</f>
        <v>-5.8558558558558571E-2</v>
      </c>
      <c r="R9">
        <f t="shared" si="4"/>
        <v>0.89694324324324326</v>
      </c>
      <c r="S9" s="4">
        <f>R9*365*P9</f>
        <v>37321.808351351356</v>
      </c>
      <c r="T9" s="4">
        <f t="shared" si="5"/>
        <v>26125.265845945949</v>
      </c>
      <c r="U9">
        <v>202</v>
      </c>
      <c r="V9">
        <f>1.25*L9</f>
        <v>555</v>
      </c>
      <c r="W9">
        <f>J9-L9/8</f>
        <v>146.5</v>
      </c>
      <c r="X9">
        <f t="shared" si="6"/>
        <v>-350.64442759666412</v>
      </c>
      <c r="Y9">
        <f t="shared" si="7"/>
        <v>371.50815011372248</v>
      </c>
      <c r="Z9">
        <f t="shared" si="8"/>
        <v>371.50815011372248</v>
      </c>
      <c r="AA9">
        <f t="shared" si="9"/>
        <v>0.40542009029499548</v>
      </c>
      <c r="AB9">
        <f t="shared" si="10"/>
        <v>0.5297505405405406</v>
      </c>
      <c r="AC9">
        <f t="shared" si="11"/>
        <v>71834.424818355692</v>
      </c>
      <c r="AD9" s="4">
        <f t="shared" si="12"/>
        <v>50284.097372848984</v>
      </c>
    </row>
    <row r="10" spans="1:65" x14ac:dyDescent="0.25">
      <c r="A10" t="s">
        <v>62</v>
      </c>
      <c r="B10" t="s">
        <v>58</v>
      </c>
      <c r="C10" t="s">
        <v>61</v>
      </c>
      <c r="D10">
        <v>2</v>
      </c>
      <c r="E10">
        <v>2800</v>
      </c>
      <c r="G10" s="3">
        <f t="shared" si="0"/>
        <v>32692.800000000003</v>
      </c>
      <c r="H10">
        <v>374</v>
      </c>
      <c r="I10">
        <v>0.52600000000000002</v>
      </c>
      <c r="J10">
        <v>197</v>
      </c>
      <c r="K10" s="4">
        <v>639</v>
      </c>
      <c r="L10">
        <f t="shared" si="1"/>
        <v>442</v>
      </c>
      <c r="M10">
        <f t="shared" si="2"/>
        <v>177</v>
      </c>
      <c r="N10">
        <f t="shared" si="3"/>
        <v>0.42036199095022619</v>
      </c>
      <c r="O10" s="4">
        <v>0.52600000000000002</v>
      </c>
      <c r="P10">
        <v>114</v>
      </c>
      <c r="Q10">
        <f>0.8*(P10-J10)/(K10-J10)+0.1</f>
        <v>-5.0226244343891419E-2</v>
      </c>
      <c r="R10">
        <f t="shared" si="4"/>
        <v>0.89034904977375573</v>
      </c>
      <c r="S10" s="4">
        <f>R10*365*P10</f>
        <v>37047.423961085973</v>
      </c>
      <c r="T10" s="4">
        <f t="shared" si="5"/>
        <v>25933.19677276018</v>
      </c>
      <c r="U10">
        <v>197</v>
      </c>
      <c r="V10">
        <f>1.25*L10</f>
        <v>552.5</v>
      </c>
      <c r="W10">
        <f>J10-L10/8</f>
        <v>141.75</v>
      </c>
      <c r="X10">
        <f t="shared" si="6"/>
        <v>-349.06494819307557</v>
      </c>
      <c r="Y10">
        <f t="shared" si="7"/>
        <v>367.78964493303005</v>
      </c>
      <c r="Z10">
        <f t="shared" si="8"/>
        <v>367.78964493303005</v>
      </c>
      <c r="AA10">
        <f t="shared" si="9"/>
        <v>0.40912152929055212</v>
      </c>
      <c r="AB10">
        <f t="shared" si="10"/>
        <v>0.526821221719457</v>
      </c>
      <c r="AC10">
        <f t="shared" si="11"/>
        <v>70722.177378975233</v>
      </c>
      <c r="AD10" s="4">
        <f t="shared" si="12"/>
        <v>49505.524165282659</v>
      </c>
    </row>
    <row r="11" spans="1:65" x14ac:dyDescent="0.25">
      <c r="A11" t="s">
        <v>63</v>
      </c>
      <c r="B11" t="s">
        <v>64</v>
      </c>
      <c r="C11" t="s">
        <v>52</v>
      </c>
      <c r="D11">
        <v>1</v>
      </c>
      <c r="E11">
        <v>1100</v>
      </c>
      <c r="G11" s="3">
        <f t="shared" si="0"/>
        <v>12843.599999999999</v>
      </c>
      <c r="H11">
        <v>386</v>
      </c>
      <c r="I11">
        <v>0.43290000000000001</v>
      </c>
      <c r="J11">
        <v>114</v>
      </c>
      <c r="K11" s="4">
        <v>477</v>
      </c>
      <c r="L11">
        <f t="shared" si="1"/>
        <v>363</v>
      </c>
      <c r="M11">
        <f t="shared" si="2"/>
        <v>272</v>
      </c>
      <c r="N11">
        <f t="shared" si="3"/>
        <v>0.69944903581267226</v>
      </c>
      <c r="O11" s="4">
        <v>0.43290000000000001</v>
      </c>
      <c r="P11">
        <v>114</v>
      </c>
      <c r="Q11">
        <f>0.8*(P11-J11)/(K11-J11)+0.1</f>
        <v>0.1</v>
      </c>
      <c r="R11">
        <f t="shared" si="4"/>
        <v>0.77146000000000003</v>
      </c>
      <c r="S11" s="4">
        <f>R11*365*P11</f>
        <v>32100.4506</v>
      </c>
      <c r="T11" s="4">
        <f t="shared" si="5"/>
        <v>22470.315419999999</v>
      </c>
      <c r="U11">
        <v>114</v>
      </c>
      <c r="V11">
        <f>1.25*L11</f>
        <v>453.75</v>
      </c>
      <c r="W11">
        <f>J11-L11/8</f>
        <v>68.625</v>
      </c>
      <c r="X11">
        <f t="shared" si="6"/>
        <v>-286.67551175132678</v>
      </c>
      <c r="Y11">
        <f t="shared" si="7"/>
        <v>278.15869029567858</v>
      </c>
      <c r="Z11">
        <f t="shared" si="8"/>
        <v>278.15869029567858</v>
      </c>
      <c r="AA11">
        <f t="shared" si="9"/>
        <v>0.46178223756623377</v>
      </c>
      <c r="AB11">
        <f t="shared" si="10"/>
        <v>0.48514553719008263</v>
      </c>
      <c r="AC11">
        <f t="shared" si="11"/>
        <v>49255.818238069187</v>
      </c>
      <c r="AD11" s="4">
        <f t="shared" si="12"/>
        <v>34479.072766648431</v>
      </c>
    </row>
    <row r="12" spans="1:65" x14ac:dyDescent="0.25">
      <c r="A12" t="s">
        <v>65</v>
      </c>
      <c r="B12" t="s">
        <v>64</v>
      </c>
      <c r="C12" t="s">
        <v>52</v>
      </c>
      <c r="D12">
        <v>2</v>
      </c>
      <c r="E12">
        <v>1900</v>
      </c>
      <c r="G12" s="3">
        <f t="shared" si="0"/>
        <v>22184.400000000001</v>
      </c>
      <c r="H12">
        <v>212</v>
      </c>
      <c r="I12">
        <v>0.69589999999999996</v>
      </c>
      <c r="J12">
        <v>80</v>
      </c>
      <c r="K12" s="4">
        <v>583</v>
      </c>
      <c r="L12">
        <f t="shared" si="1"/>
        <v>503</v>
      </c>
      <c r="M12">
        <f t="shared" si="2"/>
        <v>132</v>
      </c>
      <c r="N12">
        <f t="shared" si="3"/>
        <v>0.30994035785288276</v>
      </c>
      <c r="O12" s="4">
        <v>0.69589999999999996</v>
      </c>
      <c r="P12">
        <v>114</v>
      </c>
      <c r="Q12">
        <f>0.8*(P12-J12)/(K12-J12)+0.1</f>
        <v>0.15407554671968193</v>
      </c>
      <c r="R12">
        <f t="shared" si="4"/>
        <v>0.72866461232604374</v>
      </c>
      <c r="S12" s="4">
        <f>R12*365*P12</f>
        <v>30319.734518886682</v>
      </c>
      <c r="T12" s="4">
        <f t="shared" si="5"/>
        <v>21223.814163220675</v>
      </c>
      <c r="U12">
        <v>80</v>
      </c>
      <c r="V12">
        <f>1.25*L12</f>
        <v>628.75</v>
      </c>
      <c r="W12">
        <f>J12-L12/8</f>
        <v>17.125</v>
      </c>
      <c r="X12">
        <f t="shared" si="6"/>
        <v>-397.23907000252717</v>
      </c>
      <c r="Y12">
        <f t="shared" si="7"/>
        <v>346.45405294414962</v>
      </c>
      <c r="Z12">
        <f t="shared" si="8"/>
        <v>346.45405294414962</v>
      </c>
      <c r="AA12">
        <f t="shared" si="9"/>
        <v>0.52378378201852827</v>
      </c>
      <c r="AB12">
        <f t="shared" si="10"/>
        <v>0.43607751491053676</v>
      </c>
      <c r="AC12">
        <f t="shared" si="11"/>
        <v>55144.50019007743</v>
      </c>
      <c r="AD12" s="4">
        <f t="shared" si="12"/>
        <v>38601.150133054201</v>
      </c>
    </row>
    <row r="13" spans="1:65" x14ac:dyDescent="0.25">
      <c r="A13" t="s">
        <v>66</v>
      </c>
      <c r="B13" t="s">
        <v>64</v>
      </c>
      <c r="C13" t="s">
        <v>61</v>
      </c>
      <c r="D13">
        <v>1</v>
      </c>
      <c r="E13">
        <v>1800</v>
      </c>
      <c r="G13" s="3">
        <f t="shared" si="0"/>
        <v>21016.799999999999</v>
      </c>
      <c r="H13">
        <v>969</v>
      </c>
      <c r="I13">
        <v>0.1096</v>
      </c>
      <c r="J13">
        <v>239</v>
      </c>
      <c r="K13" s="4">
        <v>1431</v>
      </c>
      <c r="L13">
        <f t="shared" si="1"/>
        <v>1192</v>
      </c>
      <c r="M13">
        <f t="shared" si="2"/>
        <v>730</v>
      </c>
      <c r="N13">
        <f t="shared" si="3"/>
        <v>0.58993288590604032</v>
      </c>
      <c r="O13" s="4">
        <v>0.1096</v>
      </c>
      <c r="P13">
        <v>114</v>
      </c>
      <c r="Q13">
        <f>0.8*(P13-J13)/(K13-J13)+0.1</f>
        <v>1.6107382550335572E-2</v>
      </c>
      <c r="R13">
        <f t="shared" si="4"/>
        <v>0.83785261744966444</v>
      </c>
      <c r="S13" s="4">
        <f>R13*365*P13</f>
        <v>34863.047412080537</v>
      </c>
      <c r="T13" s="4">
        <f t="shared" si="5"/>
        <v>24404.133188456373</v>
      </c>
      <c r="U13">
        <v>239</v>
      </c>
      <c r="V13">
        <f>1.25*L13</f>
        <v>1490</v>
      </c>
      <c r="W13">
        <f>J13-L13/8</f>
        <v>90</v>
      </c>
      <c r="X13">
        <f t="shared" si="6"/>
        <v>-941.36972453879207</v>
      </c>
      <c r="Y13">
        <f t="shared" si="7"/>
        <v>845.72908769269657</v>
      </c>
      <c r="Z13">
        <f t="shared" si="8"/>
        <v>845.72908769269657</v>
      </c>
      <c r="AA13">
        <f t="shared" si="9"/>
        <v>0.50720072999509835</v>
      </c>
      <c r="AB13">
        <f t="shared" si="10"/>
        <v>0.44920134228187919</v>
      </c>
      <c r="AC13">
        <f t="shared" si="11"/>
        <v>138664.46411041176</v>
      </c>
      <c r="AD13" s="4">
        <f t="shared" si="12"/>
        <v>97065.124877288225</v>
      </c>
    </row>
    <row r="14" spans="1:65" x14ac:dyDescent="0.25">
      <c r="A14" t="s">
        <v>67</v>
      </c>
      <c r="B14" t="s">
        <v>64</v>
      </c>
      <c r="C14" t="s">
        <v>61</v>
      </c>
      <c r="D14">
        <v>2</v>
      </c>
      <c r="E14">
        <v>3200</v>
      </c>
      <c r="G14" s="3">
        <f t="shared" si="0"/>
        <v>37363.199999999997</v>
      </c>
      <c r="H14">
        <v>885</v>
      </c>
      <c r="I14">
        <v>0.22470000000000001</v>
      </c>
      <c r="J14">
        <v>236</v>
      </c>
      <c r="K14" s="4">
        <v>1533</v>
      </c>
      <c r="L14">
        <f t="shared" si="1"/>
        <v>1297</v>
      </c>
      <c r="M14">
        <f t="shared" si="2"/>
        <v>649</v>
      </c>
      <c r="N14">
        <f t="shared" si="3"/>
        <v>0.50030840400925214</v>
      </c>
      <c r="O14" s="4">
        <v>0.22470000000000001</v>
      </c>
      <c r="P14">
        <v>114</v>
      </c>
      <c r="Q14">
        <f>0.8*(P14-J14)/(K14-J14)+0.1</f>
        <v>2.4749421742482652E-2</v>
      </c>
      <c r="R14">
        <f t="shared" si="4"/>
        <v>0.8310133076329993</v>
      </c>
      <c r="S14" s="4">
        <f>R14*365*P14</f>
        <v>34578.463730609103</v>
      </c>
      <c r="T14" s="4">
        <f t="shared" si="5"/>
        <v>24204.92461142637</v>
      </c>
      <c r="U14">
        <v>236</v>
      </c>
      <c r="V14">
        <f>1.25*L14</f>
        <v>1621.25</v>
      </c>
      <c r="W14">
        <f>J14-L14/8</f>
        <v>73.875</v>
      </c>
      <c r="X14">
        <f t="shared" si="6"/>
        <v>-1024.2923932271924</v>
      </c>
      <c r="Y14">
        <f t="shared" si="7"/>
        <v>908.20060967904988</v>
      </c>
      <c r="Z14">
        <f t="shared" si="8"/>
        <v>908.20060967904988</v>
      </c>
      <c r="AA14">
        <f t="shared" si="9"/>
        <v>0.51461872609347714</v>
      </c>
      <c r="AB14">
        <f t="shared" si="10"/>
        <v>0.44333074016962221</v>
      </c>
      <c r="AC14">
        <f t="shared" si="11"/>
        <v>146961.13570670309</v>
      </c>
      <c r="AD14" s="4">
        <f t="shared" si="12"/>
        <v>102872.79499469216</v>
      </c>
    </row>
    <row r="15" spans="1:65" x14ac:dyDescent="0.25">
      <c r="A15" t="s">
        <v>68</v>
      </c>
      <c r="B15" t="s">
        <v>69</v>
      </c>
      <c r="C15" t="s">
        <v>52</v>
      </c>
      <c r="D15">
        <v>1</v>
      </c>
      <c r="E15">
        <v>1000</v>
      </c>
      <c r="G15" s="3">
        <f t="shared" si="0"/>
        <v>11676</v>
      </c>
      <c r="H15">
        <v>287</v>
      </c>
      <c r="I15">
        <v>0.21920000000000001</v>
      </c>
      <c r="J15">
        <v>138</v>
      </c>
      <c r="K15" s="4">
        <v>550</v>
      </c>
      <c r="L15">
        <f t="shared" si="1"/>
        <v>412</v>
      </c>
      <c r="M15">
        <f t="shared" si="2"/>
        <v>149</v>
      </c>
      <c r="N15">
        <f t="shared" si="3"/>
        <v>0.38932038834951455</v>
      </c>
      <c r="O15" s="4">
        <v>0.21920000000000001</v>
      </c>
      <c r="P15">
        <v>114</v>
      </c>
      <c r="Q15">
        <f>0.8*(P15-J15)/(K15-J15)+0.1</f>
        <v>5.3398058252427182E-2</v>
      </c>
      <c r="R15">
        <f t="shared" si="4"/>
        <v>0.80834077669902915</v>
      </c>
      <c r="S15" s="4">
        <f>R15*365*P15</f>
        <v>33635.059718446602</v>
      </c>
      <c r="T15" s="4">
        <f t="shared" si="5"/>
        <v>23544.541802912619</v>
      </c>
      <c r="U15">
        <v>138</v>
      </c>
      <c r="V15">
        <f>1.25*L15</f>
        <v>515</v>
      </c>
      <c r="W15">
        <f>J15-L15/8</f>
        <v>86.5</v>
      </c>
      <c r="X15">
        <f t="shared" si="6"/>
        <v>-325.37275713924691</v>
      </c>
      <c r="Y15">
        <f t="shared" si="7"/>
        <v>320.01206722264345</v>
      </c>
      <c r="Z15">
        <f t="shared" si="8"/>
        <v>320.01206722264345</v>
      </c>
      <c r="AA15">
        <f t="shared" si="9"/>
        <v>0.45342148975270574</v>
      </c>
      <c r="AB15">
        <f t="shared" si="10"/>
        <v>0.49176223300970873</v>
      </c>
      <c r="AC15">
        <f t="shared" si="11"/>
        <v>57439.994800122957</v>
      </c>
      <c r="AD15" s="4">
        <f t="shared" si="12"/>
        <v>40207.996360086065</v>
      </c>
    </row>
    <row r="16" spans="1:65" x14ac:dyDescent="0.25">
      <c r="A16" t="s">
        <v>70</v>
      </c>
      <c r="B16" t="s">
        <v>54</v>
      </c>
      <c r="C16" t="s">
        <v>61</v>
      </c>
      <c r="D16">
        <v>1</v>
      </c>
      <c r="E16">
        <v>1000</v>
      </c>
      <c r="G16" s="3">
        <f t="shared" si="0"/>
        <v>11676</v>
      </c>
      <c r="H16">
        <v>206</v>
      </c>
      <c r="I16">
        <v>0.39179999999999998</v>
      </c>
      <c r="J16">
        <v>116</v>
      </c>
      <c r="K16" s="4">
        <v>296</v>
      </c>
      <c r="L16">
        <f t="shared" si="1"/>
        <v>180</v>
      </c>
      <c r="M16">
        <f t="shared" si="2"/>
        <v>90</v>
      </c>
      <c r="N16">
        <f t="shared" si="3"/>
        <v>0.5</v>
      </c>
      <c r="O16" s="4">
        <v>0.39179999999999998</v>
      </c>
      <c r="P16">
        <v>114</v>
      </c>
      <c r="Q16">
        <f>0.8*(P16-J16)/(K16-J16)+0.1</f>
        <v>9.1111111111111115E-2</v>
      </c>
      <c r="R16">
        <f t="shared" si="4"/>
        <v>0.77849466666666667</v>
      </c>
      <c r="S16" s="4">
        <f>R16*365*P16</f>
        <v>32393.163079999998</v>
      </c>
      <c r="T16" s="4">
        <f t="shared" si="5"/>
        <v>22675.214155999998</v>
      </c>
      <c r="U16">
        <v>116</v>
      </c>
      <c r="V16">
        <f>1.25*L16</f>
        <v>225</v>
      </c>
      <c r="W16">
        <f>J16-L16/8</f>
        <v>93.5</v>
      </c>
      <c r="X16">
        <f t="shared" si="6"/>
        <v>-142.15314632297196</v>
      </c>
      <c r="Y16">
        <f t="shared" si="7"/>
        <v>167.66546626231997</v>
      </c>
      <c r="Z16">
        <f t="shared" si="8"/>
        <v>167.66546626231997</v>
      </c>
      <c r="AA16">
        <f t="shared" si="9"/>
        <v>0.32962429449919983</v>
      </c>
      <c r="AB16">
        <f t="shared" si="10"/>
        <v>0.58973533333333328</v>
      </c>
      <c r="AC16">
        <f t="shared" si="11"/>
        <v>36090.561116664772</v>
      </c>
      <c r="AD16" s="4">
        <f t="shared" si="12"/>
        <v>25263.392781665338</v>
      </c>
    </row>
    <row r="17" spans="1:30" x14ac:dyDescent="0.25">
      <c r="A17" t="s">
        <v>71</v>
      </c>
      <c r="B17" t="s">
        <v>69</v>
      </c>
      <c r="C17" t="s">
        <v>52</v>
      </c>
      <c r="D17">
        <v>2</v>
      </c>
      <c r="E17">
        <v>1300</v>
      </c>
      <c r="G17" s="3">
        <f t="shared" si="0"/>
        <v>15178.8</v>
      </c>
      <c r="H17">
        <v>462</v>
      </c>
      <c r="I17">
        <v>0.53700000000000003</v>
      </c>
      <c r="J17">
        <v>175</v>
      </c>
      <c r="K17" s="4">
        <v>917</v>
      </c>
      <c r="L17">
        <f t="shared" si="1"/>
        <v>742</v>
      </c>
      <c r="M17">
        <f t="shared" si="2"/>
        <v>287</v>
      </c>
      <c r="N17">
        <f t="shared" si="3"/>
        <v>0.40943396226415096</v>
      </c>
      <c r="O17" s="4">
        <v>0.53700000000000003</v>
      </c>
      <c r="P17">
        <v>114</v>
      </c>
      <c r="Q17">
        <f>0.8*(P17-J17)/(K17-J17)+0.1</f>
        <v>3.4231805929919132E-2</v>
      </c>
      <c r="R17">
        <f t="shared" si="4"/>
        <v>0.82350894878706205</v>
      </c>
      <c r="S17" s="4">
        <f>R17*365*P17</f>
        <v>34266.20735902965</v>
      </c>
      <c r="T17" s="4">
        <f t="shared" si="5"/>
        <v>23986.345151320755</v>
      </c>
      <c r="U17">
        <v>175</v>
      </c>
      <c r="V17">
        <f>1.25*L17</f>
        <v>927.5</v>
      </c>
      <c r="W17">
        <f>J17-L17/8</f>
        <v>82.25</v>
      </c>
      <c r="X17">
        <f t="shared" si="6"/>
        <v>-585.98685873136219</v>
      </c>
      <c r="Y17">
        <f t="shared" si="7"/>
        <v>539.56542203689673</v>
      </c>
      <c r="Z17">
        <f t="shared" si="8"/>
        <v>539.56542203689673</v>
      </c>
      <c r="AA17">
        <f t="shared" si="9"/>
        <v>0.49306244963546819</v>
      </c>
      <c r="AB17">
        <f t="shared" si="10"/>
        <v>0.46039037735849048</v>
      </c>
      <c r="AC17">
        <f t="shared" si="11"/>
        <v>90669.915815323431</v>
      </c>
      <c r="AD17" s="4">
        <f t="shared" si="12"/>
        <v>63468.941070726396</v>
      </c>
    </row>
    <row r="18" spans="1:30" x14ac:dyDescent="0.25">
      <c r="A18" t="s">
        <v>72</v>
      </c>
      <c r="B18" t="s">
        <v>69</v>
      </c>
      <c r="C18" t="s">
        <v>61</v>
      </c>
      <c r="D18">
        <v>1</v>
      </c>
      <c r="E18">
        <v>1200</v>
      </c>
      <c r="G18" s="3">
        <f t="shared" si="0"/>
        <v>14011.199999999999</v>
      </c>
      <c r="H18">
        <v>389</v>
      </c>
      <c r="I18">
        <v>0.51229999999999998</v>
      </c>
      <c r="J18">
        <v>130</v>
      </c>
      <c r="K18" s="4">
        <v>821</v>
      </c>
      <c r="L18">
        <f t="shared" si="1"/>
        <v>691</v>
      </c>
      <c r="M18">
        <f t="shared" si="2"/>
        <v>259</v>
      </c>
      <c r="N18">
        <f t="shared" si="3"/>
        <v>0.39985528219971056</v>
      </c>
      <c r="O18" s="4">
        <v>0.51229999999999998</v>
      </c>
      <c r="P18">
        <v>114</v>
      </c>
      <c r="Q18">
        <f>0.8*(P18-J18)/(K18-J18)+0.1</f>
        <v>8.1476121562952253E-2</v>
      </c>
      <c r="R18">
        <f t="shared" si="4"/>
        <v>0.78611979739507964</v>
      </c>
      <c r="S18" s="4">
        <f>R18*365*P18</f>
        <v>32710.444769609268</v>
      </c>
      <c r="T18" s="4">
        <f t="shared" si="5"/>
        <v>22897.311338726486</v>
      </c>
      <c r="U18">
        <v>130</v>
      </c>
      <c r="V18">
        <f>1.25*L18</f>
        <v>863.75</v>
      </c>
      <c r="W18">
        <f>J18-L18/8</f>
        <v>43.625</v>
      </c>
      <c r="X18">
        <f t="shared" si="6"/>
        <v>-545.71013393985345</v>
      </c>
      <c r="Y18">
        <f t="shared" si="7"/>
        <v>485.99353992923938</v>
      </c>
      <c r="Z18">
        <f t="shared" si="8"/>
        <v>485.99353992923938</v>
      </c>
      <c r="AA18">
        <f t="shared" si="9"/>
        <v>0.51214881612647101</v>
      </c>
      <c r="AB18">
        <f t="shared" si="10"/>
        <v>0.44528542691751088</v>
      </c>
      <c r="AC18">
        <f t="shared" si="11"/>
        <v>78988.131930888456</v>
      </c>
      <c r="AD18" s="4">
        <f t="shared" si="12"/>
        <v>55291.692351621918</v>
      </c>
    </row>
    <row r="19" spans="1:30" x14ac:dyDescent="0.25">
      <c r="A19" t="s">
        <v>73</v>
      </c>
      <c r="B19" t="s">
        <v>69</v>
      </c>
      <c r="C19" t="s">
        <v>61</v>
      </c>
      <c r="D19">
        <v>2</v>
      </c>
      <c r="E19">
        <v>1600</v>
      </c>
      <c r="G19" s="3">
        <f t="shared" si="0"/>
        <v>18681.599999999999</v>
      </c>
      <c r="H19">
        <v>678</v>
      </c>
      <c r="I19">
        <v>0.36159999999999998</v>
      </c>
      <c r="J19">
        <v>241</v>
      </c>
      <c r="K19" s="4">
        <v>866</v>
      </c>
      <c r="L19">
        <f t="shared" si="1"/>
        <v>625</v>
      </c>
      <c r="M19">
        <f t="shared" si="2"/>
        <v>437</v>
      </c>
      <c r="N19">
        <f t="shared" si="3"/>
        <v>0.65936000000000006</v>
      </c>
      <c r="O19" s="4">
        <v>0.36159999999999998</v>
      </c>
      <c r="P19">
        <v>114</v>
      </c>
      <c r="Q19">
        <f>0.8*(P19-J19)/(K19-J19)+0.1</f>
        <v>-6.2560000000000004E-2</v>
      </c>
      <c r="R19">
        <f t="shared" si="4"/>
        <v>0.90010998399999997</v>
      </c>
      <c r="S19" s="4">
        <f>R19*365*P19</f>
        <v>37453.57643424</v>
      </c>
      <c r="T19" s="4">
        <f t="shared" si="5"/>
        <v>26217.503503967997</v>
      </c>
      <c r="U19">
        <v>241</v>
      </c>
      <c r="V19">
        <f>1.25*L19</f>
        <v>781.25</v>
      </c>
      <c r="W19">
        <f>J19-L19/8</f>
        <v>162.875</v>
      </c>
      <c r="X19">
        <f t="shared" si="6"/>
        <v>-493.58731362143038</v>
      </c>
      <c r="Y19">
        <f t="shared" si="7"/>
        <v>501.28286896638872</v>
      </c>
      <c r="Z19">
        <f t="shared" si="8"/>
        <v>501.28286896638872</v>
      </c>
      <c r="AA19">
        <f t="shared" si="9"/>
        <v>0.43316207227697756</v>
      </c>
      <c r="AB19">
        <f t="shared" si="10"/>
        <v>0.50779553599999994</v>
      </c>
      <c r="AC19">
        <f t="shared" si="11"/>
        <v>92910.459144057866</v>
      </c>
      <c r="AD19" s="4">
        <f t="shared" si="12"/>
        <v>65037.321400840505</v>
      </c>
    </row>
    <row r="20" spans="1:30" x14ac:dyDescent="0.25">
      <c r="A20" t="s">
        <v>74</v>
      </c>
      <c r="B20" t="s">
        <v>75</v>
      </c>
      <c r="C20" t="s">
        <v>52</v>
      </c>
      <c r="D20">
        <v>1</v>
      </c>
      <c r="E20">
        <v>800</v>
      </c>
      <c r="G20" s="3">
        <f t="shared" si="0"/>
        <v>9340.7999999999993</v>
      </c>
      <c r="H20">
        <v>163</v>
      </c>
      <c r="I20">
        <v>0.84379999999999999</v>
      </c>
      <c r="J20">
        <v>134</v>
      </c>
      <c r="K20" s="4">
        <v>288</v>
      </c>
      <c r="L20">
        <f t="shared" si="1"/>
        <v>154</v>
      </c>
      <c r="M20">
        <f t="shared" si="2"/>
        <v>29</v>
      </c>
      <c r="N20">
        <f t="shared" si="3"/>
        <v>0.25064935064935068</v>
      </c>
      <c r="O20" s="4">
        <v>0.84379999999999999</v>
      </c>
      <c r="P20">
        <v>114</v>
      </c>
      <c r="Q20">
        <f>0.8*(P20-J20)/(K20-J20)+0.1</f>
        <v>-3.8961038961038974E-3</v>
      </c>
      <c r="R20">
        <f t="shared" si="4"/>
        <v>0.85368337662337668</v>
      </c>
      <c r="S20" s="4">
        <f>R20*365*P20</f>
        <v>35521.765301298707</v>
      </c>
      <c r="T20" s="4">
        <f t="shared" si="5"/>
        <v>24865.235710909092</v>
      </c>
      <c r="U20">
        <v>134</v>
      </c>
      <c r="V20">
        <f>1.25*L20</f>
        <v>192.5</v>
      </c>
      <c r="W20">
        <f>J20-L20/8</f>
        <v>114.75</v>
      </c>
      <c r="X20">
        <f t="shared" si="6"/>
        <v>-121.61991407632044</v>
      </c>
      <c r="Y20">
        <f t="shared" si="7"/>
        <v>160.82489891331815</v>
      </c>
      <c r="Z20">
        <f t="shared" si="8"/>
        <v>160.82489891331815</v>
      </c>
      <c r="AA20">
        <f t="shared" si="9"/>
        <v>0.23935012422502935</v>
      </c>
      <c r="AB20">
        <f t="shared" si="10"/>
        <v>0.66117831168831176</v>
      </c>
      <c r="AC20">
        <f t="shared" si="11"/>
        <v>38811.886326447151</v>
      </c>
      <c r="AD20" s="4">
        <f t="shared" si="12"/>
        <v>27168.320428513005</v>
      </c>
    </row>
    <row r="21" spans="1:30" x14ac:dyDescent="0.25">
      <c r="A21" t="s">
        <v>76</v>
      </c>
      <c r="B21" t="s">
        <v>75</v>
      </c>
      <c r="C21" t="s">
        <v>52</v>
      </c>
      <c r="D21">
        <v>2</v>
      </c>
      <c r="E21">
        <v>1200</v>
      </c>
      <c r="G21" s="3">
        <f t="shared" si="0"/>
        <v>14011.199999999999</v>
      </c>
      <c r="H21">
        <v>374</v>
      </c>
      <c r="I21">
        <v>0.91510000000000002</v>
      </c>
      <c r="J21">
        <v>234</v>
      </c>
      <c r="K21" s="4">
        <v>794</v>
      </c>
      <c r="L21">
        <f t="shared" si="1"/>
        <v>560</v>
      </c>
      <c r="M21">
        <f t="shared" si="2"/>
        <v>140</v>
      </c>
      <c r="N21">
        <f t="shared" si="3"/>
        <v>0.30000000000000004</v>
      </c>
      <c r="O21" s="4">
        <v>0.91510000000000002</v>
      </c>
      <c r="P21">
        <v>114</v>
      </c>
      <c r="Q21">
        <f>0.8*(P21-J21)/(K21-J21)+0.1</f>
        <v>-7.1428571428571425E-2</v>
      </c>
      <c r="R21">
        <f t="shared" si="4"/>
        <v>0.90712857142857151</v>
      </c>
      <c r="S21" s="4">
        <f>R21*365*P21</f>
        <v>37745.619857142854</v>
      </c>
      <c r="T21" s="4">
        <f t="shared" si="5"/>
        <v>26421.933899999996</v>
      </c>
      <c r="U21">
        <v>234</v>
      </c>
      <c r="V21">
        <f>1.25*L21</f>
        <v>700</v>
      </c>
      <c r="W21">
        <f>J21-L21/8</f>
        <v>164</v>
      </c>
      <c r="X21">
        <f t="shared" si="6"/>
        <v>-442.25423300480162</v>
      </c>
      <c r="Y21">
        <f t="shared" si="7"/>
        <v>458.18145059388422</v>
      </c>
      <c r="Z21">
        <f t="shared" si="8"/>
        <v>458.18145059388422</v>
      </c>
      <c r="AA21">
        <f t="shared" si="9"/>
        <v>0.42025921513412029</v>
      </c>
      <c r="AB21">
        <f t="shared" si="10"/>
        <v>0.51800685714285721</v>
      </c>
      <c r="AC21">
        <f t="shared" si="11"/>
        <v>86629.513626502041</v>
      </c>
      <c r="AD21" s="4">
        <f t="shared" si="12"/>
        <v>60640.659538551423</v>
      </c>
    </row>
    <row r="22" spans="1:30" x14ac:dyDescent="0.25">
      <c r="A22" t="s">
        <v>77</v>
      </c>
      <c r="B22" t="s">
        <v>75</v>
      </c>
      <c r="C22" t="s">
        <v>61</v>
      </c>
      <c r="D22">
        <v>1</v>
      </c>
      <c r="E22">
        <v>900</v>
      </c>
      <c r="G22" s="3">
        <f t="shared" si="0"/>
        <v>10508.4</v>
      </c>
      <c r="H22">
        <v>444</v>
      </c>
      <c r="I22">
        <v>0.43009999999999998</v>
      </c>
      <c r="J22">
        <v>252</v>
      </c>
      <c r="K22" s="4">
        <v>547</v>
      </c>
      <c r="L22">
        <f t="shared" si="1"/>
        <v>295</v>
      </c>
      <c r="M22">
        <f t="shared" si="2"/>
        <v>192</v>
      </c>
      <c r="N22">
        <f t="shared" si="3"/>
        <v>0.62067796610169501</v>
      </c>
      <c r="O22" s="4">
        <v>0.43009999999999998</v>
      </c>
      <c r="P22">
        <v>114</v>
      </c>
      <c r="Q22">
        <f>0.8*(P22-J22)/(K22-J22)+0.1</f>
        <v>-0.27423728813559323</v>
      </c>
      <c r="R22">
        <f t="shared" si="4"/>
        <v>1.0676313898305085</v>
      </c>
      <c r="S22" s="4">
        <f>R22*365*P22</f>
        <v>44424.14213084746</v>
      </c>
      <c r="T22" s="4">
        <f t="shared" si="5"/>
        <v>31096.89949159322</v>
      </c>
      <c r="U22">
        <v>252</v>
      </c>
      <c r="V22">
        <f>1.25*L22</f>
        <v>368.75</v>
      </c>
      <c r="W22">
        <f>J22-L22/8</f>
        <v>215.125</v>
      </c>
      <c r="X22">
        <f t="shared" si="6"/>
        <v>-232.97321202931514</v>
      </c>
      <c r="Y22">
        <f t="shared" si="7"/>
        <v>305.72951415213544</v>
      </c>
      <c r="Z22">
        <f t="shared" si="8"/>
        <v>305.72951415213544</v>
      </c>
      <c r="AA22">
        <f t="shared" si="9"/>
        <v>0.24570715702274018</v>
      </c>
      <c r="AB22">
        <f t="shared" si="10"/>
        <v>0.65614735593220341</v>
      </c>
      <c r="AC22">
        <f t="shared" si="11"/>
        <v>73220.318504596711</v>
      </c>
      <c r="AD22" s="4">
        <f t="shared" si="12"/>
        <v>51254.222953217693</v>
      </c>
    </row>
    <row r="23" spans="1:30" x14ac:dyDescent="0.25">
      <c r="A23" t="s">
        <v>78</v>
      </c>
      <c r="B23" t="s">
        <v>75</v>
      </c>
      <c r="C23" t="s">
        <v>61</v>
      </c>
      <c r="D23">
        <v>2</v>
      </c>
      <c r="E23">
        <v>1100</v>
      </c>
      <c r="G23" s="3">
        <f t="shared" si="0"/>
        <v>12843.599999999999</v>
      </c>
      <c r="H23">
        <v>426</v>
      </c>
      <c r="I23">
        <v>0.48220000000000002</v>
      </c>
      <c r="J23">
        <v>246</v>
      </c>
      <c r="K23" s="4">
        <v>616</v>
      </c>
      <c r="L23">
        <f t="shared" si="1"/>
        <v>370</v>
      </c>
      <c r="M23">
        <f t="shared" si="2"/>
        <v>180</v>
      </c>
      <c r="N23">
        <f t="shared" si="3"/>
        <v>0.48918918918918919</v>
      </c>
      <c r="O23" s="4">
        <v>0.48220000000000002</v>
      </c>
      <c r="P23">
        <v>114</v>
      </c>
      <c r="Q23">
        <f>0.8*(P23-J23)/(K23-J23)+0.1</f>
        <v>-0.18540540540540543</v>
      </c>
      <c r="R23">
        <f t="shared" si="4"/>
        <v>0.99732983783783791</v>
      </c>
      <c r="S23" s="4">
        <f>R23*365*P23</f>
        <v>41498.894552432437</v>
      </c>
      <c r="T23" s="4">
        <f t="shared" si="5"/>
        <v>29049.226186702705</v>
      </c>
      <c r="U23">
        <v>246</v>
      </c>
      <c r="V23">
        <f>1.25*L23</f>
        <v>462.5</v>
      </c>
      <c r="W23">
        <f>J23-L23/8</f>
        <v>199.75</v>
      </c>
      <c r="X23">
        <f t="shared" si="6"/>
        <v>-292.20368966388679</v>
      </c>
      <c r="Y23">
        <f t="shared" si="7"/>
        <v>348.42345842810215</v>
      </c>
      <c r="Z23">
        <f t="shared" si="8"/>
        <v>348.42345842810215</v>
      </c>
      <c r="AA23">
        <f t="shared" si="9"/>
        <v>0.32145612633103166</v>
      </c>
      <c r="AB23">
        <f t="shared" si="10"/>
        <v>0.59619962162162166</v>
      </c>
      <c r="AC23">
        <f t="shared" si="11"/>
        <v>75821.425938809931</v>
      </c>
      <c r="AD23" s="4">
        <f t="shared" si="12"/>
        <v>53074.998157166949</v>
      </c>
    </row>
    <row r="24" spans="1:30" x14ac:dyDescent="0.25">
      <c r="A24" t="s">
        <v>79</v>
      </c>
      <c r="B24" t="s">
        <v>80</v>
      </c>
      <c r="C24" t="s">
        <v>52</v>
      </c>
      <c r="D24">
        <v>1</v>
      </c>
      <c r="E24">
        <v>1000</v>
      </c>
      <c r="G24" s="3">
        <f t="shared" si="0"/>
        <v>11676</v>
      </c>
      <c r="H24">
        <v>332</v>
      </c>
      <c r="I24">
        <v>0.4904</v>
      </c>
      <c r="J24">
        <v>171</v>
      </c>
      <c r="K24" s="4">
        <v>457</v>
      </c>
      <c r="L24">
        <f t="shared" si="1"/>
        <v>286</v>
      </c>
      <c r="M24">
        <f t="shared" si="2"/>
        <v>161</v>
      </c>
      <c r="N24">
        <f t="shared" si="3"/>
        <v>0.55034965034965044</v>
      </c>
      <c r="O24" s="4">
        <v>0.4904</v>
      </c>
      <c r="P24">
        <v>114</v>
      </c>
      <c r="Q24">
        <f>0.8*(P24-J24)/(K24-J24)+0.1</f>
        <v>-5.9440559440559426E-2</v>
      </c>
      <c r="R24">
        <f t="shared" si="4"/>
        <v>0.89764125874125877</v>
      </c>
      <c r="S24" s="4">
        <f>R24*365*P24</f>
        <v>37350.852776223779</v>
      </c>
      <c r="T24" s="4">
        <f t="shared" si="5"/>
        <v>26145.596943356642</v>
      </c>
      <c r="U24">
        <v>171</v>
      </c>
      <c r="V24">
        <f>1.25*L24</f>
        <v>357.5</v>
      </c>
      <c r="W24">
        <f>J24-L24/8</f>
        <v>135.25</v>
      </c>
      <c r="X24">
        <f t="shared" si="6"/>
        <v>-225.86555471316655</v>
      </c>
      <c r="Y24">
        <f t="shared" si="7"/>
        <v>259.74624083901949</v>
      </c>
      <c r="Z24">
        <f t="shared" si="8"/>
        <v>259.74624083901949</v>
      </c>
      <c r="AA24">
        <f t="shared" si="9"/>
        <v>0.34824123311613842</v>
      </c>
      <c r="AB24">
        <f t="shared" si="10"/>
        <v>0.57500188811188813</v>
      </c>
      <c r="AC24">
        <f t="shared" si="11"/>
        <v>54514.421303026516</v>
      </c>
      <c r="AD24" s="4">
        <f t="shared" si="12"/>
        <v>38160.094912118562</v>
      </c>
    </row>
    <row r="25" spans="1:30" x14ac:dyDescent="0.25">
      <c r="A25" t="s">
        <v>81</v>
      </c>
      <c r="B25" t="s">
        <v>80</v>
      </c>
      <c r="C25" t="s">
        <v>52</v>
      </c>
      <c r="D25">
        <v>2</v>
      </c>
      <c r="E25">
        <v>1400</v>
      </c>
      <c r="G25" s="3">
        <f t="shared" si="0"/>
        <v>16346.400000000001</v>
      </c>
      <c r="H25">
        <v>430</v>
      </c>
      <c r="I25">
        <v>0.52329999999999999</v>
      </c>
      <c r="J25">
        <v>262</v>
      </c>
      <c r="K25" s="4">
        <v>567</v>
      </c>
      <c r="L25">
        <f t="shared" si="1"/>
        <v>305</v>
      </c>
      <c r="M25">
        <f t="shared" si="2"/>
        <v>168</v>
      </c>
      <c r="N25">
        <f t="shared" si="3"/>
        <v>0.54065573770491804</v>
      </c>
      <c r="O25" s="4">
        <v>0.52329999999999999</v>
      </c>
      <c r="P25">
        <v>114</v>
      </c>
      <c r="Q25">
        <f>0.8*(P25-J25)/(K25-J25)+0.1</f>
        <v>-0.28819672131147545</v>
      </c>
      <c r="R25">
        <f t="shared" si="4"/>
        <v>1.0786788852459017</v>
      </c>
      <c r="S25" s="4">
        <f>R25*365*P25</f>
        <v>44883.828415081967</v>
      </c>
      <c r="T25" s="4">
        <f t="shared" si="5"/>
        <v>31418.679890557374</v>
      </c>
      <c r="U25">
        <v>262</v>
      </c>
      <c r="V25">
        <f>1.25*L25</f>
        <v>381.25</v>
      </c>
      <c r="W25">
        <f>J25-L25/8</f>
        <v>223.875</v>
      </c>
      <c r="X25">
        <f t="shared" si="6"/>
        <v>-240.87060904725803</v>
      </c>
      <c r="Y25">
        <f t="shared" si="7"/>
        <v>316.82204005559771</v>
      </c>
      <c r="Z25">
        <f t="shared" si="8"/>
        <v>316.82204005559771</v>
      </c>
      <c r="AA25">
        <f t="shared" si="9"/>
        <v>0.24379551489992843</v>
      </c>
      <c r="AB25">
        <f t="shared" si="10"/>
        <v>0.65766022950819669</v>
      </c>
      <c r="AC25">
        <f t="shared" si="11"/>
        <v>76051.858285320108</v>
      </c>
      <c r="AD25" s="4">
        <f t="shared" si="12"/>
        <v>53236.300799724071</v>
      </c>
    </row>
    <row r="26" spans="1:30" x14ac:dyDescent="0.25">
      <c r="A26" t="s">
        <v>82</v>
      </c>
      <c r="B26" t="s">
        <v>80</v>
      </c>
      <c r="C26" t="s">
        <v>61</v>
      </c>
      <c r="D26">
        <v>1</v>
      </c>
      <c r="E26">
        <v>1500</v>
      </c>
      <c r="G26" s="3">
        <f t="shared" si="0"/>
        <v>17514</v>
      </c>
      <c r="H26">
        <v>662</v>
      </c>
      <c r="I26">
        <v>0.44929999999999998</v>
      </c>
      <c r="J26">
        <v>229</v>
      </c>
      <c r="K26" s="4">
        <v>859</v>
      </c>
      <c r="L26">
        <f t="shared" si="1"/>
        <v>630</v>
      </c>
      <c r="M26">
        <f t="shared" si="2"/>
        <v>433</v>
      </c>
      <c r="N26">
        <f t="shared" si="3"/>
        <v>0.64984126984126989</v>
      </c>
      <c r="O26" s="4">
        <v>0.44929999999999998</v>
      </c>
      <c r="P26">
        <v>114</v>
      </c>
      <c r="Q26">
        <f>0.8*(P26-J26)/(K26-J26)+0.1</f>
        <v>-4.6031746031746035E-2</v>
      </c>
      <c r="R26">
        <f t="shared" si="4"/>
        <v>0.88702952380952382</v>
      </c>
      <c r="S26" s="4">
        <f>R26*365*P26</f>
        <v>36909.298485714287</v>
      </c>
      <c r="T26" s="4">
        <f t="shared" si="5"/>
        <v>25836.50894</v>
      </c>
      <c r="U26">
        <v>229</v>
      </c>
      <c r="V26">
        <f>1.25*L26</f>
        <v>787.5</v>
      </c>
      <c r="W26">
        <f>J26-L26/8</f>
        <v>150.25</v>
      </c>
      <c r="X26">
        <f t="shared" si="6"/>
        <v>-497.53601213040184</v>
      </c>
      <c r="Y26">
        <f t="shared" si="7"/>
        <v>498.32913191811986</v>
      </c>
      <c r="Z26">
        <f t="shared" si="8"/>
        <v>498.32913191811986</v>
      </c>
      <c r="AA26">
        <f t="shared" si="9"/>
        <v>0.44200524688015219</v>
      </c>
      <c r="AB26">
        <f t="shared" si="10"/>
        <v>0.50079704761904753</v>
      </c>
      <c r="AC26">
        <f t="shared" si="11"/>
        <v>91090.041672612409</v>
      </c>
      <c r="AD26" s="4">
        <f t="shared" si="12"/>
        <v>63763.029170828682</v>
      </c>
    </row>
    <row r="27" spans="1:30" x14ac:dyDescent="0.25">
      <c r="A27" t="s">
        <v>83</v>
      </c>
      <c r="B27" t="s">
        <v>54</v>
      </c>
      <c r="C27" t="s">
        <v>61</v>
      </c>
      <c r="D27">
        <v>2</v>
      </c>
      <c r="E27">
        <v>1300</v>
      </c>
      <c r="G27" s="3">
        <f t="shared" si="0"/>
        <v>15178.8</v>
      </c>
      <c r="H27">
        <v>186</v>
      </c>
      <c r="I27">
        <v>0.6603</v>
      </c>
      <c r="J27">
        <v>136</v>
      </c>
      <c r="K27" s="4">
        <v>336</v>
      </c>
      <c r="L27">
        <f t="shared" si="1"/>
        <v>200</v>
      </c>
      <c r="M27">
        <f t="shared" si="2"/>
        <v>50</v>
      </c>
      <c r="N27">
        <f t="shared" si="3"/>
        <v>0.30000000000000004</v>
      </c>
      <c r="O27" s="4">
        <v>0.6603</v>
      </c>
      <c r="P27">
        <v>114</v>
      </c>
      <c r="Q27">
        <f>0.8*(P27-J27)/(K27-J27)+0.1</f>
        <v>1.1999999999999997E-2</v>
      </c>
      <c r="R27">
        <f t="shared" si="4"/>
        <v>0.84110320000000005</v>
      </c>
      <c r="S27" s="4">
        <f>R27*365*P27</f>
        <v>34998.304152000004</v>
      </c>
      <c r="T27" s="4">
        <f t="shared" si="5"/>
        <v>24498.812906400002</v>
      </c>
      <c r="U27">
        <v>136</v>
      </c>
      <c r="V27">
        <f>1.25*L27</f>
        <v>250</v>
      </c>
      <c r="W27">
        <f>J27-L27/8</f>
        <v>111</v>
      </c>
      <c r="X27">
        <f t="shared" si="6"/>
        <v>-157.94794035885772</v>
      </c>
      <c r="Y27">
        <f t="shared" si="7"/>
        <v>189.8505180692444</v>
      </c>
      <c r="Z27">
        <f t="shared" si="8"/>
        <v>189.8505180692444</v>
      </c>
      <c r="AA27">
        <f t="shared" si="9"/>
        <v>0.31540207227697759</v>
      </c>
      <c r="AB27">
        <f t="shared" si="10"/>
        <v>0.60099079999999994</v>
      </c>
      <c r="AC27">
        <f t="shared" si="11"/>
        <v>41645.921378220119</v>
      </c>
      <c r="AD27" s="4">
        <f t="shared" si="12"/>
        <v>29152.144964754079</v>
      </c>
    </row>
    <row r="28" spans="1:30" x14ac:dyDescent="0.25">
      <c r="A28" t="s">
        <v>84</v>
      </c>
      <c r="B28" t="s">
        <v>80</v>
      </c>
      <c r="C28" t="s">
        <v>61</v>
      </c>
      <c r="D28">
        <v>2</v>
      </c>
      <c r="E28">
        <v>1600</v>
      </c>
      <c r="G28" s="3">
        <f t="shared" si="0"/>
        <v>18681.599999999999</v>
      </c>
      <c r="H28">
        <v>696</v>
      </c>
      <c r="I28">
        <v>0.48770000000000002</v>
      </c>
      <c r="J28">
        <v>449</v>
      </c>
      <c r="K28" s="4">
        <v>899</v>
      </c>
      <c r="L28">
        <f t="shared" si="1"/>
        <v>450</v>
      </c>
      <c r="M28">
        <f t="shared" si="2"/>
        <v>247</v>
      </c>
      <c r="N28">
        <f t="shared" si="3"/>
        <v>0.53911111111111121</v>
      </c>
      <c r="O28" s="4">
        <v>0.48770000000000002</v>
      </c>
      <c r="P28">
        <v>114</v>
      </c>
      <c r="Q28">
        <f>0.8*(P28-J28)/(K28-J28)+0.1</f>
        <v>-0.49555555555555553</v>
      </c>
      <c r="R28">
        <f t="shared" si="4"/>
        <v>1.2427826666666666</v>
      </c>
      <c r="S28" s="4">
        <f>R28*365*P28</f>
        <v>51712.186759999997</v>
      </c>
      <c r="T28" s="4">
        <f t="shared" si="5"/>
        <v>36198.530731999992</v>
      </c>
      <c r="U28">
        <v>449</v>
      </c>
      <c r="V28">
        <f>1.25*L28</f>
        <v>562.5</v>
      </c>
      <c r="W28">
        <f>J28-L28/8</f>
        <v>392.75</v>
      </c>
      <c r="X28">
        <f t="shared" si="6"/>
        <v>-355.38286580742988</v>
      </c>
      <c r="Y28">
        <f t="shared" si="7"/>
        <v>498.66366565579983</v>
      </c>
      <c r="Z28">
        <f t="shared" si="8"/>
        <v>498.66366565579983</v>
      </c>
      <c r="AA28">
        <f t="shared" si="9"/>
        <v>0.18829096116586636</v>
      </c>
      <c r="AB28">
        <f t="shared" si="10"/>
        <v>0.70158653333333343</v>
      </c>
      <c r="AC28">
        <f t="shared" si="11"/>
        <v>127697.33505766194</v>
      </c>
      <c r="AD28" s="4">
        <f t="shared" si="12"/>
        <v>89388.13454036336</v>
      </c>
    </row>
    <row r="29" spans="1:30" x14ac:dyDescent="0.25">
      <c r="A29" t="s">
        <v>85</v>
      </c>
      <c r="B29" t="s">
        <v>86</v>
      </c>
      <c r="C29" t="s">
        <v>52</v>
      </c>
      <c r="D29">
        <v>1</v>
      </c>
      <c r="E29">
        <v>600</v>
      </c>
      <c r="G29" s="3">
        <f t="shared" si="0"/>
        <v>7005.5999999999995</v>
      </c>
      <c r="H29">
        <v>182</v>
      </c>
      <c r="I29">
        <v>0.43840000000000001</v>
      </c>
      <c r="J29">
        <v>132</v>
      </c>
      <c r="K29" s="4">
        <v>226</v>
      </c>
      <c r="L29">
        <f t="shared" si="1"/>
        <v>94</v>
      </c>
      <c r="M29">
        <f t="shared" si="2"/>
        <v>50</v>
      </c>
      <c r="N29">
        <f t="shared" si="3"/>
        <v>0.52553191489361706</v>
      </c>
      <c r="O29" s="4">
        <v>0.43840000000000001</v>
      </c>
      <c r="P29">
        <v>114</v>
      </c>
      <c r="Q29">
        <f>0.8*(P29-J29)/(K29-J29)+0.1</f>
        <v>-5.3191489361702121E-2</v>
      </c>
      <c r="R29">
        <f t="shared" si="4"/>
        <v>0.89269574468085111</v>
      </c>
      <c r="S29" s="4">
        <f>R29*365*P29</f>
        <v>37145.069936170214</v>
      </c>
      <c r="T29" s="4">
        <f t="shared" si="5"/>
        <v>26001.548955319147</v>
      </c>
      <c r="U29">
        <v>132</v>
      </c>
      <c r="V29">
        <f>1.25*L29</f>
        <v>117.5</v>
      </c>
      <c r="W29">
        <f>J29-L29/8</f>
        <v>120.25</v>
      </c>
      <c r="X29">
        <f t="shared" si="6"/>
        <v>-74.235531968663125</v>
      </c>
      <c r="Y29">
        <f t="shared" si="7"/>
        <v>123.26974349254485</v>
      </c>
      <c r="Z29">
        <f t="shared" si="8"/>
        <v>132</v>
      </c>
      <c r="AA29">
        <f t="shared" si="9"/>
        <v>0.1</v>
      </c>
      <c r="AB29">
        <f t="shared" si="10"/>
        <v>0.77146000000000003</v>
      </c>
      <c r="AC29">
        <f t="shared" si="11"/>
        <v>37168.942800000004</v>
      </c>
      <c r="AD29" s="4">
        <f t="shared" si="12"/>
        <v>26018.259960000003</v>
      </c>
    </row>
    <row r="30" spans="1:30" x14ac:dyDescent="0.25">
      <c r="A30" t="s">
        <v>87</v>
      </c>
      <c r="B30" t="s">
        <v>86</v>
      </c>
      <c r="C30" t="s">
        <v>52</v>
      </c>
      <c r="D30">
        <v>2</v>
      </c>
      <c r="E30">
        <v>800</v>
      </c>
      <c r="G30" s="3">
        <f t="shared" si="0"/>
        <v>9340.7999999999993</v>
      </c>
      <c r="H30">
        <v>241</v>
      </c>
      <c r="I30">
        <v>0.53149999999999997</v>
      </c>
      <c r="J30">
        <v>157</v>
      </c>
      <c r="K30" s="4">
        <v>340</v>
      </c>
      <c r="L30">
        <f t="shared" si="1"/>
        <v>183</v>
      </c>
      <c r="M30">
        <f t="shared" si="2"/>
        <v>84</v>
      </c>
      <c r="N30">
        <f t="shared" si="3"/>
        <v>0.46721311475409844</v>
      </c>
      <c r="O30" s="4">
        <v>0.53149999999999997</v>
      </c>
      <c r="P30">
        <v>114</v>
      </c>
      <c r="Q30">
        <f>0.8*(P30-J30)/(K30-J30)+0.1</f>
        <v>-8.797814207650273E-2</v>
      </c>
      <c r="R30">
        <f t="shared" si="4"/>
        <v>0.92022590163934426</v>
      </c>
      <c r="S30" s="4">
        <f>R30*365*P30</f>
        <v>38290.599767213113</v>
      </c>
      <c r="T30" s="4">
        <f t="shared" si="5"/>
        <v>26803.419837049176</v>
      </c>
      <c r="U30">
        <v>157</v>
      </c>
      <c r="V30">
        <f>1.25*L30</f>
        <v>228.75</v>
      </c>
      <c r="W30">
        <f>J30-L30/8</f>
        <v>134.125</v>
      </c>
      <c r="X30">
        <f t="shared" si="6"/>
        <v>-144.52236542835482</v>
      </c>
      <c r="Y30">
        <f t="shared" si="7"/>
        <v>189.99322403335862</v>
      </c>
      <c r="Z30">
        <f t="shared" si="8"/>
        <v>189.99322403335862</v>
      </c>
      <c r="AA30">
        <f t="shared" si="9"/>
        <v>0.24423267336987373</v>
      </c>
      <c r="AB30">
        <f t="shared" si="10"/>
        <v>0.65731426229508194</v>
      </c>
      <c r="AC30">
        <f t="shared" si="11"/>
        <v>45583.118402241242</v>
      </c>
      <c r="AD30" s="4">
        <f t="shared" si="12"/>
        <v>31908.182881568868</v>
      </c>
    </row>
    <row r="31" spans="1:30" x14ac:dyDescent="0.25">
      <c r="A31" t="s">
        <v>88</v>
      </c>
      <c r="B31" t="s">
        <v>86</v>
      </c>
      <c r="C31" t="s">
        <v>61</v>
      </c>
      <c r="D31">
        <v>1</v>
      </c>
      <c r="E31">
        <v>700</v>
      </c>
      <c r="G31" s="3">
        <f t="shared" si="0"/>
        <v>8173.2000000000007</v>
      </c>
      <c r="H31">
        <v>363</v>
      </c>
      <c r="I31">
        <v>0.13969999999999999</v>
      </c>
      <c r="J31">
        <v>215</v>
      </c>
      <c r="K31" s="4">
        <v>377</v>
      </c>
      <c r="L31">
        <f t="shared" si="1"/>
        <v>162</v>
      </c>
      <c r="M31">
        <f t="shared" si="2"/>
        <v>148</v>
      </c>
      <c r="N31">
        <f t="shared" si="3"/>
        <v>0.83086419753086416</v>
      </c>
      <c r="O31" s="4">
        <v>0.13969999999999999</v>
      </c>
      <c r="P31">
        <v>114</v>
      </c>
      <c r="Q31">
        <f>0.8*(P31-J31)/(K31-J31)+0.1</f>
        <v>-0.39876543209876547</v>
      </c>
      <c r="R31">
        <f t="shared" si="4"/>
        <v>1.166182962962963</v>
      </c>
      <c r="S31" s="4">
        <f>R31*365*P31</f>
        <v>48524.873088888889</v>
      </c>
      <c r="T31" s="4">
        <f t="shared" si="5"/>
        <v>33967.411162222219</v>
      </c>
      <c r="U31">
        <v>215</v>
      </c>
      <c r="V31">
        <f>1.25*L31</f>
        <v>202.5</v>
      </c>
      <c r="W31">
        <f>J31-L31/8</f>
        <v>194.75</v>
      </c>
      <c r="X31">
        <f t="shared" si="6"/>
        <v>-127.93783169067476</v>
      </c>
      <c r="Y31">
        <f t="shared" si="7"/>
        <v>206.19891963608794</v>
      </c>
      <c r="Z31">
        <f t="shared" si="8"/>
        <v>215</v>
      </c>
      <c r="AA31">
        <f t="shared" si="9"/>
        <v>0.1</v>
      </c>
      <c r="AB31">
        <f t="shared" si="10"/>
        <v>0.77146000000000003</v>
      </c>
      <c r="AC31">
        <f t="shared" si="11"/>
        <v>60540.323499999999</v>
      </c>
      <c r="AD31" s="4">
        <f t="shared" si="12"/>
        <v>42378.226449999995</v>
      </c>
    </row>
    <row r="32" spans="1:30" x14ac:dyDescent="0.25">
      <c r="A32" t="s">
        <v>89</v>
      </c>
      <c r="B32" t="s">
        <v>86</v>
      </c>
      <c r="C32" t="s">
        <v>61</v>
      </c>
      <c r="D32">
        <v>2</v>
      </c>
      <c r="E32">
        <v>1000</v>
      </c>
      <c r="G32" s="3">
        <f t="shared" si="0"/>
        <v>11676</v>
      </c>
      <c r="H32">
        <v>301</v>
      </c>
      <c r="I32">
        <v>0.46850000000000003</v>
      </c>
      <c r="J32">
        <v>202</v>
      </c>
      <c r="K32" s="4">
        <v>374</v>
      </c>
      <c r="L32">
        <f t="shared" si="1"/>
        <v>172</v>
      </c>
      <c r="M32">
        <f t="shared" si="2"/>
        <v>99</v>
      </c>
      <c r="N32">
        <f t="shared" si="3"/>
        <v>0.56046511627906981</v>
      </c>
      <c r="O32" s="4">
        <v>0.46850000000000003</v>
      </c>
      <c r="P32">
        <v>114</v>
      </c>
      <c r="Q32">
        <f>0.8*(P32-J32)/(K32-J32)+0.1</f>
        <v>-0.30930232558139537</v>
      </c>
      <c r="R32">
        <f t="shared" si="4"/>
        <v>1.0953818604651162</v>
      </c>
      <c r="S32" s="4">
        <f>R32*365*P32</f>
        <v>45578.839213953484</v>
      </c>
      <c r="T32" s="4">
        <f t="shared" si="5"/>
        <v>31905.187449767436</v>
      </c>
      <c r="U32">
        <v>202</v>
      </c>
      <c r="V32">
        <f>1.25*L32</f>
        <v>215</v>
      </c>
      <c r="W32">
        <f>J32-L32/8</f>
        <v>180.5</v>
      </c>
      <c r="X32">
        <f t="shared" si="6"/>
        <v>-135.83522870861765</v>
      </c>
      <c r="Y32">
        <f t="shared" si="7"/>
        <v>205.79144553955018</v>
      </c>
      <c r="Z32">
        <f t="shared" si="8"/>
        <v>205.79144553955018</v>
      </c>
      <c r="AA32">
        <f t="shared" si="9"/>
        <v>0.11763463041651247</v>
      </c>
      <c r="AB32">
        <f t="shared" si="10"/>
        <v>0.75750395348837207</v>
      </c>
      <c r="AC32">
        <f t="shared" si="11"/>
        <v>56899.05926045814</v>
      </c>
      <c r="AD32" s="4">
        <f t="shared" si="12"/>
        <v>39829.341482320699</v>
      </c>
    </row>
    <row r="33" spans="1:30" x14ac:dyDescent="0.25">
      <c r="A33" t="s">
        <v>90</v>
      </c>
      <c r="B33" t="s">
        <v>91</v>
      </c>
      <c r="C33" t="s">
        <v>52</v>
      </c>
      <c r="D33">
        <v>1</v>
      </c>
      <c r="E33">
        <v>700</v>
      </c>
      <c r="G33" s="3">
        <f t="shared" si="0"/>
        <v>8173.2000000000007</v>
      </c>
      <c r="H33">
        <v>212</v>
      </c>
      <c r="I33">
        <v>0.50139999999999996</v>
      </c>
      <c r="J33">
        <v>94</v>
      </c>
      <c r="K33" s="4">
        <v>356</v>
      </c>
      <c r="L33">
        <f t="shared" si="1"/>
        <v>262</v>
      </c>
      <c r="M33">
        <f t="shared" si="2"/>
        <v>118</v>
      </c>
      <c r="N33">
        <f t="shared" si="3"/>
        <v>0.46030534351145036</v>
      </c>
      <c r="O33" s="4">
        <v>0.50139999999999996</v>
      </c>
      <c r="P33">
        <v>114</v>
      </c>
      <c r="Q33">
        <f>0.8*(P33-J33)/(K33-J33)+0.1</f>
        <v>0.16106870229007633</v>
      </c>
      <c r="R33">
        <f t="shared" si="4"/>
        <v>0.72313022900763357</v>
      </c>
      <c r="S33" s="4">
        <f>R33*365*P33</f>
        <v>30089.448829007633</v>
      </c>
      <c r="T33" s="4">
        <f t="shared" si="5"/>
        <v>21062.614180305343</v>
      </c>
      <c r="U33">
        <v>94</v>
      </c>
      <c r="V33">
        <f>1.25*L33</f>
        <v>327.5</v>
      </c>
      <c r="W33">
        <f>J33-L33/8</f>
        <v>61.25</v>
      </c>
      <c r="X33">
        <f t="shared" si="6"/>
        <v>-206.9118018701036</v>
      </c>
      <c r="Y33">
        <f t="shared" si="7"/>
        <v>206.62417867071014</v>
      </c>
      <c r="Z33">
        <f t="shared" si="8"/>
        <v>206.62417867071014</v>
      </c>
      <c r="AA33">
        <f t="shared" si="9"/>
        <v>0.44389062189529815</v>
      </c>
      <c r="AB33">
        <f t="shared" si="10"/>
        <v>0.49930496183206108</v>
      </c>
      <c r="AC33">
        <f t="shared" si="11"/>
        <v>37656.494340337362</v>
      </c>
      <c r="AD33" s="4">
        <f t="shared" si="12"/>
        <v>26359.546038236153</v>
      </c>
    </row>
    <row r="34" spans="1:30" x14ac:dyDescent="0.25">
      <c r="A34" t="s">
        <v>92</v>
      </c>
      <c r="B34" t="s">
        <v>91</v>
      </c>
      <c r="C34" t="s">
        <v>52</v>
      </c>
      <c r="D34">
        <v>2</v>
      </c>
      <c r="E34">
        <v>900</v>
      </c>
      <c r="G34" s="3">
        <f t="shared" si="0"/>
        <v>10508.4</v>
      </c>
      <c r="H34">
        <v>340</v>
      </c>
      <c r="I34">
        <v>0.30680000000000002</v>
      </c>
      <c r="J34">
        <v>69</v>
      </c>
      <c r="K34" s="4">
        <v>485</v>
      </c>
      <c r="L34">
        <f t="shared" si="1"/>
        <v>416</v>
      </c>
      <c r="M34">
        <f t="shared" si="2"/>
        <v>271</v>
      </c>
      <c r="N34">
        <f t="shared" si="3"/>
        <v>0.62115384615384617</v>
      </c>
      <c r="O34" s="4">
        <v>0.30680000000000002</v>
      </c>
      <c r="P34">
        <v>114</v>
      </c>
      <c r="Q34">
        <f>0.8*(P34-J34)/(K34-J34)+0.1</f>
        <v>0.18653846153846154</v>
      </c>
      <c r="R34">
        <f t="shared" si="4"/>
        <v>0.70297346153846152</v>
      </c>
      <c r="S34" s="4">
        <f>R34*365*P34</f>
        <v>29250.725734615386</v>
      </c>
      <c r="T34" s="4">
        <f t="shared" si="5"/>
        <v>20475.508014230767</v>
      </c>
      <c r="U34">
        <v>69</v>
      </c>
      <c r="V34">
        <f>1.25*L34</f>
        <v>520</v>
      </c>
      <c r="W34">
        <f>J34-L34/8</f>
        <v>17</v>
      </c>
      <c r="X34">
        <f t="shared" si="6"/>
        <v>-328.53171594642407</v>
      </c>
      <c r="Y34">
        <f t="shared" si="7"/>
        <v>287.94907758402832</v>
      </c>
      <c r="Z34">
        <f t="shared" si="8"/>
        <v>287.94907758402832</v>
      </c>
      <c r="AA34">
        <f t="shared" si="9"/>
        <v>0.52105591843082366</v>
      </c>
      <c r="AB34">
        <f t="shared" si="10"/>
        <v>0.43823634615384616</v>
      </c>
      <c r="AC34">
        <f t="shared" si="11"/>
        <v>46059.259348160151</v>
      </c>
      <c r="AD34" s="4">
        <f t="shared" si="12"/>
        <v>32241.481543712103</v>
      </c>
    </row>
    <row r="35" spans="1:30" x14ac:dyDescent="0.25">
      <c r="A35" t="s">
        <v>93</v>
      </c>
      <c r="B35" t="s">
        <v>91</v>
      </c>
      <c r="C35" t="s">
        <v>61</v>
      </c>
      <c r="D35">
        <v>1</v>
      </c>
      <c r="E35">
        <v>1000</v>
      </c>
      <c r="G35" s="3">
        <f t="shared" si="0"/>
        <v>11676</v>
      </c>
      <c r="H35">
        <v>266</v>
      </c>
      <c r="I35">
        <v>0.52049999999999996</v>
      </c>
      <c r="J35">
        <v>84</v>
      </c>
      <c r="K35" s="4">
        <v>376</v>
      </c>
      <c r="L35">
        <f t="shared" si="1"/>
        <v>292</v>
      </c>
      <c r="M35">
        <f t="shared" si="2"/>
        <v>182</v>
      </c>
      <c r="N35">
        <f t="shared" si="3"/>
        <v>0.59863013698630141</v>
      </c>
      <c r="O35" s="4">
        <v>0.52049999999999996</v>
      </c>
      <c r="P35">
        <v>114</v>
      </c>
      <c r="Q35">
        <f>0.8*(P35-J35)/(K35-J35)+0.1</f>
        <v>0.18219178082191781</v>
      </c>
      <c r="R35">
        <f t="shared" si="4"/>
        <v>0.70641342465753421</v>
      </c>
      <c r="S35" s="4">
        <f>R35*365*P35</f>
        <v>29393.862599999997</v>
      </c>
      <c r="T35" s="4">
        <f t="shared" si="5"/>
        <v>20575.703819999995</v>
      </c>
      <c r="U35">
        <v>84</v>
      </c>
      <c r="V35">
        <f>1.25*L35</f>
        <v>365</v>
      </c>
      <c r="W35">
        <f>J35-L35/8</f>
        <v>47.5</v>
      </c>
      <c r="X35">
        <f t="shared" si="6"/>
        <v>-230.60399292393228</v>
      </c>
      <c r="Y35">
        <f t="shared" si="7"/>
        <v>219.90175638109682</v>
      </c>
      <c r="Z35">
        <f t="shared" si="8"/>
        <v>219.90175638109682</v>
      </c>
      <c r="AA35">
        <f t="shared" si="9"/>
        <v>0.47233357912629265</v>
      </c>
      <c r="AB35">
        <f t="shared" si="10"/>
        <v>0.47679520547945203</v>
      </c>
      <c r="AC35">
        <f t="shared" si="11"/>
        <v>38269.557638441373</v>
      </c>
      <c r="AD35" s="4">
        <f t="shared" si="12"/>
        <v>26788.690346908959</v>
      </c>
    </row>
    <row r="36" spans="1:30" x14ac:dyDescent="0.25">
      <c r="A36" t="s">
        <v>94</v>
      </c>
      <c r="B36" t="s">
        <v>91</v>
      </c>
      <c r="C36" t="s">
        <v>61</v>
      </c>
      <c r="D36">
        <v>2</v>
      </c>
      <c r="E36">
        <v>1200</v>
      </c>
      <c r="G36" s="3">
        <f t="shared" si="0"/>
        <v>14011.199999999999</v>
      </c>
      <c r="H36">
        <v>442</v>
      </c>
      <c r="I36">
        <v>0.1288</v>
      </c>
      <c r="J36">
        <v>109</v>
      </c>
      <c r="K36" s="4">
        <v>490</v>
      </c>
      <c r="L36">
        <f t="shared" si="1"/>
        <v>381</v>
      </c>
      <c r="M36">
        <f t="shared" si="2"/>
        <v>333</v>
      </c>
      <c r="N36">
        <f t="shared" si="3"/>
        <v>0.79921259842519687</v>
      </c>
      <c r="O36" s="4">
        <v>0.1288</v>
      </c>
      <c r="P36">
        <v>114</v>
      </c>
      <c r="Q36">
        <f>0.8*(P36-J36)/(K36-J36)+0.1</f>
        <v>0.110498687664042</v>
      </c>
      <c r="R36">
        <f t="shared" si="4"/>
        <v>0.76315133858267714</v>
      </c>
      <c r="S36" s="4">
        <f>R36*365*P36</f>
        <v>31754.727198425193</v>
      </c>
      <c r="T36" s="4">
        <f t="shared" si="5"/>
        <v>22228.309038897634</v>
      </c>
      <c r="U36">
        <v>109</v>
      </c>
      <c r="V36">
        <f>1.25*L36</f>
        <v>476.25</v>
      </c>
      <c r="W36">
        <f>J36-L36/8</f>
        <v>61.375</v>
      </c>
      <c r="X36">
        <f t="shared" si="6"/>
        <v>-300.89082638362396</v>
      </c>
      <c r="Y36">
        <f t="shared" si="7"/>
        <v>286.62523692191053</v>
      </c>
      <c r="Z36">
        <f t="shared" si="8"/>
        <v>286.62523692191053</v>
      </c>
      <c r="AA36">
        <f t="shared" si="9"/>
        <v>0.47296637673891972</v>
      </c>
      <c r="AB36">
        <f t="shared" si="10"/>
        <v>0.47629440944881896</v>
      </c>
      <c r="AC36">
        <f t="shared" si="11"/>
        <v>49829.069252789952</v>
      </c>
      <c r="AD36" s="4">
        <f t="shared" si="12"/>
        <v>34880.34847695296</v>
      </c>
    </row>
    <row r="37" spans="1:30" x14ac:dyDescent="0.25">
      <c r="A37" t="s">
        <v>95</v>
      </c>
      <c r="B37" t="s">
        <v>96</v>
      </c>
      <c r="C37" t="s">
        <v>52</v>
      </c>
      <c r="D37">
        <v>1</v>
      </c>
      <c r="E37">
        <v>1200</v>
      </c>
      <c r="G37" s="3">
        <f t="shared" si="0"/>
        <v>14011.199999999999</v>
      </c>
      <c r="H37">
        <v>354</v>
      </c>
      <c r="I37">
        <v>0.24110000000000001</v>
      </c>
      <c r="J37">
        <v>145</v>
      </c>
      <c r="K37" s="4">
        <v>434</v>
      </c>
      <c r="L37">
        <f t="shared" si="1"/>
        <v>289</v>
      </c>
      <c r="M37">
        <f t="shared" si="2"/>
        <v>209</v>
      </c>
      <c r="N37">
        <f t="shared" si="3"/>
        <v>0.67854671280276824</v>
      </c>
      <c r="O37" s="4">
        <v>0.24110000000000001</v>
      </c>
      <c r="P37">
        <v>114</v>
      </c>
      <c r="Q37">
        <f>0.8*(P37-J37)/(K37-J37)+0.1</f>
        <v>1.4186851211072674E-2</v>
      </c>
      <c r="R37">
        <f t="shared" si="4"/>
        <v>0.83937252595155709</v>
      </c>
      <c r="S37" s="4">
        <f>R37*365*P37</f>
        <v>34926.290804844291</v>
      </c>
      <c r="T37" s="4">
        <f t="shared" si="5"/>
        <v>24448.403563391003</v>
      </c>
      <c r="U37">
        <v>145</v>
      </c>
      <c r="V37">
        <f>1.25*L37</f>
        <v>361.25</v>
      </c>
      <c r="W37">
        <f>J37-L37/8</f>
        <v>108.875</v>
      </c>
      <c r="X37">
        <f t="shared" si="6"/>
        <v>-228.2347738185494</v>
      </c>
      <c r="Y37">
        <f t="shared" si="7"/>
        <v>248.57399861005814</v>
      </c>
      <c r="Z37">
        <f t="shared" si="8"/>
        <v>248.57399861005814</v>
      </c>
      <c r="AA37">
        <f t="shared" si="9"/>
        <v>0.38671003075448618</v>
      </c>
      <c r="AB37">
        <f t="shared" si="10"/>
        <v>0.54455768166089968</v>
      </c>
      <c r="AC37">
        <f t="shared" si="11"/>
        <v>49407.451347559632</v>
      </c>
      <c r="AD37" s="4">
        <f t="shared" si="12"/>
        <v>34585.21594329174</v>
      </c>
    </row>
    <row r="38" spans="1:30" x14ac:dyDescent="0.25">
      <c r="A38" t="s">
        <v>97</v>
      </c>
      <c r="B38" t="s">
        <v>98</v>
      </c>
      <c r="C38" t="s">
        <v>52</v>
      </c>
      <c r="D38">
        <v>2</v>
      </c>
      <c r="E38">
        <v>920</v>
      </c>
      <c r="G38" s="3">
        <f t="shared" si="0"/>
        <v>10741.92</v>
      </c>
      <c r="H38">
        <v>123</v>
      </c>
      <c r="I38">
        <v>0.4521</v>
      </c>
      <c r="J38">
        <v>111</v>
      </c>
      <c r="K38" s="4">
        <v>147</v>
      </c>
      <c r="L38">
        <f t="shared" si="1"/>
        <v>36</v>
      </c>
      <c r="M38">
        <f t="shared" si="2"/>
        <v>12</v>
      </c>
      <c r="N38">
        <f t="shared" si="3"/>
        <v>0.3666666666666667</v>
      </c>
      <c r="O38" s="4">
        <v>0.4521</v>
      </c>
      <c r="P38">
        <v>114</v>
      </c>
      <c r="Q38">
        <f>0.8*(P38-J38)/(K38-J38)+0.1</f>
        <v>0.16666666666666669</v>
      </c>
      <c r="R38">
        <f t="shared" si="4"/>
        <v>0.71870000000000001</v>
      </c>
      <c r="S38" s="4">
        <f>R38*365*P38</f>
        <v>29905.106999999996</v>
      </c>
      <c r="T38" s="4">
        <f t="shared" si="5"/>
        <v>20933.574899999996</v>
      </c>
      <c r="U38">
        <v>111</v>
      </c>
      <c r="V38">
        <f>1.25*L38</f>
        <v>45</v>
      </c>
      <c r="W38">
        <f>J38-L38/8</f>
        <v>106.5</v>
      </c>
      <c r="X38">
        <f t="shared" si="6"/>
        <v>-28.430629264594391</v>
      </c>
      <c r="Y38">
        <f t="shared" si="7"/>
        <v>77.433093252463991</v>
      </c>
      <c r="Z38">
        <f t="shared" si="8"/>
        <v>111</v>
      </c>
      <c r="AA38">
        <f t="shared" si="9"/>
        <v>0.1</v>
      </c>
      <c r="AB38">
        <f t="shared" si="10"/>
        <v>0.77146000000000003</v>
      </c>
      <c r="AC38">
        <f t="shared" si="11"/>
        <v>31255.701900000004</v>
      </c>
      <c r="AD38" s="4">
        <f t="shared" si="12"/>
        <v>21878.991330000001</v>
      </c>
    </row>
    <row r="39" spans="1:30" x14ac:dyDescent="0.25">
      <c r="A39" t="s">
        <v>99</v>
      </c>
      <c r="B39" t="s">
        <v>96</v>
      </c>
      <c r="C39" t="s">
        <v>52</v>
      </c>
      <c r="D39">
        <v>2</v>
      </c>
      <c r="E39">
        <v>1300</v>
      </c>
      <c r="G39" s="3">
        <f t="shared" si="0"/>
        <v>15178.8</v>
      </c>
      <c r="H39">
        <v>377</v>
      </c>
      <c r="I39">
        <v>0.47949999999999998</v>
      </c>
      <c r="J39">
        <v>228</v>
      </c>
      <c r="K39" s="4">
        <v>457</v>
      </c>
      <c r="L39">
        <f t="shared" si="1"/>
        <v>229</v>
      </c>
      <c r="M39">
        <f t="shared" si="2"/>
        <v>149</v>
      </c>
      <c r="N39">
        <f t="shared" si="3"/>
        <v>0.62052401746724895</v>
      </c>
      <c r="O39" s="4">
        <v>0.47949999999999998</v>
      </c>
      <c r="P39">
        <v>114</v>
      </c>
      <c r="Q39">
        <f>0.8*(P39-J39)/(K39-J39)+0.1</f>
        <v>-0.29825327510917032</v>
      </c>
      <c r="R39">
        <f t="shared" si="4"/>
        <v>1.0866376419213974</v>
      </c>
      <c r="S39" s="4">
        <f>R39*365*P39</f>
        <v>45214.992280349346</v>
      </c>
      <c r="T39" s="4">
        <f t="shared" si="5"/>
        <v>31650.494596244542</v>
      </c>
      <c r="U39">
        <v>228</v>
      </c>
      <c r="V39">
        <f>1.25*L39</f>
        <v>286.25</v>
      </c>
      <c r="W39">
        <f>J39-L39/8</f>
        <v>199.375</v>
      </c>
      <c r="X39">
        <f t="shared" si="6"/>
        <v>-180.8503917108921</v>
      </c>
      <c r="Y39">
        <f t="shared" si="7"/>
        <v>253.51884318928481</v>
      </c>
      <c r="Z39">
        <f t="shared" si="8"/>
        <v>253.51884318928481</v>
      </c>
      <c r="AA39">
        <f t="shared" si="9"/>
        <v>0.18914879716780719</v>
      </c>
      <c r="AB39">
        <f t="shared" si="10"/>
        <v>0.70090764192139743</v>
      </c>
      <c r="AC39">
        <f t="shared" si="11"/>
        <v>64858.052515291376</v>
      </c>
      <c r="AD39" s="4">
        <f t="shared" si="12"/>
        <v>45400.636760703957</v>
      </c>
    </row>
    <row r="40" spans="1:30" x14ac:dyDescent="0.25">
      <c r="A40" t="s">
        <v>100</v>
      </c>
      <c r="B40" t="s">
        <v>96</v>
      </c>
      <c r="C40" t="s">
        <v>61</v>
      </c>
      <c r="D40">
        <v>1</v>
      </c>
      <c r="E40">
        <v>1100</v>
      </c>
      <c r="G40" s="3">
        <f t="shared" si="0"/>
        <v>12843.599999999999</v>
      </c>
      <c r="H40">
        <v>318</v>
      </c>
      <c r="I40">
        <v>0.2712</v>
      </c>
      <c r="J40">
        <v>90</v>
      </c>
      <c r="K40" s="4">
        <v>375</v>
      </c>
      <c r="L40">
        <f t="shared" si="1"/>
        <v>285</v>
      </c>
      <c r="M40">
        <f t="shared" si="2"/>
        <v>228</v>
      </c>
      <c r="N40">
        <f t="shared" si="3"/>
        <v>0.74</v>
      </c>
      <c r="O40" s="4">
        <v>0.2712</v>
      </c>
      <c r="P40">
        <v>114</v>
      </c>
      <c r="Q40">
        <f>0.8*(P40-J40)/(K40-J40)+0.1</f>
        <v>0.16736842105263161</v>
      </c>
      <c r="R40">
        <f t="shared" si="4"/>
        <v>0.71814463157894737</v>
      </c>
      <c r="S40" s="4">
        <f>R40*365*P40</f>
        <v>29881.99812</v>
      </c>
      <c r="T40" s="4">
        <f t="shared" si="5"/>
        <v>20917.398684</v>
      </c>
      <c r="U40">
        <v>90</v>
      </c>
      <c r="V40">
        <f>1.25*L40</f>
        <v>356.25</v>
      </c>
      <c r="W40">
        <f>J40-L40/8</f>
        <v>54.375</v>
      </c>
      <c r="X40">
        <f t="shared" si="6"/>
        <v>-225.07581501137224</v>
      </c>
      <c r="Y40">
        <f t="shared" si="7"/>
        <v>218.63698824867325</v>
      </c>
      <c r="Z40">
        <f t="shared" si="8"/>
        <v>218.63698824867325</v>
      </c>
      <c r="AA40">
        <f t="shared" si="9"/>
        <v>0.46108628280329333</v>
      </c>
      <c r="AB40">
        <f t="shared" si="10"/>
        <v>0.4856963157894737</v>
      </c>
      <c r="AC40">
        <f t="shared" si="11"/>
        <v>38759.780586005778</v>
      </c>
      <c r="AD40" s="4">
        <f t="shared" si="12"/>
        <v>27131.846410204042</v>
      </c>
    </row>
    <row r="41" spans="1:30" x14ac:dyDescent="0.25">
      <c r="A41" t="s">
        <v>101</v>
      </c>
      <c r="B41" t="s">
        <v>96</v>
      </c>
      <c r="C41" t="s">
        <v>61</v>
      </c>
      <c r="D41">
        <v>2</v>
      </c>
      <c r="E41">
        <v>1200</v>
      </c>
      <c r="G41" s="3">
        <f t="shared" si="0"/>
        <v>14011.199999999999</v>
      </c>
      <c r="H41">
        <v>198</v>
      </c>
      <c r="I41">
        <v>0.43009999999999998</v>
      </c>
      <c r="J41">
        <v>128</v>
      </c>
      <c r="K41" s="4">
        <v>238</v>
      </c>
      <c r="L41">
        <f t="shared" si="1"/>
        <v>110</v>
      </c>
      <c r="M41">
        <f t="shared" si="2"/>
        <v>70</v>
      </c>
      <c r="N41">
        <f t="shared" si="3"/>
        <v>0.60909090909090902</v>
      </c>
      <c r="O41" s="4">
        <v>0.43009999999999998</v>
      </c>
      <c r="P41">
        <v>114</v>
      </c>
      <c r="Q41">
        <f>0.8*(P41-J41)/(K41-J41)+0.1</f>
        <v>-1.818181818181816E-3</v>
      </c>
      <c r="R41">
        <f t="shared" si="4"/>
        <v>0.85203890909090907</v>
      </c>
      <c r="S41" s="4">
        <f>R41*365*P41</f>
        <v>35453.339007272727</v>
      </c>
      <c r="T41" s="4">
        <f t="shared" si="5"/>
        <v>24817.337305090907</v>
      </c>
      <c r="U41">
        <v>128</v>
      </c>
      <c r="V41">
        <f>1.25*L41</f>
        <v>137.5</v>
      </c>
      <c r="W41">
        <f>J41-L41/8</f>
        <v>114.25</v>
      </c>
      <c r="X41">
        <f t="shared" si="6"/>
        <v>-86.871367197371754</v>
      </c>
      <c r="Y41">
        <f t="shared" si="7"/>
        <v>131.01778493808442</v>
      </c>
      <c r="Z41">
        <f t="shared" si="8"/>
        <v>131.01778493808442</v>
      </c>
      <c r="AA41">
        <f t="shared" si="9"/>
        <v>0.12194752682243214</v>
      </c>
      <c r="AB41">
        <f t="shared" si="10"/>
        <v>0.75409072727272719</v>
      </c>
      <c r="AC41">
        <f t="shared" si="11"/>
        <v>36061.743306311975</v>
      </c>
      <c r="AD41" s="4">
        <f t="shared" si="12"/>
        <v>25243.22031441838</v>
      </c>
    </row>
    <row r="42" spans="1:30" x14ac:dyDescent="0.25">
      <c r="A42" t="s">
        <v>102</v>
      </c>
      <c r="B42" t="s">
        <v>103</v>
      </c>
      <c r="C42" t="s">
        <v>52</v>
      </c>
      <c r="D42">
        <v>1</v>
      </c>
      <c r="E42">
        <v>1300</v>
      </c>
      <c r="G42" s="3">
        <f t="shared" si="0"/>
        <v>15178.8</v>
      </c>
      <c r="H42">
        <v>149</v>
      </c>
      <c r="I42">
        <v>0.56710000000000005</v>
      </c>
      <c r="J42">
        <v>126</v>
      </c>
      <c r="K42" s="4">
        <v>188</v>
      </c>
      <c r="L42">
        <f t="shared" si="1"/>
        <v>62</v>
      </c>
      <c r="M42">
        <f t="shared" si="2"/>
        <v>23</v>
      </c>
      <c r="N42">
        <f t="shared" si="3"/>
        <v>0.39677419354838717</v>
      </c>
      <c r="O42" s="4">
        <v>0.56710000000000005</v>
      </c>
      <c r="P42">
        <v>114</v>
      </c>
      <c r="Q42">
        <f>0.8*(P42-J42)/(K42-J42)+0.1</f>
        <v>-5.4838709677419384E-2</v>
      </c>
      <c r="R42">
        <f t="shared" si="4"/>
        <v>0.89399935483870974</v>
      </c>
      <c r="S42" s="4">
        <f>R42*365*P42</f>
        <v>37199.31315483871</v>
      </c>
      <c r="T42" s="4">
        <f t="shared" si="5"/>
        <v>26039.519208387097</v>
      </c>
      <c r="U42">
        <v>126</v>
      </c>
      <c r="V42">
        <f>1.25*L42</f>
        <v>77.5</v>
      </c>
      <c r="W42">
        <f>J42-L42/8</f>
        <v>118.25</v>
      </c>
      <c r="X42">
        <f t="shared" si="6"/>
        <v>-48.963861511245895</v>
      </c>
      <c r="Y42">
        <f t="shared" si="7"/>
        <v>100.77366060146578</v>
      </c>
      <c r="Z42">
        <f t="shared" si="8"/>
        <v>126</v>
      </c>
      <c r="AA42">
        <f t="shared" si="9"/>
        <v>0.1</v>
      </c>
      <c r="AB42">
        <f t="shared" si="10"/>
        <v>0.77146000000000003</v>
      </c>
      <c r="AC42">
        <f t="shared" si="11"/>
        <v>35479.445400000004</v>
      </c>
      <c r="AD42" s="4">
        <f t="shared" si="12"/>
        <v>24835.611780000003</v>
      </c>
    </row>
    <row r="43" spans="1:30" x14ac:dyDescent="0.25">
      <c r="A43" t="s">
        <v>104</v>
      </c>
      <c r="B43" t="s">
        <v>103</v>
      </c>
      <c r="C43" t="s">
        <v>52</v>
      </c>
      <c r="D43">
        <v>2</v>
      </c>
      <c r="E43">
        <v>1700</v>
      </c>
      <c r="G43" s="3">
        <f t="shared" si="0"/>
        <v>19849.199999999997</v>
      </c>
      <c r="H43">
        <v>210</v>
      </c>
      <c r="I43">
        <v>0.32050000000000001</v>
      </c>
      <c r="J43">
        <v>152</v>
      </c>
      <c r="K43" s="4">
        <v>247</v>
      </c>
      <c r="L43">
        <f t="shared" si="1"/>
        <v>95</v>
      </c>
      <c r="M43">
        <f t="shared" si="2"/>
        <v>58</v>
      </c>
      <c r="N43">
        <f t="shared" si="3"/>
        <v>0.58842105263157907</v>
      </c>
      <c r="O43" s="4">
        <v>0.32050000000000001</v>
      </c>
      <c r="P43">
        <v>114</v>
      </c>
      <c r="Q43">
        <f>0.8*(P43-J43)/(K43-J43)+0.1</f>
        <v>-0.22</v>
      </c>
      <c r="R43">
        <f t="shared" si="4"/>
        <v>1.024708</v>
      </c>
      <c r="S43" s="4">
        <f>R43*365*P43</f>
        <v>42638.099880000002</v>
      </c>
      <c r="T43" s="4">
        <f t="shared" si="5"/>
        <v>29846.669915999999</v>
      </c>
      <c r="U43">
        <v>152</v>
      </c>
      <c r="V43">
        <f>1.25*L43</f>
        <v>118.75</v>
      </c>
      <c r="W43">
        <f>J43-L43/8</f>
        <v>140.125</v>
      </c>
      <c r="X43">
        <f t="shared" si="6"/>
        <v>-75.025271670457414</v>
      </c>
      <c r="Y43">
        <f t="shared" si="7"/>
        <v>133.87899608289106</v>
      </c>
      <c r="Z43">
        <f t="shared" si="8"/>
        <v>152</v>
      </c>
      <c r="AA43">
        <f t="shared" si="9"/>
        <v>0.1</v>
      </c>
      <c r="AB43">
        <f t="shared" si="10"/>
        <v>0.77146000000000003</v>
      </c>
      <c r="AC43">
        <f t="shared" si="11"/>
        <v>42800.6008</v>
      </c>
      <c r="AD43" s="4">
        <f t="shared" si="12"/>
        <v>29960.420559999999</v>
      </c>
    </row>
    <row r="44" spans="1:30" x14ac:dyDescent="0.25">
      <c r="A44" t="s">
        <v>105</v>
      </c>
      <c r="B44" t="s">
        <v>103</v>
      </c>
      <c r="C44" t="s">
        <v>61</v>
      </c>
      <c r="D44">
        <v>1</v>
      </c>
      <c r="E44">
        <v>1200</v>
      </c>
      <c r="G44" s="3">
        <f t="shared" si="0"/>
        <v>14011.199999999999</v>
      </c>
      <c r="H44">
        <v>187</v>
      </c>
      <c r="I44">
        <v>0.44929999999999998</v>
      </c>
      <c r="J44">
        <v>141</v>
      </c>
      <c r="K44" s="4">
        <v>263</v>
      </c>
      <c r="L44">
        <f t="shared" si="1"/>
        <v>122</v>
      </c>
      <c r="M44">
        <f t="shared" si="2"/>
        <v>46</v>
      </c>
      <c r="N44">
        <f t="shared" si="3"/>
        <v>0.40163934426229508</v>
      </c>
      <c r="O44" s="4">
        <v>0.44929999999999998</v>
      </c>
      <c r="P44">
        <v>114</v>
      </c>
      <c r="Q44">
        <f>0.8*(P44-J44)/(K44-J44)+0.1</f>
        <v>-7.7049180327868866E-2</v>
      </c>
      <c r="R44">
        <f t="shared" si="4"/>
        <v>0.91157672131147549</v>
      </c>
      <c r="S44" s="4">
        <f>R44*365*P44</f>
        <v>37930.7073737705</v>
      </c>
      <c r="T44" s="4">
        <f t="shared" si="5"/>
        <v>26551.495161639348</v>
      </c>
      <c r="U44">
        <v>141</v>
      </c>
      <c r="V44">
        <f>1.25*L44</f>
        <v>152.5</v>
      </c>
      <c r="W44">
        <f>J44-L44/8</f>
        <v>125.75</v>
      </c>
      <c r="X44">
        <f t="shared" si="6"/>
        <v>-96.348243618903211</v>
      </c>
      <c r="Y44">
        <f t="shared" si="7"/>
        <v>144.82881602223907</v>
      </c>
      <c r="Z44">
        <f t="shared" si="8"/>
        <v>144.82881602223907</v>
      </c>
      <c r="AA44">
        <f t="shared" si="9"/>
        <v>0.12510699030976438</v>
      </c>
      <c r="AB44">
        <f t="shared" si="10"/>
        <v>0.75159032786885249</v>
      </c>
      <c r="AC44">
        <f t="shared" si="11"/>
        <v>39730.957121439518</v>
      </c>
      <c r="AD44" s="4">
        <f t="shared" si="12"/>
        <v>27811.669985007662</v>
      </c>
    </row>
    <row r="45" spans="1:30" x14ac:dyDescent="0.25">
      <c r="A45" t="s">
        <v>106</v>
      </c>
      <c r="B45" t="s">
        <v>103</v>
      </c>
      <c r="C45" t="s">
        <v>61</v>
      </c>
      <c r="D45">
        <v>2</v>
      </c>
      <c r="E45">
        <v>1900</v>
      </c>
      <c r="G45" s="3">
        <f t="shared" si="0"/>
        <v>22184.400000000001</v>
      </c>
      <c r="H45">
        <v>225</v>
      </c>
      <c r="I45">
        <v>0.50960000000000005</v>
      </c>
      <c r="J45">
        <v>157</v>
      </c>
      <c r="K45" s="4">
        <v>314</v>
      </c>
      <c r="L45">
        <f t="shared" si="1"/>
        <v>157</v>
      </c>
      <c r="M45">
        <f t="shared" si="2"/>
        <v>68</v>
      </c>
      <c r="N45">
        <f t="shared" si="3"/>
        <v>0.44649681528662422</v>
      </c>
      <c r="O45" s="4">
        <v>0.50960000000000005</v>
      </c>
      <c r="P45">
        <v>114</v>
      </c>
      <c r="Q45">
        <f>0.8*(P45-J45)/(K45-J45)+0.1</f>
        <v>-0.11910828025477704</v>
      </c>
      <c r="R45">
        <f t="shared" si="4"/>
        <v>0.94486229299363056</v>
      </c>
      <c r="S45" s="4">
        <f>R45*365*P45</f>
        <v>39315.720011464968</v>
      </c>
      <c r="T45" s="4">
        <f t="shared" si="5"/>
        <v>27521.004008025477</v>
      </c>
      <c r="U45">
        <v>157</v>
      </c>
      <c r="V45">
        <f>1.25*L45</f>
        <v>196.25</v>
      </c>
      <c r="W45">
        <f>J45-L45/8</f>
        <v>137.375</v>
      </c>
      <c r="X45">
        <f t="shared" si="6"/>
        <v>-123.98913318170331</v>
      </c>
      <c r="Y45">
        <f t="shared" si="7"/>
        <v>174.15265668435686</v>
      </c>
      <c r="Z45">
        <f t="shared" si="8"/>
        <v>174.15265668435686</v>
      </c>
      <c r="AA45">
        <f t="shared" si="9"/>
        <v>0.18740207227697761</v>
      </c>
      <c r="AB45">
        <f t="shared" si="10"/>
        <v>0.70228999999999997</v>
      </c>
      <c r="AC45">
        <f t="shared" si="11"/>
        <v>44641.569280942793</v>
      </c>
      <c r="AD45" s="4">
        <f t="shared" si="12"/>
        <v>31249.098496659954</v>
      </c>
    </row>
    <row r="46" spans="1:30" x14ac:dyDescent="0.25">
      <c r="A46" t="s">
        <v>107</v>
      </c>
      <c r="B46" t="s">
        <v>108</v>
      </c>
      <c r="C46" t="s">
        <v>52</v>
      </c>
      <c r="D46">
        <v>1</v>
      </c>
      <c r="E46">
        <v>1000</v>
      </c>
      <c r="G46" s="3">
        <f t="shared" si="0"/>
        <v>11676</v>
      </c>
      <c r="H46">
        <v>123</v>
      </c>
      <c r="I46">
        <v>0.72050000000000003</v>
      </c>
      <c r="J46">
        <v>93</v>
      </c>
      <c r="K46" s="4">
        <v>159</v>
      </c>
      <c r="L46">
        <f t="shared" si="1"/>
        <v>66</v>
      </c>
      <c r="M46">
        <f t="shared" si="2"/>
        <v>30</v>
      </c>
      <c r="N46">
        <f t="shared" si="3"/>
        <v>0.46363636363636362</v>
      </c>
      <c r="O46" s="4">
        <v>0.72050000000000003</v>
      </c>
      <c r="P46">
        <v>114</v>
      </c>
      <c r="Q46">
        <f>0.8*(P46-J46)/(K46-J46)+0.1</f>
        <v>0.35454545454545461</v>
      </c>
      <c r="R46">
        <f t="shared" si="4"/>
        <v>0.57001272727272723</v>
      </c>
      <c r="S46" s="4">
        <f>R46*365*P46</f>
        <v>23718.229581818181</v>
      </c>
      <c r="T46" s="4">
        <f t="shared" si="5"/>
        <v>16602.760707272726</v>
      </c>
      <c r="U46">
        <v>93</v>
      </c>
      <c r="V46">
        <f>1.25*L46</f>
        <v>82.5</v>
      </c>
      <c r="W46">
        <f>J46-L46/8</f>
        <v>84.75</v>
      </c>
      <c r="X46">
        <f t="shared" si="6"/>
        <v>-52.122820318423045</v>
      </c>
      <c r="Y46">
        <f t="shared" si="7"/>
        <v>86.710670962850642</v>
      </c>
      <c r="Z46">
        <f t="shared" si="8"/>
        <v>93</v>
      </c>
      <c r="AA46">
        <f t="shared" si="9"/>
        <v>0.1</v>
      </c>
      <c r="AB46">
        <f t="shared" si="10"/>
        <v>0.77146000000000003</v>
      </c>
      <c r="AC46">
        <f t="shared" si="11"/>
        <v>26187.209699999999</v>
      </c>
      <c r="AD46" s="4">
        <f t="shared" si="12"/>
        <v>18331.046789999997</v>
      </c>
    </row>
    <row r="47" spans="1:30" x14ac:dyDescent="0.25">
      <c r="A47" t="s">
        <v>109</v>
      </c>
      <c r="B47" t="s">
        <v>108</v>
      </c>
      <c r="C47" t="s">
        <v>52</v>
      </c>
      <c r="D47">
        <v>2</v>
      </c>
      <c r="E47">
        <v>1500</v>
      </c>
      <c r="G47" s="3">
        <f t="shared" si="0"/>
        <v>17514</v>
      </c>
      <c r="H47">
        <v>263</v>
      </c>
      <c r="I47">
        <v>0.49590000000000001</v>
      </c>
      <c r="J47">
        <v>145</v>
      </c>
      <c r="K47" s="4">
        <v>462</v>
      </c>
      <c r="L47">
        <f t="shared" si="1"/>
        <v>317</v>
      </c>
      <c r="M47">
        <f t="shared" si="2"/>
        <v>118</v>
      </c>
      <c r="N47">
        <f t="shared" si="3"/>
        <v>0.39779179810725551</v>
      </c>
      <c r="O47" s="4">
        <v>0.49590000000000001</v>
      </c>
      <c r="P47">
        <v>114</v>
      </c>
      <c r="Q47">
        <f>0.8*(P47-J47)/(K47-J47)+0.1</f>
        <v>2.1766561514195593E-2</v>
      </c>
      <c r="R47">
        <f t="shared" si="4"/>
        <v>0.83337394321766567</v>
      </c>
      <c r="S47" s="4">
        <f>R47*365*P47</f>
        <v>34676.689777287073</v>
      </c>
      <c r="T47" s="4">
        <f t="shared" si="5"/>
        <v>24273.682844100949</v>
      </c>
      <c r="U47">
        <v>145</v>
      </c>
      <c r="V47">
        <f>1.25*L47</f>
        <v>396.25</v>
      </c>
      <c r="W47">
        <f>J47-L47/8</f>
        <v>105.375</v>
      </c>
      <c r="X47">
        <f t="shared" si="6"/>
        <v>-250.3474854687895</v>
      </c>
      <c r="Y47">
        <f t="shared" si="7"/>
        <v>265.63307113975236</v>
      </c>
      <c r="Z47">
        <f t="shared" si="8"/>
        <v>265.63307113975236</v>
      </c>
      <c r="AA47">
        <f t="shared" si="9"/>
        <v>0.40443677259243499</v>
      </c>
      <c r="AB47">
        <f t="shared" si="10"/>
        <v>0.53052873817034696</v>
      </c>
      <c r="AC47">
        <f t="shared" si="11"/>
        <v>51437.981987551691</v>
      </c>
      <c r="AD47" s="4">
        <f t="shared" si="12"/>
        <v>36006.587391286179</v>
      </c>
    </row>
    <row r="48" spans="1:30" x14ac:dyDescent="0.25">
      <c r="A48" t="s">
        <v>110</v>
      </c>
      <c r="B48" t="s">
        <v>108</v>
      </c>
      <c r="C48" t="s">
        <v>61</v>
      </c>
      <c r="D48">
        <v>1</v>
      </c>
      <c r="E48">
        <v>1300</v>
      </c>
      <c r="G48" s="3">
        <f t="shared" si="0"/>
        <v>15178.8</v>
      </c>
      <c r="H48">
        <v>238</v>
      </c>
      <c r="I48">
        <v>0.44929999999999998</v>
      </c>
      <c r="J48">
        <v>181</v>
      </c>
      <c r="K48" s="4">
        <v>316</v>
      </c>
      <c r="L48">
        <f t="shared" si="1"/>
        <v>135</v>
      </c>
      <c r="M48">
        <f t="shared" si="2"/>
        <v>57</v>
      </c>
      <c r="N48">
        <f t="shared" si="3"/>
        <v>0.43777777777777782</v>
      </c>
      <c r="O48" s="4">
        <v>0.44929999999999998</v>
      </c>
      <c r="P48">
        <v>114</v>
      </c>
      <c r="Q48">
        <f>0.8*(P48-J48)/(K48-J48)+0.1</f>
        <v>-0.29703703703703699</v>
      </c>
      <c r="R48">
        <f t="shared" si="4"/>
        <v>1.0856751111111111</v>
      </c>
      <c r="S48" s="4">
        <f>R48*365*P48</f>
        <v>45174.941373333335</v>
      </c>
      <c r="T48" s="4">
        <f t="shared" si="5"/>
        <v>31622.458961333334</v>
      </c>
      <c r="U48">
        <v>181</v>
      </c>
      <c r="V48">
        <f>1.25*L48</f>
        <v>168.75</v>
      </c>
      <c r="W48">
        <f>J48-L48/8</f>
        <v>164.125</v>
      </c>
      <c r="X48">
        <f t="shared" si="6"/>
        <v>-106.61485974222896</v>
      </c>
      <c r="Y48">
        <f t="shared" si="7"/>
        <v>172.74909969673993</v>
      </c>
      <c r="Z48">
        <f t="shared" si="8"/>
        <v>181</v>
      </c>
      <c r="AA48">
        <f t="shared" si="9"/>
        <v>0.1</v>
      </c>
      <c r="AB48">
        <f t="shared" si="10"/>
        <v>0.77146000000000003</v>
      </c>
      <c r="AC48">
        <f t="shared" si="11"/>
        <v>50966.504900000007</v>
      </c>
      <c r="AD48" s="4">
        <f t="shared" si="12"/>
        <v>35676.55343</v>
      </c>
    </row>
    <row r="49" spans="1:30" x14ac:dyDescent="0.25">
      <c r="A49" t="s">
        <v>111</v>
      </c>
      <c r="B49" t="s">
        <v>98</v>
      </c>
      <c r="C49" t="s">
        <v>61</v>
      </c>
      <c r="D49">
        <v>1</v>
      </c>
      <c r="E49">
        <v>850</v>
      </c>
      <c r="G49" s="3">
        <f t="shared" si="0"/>
        <v>9924.5999999999985</v>
      </c>
      <c r="H49">
        <v>146</v>
      </c>
      <c r="I49">
        <v>0.53149999999999997</v>
      </c>
      <c r="J49">
        <v>96</v>
      </c>
      <c r="K49" s="4">
        <v>245</v>
      </c>
      <c r="L49">
        <f t="shared" si="1"/>
        <v>149</v>
      </c>
      <c r="M49">
        <f t="shared" si="2"/>
        <v>50</v>
      </c>
      <c r="N49">
        <f t="shared" si="3"/>
        <v>0.36845637583892621</v>
      </c>
      <c r="O49" s="4">
        <v>0.53149999999999997</v>
      </c>
      <c r="P49">
        <v>114</v>
      </c>
      <c r="Q49">
        <f>0.8*(P49-J49)/(K49-J49)+0.1</f>
        <v>0.19664429530201344</v>
      </c>
      <c r="R49">
        <f t="shared" si="4"/>
        <v>0.69497570469798653</v>
      </c>
      <c r="S49" s="4">
        <f>R49*365*P49</f>
        <v>28917.939072483219</v>
      </c>
      <c r="T49" s="4">
        <f t="shared" si="5"/>
        <v>20242.557350738251</v>
      </c>
      <c r="U49">
        <v>96</v>
      </c>
      <c r="V49">
        <f>1.25*L49</f>
        <v>186.25</v>
      </c>
      <c r="W49">
        <f>J49-L49/8</f>
        <v>77.375</v>
      </c>
      <c r="X49">
        <f t="shared" si="6"/>
        <v>-117.67121556734901</v>
      </c>
      <c r="Y49">
        <f t="shared" si="7"/>
        <v>138.77863596158707</v>
      </c>
      <c r="Z49">
        <f t="shared" si="8"/>
        <v>138.77863596158707</v>
      </c>
      <c r="AA49">
        <f t="shared" si="9"/>
        <v>0.32968395147160845</v>
      </c>
      <c r="AB49">
        <f t="shared" si="10"/>
        <v>0.58968812080536903</v>
      </c>
      <c r="AC49">
        <f t="shared" si="11"/>
        <v>29870.181262564052</v>
      </c>
      <c r="AD49" s="4">
        <f t="shared" si="12"/>
        <v>20909.126883794834</v>
      </c>
    </row>
    <row r="50" spans="1:30" x14ac:dyDescent="0.25">
      <c r="A50" t="s">
        <v>112</v>
      </c>
      <c r="B50" t="s">
        <v>108</v>
      </c>
      <c r="C50" t="s">
        <v>61</v>
      </c>
      <c r="D50">
        <v>2</v>
      </c>
      <c r="E50">
        <v>1800</v>
      </c>
      <c r="G50" s="3">
        <f t="shared" si="0"/>
        <v>21016.799999999999</v>
      </c>
      <c r="H50">
        <v>349</v>
      </c>
      <c r="I50">
        <v>0.1507</v>
      </c>
      <c r="J50">
        <v>145</v>
      </c>
      <c r="K50" s="4">
        <v>412</v>
      </c>
      <c r="L50">
        <f t="shared" si="1"/>
        <v>267</v>
      </c>
      <c r="M50">
        <f t="shared" si="2"/>
        <v>204</v>
      </c>
      <c r="N50">
        <f t="shared" si="3"/>
        <v>0.71123595505617987</v>
      </c>
      <c r="O50" s="4">
        <v>0.1507</v>
      </c>
      <c r="P50">
        <v>114</v>
      </c>
      <c r="Q50">
        <f>0.8*(P50-J50)/(K50-J50)+0.1</f>
        <v>7.1161048689138556E-3</v>
      </c>
      <c r="R50">
        <f t="shared" si="4"/>
        <v>0.8449683146067416</v>
      </c>
      <c r="S50" s="4">
        <f>R50*365*P50</f>
        <v>35159.131570786514</v>
      </c>
      <c r="T50" s="4">
        <f t="shared" si="5"/>
        <v>24611.392099550558</v>
      </c>
      <c r="U50">
        <v>145</v>
      </c>
      <c r="V50">
        <f>1.25*L50</f>
        <v>333.75</v>
      </c>
      <c r="W50">
        <f>J50-L50/8</f>
        <v>111.625</v>
      </c>
      <c r="X50">
        <f t="shared" si="6"/>
        <v>-210.86050037907506</v>
      </c>
      <c r="Y50">
        <f t="shared" si="7"/>
        <v>235.17044162244125</v>
      </c>
      <c r="Z50">
        <f t="shared" si="8"/>
        <v>235.17044162244125</v>
      </c>
      <c r="AA50">
        <f t="shared" si="9"/>
        <v>0.37017360785750186</v>
      </c>
      <c r="AB50">
        <f t="shared" si="10"/>
        <v>0.55764460674157301</v>
      </c>
      <c r="AC50">
        <f t="shared" si="11"/>
        <v>47866.657879062732</v>
      </c>
      <c r="AD50" s="4">
        <f t="shared" si="12"/>
        <v>33506.660515343909</v>
      </c>
    </row>
    <row r="51" spans="1:30" x14ac:dyDescent="0.25">
      <c r="A51" t="s">
        <v>113</v>
      </c>
      <c r="B51" t="s">
        <v>114</v>
      </c>
      <c r="C51" t="s">
        <v>52</v>
      </c>
      <c r="D51">
        <v>1</v>
      </c>
      <c r="E51">
        <v>1100</v>
      </c>
      <c r="G51" s="3">
        <f t="shared" si="0"/>
        <v>12843.599999999999</v>
      </c>
      <c r="H51">
        <v>147</v>
      </c>
      <c r="I51">
        <v>0.6</v>
      </c>
      <c r="J51">
        <v>99</v>
      </c>
      <c r="K51" s="4">
        <v>215</v>
      </c>
      <c r="L51">
        <f t="shared" si="1"/>
        <v>116</v>
      </c>
      <c r="M51">
        <f t="shared" si="2"/>
        <v>48</v>
      </c>
      <c r="N51">
        <f t="shared" si="3"/>
        <v>0.43103448275862077</v>
      </c>
      <c r="O51" s="4">
        <v>0.6</v>
      </c>
      <c r="P51">
        <v>114</v>
      </c>
      <c r="Q51">
        <f>0.8*(P51-J51)/(K51-J51)+0.1</f>
        <v>0.20344827586206898</v>
      </c>
      <c r="R51">
        <f t="shared" si="4"/>
        <v>0.6895910344827586</v>
      </c>
      <c r="S51" s="4">
        <f>R51*365*P51</f>
        <v>28693.882944827583</v>
      </c>
      <c r="T51" s="4">
        <f t="shared" si="5"/>
        <v>20085.718061379306</v>
      </c>
      <c r="U51">
        <v>99</v>
      </c>
      <c r="V51">
        <f>1.25*L51</f>
        <v>145</v>
      </c>
      <c r="W51">
        <f>J51-L51/8</f>
        <v>84.5</v>
      </c>
      <c r="X51">
        <f t="shared" si="6"/>
        <v>-91.609805408137476</v>
      </c>
      <c r="Y51">
        <f t="shared" si="7"/>
        <v>120.17330048016173</v>
      </c>
      <c r="Z51">
        <f t="shared" si="8"/>
        <v>120.17330048016173</v>
      </c>
      <c r="AA51">
        <f t="shared" si="9"/>
        <v>0.24602276193214986</v>
      </c>
      <c r="AB51">
        <f t="shared" si="10"/>
        <v>0.65589758620689664</v>
      </c>
      <c r="AC51">
        <f t="shared" si="11"/>
        <v>28769.802864680772</v>
      </c>
      <c r="AD51" s="4">
        <f t="shared" si="12"/>
        <v>20138.86200527654</v>
      </c>
    </row>
    <row r="52" spans="1:30" x14ac:dyDescent="0.25">
      <c r="A52" t="s">
        <v>115</v>
      </c>
      <c r="B52" t="s">
        <v>114</v>
      </c>
      <c r="C52" t="s">
        <v>52</v>
      </c>
      <c r="D52">
        <v>2</v>
      </c>
      <c r="E52">
        <v>1400</v>
      </c>
      <c r="G52" s="3">
        <f t="shared" si="0"/>
        <v>16346.400000000001</v>
      </c>
      <c r="H52">
        <v>151</v>
      </c>
      <c r="I52">
        <v>0.52600000000000002</v>
      </c>
      <c r="J52">
        <v>120</v>
      </c>
      <c r="K52" s="4">
        <v>188</v>
      </c>
      <c r="L52">
        <f t="shared" si="1"/>
        <v>68</v>
      </c>
      <c r="M52">
        <f t="shared" si="2"/>
        <v>31</v>
      </c>
      <c r="N52">
        <f t="shared" si="3"/>
        <v>0.46470588235294119</v>
      </c>
      <c r="O52" s="4">
        <v>0.52600000000000002</v>
      </c>
      <c r="P52">
        <v>114</v>
      </c>
      <c r="Q52">
        <f>0.8*(P52-J52)/(K52-J52)+0.1</f>
        <v>2.9411764705882346E-2</v>
      </c>
      <c r="R52">
        <f t="shared" si="4"/>
        <v>0.82732352941176468</v>
      </c>
      <c r="S52" s="4">
        <f>R52*365*P52</f>
        <v>34424.932058823528</v>
      </c>
      <c r="T52" s="4">
        <f t="shared" si="5"/>
        <v>24097.452441176469</v>
      </c>
      <c r="U52">
        <v>120</v>
      </c>
      <c r="V52">
        <f>1.25*L52</f>
        <v>85</v>
      </c>
      <c r="W52">
        <f>J52-L52/8</f>
        <v>111.5</v>
      </c>
      <c r="X52">
        <f t="shared" si="6"/>
        <v>-53.702299722011624</v>
      </c>
      <c r="Y52">
        <f t="shared" si="7"/>
        <v>101.42917614354309</v>
      </c>
      <c r="Z52">
        <f t="shared" si="8"/>
        <v>120</v>
      </c>
      <c r="AA52">
        <f t="shared" si="9"/>
        <v>0.1</v>
      </c>
      <c r="AB52">
        <f t="shared" si="10"/>
        <v>0.77146000000000003</v>
      </c>
      <c r="AC52">
        <f t="shared" si="11"/>
        <v>33789.948000000004</v>
      </c>
      <c r="AD52" s="4">
        <f t="shared" si="12"/>
        <v>23652.963600000003</v>
      </c>
    </row>
    <row r="53" spans="1:30" x14ac:dyDescent="0.25">
      <c r="A53" t="s">
        <v>116</v>
      </c>
      <c r="B53" t="s">
        <v>114</v>
      </c>
      <c r="C53" t="s">
        <v>61</v>
      </c>
      <c r="D53">
        <v>1</v>
      </c>
      <c r="E53">
        <v>1300</v>
      </c>
      <c r="G53" s="3">
        <f t="shared" si="0"/>
        <v>15178.8</v>
      </c>
      <c r="H53">
        <v>429</v>
      </c>
      <c r="I53">
        <v>0.21099999999999999</v>
      </c>
      <c r="J53">
        <v>263</v>
      </c>
      <c r="K53" s="4">
        <v>489</v>
      </c>
      <c r="L53">
        <f t="shared" si="1"/>
        <v>226</v>
      </c>
      <c r="M53">
        <f t="shared" si="2"/>
        <v>166</v>
      </c>
      <c r="N53">
        <f t="shared" si="3"/>
        <v>0.68761061946902657</v>
      </c>
      <c r="O53" s="4">
        <v>0.21099999999999999</v>
      </c>
      <c r="P53">
        <v>114</v>
      </c>
      <c r="Q53">
        <f>0.8*(P53-J53)/(K53-J53)+0.1</f>
        <v>-0.42743362831858411</v>
      </c>
      <c r="R53">
        <f t="shared" si="4"/>
        <v>1.1888709734513274</v>
      </c>
      <c r="S53" s="4">
        <f>R53*365*P53</f>
        <v>49468.921205309736</v>
      </c>
      <c r="T53" s="4">
        <f t="shared" si="5"/>
        <v>34628.244843716813</v>
      </c>
      <c r="U53">
        <v>263</v>
      </c>
      <c r="V53">
        <f>1.25*L53</f>
        <v>282.5</v>
      </c>
      <c r="W53">
        <f>J53-L53/8</f>
        <v>234.75</v>
      </c>
      <c r="X53">
        <f t="shared" si="6"/>
        <v>-178.48117260550922</v>
      </c>
      <c r="Y53">
        <f t="shared" si="7"/>
        <v>269.19108541824613</v>
      </c>
      <c r="Z53">
        <f t="shared" si="8"/>
        <v>269.19108541824613</v>
      </c>
      <c r="AA53">
        <f t="shared" si="9"/>
        <v>0.12191534661326064</v>
      </c>
      <c r="AB53">
        <f t="shared" si="10"/>
        <v>0.75411619469026558</v>
      </c>
      <c r="AC53">
        <f t="shared" si="11"/>
        <v>74095.495297754751</v>
      </c>
      <c r="AD53" s="4">
        <f t="shared" si="12"/>
        <v>51866.846708428326</v>
      </c>
    </row>
    <row r="54" spans="1:30" x14ac:dyDescent="0.25">
      <c r="A54" t="s">
        <v>117</v>
      </c>
      <c r="B54" t="s">
        <v>114</v>
      </c>
      <c r="C54" t="s">
        <v>61</v>
      </c>
      <c r="D54">
        <v>2</v>
      </c>
      <c r="E54">
        <v>1900</v>
      </c>
      <c r="G54" s="3">
        <f t="shared" si="0"/>
        <v>22184.400000000001</v>
      </c>
      <c r="H54">
        <v>441</v>
      </c>
      <c r="I54">
        <v>0.33150000000000002</v>
      </c>
      <c r="J54">
        <v>335</v>
      </c>
      <c r="K54" s="4">
        <v>502</v>
      </c>
      <c r="L54">
        <f t="shared" si="1"/>
        <v>167</v>
      </c>
      <c r="M54">
        <f t="shared" si="2"/>
        <v>106</v>
      </c>
      <c r="N54">
        <f t="shared" si="3"/>
        <v>0.60778443113772462</v>
      </c>
      <c r="O54" s="4">
        <v>0.33150000000000002</v>
      </c>
      <c r="P54">
        <v>114</v>
      </c>
      <c r="Q54">
        <f>0.8*(P54-J54)/(K54-J54)+0.1</f>
        <v>-0.95868263473053894</v>
      </c>
      <c r="R54">
        <f t="shared" si="4"/>
        <v>1.6093014371257486</v>
      </c>
      <c r="S54" s="4">
        <f>R54*365*P54</f>
        <v>66963.032798802407</v>
      </c>
      <c r="T54" s="4">
        <f t="shared" si="5"/>
        <v>46874.122959161679</v>
      </c>
      <c r="U54">
        <v>335</v>
      </c>
      <c r="V54">
        <f>1.25*L54</f>
        <v>208.75</v>
      </c>
      <c r="W54">
        <f>J54-L54/8</f>
        <v>314.125</v>
      </c>
      <c r="X54">
        <f t="shared" si="6"/>
        <v>-131.88653019964619</v>
      </c>
      <c r="Y54">
        <f t="shared" si="7"/>
        <v>269.24518258781899</v>
      </c>
      <c r="Z54">
        <f t="shared" si="8"/>
        <v>335</v>
      </c>
      <c r="AA54">
        <f t="shared" si="9"/>
        <v>0.1</v>
      </c>
      <c r="AB54">
        <f t="shared" si="10"/>
        <v>0.77146000000000003</v>
      </c>
      <c r="AC54">
        <f t="shared" si="11"/>
        <v>94330.271500000003</v>
      </c>
      <c r="AD54" s="4">
        <f t="shared" si="12"/>
        <v>66031.190050000005</v>
      </c>
    </row>
    <row r="55" spans="1:30" x14ac:dyDescent="0.25">
      <c r="A55" t="s">
        <v>118</v>
      </c>
      <c r="B55" t="s">
        <v>119</v>
      </c>
      <c r="C55" t="s">
        <v>52</v>
      </c>
      <c r="D55">
        <v>1</v>
      </c>
      <c r="E55">
        <v>900</v>
      </c>
      <c r="G55" s="3">
        <f t="shared" si="0"/>
        <v>10508.4</v>
      </c>
      <c r="H55">
        <v>144</v>
      </c>
      <c r="I55">
        <v>0.32879999999999998</v>
      </c>
      <c r="J55">
        <v>98</v>
      </c>
      <c r="K55" s="4">
        <v>195</v>
      </c>
      <c r="L55">
        <f t="shared" si="1"/>
        <v>97</v>
      </c>
      <c r="M55">
        <f t="shared" si="2"/>
        <v>46</v>
      </c>
      <c r="N55">
        <f t="shared" si="3"/>
        <v>0.47938144329896915</v>
      </c>
      <c r="O55" s="4">
        <v>0.32879999999999998</v>
      </c>
      <c r="P55">
        <v>114</v>
      </c>
      <c r="Q55">
        <f>0.8*(P55-J55)/(K55-J55)+0.1</f>
        <v>0.23195876288659795</v>
      </c>
      <c r="R55">
        <f t="shared" si="4"/>
        <v>0.66702783505154639</v>
      </c>
      <c r="S55" s="4">
        <f>R55*365*P55</f>
        <v>27755.028216494844</v>
      </c>
      <c r="T55" s="4">
        <f t="shared" si="5"/>
        <v>19428.519751546388</v>
      </c>
      <c r="U55">
        <v>98</v>
      </c>
      <c r="V55">
        <f>1.25*L55</f>
        <v>121.25</v>
      </c>
      <c r="W55">
        <f>J55-L55/8</f>
        <v>85.875</v>
      </c>
      <c r="X55">
        <f t="shared" si="6"/>
        <v>-76.604751074045993</v>
      </c>
      <c r="Y55">
        <f t="shared" si="7"/>
        <v>108.09750126358351</v>
      </c>
      <c r="Z55">
        <f t="shared" si="8"/>
        <v>108.09750126358351</v>
      </c>
      <c r="AA55">
        <f t="shared" si="9"/>
        <v>0.18327836093677122</v>
      </c>
      <c r="AB55">
        <f t="shared" si="10"/>
        <v>0.70555350515463933</v>
      </c>
      <c r="AC55">
        <f t="shared" si="11"/>
        <v>27838.028383967478</v>
      </c>
      <c r="AD55" s="4">
        <f t="shared" si="12"/>
        <v>19486.619868777234</v>
      </c>
    </row>
    <row r="56" spans="1:30" x14ac:dyDescent="0.25">
      <c r="A56" t="s">
        <v>120</v>
      </c>
      <c r="B56" t="s">
        <v>119</v>
      </c>
      <c r="C56" t="s">
        <v>52</v>
      </c>
      <c r="D56">
        <v>2</v>
      </c>
      <c r="E56">
        <v>1400</v>
      </c>
      <c r="G56" s="3">
        <f t="shared" si="0"/>
        <v>16346.400000000001</v>
      </c>
      <c r="H56">
        <v>136</v>
      </c>
      <c r="I56">
        <v>0.61919999999999997</v>
      </c>
      <c r="J56">
        <v>77</v>
      </c>
      <c r="K56" s="4">
        <v>260</v>
      </c>
      <c r="L56">
        <f t="shared" si="1"/>
        <v>183</v>
      </c>
      <c r="M56">
        <f t="shared" si="2"/>
        <v>59</v>
      </c>
      <c r="N56">
        <f t="shared" si="3"/>
        <v>0.35792349726775963</v>
      </c>
      <c r="O56" s="4">
        <v>0.61919999999999997</v>
      </c>
      <c r="P56">
        <v>114</v>
      </c>
      <c r="Q56">
        <f>0.8*(P56-J56)/(K56-J56)+0.1</f>
        <v>0.26174863387978142</v>
      </c>
      <c r="R56">
        <f t="shared" si="4"/>
        <v>0.64345213114754096</v>
      </c>
      <c r="S56" s="4">
        <f>R56*365*P56</f>
        <v>26774.043177049181</v>
      </c>
      <c r="T56" s="4">
        <f t="shared" si="5"/>
        <v>18741.830223934427</v>
      </c>
      <c r="U56">
        <v>77</v>
      </c>
      <c r="V56">
        <f>1.25*L56</f>
        <v>228.75</v>
      </c>
      <c r="W56">
        <f>J56-L56/8</f>
        <v>54.125</v>
      </c>
      <c r="X56">
        <f t="shared" si="6"/>
        <v>-144.52236542835482</v>
      </c>
      <c r="Y56">
        <f t="shared" si="7"/>
        <v>149.99322403335862</v>
      </c>
      <c r="Z56">
        <f t="shared" si="8"/>
        <v>149.99322403335862</v>
      </c>
      <c r="AA56">
        <f t="shared" si="9"/>
        <v>0.4190960613480158</v>
      </c>
      <c r="AB56">
        <f t="shared" si="10"/>
        <v>0.51892737704918024</v>
      </c>
      <c r="AC56">
        <f t="shared" si="11"/>
        <v>28409.990467815009</v>
      </c>
      <c r="AD56" s="4">
        <f t="shared" si="12"/>
        <v>19886.993327470504</v>
      </c>
    </row>
    <row r="57" spans="1:30" x14ac:dyDescent="0.25">
      <c r="A57" t="s">
        <v>121</v>
      </c>
      <c r="B57" t="s">
        <v>119</v>
      </c>
      <c r="C57" t="s">
        <v>61</v>
      </c>
      <c r="D57">
        <v>1</v>
      </c>
      <c r="E57">
        <v>1400</v>
      </c>
      <c r="G57" s="3">
        <f t="shared" si="0"/>
        <v>16346.400000000001</v>
      </c>
      <c r="H57">
        <v>305</v>
      </c>
      <c r="I57">
        <v>0.2712</v>
      </c>
      <c r="J57">
        <v>173</v>
      </c>
      <c r="K57" s="4">
        <v>322</v>
      </c>
      <c r="L57">
        <f t="shared" si="1"/>
        <v>149</v>
      </c>
      <c r="M57">
        <f t="shared" si="2"/>
        <v>132</v>
      </c>
      <c r="N57">
        <f t="shared" si="3"/>
        <v>0.8087248322147651</v>
      </c>
      <c r="O57" s="4">
        <v>0.2712</v>
      </c>
      <c r="P57">
        <v>114</v>
      </c>
      <c r="Q57">
        <f>0.8*(P57-J57)/(K57-J57)+0.1</f>
        <v>-0.2167785234899329</v>
      </c>
      <c r="R57">
        <f t="shared" si="4"/>
        <v>1.0221585234899329</v>
      </c>
      <c r="S57" s="4">
        <f>R57*365*P57</f>
        <v>42532.016162416105</v>
      </c>
      <c r="T57" s="4">
        <f t="shared" si="5"/>
        <v>29772.411313691271</v>
      </c>
      <c r="U57">
        <v>173</v>
      </c>
      <c r="V57">
        <f>1.25*L57</f>
        <v>186.25</v>
      </c>
      <c r="W57">
        <f>J57-L57/8</f>
        <v>154.375</v>
      </c>
      <c r="X57">
        <f t="shared" si="6"/>
        <v>-117.67121556734901</v>
      </c>
      <c r="Y57">
        <f t="shared" si="7"/>
        <v>177.27863596158707</v>
      </c>
      <c r="Z57">
        <f t="shared" si="8"/>
        <v>177.27863596158707</v>
      </c>
      <c r="AA57">
        <f t="shared" si="9"/>
        <v>0.12297254207563528</v>
      </c>
      <c r="AB57">
        <f t="shared" si="10"/>
        <v>0.75327953020134231</v>
      </c>
      <c r="AC57">
        <f t="shared" si="11"/>
        <v>48742.234178335872</v>
      </c>
      <c r="AD57" s="4">
        <f t="shared" si="12"/>
        <v>34119.563924835107</v>
      </c>
    </row>
    <row r="58" spans="1:30" x14ac:dyDescent="0.25">
      <c r="A58" t="s">
        <v>122</v>
      </c>
      <c r="B58" t="s">
        <v>119</v>
      </c>
      <c r="C58" t="s">
        <v>61</v>
      </c>
      <c r="D58">
        <v>2</v>
      </c>
      <c r="E58">
        <v>1700</v>
      </c>
      <c r="G58" s="3">
        <f t="shared" si="0"/>
        <v>19849.199999999997</v>
      </c>
      <c r="H58">
        <v>425</v>
      </c>
      <c r="I58">
        <v>0.32879999999999998</v>
      </c>
      <c r="J58">
        <v>176</v>
      </c>
      <c r="K58" s="4">
        <v>469</v>
      </c>
      <c r="L58">
        <f t="shared" si="1"/>
        <v>293</v>
      </c>
      <c r="M58">
        <f t="shared" si="2"/>
        <v>249</v>
      </c>
      <c r="N58">
        <f t="shared" si="3"/>
        <v>0.779863481228669</v>
      </c>
      <c r="O58" s="4">
        <v>0.32879999999999998</v>
      </c>
      <c r="P58">
        <v>114</v>
      </c>
      <c r="Q58">
        <f>0.8*(P58-J58)/(K58-J58)+0.1</f>
        <v>-6.9283276450511938E-2</v>
      </c>
      <c r="R58">
        <f t="shared" si="4"/>
        <v>0.90543078498293517</v>
      </c>
      <c r="S58" s="4">
        <f>R58*365*P58</f>
        <v>37674.974963139932</v>
      </c>
      <c r="T58" s="4">
        <f t="shared" si="5"/>
        <v>26372.48247419795</v>
      </c>
      <c r="U58">
        <v>176</v>
      </c>
      <c r="V58">
        <f>1.25*L58</f>
        <v>366.25</v>
      </c>
      <c r="W58">
        <f>J58-L58/8</f>
        <v>139.375</v>
      </c>
      <c r="X58">
        <f t="shared" si="6"/>
        <v>-231.39373262572656</v>
      </c>
      <c r="Y58">
        <f t="shared" si="7"/>
        <v>266.511008971443</v>
      </c>
      <c r="Z58">
        <f t="shared" si="8"/>
        <v>266.511008971443</v>
      </c>
      <c r="AA58">
        <f t="shared" si="9"/>
        <v>0.34712903473431539</v>
      </c>
      <c r="AB58">
        <f t="shared" si="10"/>
        <v>0.57588208191126289</v>
      </c>
      <c r="AC58">
        <f t="shared" si="11"/>
        <v>56019.803865042239</v>
      </c>
      <c r="AD58" s="4">
        <f t="shared" si="12"/>
        <v>39213.862705529566</v>
      </c>
    </row>
    <row r="59" spans="1:30" x14ac:dyDescent="0.25">
      <c r="A59" t="s">
        <v>123</v>
      </c>
      <c r="B59" t="s">
        <v>124</v>
      </c>
      <c r="C59" t="s">
        <v>52</v>
      </c>
      <c r="D59">
        <v>1</v>
      </c>
      <c r="E59">
        <v>800</v>
      </c>
      <c r="G59" s="3">
        <f t="shared" si="0"/>
        <v>9340.7999999999993</v>
      </c>
      <c r="H59">
        <v>176</v>
      </c>
      <c r="I59">
        <v>0.41370000000000001</v>
      </c>
      <c r="J59">
        <v>86</v>
      </c>
      <c r="K59" s="4">
        <v>224</v>
      </c>
      <c r="L59">
        <f t="shared" si="1"/>
        <v>138</v>
      </c>
      <c r="M59">
        <f t="shared" si="2"/>
        <v>90</v>
      </c>
      <c r="N59">
        <f t="shared" si="3"/>
        <v>0.62173913043478257</v>
      </c>
      <c r="O59" s="4">
        <v>0.41370000000000001</v>
      </c>
      <c r="P59">
        <v>114</v>
      </c>
      <c r="Q59">
        <f>0.8*(P59-J59)/(K59-J59)+0.1</f>
        <v>0.26231884057971017</v>
      </c>
      <c r="R59">
        <f t="shared" si="4"/>
        <v>0.6430008695652174</v>
      </c>
      <c r="S59" s="4">
        <f>R59*365*P59</f>
        <v>26755.266182608695</v>
      </c>
      <c r="T59" s="4">
        <f t="shared" si="5"/>
        <v>18728.686327826086</v>
      </c>
      <c r="U59">
        <v>86</v>
      </c>
      <c r="V59">
        <f>1.25*L59</f>
        <v>172.5</v>
      </c>
      <c r="W59">
        <f>J59-L59/8</f>
        <v>68.75</v>
      </c>
      <c r="X59">
        <f t="shared" si="6"/>
        <v>-108.98407884761183</v>
      </c>
      <c r="Y59">
        <f t="shared" si="7"/>
        <v>127.07685746777862</v>
      </c>
      <c r="Z59">
        <f t="shared" si="8"/>
        <v>127.07685746777862</v>
      </c>
      <c r="AA59">
        <f t="shared" si="9"/>
        <v>0.33812670995813693</v>
      </c>
      <c r="AB59">
        <f t="shared" si="10"/>
        <v>0.58300652173913048</v>
      </c>
      <c r="AC59">
        <f t="shared" si="11"/>
        <v>27041.622383027534</v>
      </c>
      <c r="AD59" s="4">
        <f t="shared" si="12"/>
        <v>18929.135668119274</v>
      </c>
    </row>
    <row r="60" spans="1:30" x14ac:dyDescent="0.25">
      <c r="A60" t="s">
        <v>125</v>
      </c>
      <c r="B60" t="s">
        <v>98</v>
      </c>
      <c r="C60" t="s">
        <v>61</v>
      </c>
      <c r="D60">
        <v>2</v>
      </c>
      <c r="E60">
        <v>900</v>
      </c>
      <c r="G60" s="3">
        <f t="shared" si="0"/>
        <v>10508.4</v>
      </c>
      <c r="H60">
        <v>169</v>
      </c>
      <c r="I60">
        <v>0.47949999999999998</v>
      </c>
      <c r="J60">
        <v>111</v>
      </c>
      <c r="K60" s="4">
        <v>276</v>
      </c>
      <c r="L60">
        <f t="shared" si="1"/>
        <v>165</v>
      </c>
      <c r="M60">
        <f t="shared" si="2"/>
        <v>58</v>
      </c>
      <c r="N60">
        <f t="shared" si="3"/>
        <v>0.38121212121212122</v>
      </c>
      <c r="O60" s="4">
        <v>0.47949999999999998</v>
      </c>
      <c r="P60">
        <v>114</v>
      </c>
      <c r="Q60">
        <f>0.8*(P60-J60)/(K60-J60)+0.1</f>
        <v>0.11454545454545455</v>
      </c>
      <c r="R60">
        <f t="shared" si="4"/>
        <v>0.75994872727272733</v>
      </c>
      <c r="S60" s="4">
        <f>R60*365*P60</f>
        <v>31621.466541818187</v>
      </c>
      <c r="T60" s="4">
        <f t="shared" si="5"/>
        <v>22135.02657927273</v>
      </c>
      <c r="U60">
        <v>111</v>
      </c>
      <c r="V60">
        <f>1.25*L60</f>
        <v>206.25</v>
      </c>
      <c r="W60">
        <f>J60-L60/8</f>
        <v>90.375</v>
      </c>
      <c r="X60">
        <f t="shared" si="6"/>
        <v>-130.30705079605761</v>
      </c>
      <c r="Y60">
        <f t="shared" si="7"/>
        <v>156.02667740712658</v>
      </c>
      <c r="Z60">
        <f t="shared" si="8"/>
        <v>156.02667740712658</v>
      </c>
      <c r="AA60">
        <f t="shared" si="9"/>
        <v>0.31831116318606828</v>
      </c>
      <c r="AB60">
        <f t="shared" si="10"/>
        <v>0.59868854545454564</v>
      </c>
      <c r="AC60">
        <f t="shared" si="11"/>
        <v>34095.155360377052</v>
      </c>
      <c r="AD60" s="4">
        <f t="shared" si="12"/>
        <v>23866.608752263935</v>
      </c>
    </row>
    <row r="61" spans="1:30" x14ac:dyDescent="0.25">
      <c r="A61" t="s">
        <v>126</v>
      </c>
      <c r="B61" t="s">
        <v>124</v>
      </c>
      <c r="C61" t="s">
        <v>52</v>
      </c>
      <c r="D61">
        <v>2</v>
      </c>
      <c r="E61">
        <v>1300</v>
      </c>
      <c r="G61" s="3">
        <f t="shared" si="0"/>
        <v>15178.8</v>
      </c>
      <c r="H61">
        <v>207</v>
      </c>
      <c r="I61">
        <v>0.63009999999999999</v>
      </c>
      <c r="J61">
        <v>127</v>
      </c>
      <c r="K61" s="4">
        <v>276</v>
      </c>
      <c r="L61">
        <f t="shared" si="1"/>
        <v>149</v>
      </c>
      <c r="M61">
        <f t="shared" si="2"/>
        <v>80</v>
      </c>
      <c r="N61">
        <f t="shared" si="3"/>
        <v>0.5295302013422819</v>
      </c>
      <c r="O61" s="4">
        <v>0.63009999999999999</v>
      </c>
      <c r="P61">
        <v>114</v>
      </c>
      <c r="Q61">
        <f>0.8*(P61-J61)/(K61-J61)+0.1</f>
        <v>3.0201342281879193E-2</v>
      </c>
      <c r="R61">
        <f t="shared" si="4"/>
        <v>0.82669865771812079</v>
      </c>
      <c r="S61" s="4">
        <f>R61*365*P61</f>
        <v>34398.931147651005</v>
      </c>
      <c r="T61" s="4">
        <f t="shared" si="5"/>
        <v>24079.251803355703</v>
      </c>
      <c r="U61">
        <v>127</v>
      </c>
      <c r="V61">
        <f>1.25*L61</f>
        <v>186.25</v>
      </c>
      <c r="W61">
        <f>J61-L61/8</f>
        <v>108.375</v>
      </c>
      <c r="X61">
        <f t="shared" si="6"/>
        <v>-117.67121556734901</v>
      </c>
      <c r="Y61">
        <f t="shared" si="7"/>
        <v>154.27863596158707</v>
      </c>
      <c r="Z61">
        <f t="shared" si="8"/>
        <v>154.27863596158707</v>
      </c>
      <c r="AA61">
        <f t="shared" si="9"/>
        <v>0.24646247496154133</v>
      </c>
      <c r="AB61">
        <f t="shared" si="10"/>
        <v>0.65554959731543616</v>
      </c>
      <c r="AC61">
        <f t="shared" si="11"/>
        <v>36915.113652832508</v>
      </c>
      <c r="AD61" s="4">
        <f t="shared" si="12"/>
        <v>25840.579556982753</v>
      </c>
    </row>
    <row r="62" spans="1:30" x14ac:dyDescent="0.25">
      <c r="A62" t="s">
        <v>127</v>
      </c>
      <c r="B62" t="s">
        <v>124</v>
      </c>
      <c r="C62" t="s">
        <v>61</v>
      </c>
      <c r="D62">
        <v>1</v>
      </c>
      <c r="E62">
        <v>1400</v>
      </c>
      <c r="G62" s="3">
        <f t="shared" si="0"/>
        <v>16346.400000000001</v>
      </c>
      <c r="H62">
        <v>244</v>
      </c>
      <c r="I62">
        <v>0.90410000000000001</v>
      </c>
      <c r="J62">
        <v>222</v>
      </c>
      <c r="K62" s="4">
        <v>381</v>
      </c>
      <c r="L62">
        <f t="shared" si="1"/>
        <v>159</v>
      </c>
      <c r="M62">
        <f t="shared" si="2"/>
        <v>22</v>
      </c>
      <c r="N62">
        <f t="shared" si="3"/>
        <v>0.21069182389937108</v>
      </c>
      <c r="O62" s="4">
        <v>0.90410000000000001</v>
      </c>
      <c r="P62">
        <v>114</v>
      </c>
      <c r="Q62">
        <f>0.8*(P62-J62)/(K62-J62)+0.1</f>
        <v>-0.44339622641509435</v>
      </c>
      <c r="R62">
        <f t="shared" si="4"/>
        <v>1.2015037735849057</v>
      </c>
      <c r="S62" s="4">
        <f>R62*365*P62</f>
        <v>49994.572018867926</v>
      </c>
      <c r="T62" s="4">
        <f t="shared" si="5"/>
        <v>34996.200413207545</v>
      </c>
      <c r="U62">
        <v>222</v>
      </c>
      <c r="V62">
        <f>1.25*L62</f>
        <v>198.75</v>
      </c>
      <c r="W62">
        <f>J62-L62/8</f>
        <v>202.125</v>
      </c>
      <c r="X62">
        <f t="shared" si="6"/>
        <v>-125.56861258529189</v>
      </c>
      <c r="Y62">
        <f t="shared" si="7"/>
        <v>207.87116186504929</v>
      </c>
      <c r="Z62">
        <f t="shared" si="8"/>
        <v>222</v>
      </c>
      <c r="AA62">
        <f t="shared" si="9"/>
        <v>0.1</v>
      </c>
      <c r="AB62">
        <f t="shared" si="10"/>
        <v>0.77146000000000003</v>
      </c>
      <c r="AC62">
        <f t="shared" si="11"/>
        <v>62511.403800000007</v>
      </c>
      <c r="AD62" s="4">
        <f t="shared" si="12"/>
        <v>43757.982660000001</v>
      </c>
    </row>
    <row r="63" spans="1:30" x14ac:dyDescent="0.25">
      <c r="A63" t="s">
        <v>128</v>
      </c>
      <c r="B63" t="s">
        <v>124</v>
      </c>
      <c r="C63" t="s">
        <v>61</v>
      </c>
      <c r="D63">
        <v>2</v>
      </c>
      <c r="E63">
        <v>1900</v>
      </c>
      <c r="G63" s="3">
        <f t="shared" si="0"/>
        <v>22184.400000000001</v>
      </c>
      <c r="H63">
        <v>536</v>
      </c>
      <c r="I63">
        <v>0.54249999999999998</v>
      </c>
      <c r="J63">
        <v>386</v>
      </c>
      <c r="K63" s="4">
        <v>773</v>
      </c>
      <c r="L63">
        <f t="shared" si="1"/>
        <v>387</v>
      </c>
      <c r="M63">
        <f t="shared" si="2"/>
        <v>150</v>
      </c>
      <c r="N63">
        <f t="shared" si="3"/>
        <v>0.41007751937984493</v>
      </c>
      <c r="O63" s="4">
        <v>0.54249999999999998</v>
      </c>
      <c r="P63">
        <v>114</v>
      </c>
      <c r="Q63">
        <f>0.8*(P63-J63)/(K63-J63)+0.1</f>
        <v>-0.46227390180878558</v>
      </c>
      <c r="R63">
        <f t="shared" si="4"/>
        <v>1.216443565891473</v>
      </c>
      <c r="S63" s="4">
        <f>R63*365*P63</f>
        <v>50616.216776744186</v>
      </c>
      <c r="T63" s="4">
        <f t="shared" si="5"/>
        <v>35431.35174372093</v>
      </c>
      <c r="U63">
        <v>386</v>
      </c>
      <c r="V63">
        <f>1.25*L63</f>
        <v>483.75</v>
      </c>
      <c r="W63">
        <f>J63-L63/8</f>
        <v>337.625</v>
      </c>
      <c r="X63">
        <f t="shared" si="6"/>
        <v>-305.62926459438967</v>
      </c>
      <c r="Y63">
        <f t="shared" si="7"/>
        <v>428.78075246398782</v>
      </c>
      <c r="Z63">
        <f t="shared" si="8"/>
        <v>428.78075246398782</v>
      </c>
      <c r="AA63">
        <f t="shared" si="9"/>
        <v>0.18843566400824358</v>
      </c>
      <c r="AB63">
        <f t="shared" si="10"/>
        <v>0.70147201550387606</v>
      </c>
      <c r="AC63">
        <f t="shared" si="11"/>
        <v>109783.86000366647</v>
      </c>
      <c r="AD63" s="4">
        <f t="shared" si="12"/>
        <v>76848.702002566526</v>
      </c>
    </row>
    <row r="64" spans="1:30" x14ac:dyDescent="0.25">
      <c r="A64" t="s">
        <v>129</v>
      </c>
      <c r="B64" t="s">
        <v>130</v>
      </c>
      <c r="C64" t="s">
        <v>52</v>
      </c>
      <c r="D64">
        <v>1</v>
      </c>
      <c r="E64">
        <v>1700</v>
      </c>
      <c r="G64" s="3">
        <f t="shared" si="0"/>
        <v>19849.199999999997</v>
      </c>
      <c r="H64">
        <v>476</v>
      </c>
      <c r="I64">
        <v>7.9500000000000001E-2</v>
      </c>
      <c r="J64">
        <v>136</v>
      </c>
      <c r="K64" s="4">
        <v>476</v>
      </c>
      <c r="L64">
        <f t="shared" si="1"/>
        <v>340</v>
      </c>
      <c r="M64">
        <f t="shared" si="2"/>
        <v>340</v>
      </c>
      <c r="N64">
        <f t="shared" si="3"/>
        <v>0.9</v>
      </c>
      <c r="O64" s="4">
        <v>7.9500000000000001E-2</v>
      </c>
      <c r="P64">
        <v>114</v>
      </c>
      <c r="Q64">
        <f>0.8*(P64-J64)/(K64-J64)+0.1</f>
        <v>4.8235294117647057E-2</v>
      </c>
      <c r="R64">
        <f t="shared" si="4"/>
        <v>0.81242658823529412</v>
      </c>
      <c r="S64" s="4">
        <f>R64*365*P64</f>
        <v>33805.070336470591</v>
      </c>
      <c r="T64" s="4">
        <f t="shared" si="5"/>
        <v>23663.549235529412</v>
      </c>
      <c r="U64">
        <v>136</v>
      </c>
      <c r="V64">
        <f>1.25*L64</f>
        <v>425</v>
      </c>
      <c r="W64">
        <f>J64-L64/8</f>
        <v>93.5</v>
      </c>
      <c r="X64">
        <f t="shared" si="6"/>
        <v>-268.51149861005814</v>
      </c>
      <c r="Y64">
        <f t="shared" si="7"/>
        <v>275.14588071771544</v>
      </c>
      <c r="Z64">
        <f t="shared" si="8"/>
        <v>275.14588071771544</v>
      </c>
      <c r="AA64">
        <f t="shared" si="9"/>
        <v>0.42740207227697752</v>
      </c>
      <c r="AB64">
        <f t="shared" si="10"/>
        <v>0.51235399999999998</v>
      </c>
      <c r="AC64">
        <f t="shared" si="11"/>
        <v>51454.813787774197</v>
      </c>
      <c r="AD64" s="4">
        <f t="shared" si="12"/>
        <v>36018.369651441935</v>
      </c>
    </row>
    <row r="65" spans="1:30" x14ac:dyDescent="0.25">
      <c r="A65" t="s">
        <v>131</v>
      </c>
      <c r="B65" t="s">
        <v>130</v>
      </c>
      <c r="C65" t="s">
        <v>52</v>
      </c>
      <c r="D65">
        <v>2</v>
      </c>
      <c r="E65">
        <v>2400</v>
      </c>
      <c r="G65" s="3">
        <f t="shared" si="0"/>
        <v>28022.399999999998</v>
      </c>
      <c r="H65">
        <v>360</v>
      </c>
      <c r="I65">
        <v>0.55069999999999997</v>
      </c>
      <c r="J65">
        <v>173</v>
      </c>
      <c r="K65" s="4">
        <v>690</v>
      </c>
      <c r="L65">
        <f t="shared" si="1"/>
        <v>517</v>
      </c>
      <c r="M65">
        <f t="shared" si="2"/>
        <v>187</v>
      </c>
      <c r="N65">
        <f t="shared" si="3"/>
        <v>0.38936170212765953</v>
      </c>
      <c r="O65" s="4">
        <v>0.55069999999999997</v>
      </c>
      <c r="P65">
        <v>114</v>
      </c>
      <c r="Q65">
        <f>0.8*(P65-J65)/(K65-J65)+0.1</f>
        <v>8.7040618955512572E-3</v>
      </c>
      <c r="R65">
        <f t="shared" si="4"/>
        <v>0.84371160541586077</v>
      </c>
      <c r="S65" s="4">
        <f>R65*365*P65</f>
        <v>35106.83990135396</v>
      </c>
      <c r="T65" s="4">
        <f t="shared" si="5"/>
        <v>24574.787930947772</v>
      </c>
      <c r="U65">
        <v>173</v>
      </c>
      <c r="V65">
        <f>1.25*L65</f>
        <v>646.25</v>
      </c>
      <c r="W65">
        <f>J65-L65/8</f>
        <v>108.375</v>
      </c>
      <c r="X65">
        <f t="shared" si="6"/>
        <v>-408.29542582764719</v>
      </c>
      <c r="Y65">
        <f t="shared" si="7"/>
        <v>401.4835892089967</v>
      </c>
      <c r="Z65">
        <f t="shared" si="8"/>
        <v>401.4835892089967</v>
      </c>
      <c r="AA65">
        <f t="shared" si="9"/>
        <v>0.45355294268316704</v>
      </c>
      <c r="AB65">
        <f t="shared" si="10"/>
        <v>0.49165820116054165</v>
      </c>
      <c r="AC65">
        <f t="shared" si="11"/>
        <v>72048.335232080208</v>
      </c>
      <c r="AD65" s="4">
        <f t="shared" si="12"/>
        <v>50433.834662456145</v>
      </c>
    </row>
    <row r="66" spans="1:30" x14ac:dyDescent="0.25">
      <c r="A66" t="s">
        <v>132</v>
      </c>
      <c r="B66" t="s">
        <v>130</v>
      </c>
      <c r="C66" t="s">
        <v>61</v>
      </c>
      <c r="D66">
        <v>1</v>
      </c>
      <c r="E66">
        <v>2100</v>
      </c>
      <c r="G66" s="3">
        <f t="shared" si="0"/>
        <v>24519.599999999999</v>
      </c>
      <c r="H66">
        <v>1477</v>
      </c>
      <c r="I66">
        <v>0.69320000000000004</v>
      </c>
      <c r="J66">
        <v>448</v>
      </c>
      <c r="K66" s="4">
        <v>2128</v>
      </c>
      <c r="L66">
        <f t="shared" si="1"/>
        <v>1680</v>
      </c>
      <c r="M66">
        <f t="shared" si="2"/>
        <v>1029</v>
      </c>
      <c r="N66">
        <f t="shared" si="3"/>
        <v>0.59000000000000008</v>
      </c>
      <c r="O66" s="4">
        <v>0.69320000000000004</v>
      </c>
      <c r="P66">
        <v>114</v>
      </c>
      <c r="Q66">
        <f>0.8*(P66-J66)/(K66-J66)+0.1</f>
        <v>-5.9047619047619043E-2</v>
      </c>
      <c r="R66">
        <f t="shared" si="4"/>
        <v>0.89733028571428575</v>
      </c>
      <c r="S66" s="4">
        <f>R66*365*P66</f>
        <v>37337.913188571431</v>
      </c>
      <c r="T66" s="4">
        <f t="shared" si="5"/>
        <v>26136.539231999999</v>
      </c>
      <c r="U66">
        <v>448</v>
      </c>
      <c r="V66">
        <f>1.25*L66</f>
        <v>2100</v>
      </c>
      <c r="W66">
        <f>J66-L66/8</f>
        <v>238</v>
      </c>
      <c r="X66">
        <f t="shared" si="6"/>
        <v>-1326.7626990144049</v>
      </c>
      <c r="Y66">
        <f t="shared" si="7"/>
        <v>1247.5443517816529</v>
      </c>
      <c r="Z66">
        <f t="shared" si="8"/>
        <v>1247.5443517816529</v>
      </c>
      <c r="AA66">
        <f t="shared" si="9"/>
        <v>0.48073540561031092</v>
      </c>
      <c r="AB66">
        <f t="shared" si="10"/>
        <v>0.47014599999999995</v>
      </c>
      <c r="AC66">
        <f t="shared" si="11"/>
        <v>214082.71518664897</v>
      </c>
      <c r="AD66" s="4">
        <f t="shared" si="12"/>
        <v>149857.90063065427</v>
      </c>
    </row>
    <row r="67" spans="1:30" x14ac:dyDescent="0.25">
      <c r="A67" t="s">
        <v>133</v>
      </c>
      <c r="B67" t="s">
        <v>130</v>
      </c>
      <c r="C67" t="s">
        <v>61</v>
      </c>
      <c r="D67">
        <v>2</v>
      </c>
      <c r="E67">
        <v>3200</v>
      </c>
      <c r="G67" s="3">
        <f t="shared" si="0"/>
        <v>37363.199999999997</v>
      </c>
      <c r="H67">
        <v>1265</v>
      </c>
      <c r="I67">
        <v>0.71509999999999996</v>
      </c>
      <c r="J67">
        <v>450</v>
      </c>
      <c r="K67" s="4">
        <v>2699</v>
      </c>
      <c r="L67">
        <f t="shared" si="1"/>
        <v>2249</v>
      </c>
      <c r="M67">
        <f t="shared" si="2"/>
        <v>815</v>
      </c>
      <c r="N67">
        <f t="shared" si="3"/>
        <v>0.38990662516674079</v>
      </c>
      <c r="O67" s="4">
        <v>0.71509999999999996</v>
      </c>
      <c r="P67">
        <v>114</v>
      </c>
      <c r="Q67">
        <f>0.8*(P67-J67)/(K67-J67)+0.1</f>
        <v>-1.9519786571809694E-2</v>
      </c>
      <c r="R67">
        <f t="shared" si="4"/>
        <v>0.8660479590929302</v>
      </c>
      <c r="S67" s="4">
        <f>R67*365*P67</f>
        <v>36036.255577856828</v>
      </c>
      <c r="T67" s="4">
        <f t="shared" si="5"/>
        <v>25225.378904499779</v>
      </c>
      <c r="U67">
        <v>450</v>
      </c>
      <c r="V67">
        <f>1.25*L67</f>
        <v>2811.25</v>
      </c>
      <c r="W67">
        <f>J67-L67/8</f>
        <v>168.875</v>
      </c>
      <c r="X67">
        <f t="shared" si="6"/>
        <v>-1776.124589335355</v>
      </c>
      <c r="Y67">
        <f t="shared" si="7"/>
        <v>1595.209075688653</v>
      </c>
      <c r="Z67">
        <f t="shared" si="8"/>
        <v>1595.209075688653</v>
      </c>
      <c r="AA67">
        <f t="shared" si="9"/>
        <v>0.50736650091192637</v>
      </c>
      <c r="AB67">
        <f t="shared" si="10"/>
        <v>0.44907015117830151</v>
      </c>
      <c r="AC67">
        <f t="shared" si="11"/>
        <v>261471.68498488326</v>
      </c>
      <c r="AD67" s="4">
        <f t="shared" si="12"/>
        <v>183030.17948941828</v>
      </c>
    </row>
    <row r="68" spans="1:30" x14ac:dyDescent="0.25">
      <c r="A68" t="s">
        <v>134</v>
      </c>
      <c r="B68" t="s">
        <v>135</v>
      </c>
      <c r="C68" t="s">
        <v>52</v>
      </c>
      <c r="D68">
        <v>1</v>
      </c>
      <c r="E68">
        <v>1300</v>
      </c>
      <c r="G68" s="3">
        <f t="shared" ref="G68:G131" si="13">E68*$F$4*12</f>
        <v>15178.8</v>
      </c>
      <c r="H68">
        <v>328</v>
      </c>
      <c r="I68">
        <v>0.52049999999999996</v>
      </c>
      <c r="J68">
        <v>291</v>
      </c>
      <c r="K68" s="4">
        <v>387</v>
      </c>
      <c r="L68">
        <f t="shared" ref="L68:L131" si="14">K68-J68</f>
        <v>96</v>
      </c>
      <c r="M68">
        <f t="shared" ref="M68:M131" si="15">H68-J68</f>
        <v>37</v>
      </c>
      <c r="N68">
        <f t="shared" ref="N68:N131" si="16">0.1+$K$2*M68/L68</f>
        <v>0.40833333333333333</v>
      </c>
      <c r="O68" s="4">
        <v>0.52049999999999996</v>
      </c>
      <c r="P68">
        <v>114</v>
      </c>
      <c r="Q68">
        <f>0.8*(P68-J68)/(K68-J68)+0.1</f>
        <v>-1.3749999999999998</v>
      </c>
      <c r="R68">
        <f t="shared" ref="R68:R131" si="17">$Q$2*Q68+$R$2</f>
        <v>1.9387749999999999</v>
      </c>
      <c r="S68" s="4">
        <f>R68*365*P68</f>
        <v>80672.427750000003</v>
      </c>
      <c r="T68" s="4">
        <f t="shared" ref="T68:T131" si="18">S68*(1-$T$1)</f>
        <v>56470.699424999999</v>
      </c>
      <c r="U68">
        <v>291</v>
      </c>
      <c r="V68">
        <f>1.25*L68</f>
        <v>120</v>
      </c>
      <c r="W68">
        <f>J68-L68/8</f>
        <v>279</v>
      </c>
      <c r="X68">
        <f t="shared" ref="X68:X131" si="19">V68/(2*$Q$2)</f>
        <v>-75.815011372251703</v>
      </c>
      <c r="Y68">
        <f t="shared" ref="Y68:Y131" si="20">(($Q$2*W68/V68)-$R$2)*X68</f>
        <v>203.98824867323731</v>
      </c>
      <c r="Z68">
        <f t="shared" ref="Z68:Z131" si="21">IF(Y68&gt;U68,Y68,U68)</f>
        <v>291</v>
      </c>
      <c r="AA68">
        <f t="shared" ref="AA68:AA131" si="22">(Z68-W68)/V68</f>
        <v>0.1</v>
      </c>
      <c r="AB68">
        <f t="shared" ref="AB68:AB131" si="23">$Q$2*AA68+$R$2</f>
        <v>0.77146000000000003</v>
      </c>
      <c r="AC68">
        <f t="shared" ref="AC68:AC131" si="24">AB68*Z68*365</f>
        <v>81940.623900000006</v>
      </c>
      <c r="AD68" s="4">
        <f t="shared" ref="AD68:AD131" si="25">AC68*(1-$T$1)</f>
        <v>57358.436730000001</v>
      </c>
    </row>
    <row r="69" spans="1:30" x14ac:dyDescent="0.25">
      <c r="A69" t="s">
        <v>136</v>
      </c>
      <c r="B69" t="s">
        <v>135</v>
      </c>
      <c r="C69" t="s">
        <v>52</v>
      </c>
      <c r="D69">
        <v>2</v>
      </c>
      <c r="E69">
        <v>1700</v>
      </c>
      <c r="G69" s="3">
        <f t="shared" si="13"/>
        <v>19849.199999999997</v>
      </c>
      <c r="H69">
        <v>246</v>
      </c>
      <c r="I69">
        <v>0.15890000000000001</v>
      </c>
      <c r="J69">
        <v>203</v>
      </c>
      <c r="K69" s="4">
        <v>318</v>
      </c>
      <c r="L69">
        <f t="shared" si="14"/>
        <v>115</v>
      </c>
      <c r="M69">
        <f t="shared" si="15"/>
        <v>43</v>
      </c>
      <c r="N69">
        <f t="shared" si="16"/>
        <v>0.39913043478260868</v>
      </c>
      <c r="O69" s="4">
        <v>0.15890000000000001</v>
      </c>
      <c r="P69">
        <v>114</v>
      </c>
      <c r="Q69">
        <f>0.8*(P69-J69)/(K69-J69)+0.1</f>
        <v>-0.51913043478260879</v>
      </c>
      <c r="R69">
        <f t="shared" si="17"/>
        <v>1.2614398260869566</v>
      </c>
      <c r="S69" s="4">
        <f>R69*365*P69</f>
        <v>52488.511163478266</v>
      </c>
      <c r="T69" s="4">
        <f t="shared" si="18"/>
        <v>36741.957814434783</v>
      </c>
      <c r="U69">
        <v>203</v>
      </c>
      <c r="V69">
        <f>1.25*L69</f>
        <v>143.75</v>
      </c>
      <c r="W69">
        <f>J69-L69/8</f>
        <v>188.625</v>
      </c>
      <c r="X69">
        <f t="shared" si="19"/>
        <v>-90.820065706343186</v>
      </c>
      <c r="Y69">
        <f t="shared" si="20"/>
        <v>171.56404788981553</v>
      </c>
      <c r="Z69">
        <f t="shared" si="21"/>
        <v>203</v>
      </c>
      <c r="AA69">
        <f t="shared" si="22"/>
        <v>0.1</v>
      </c>
      <c r="AB69">
        <f t="shared" si="23"/>
        <v>0.77146000000000003</v>
      </c>
      <c r="AC69">
        <f t="shared" si="24"/>
        <v>57161.328699999998</v>
      </c>
      <c r="AD69" s="4">
        <f t="shared" si="25"/>
        <v>40012.930089999994</v>
      </c>
    </row>
    <row r="70" spans="1:30" x14ac:dyDescent="0.25">
      <c r="A70" t="s">
        <v>137</v>
      </c>
      <c r="B70" t="s">
        <v>135</v>
      </c>
      <c r="C70" t="s">
        <v>61</v>
      </c>
      <c r="D70">
        <v>1</v>
      </c>
      <c r="E70">
        <v>1400</v>
      </c>
      <c r="G70" s="3">
        <f t="shared" si="13"/>
        <v>16346.400000000001</v>
      </c>
      <c r="H70">
        <v>325</v>
      </c>
      <c r="I70">
        <v>0.54520000000000002</v>
      </c>
      <c r="J70">
        <v>287</v>
      </c>
      <c r="K70" s="4">
        <v>395</v>
      </c>
      <c r="L70">
        <f t="shared" si="14"/>
        <v>108</v>
      </c>
      <c r="M70">
        <f t="shared" si="15"/>
        <v>38</v>
      </c>
      <c r="N70">
        <f t="shared" si="16"/>
        <v>0.38148148148148153</v>
      </c>
      <c r="O70" s="4">
        <v>0.54520000000000002</v>
      </c>
      <c r="P70">
        <v>114</v>
      </c>
      <c r="Q70">
        <f>0.8*(P70-J70)/(K70-J70)+0.1</f>
        <v>-1.1814814814814814</v>
      </c>
      <c r="R70">
        <f t="shared" si="17"/>
        <v>1.7856244444444442</v>
      </c>
      <c r="S70" s="4">
        <f>R70*365*P70</f>
        <v>74299.833133333334</v>
      </c>
      <c r="T70" s="4">
        <f t="shared" si="18"/>
        <v>52009.883193333328</v>
      </c>
      <c r="U70">
        <v>287</v>
      </c>
      <c r="V70">
        <f>1.25*L70</f>
        <v>135</v>
      </c>
      <c r="W70">
        <f>J70-L70/8</f>
        <v>273.5</v>
      </c>
      <c r="X70">
        <f t="shared" si="19"/>
        <v>-85.291887793783175</v>
      </c>
      <c r="Y70">
        <f t="shared" si="20"/>
        <v>209.29927975739199</v>
      </c>
      <c r="Z70">
        <f t="shared" si="21"/>
        <v>287</v>
      </c>
      <c r="AA70">
        <f t="shared" si="22"/>
        <v>0.1</v>
      </c>
      <c r="AB70">
        <f t="shared" si="23"/>
        <v>0.77146000000000003</v>
      </c>
      <c r="AC70">
        <f t="shared" si="24"/>
        <v>80814.292300000001</v>
      </c>
      <c r="AD70" s="4">
        <f t="shared" si="25"/>
        <v>56570.004609999996</v>
      </c>
    </row>
    <row r="71" spans="1:30" x14ac:dyDescent="0.25">
      <c r="A71" t="s">
        <v>138</v>
      </c>
      <c r="B71" t="s">
        <v>98</v>
      </c>
      <c r="C71" t="s">
        <v>52</v>
      </c>
      <c r="D71">
        <v>1</v>
      </c>
      <c r="E71">
        <v>750</v>
      </c>
      <c r="G71" s="3">
        <f t="shared" si="13"/>
        <v>8757</v>
      </c>
      <c r="H71">
        <v>94</v>
      </c>
      <c r="I71">
        <v>0.47949999999999998</v>
      </c>
      <c r="J71">
        <v>51</v>
      </c>
      <c r="K71" s="4">
        <v>179</v>
      </c>
      <c r="L71">
        <f t="shared" si="14"/>
        <v>128</v>
      </c>
      <c r="M71">
        <f t="shared" si="15"/>
        <v>43</v>
      </c>
      <c r="N71">
        <f t="shared" si="16"/>
        <v>0.36875000000000002</v>
      </c>
      <c r="O71" s="4">
        <v>0.47949999999999998</v>
      </c>
      <c r="P71">
        <v>114</v>
      </c>
      <c r="Q71">
        <f>0.8*(P71-J71)/(K71-J71)+0.1</f>
        <v>0.49375000000000002</v>
      </c>
      <c r="R71">
        <f t="shared" si="17"/>
        <v>0.45984625000000001</v>
      </c>
      <c r="S71" s="4">
        <f>R71*365*P71</f>
        <v>19134.202462500001</v>
      </c>
      <c r="T71" s="4">
        <f t="shared" si="18"/>
        <v>13393.94172375</v>
      </c>
      <c r="U71">
        <v>51</v>
      </c>
      <c r="V71">
        <f>1.25*L71</f>
        <v>160</v>
      </c>
      <c r="W71">
        <f>J71-L71/8</f>
        <v>35</v>
      </c>
      <c r="X71">
        <f t="shared" si="19"/>
        <v>-101.08668182966895</v>
      </c>
      <c r="Y71">
        <f t="shared" si="20"/>
        <v>103.48433156431641</v>
      </c>
      <c r="Z71">
        <f t="shared" si="21"/>
        <v>103.48433156431641</v>
      </c>
      <c r="AA71">
        <f t="shared" si="22"/>
        <v>0.42802707227697756</v>
      </c>
      <c r="AB71">
        <f t="shared" si="23"/>
        <v>0.51185937500000001</v>
      </c>
      <c r="AC71">
        <f t="shared" si="24"/>
        <v>19333.840226033375</v>
      </c>
      <c r="AD71" s="4">
        <f t="shared" si="25"/>
        <v>13533.688158223362</v>
      </c>
    </row>
    <row r="72" spans="1:30" x14ac:dyDescent="0.25">
      <c r="A72" t="s">
        <v>139</v>
      </c>
      <c r="B72" t="s">
        <v>135</v>
      </c>
      <c r="C72" t="s">
        <v>61</v>
      </c>
      <c r="D72">
        <v>2</v>
      </c>
      <c r="E72">
        <v>1900</v>
      </c>
      <c r="G72" s="3">
        <f t="shared" si="13"/>
        <v>22184.400000000001</v>
      </c>
      <c r="H72">
        <v>428</v>
      </c>
      <c r="I72">
        <v>0.58630000000000004</v>
      </c>
      <c r="J72">
        <v>376</v>
      </c>
      <c r="K72" s="4">
        <v>502</v>
      </c>
      <c r="L72">
        <f t="shared" si="14"/>
        <v>126</v>
      </c>
      <c r="M72">
        <f t="shared" si="15"/>
        <v>52</v>
      </c>
      <c r="N72">
        <f t="shared" si="16"/>
        <v>0.43015873015873018</v>
      </c>
      <c r="O72" s="4">
        <v>0.58630000000000004</v>
      </c>
      <c r="P72">
        <v>114</v>
      </c>
      <c r="Q72">
        <f>0.8*(P72-J72)/(K72-J72)+0.1</f>
        <v>-1.5634920634920635</v>
      </c>
      <c r="R72">
        <f t="shared" si="17"/>
        <v>2.0879476190476192</v>
      </c>
      <c r="S72" s="4">
        <f>R72*365*P72</f>
        <v>86879.500428571424</v>
      </c>
      <c r="T72" s="4">
        <f t="shared" si="18"/>
        <v>60815.650299999994</v>
      </c>
      <c r="U72">
        <v>376</v>
      </c>
      <c r="V72">
        <f>1.25*L72</f>
        <v>157.5</v>
      </c>
      <c r="W72">
        <f>J72-L72/8</f>
        <v>360.25</v>
      </c>
      <c r="X72">
        <f t="shared" si="19"/>
        <v>-99.507202426080369</v>
      </c>
      <c r="Y72">
        <f t="shared" si="20"/>
        <v>264.76582638362396</v>
      </c>
      <c r="Z72">
        <f t="shared" si="21"/>
        <v>376</v>
      </c>
      <c r="AA72">
        <f t="shared" si="22"/>
        <v>0.1</v>
      </c>
      <c r="AB72">
        <f t="shared" si="23"/>
        <v>0.77146000000000003</v>
      </c>
      <c r="AC72">
        <f t="shared" si="24"/>
        <v>105875.1704</v>
      </c>
      <c r="AD72" s="4">
        <f t="shared" si="25"/>
        <v>74112.619279999999</v>
      </c>
    </row>
    <row r="73" spans="1:30" x14ac:dyDescent="0.25">
      <c r="A73" t="s">
        <v>140</v>
      </c>
      <c r="B73" t="s">
        <v>141</v>
      </c>
      <c r="C73" t="s">
        <v>52</v>
      </c>
      <c r="D73">
        <v>1</v>
      </c>
      <c r="E73">
        <v>1600</v>
      </c>
      <c r="G73" s="3">
        <f t="shared" si="13"/>
        <v>18681.599999999999</v>
      </c>
      <c r="H73">
        <v>188</v>
      </c>
      <c r="I73">
        <v>0.67949999999999999</v>
      </c>
      <c r="J73">
        <v>126</v>
      </c>
      <c r="K73" s="4">
        <v>352</v>
      </c>
      <c r="L73">
        <f t="shared" si="14"/>
        <v>226</v>
      </c>
      <c r="M73">
        <f t="shared" si="15"/>
        <v>62</v>
      </c>
      <c r="N73">
        <f t="shared" si="16"/>
        <v>0.3194690265486726</v>
      </c>
      <c r="O73" s="4">
        <v>0.67949999999999999</v>
      </c>
      <c r="P73">
        <v>114</v>
      </c>
      <c r="Q73">
        <f>0.8*(P73-J73)/(K73-J73)+0.1</f>
        <v>5.7522123893805309E-2</v>
      </c>
      <c r="R73">
        <f t="shared" si="17"/>
        <v>0.80507699115044251</v>
      </c>
      <c r="S73" s="4">
        <f>R73*365*P73</f>
        <v>33499.253601769917</v>
      </c>
      <c r="T73" s="4">
        <f t="shared" si="18"/>
        <v>23449.47752123894</v>
      </c>
      <c r="U73">
        <v>126</v>
      </c>
      <c r="V73">
        <f>1.25*L73</f>
        <v>282.5</v>
      </c>
      <c r="W73">
        <f>J73-L73/8</f>
        <v>97.75</v>
      </c>
      <c r="X73">
        <f t="shared" si="19"/>
        <v>-178.48117260550922</v>
      </c>
      <c r="Y73">
        <f t="shared" si="20"/>
        <v>200.69108541824613</v>
      </c>
      <c r="Z73">
        <f t="shared" si="21"/>
        <v>200.69108541824613</v>
      </c>
      <c r="AA73">
        <f t="shared" si="22"/>
        <v>0.36439322271945535</v>
      </c>
      <c r="AB73">
        <f t="shared" si="23"/>
        <v>0.56221920353982302</v>
      </c>
      <c r="AC73">
        <f t="shared" si="24"/>
        <v>41183.819503506958</v>
      </c>
      <c r="AD73" s="4">
        <f t="shared" si="25"/>
        <v>28828.673652454869</v>
      </c>
    </row>
    <row r="74" spans="1:30" x14ac:dyDescent="0.25">
      <c r="A74" t="s">
        <v>142</v>
      </c>
      <c r="B74" t="s">
        <v>141</v>
      </c>
      <c r="C74" t="s">
        <v>52</v>
      </c>
      <c r="D74">
        <v>2</v>
      </c>
      <c r="E74">
        <v>2200</v>
      </c>
      <c r="G74" s="3">
        <f t="shared" si="13"/>
        <v>25687.199999999997</v>
      </c>
      <c r="H74">
        <v>274</v>
      </c>
      <c r="I74">
        <v>0.57809999999999995</v>
      </c>
      <c r="J74">
        <v>119</v>
      </c>
      <c r="K74" s="4">
        <v>505</v>
      </c>
      <c r="L74">
        <f t="shared" si="14"/>
        <v>386</v>
      </c>
      <c r="M74">
        <f t="shared" si="15"/>
        <v>155</v>
      </c>
      <c r="N74">
        <f t="shared" si="16"/>
        <v>0.42124352331606219</v>
      </c>
      <c r="O74" s="4">
        <v>0.57809999999999995</v>
      </c>
      <c r="P74">
        <v>114</v>
      </c>
      <c r="Q74">
        <f>0.8*(P74-J74)/(K74-J74)+0.1</f>
        <v>8.9637305699481876E-2</v>
      </c>
      <c r="R74">
        <f t="shared" si="17"/>
        <v>0.77966103626943006</v>
      </c>
      <c r="S74" s="4">
        <f>R74*365*P74</f>
        <v>32441.695719170984</v>
      </c>
      <c r="T74" s="4">
        <f t="shared" si="18"/>
        <v>22709.187003419687</v>
      </c>
      <c r="U74">
        <v>119</v>
      </c>
      <c r="V74">
        <f>1.25*L74</f>
        <v>482.5</v>
      </c>
      <c r="W74">
        <f>J74-L74/8</f>
        <v>70.75</v>
      </c>
      <c r="X74">
        <f t="shared" si="19"/>
        <v>-304.83952489259542</v>
      </c>
      <c r="Y74">
        <f t="shared" si="20"/>
        <v>294.67149987364166</v>
      </c>
      <c r="Z74">
        <f t="shared" si="21"/>
        <v>294.67149987364166</v>
      </c>
      <c r="AA74">
        <f t="shared" si="22"/>
        <v>0.46408601010081174</v>
      </c>
      <c r="AB74">
        <f t="shared" si="23"/>
        <v>0.48332233160621763</v>
      </c>
      <c r="AC74">
        <f t="shared" si="24"/>
        <v>51983.780477542867</v>
      </c>
      <c r="AD74" s="4">
        <f t="shared" si="25"/>
        <v>36388.646334280005</v>
      </c>
    </row>
    <row r="75" spans="1:30" x14ac:dyDescent="0.25">
      <c r="A75" t="s">
        <v>143</v>
      </c>
      <c r="B75" t="s">
        <v>141</v>
      </c>
      <c r="C75" t="s">
        <v>61</v>
      </c>
      <c r="D75">
        <v>1</v>
      </c>
      <c r="E75">
        <v>1500</v>
      </c>
      <c r="G75" s="3">
        <f t="shared" si="13"/>
        <v>17514</v>
      </c>
      <c r="H75">
        <v>860</v>
      </c>
      <c r="I75">
        <v>0.41099999999999998</v>
      </c>
      <c r="J75">
        <v>486</v>
      </c>
      <c r="K75" s="4">
        <v>1215</v>
      </c>
      <c r="L75">
        <f t="shared" si="14"/>
        <v>729</v>
      </c>
      <c r="M75">
        <f t="shared" si="15"/>
        <v>374</v>
      </c>
      <c r="N75">
        <f t="shared" si="16"/>
        <v>0.51042524005486967</v>
      </c>
      <c r="O75" s="4">
        <v>0.41099999999999998</v>
      </c>
      <c r="P75">
        <v>114</v>
      </c>
      <c r="Q75">
        <f>0.8*(P75-J75)/(K75-J75)+0.1</f>
        <v>-0.30823045267489713</v>
      </c>
      <c r="R75">
        <f t="shared" si="17"/>
        <v>1.0945335802469136</v>
      </c>
      <c r="S75" s="4">
        <f>R75*365*P75</f>
        <v>45543.542274074076</v>
      </c>
      <c r="T75" s="4">
        <f t="shared" si="18"/>
        <v>31880.47959185185</v>
      </c>
      <c r="U75">
        <v>486</v>
      </c>
      <c r="V75">
        <f>1.25*L75</f>
        <v>911.25</v>
      </c>
      <c r="W75">
        <f>J75-L75/8</f>
        <v>394.875</v>
      </c>
      <c r="X75">
        <f t="shared" si="19"/>
        <v>-575.72024260803641</v>
      </c>
      <c r="Y75">
        <f t="shared" si="20"/>
        <v>687.14513836239576</v>
      </c>
      <c r="Z75">
        <f t="shared" si="21"/>
        <v>687.14513836239576</v>
      </c>
      <c r="AA75">
        <f t="shared" si="22"/>
        <v>0.32073540561031083</v>
      </c>
      <c r="AB75">
        <f t="shared" si="23"/>
        <v>0.59677000000000002</v>
      </c>
      <c r="AC75">
        <f t="shared" si="24"/>
        <v>149674.67554049232</v>
      </c>
      <c r="AD75" s="4">
        <f t="shared" si="25"/>
        <v>104772.27287834462</v>
      </c>
    </row>
    <row r="76" spans="1:30" x14ac:dyDescent="0.25">
      <c r="A76" t="s">
        <v>144</v>
      </c>
      <c r="B76" t="s">
        <v>141</v>
      </c>
      <c r="C76" t="s">
        <v>61</v>
      </c>
      <c r="D76">
        <v>2</v>
      </c>
      <c r="E76">
        <v>2400</v>
      </c>
      <c r="G76" s="3">
        <f t="shared" si="13"/>
        <v>28022.399999999998</v>
      </c>
      <c r="H76">
        <v>729</v>
      </c>
      <c r="I76">
        <v>0.68220000000000003</v>
      </c>
      <c r="J76">
        <v>516</v>
      </c>
      <c r="K76" s="4">
        <v>1650</v>
      </c>
      <c r="L76">
        <f t="shared" si="14"/>
        <v>1134</v>
      </c>
      <c r="M76">
        <f t="shared" si="15"/>
        <v>213</v>
      </c>
      <c r="N76">
        <f t="shared" si="16"/>
        <v>0.2502645502645503</v>
      </c>
      <c r="O76" s="4">
        <v>0.68220000000000003</v>
      </c>
      <c r="P76">
        <v>114</v>
      </c>
      <c r="Q76">
        <f>0.8*(P76-J76)/(K76-J76)+0.1</f>
        <v>-0.18359788359788362</v>
      </c>
      <c r="R76">
        <f t="shared" si="17"/>
        <v>0.99589936507936505</v>
      </c>
      <c r="S76" s="4">
        <f>R76*365*P76</f>
        <v>41439.372580952382</v>
      </c>
      <c r="T76" s="4">
        <f t="shared" si="18"/>
        <v>29007.560806666665</v>
      </c>
      <c r="U76">
        <v>516</v>
      </c>
      <c r="V76">
        <f>1.25*L76</f>
        <v>1417.5</v>
      </c>
      <c r="W76">
        <f>J76-L76/8</f>
        <v>374.25</v>
      </c>
      <c r="X76">
        <f t="shared" si="19"/>
        <v>-895.56482183472326</v>
      </c>
      <c r="Y76">
        <f t="shared" si="20"/>
        <v>948.8924374526157</v>
      </c>
      <c r="Z76">
        <f t="shared" si="21"/>
        <v>948.8924374526157</v>
      </c>
      <c r="AA76">
        <f t="shared" si="22"/>
        <v>0.40539149026639554</v>
      </c>
      <c r="AB76">
        <f t="shared" si="23"/>
        <v>0.52977317460317463</v>
      </c>
      <c r="AC76">
        <f t="shared" si="24"/>
        <v>183484.68201536904</v>
      </c>
      <c r="AD76" s="4">
        <f t="shared" si="25"/>
        <v>128439.27741075831</v>
      </c>
    </row>
    <row r="77" spans="1:30" x14ac:dyDescent="0.25">
      <c r="A77" t="s">
        <v>145</v>
      </c>
      <c r="B77" t="s">
        <v>146</v>
      </c>
      <c r="C77" t="s">
        <v>52</v>
      </c>
      <c r="D77">
        <v>1</v>
      </c>
      <c r="E77">
        <v>1600</v>
      </c>
      <c r="G77" s="3">
        <f t="shared" si="13"/>
        <v>18681.599999999999</v>
      </c>
      <c r="H77">
        <v>174</v>
      </c>
      <c r="I77">
        <v>0.82469999999999999</v>
      </c>
      <c r="J77">
        <v>160</v>
      </c>
      <c r="K77" s="4">
        <v>321</v>
      </c>
      <c r="L77">
        <f t="shared" si="14"/>
        <v>161</v>
      </c>
      <c r="M77">
        <f t="shared" si="15"/>
        <v>14</v>
      </c>
      <c r="N77">
        <f t="shared" si="16"/>
        <v>0.16956521739130437</v>
      </c>
      <c r="O77" s="4">
        <v>0.82469999999999999</v>
      </c>
      <c r="P77">
        <v>114</v>
      </c>
      <c r="Q77">
        <f>0.8*(P77-J77)/(K77-J77)+0.1</f>
        <v>-0.12857142857142859</v>
      </c>
      <c r="R77">
        <f t="shared" si="17"/>
        <v>0.95235142857142863</v>
      </c>
      <c r="S77" s="4">
        <f>R77*365*P77</f>
        <v>39627.342942857147</v>
      </c>
      <c r="T77" s="4">
        <f t="shared" si="18"/>
        <v>27739.140060000002</v>
      </c>
      <c r="U77">
        <v>160</v>
      </c>
      <c r="V77">
        <f>1.25*L77</f>
        <v>201.25</v>
      </c>
      <c r="W77">
        <f>J77-L77/8</f>
        <v>139.875</v>
      </c>
      <c r="X77">
        <f t="shared" si="19"/>
        <v>-127.14809198888047</v>
      </c>
      <c r="Y77">
        <f t="shared" si="20"/>
        <v>178.08966704574172</v>
      </c>
      <c r="Z77">
        <f t="shared" si="21"/>
        <v>178.08966704574172</v>
      </c>
      <c r="AA77">
        <f t="shared" si="22"/>
        <v>0.18988654432666693</v>
      </c>
      <c r="AB77">
        <f t="shared" si="23"/>
        <v>0.70032378881987578</v>
      </c>
      <c r="AC77">
        <f t="shared" si="24"/>
        <v>45522.95708692757</v>
      </c>
      <c r="AD77" s="4">
        <f t="shared" si="25"/>
        <v>31866.069960849298</v>
      </c>
    </row>
    <row r="78" spans="1:30" x14ac:dyDescent="0.25">
      <c r="A78" t="s">
        <v>147</v>
      </c>
      <c r="B78" t="s">
        <v>146</v>
      </c>
      <c r="C78" t="s">
        <v>52</v>
      </c>
      <c r="D78">
        <v>2</v>
      </c>
      <c r="E78">
        <v>1900</v>
      </c>
      <c r="G78" s="3">
        <f t="shared" si="13"/>
        <v>22184.400000000001</v>
      </c>
      <c r="H78">
        <v>308</v>
      </c>
      <c r="I78">
        <v>0.21640000000000001</v>
      </c>
      <c r="J78">
        <v>168</v>
      </c>
      <c r="K78" s="4">
        <v>364</v>
      </c>
      <c r="L78">
        <f t="shared" si="14"/>
        <v>196</v>
      </c>
      <c r="M78">
        <f t="shared" si="15"/>
        <v>140</v>
      </c>
      <c r="N78">
        <f t="shared" si="16"/>
        <v>0.67142857142857137</v>
      </c>
      <c r="O78" s="4">
        <v>0.21640000000000001</v>
      </c>
      <c r="P78">
        <v>114</v>
      </c>
      <c r="Q78">
        <f>0.8*(P78-J78)/(K78-J78)+0.1</f>
        <v>-0.12040816326530612</v>
      </c>
      <c r="R78">
        <f t="shared" si="17"/>
        <v>0.94589102040816331</v>
      </c>
      <c r="S78" s="4">
        <f>R78*365*P78</f>
        <v>39358.525359183681</v>
      </c>
      <c r="T78" s="4">
        <f t="shared" si="18"/>
        <v>27550.967751428576</v>
      </c>
      <c r="U78">
        <v>168</v>
      </c>
      <c r="V78">
        <f>1.25*L78</f>
        <v>245</v>
      </c>
      <c r="W78">
        <f>J78-L78/8</f>
        <v>143.5</v>
      </c>
      <c r="X78">
        <f t="shared" si="19"/>
        <v>-154.78898155168056</v>
      </c>
      <c r="Y78">
        <f t="shared" si="20"/>
        <v>203.41350770785948</v>
      </c>
      <c r="Z78">
        <f t="shared" si="21"/>
        <v>203.41350770785948</v>
      </c>
      <c r="AA78">
        <f t="shared" si="22"/>
        <v>0.24454492941983461</v>
      </c>
      <c r="AB78">
        <f t="shared" si="23"/>
        <v>0.65706714285714285</v>
      </c>
      <c r="AC78">
        <f t="shared" si="24"/>
        <v>48784.561299775713</v>
      </c>
      <c r="AD78" s="4">
        <f t="shared" si="25"/>
        <v>34149.192909842997</v>
      </c>
    </row>
    <row r="79" spans="1:30" x14ac:dyDescent="0.25">
      <c r="A79" t="s">
        <v>148</v>
      </c>
      <c r="B79" t="s">
        <v>146</v>
      </c>
      <c r="C79" t="s">
        <v>61</v>
      </c>
      <c r="D79">
        <v>1</v>
      </c>
      <c r="E79">
        <v>1400</v>
      </c>
      <c r="G79" s="3">
        <f t="shared" si="13"/>
        <v>16346.400000000001</v>
      </c>
      <c r="H79">
        <v>308</v>
      </c>
      <c r="I79">
        <v>0.6</v>
      </c>
      <c r="J79">
        <v>226</v>
      </c>
      <c r="K79" s="4">
        <v>368</v>
      </c>
      <c r="L79">
        <f t="shared" si="14"/>
        <v>142</v>
      </c>
      <c r="M79">
        <f t="shared" si="15"/>
        <v>82</v>
      </c>
      <c r="N79">
        <f t="shared" si="16"/>
        <v>0.56197183098591552</v>
      </c>
      <c r="O79" s="4">
        <v>0.6</v>
      </c>
      <c r="P79">
        <v>114</v>
      </c>
      <c r="Q79">
        <f>0.8*(P79-J79)/(K79-J79)+0.1</f>
        <v>-0.53098591549295782</v>
      </c>
      <c r="R79">
        <f t="shared" si="17"/>
        <v>1.2708222535211269</v>
      </c>
      <c r="S79" s="4">
        <f>R79*365*P79</f>
        <v>52878.913969014087</v>
      </c>
      <c r="T79" s="4">
        <f t="shared" si="18"/>
        <v>37015.239778309857</v>
      </c>
      <c r="U79">
        <v>226</v>
      </c>
      <c r="V79">
        <f>1.25*L79</f>
        <v>177.5</v>
      </c>
      <c r="W79">
        <f>J79-L79/8</f>
        <v>208.25</v>
      </c>
      <c r="X79">
        <f t="shared" si="19"/>
        <v>-112.14303765478898</v>
      </c>
      <c r="Y79">
        <f t="shared" si="20"/>
        <v>199.5138678291635</v>
      </c>
      <c r="Z79">
        <f t="shared" si="21"/>
        <v>226</v>
      </c>
      <c r="AA79">
        <f t="shared" si="22"/>
        <v>0.1</v>
      </c>
      <c r="AB79">
        <f t="shared" si="23"/>
        <v>0.77146000000000003</v>
      </c>
      <c r="AC79">
        <f t="shared" si="24"/>
        <v>63637.735400000005</v>
      </c>
      <c r="AD79" s="4">
        <f t="shared" si="25"/>
        <v>44546.414779999999</v>
      </c>
    </row>
    <row r="80" spans="1:30" x14ac:dyDescent="0.25">
      <c r="A80" t="s">
        <v>149</v>
      </c>
      <c r="B80" t="s">
        <v>146</v>
      </c>
      <c r="C80" t="s">
        <v>61</v>
      </c>
      <c r="D80">
        <v>2</v>
      </c>
      <c r="E80">
        <v>2000</v>
      </c>
      <c r="G80" s="3">
        <f t="shared" si="13"/>
        <v>23352</v>
      </c>
      <c r="H80">
        <v>342</v>
      </c>
      <c r="I80">
        <v>0.39179999999999998</v>
      </c>
      <c r="J80">
        <v>285</v>
      </c>
      <c r="K80" s="4">
        <v>428</v>
      </c>
      <c r="L80">
        <f t="shared" si="14"/>
        <v>143</v>
      </c>
      <c r="M80">
        <f t="shared" si="15"/>
        <v>57</v>
      </c>
      <c r="N80">
        <f t="shared" si="16"/>
        <v>0.4188811188811189</v>
      </c>
      <c r="O80" s="4">
        <v>0.39179999999999998</v>
      </c>
      <c r="P80">
        <v>114</v>
      </c>
      <c r="Q80">
        <f>0.8*(P80-J80)/(K80-J80)+0.1</f>
        <v>-0.85664335664335678</v>
      </c>
      <c r="R80">
        <f t="shared" si="17"/>
        <v>1.5285475524475527</v>
      </c>
      <c r="S80" s="4">
        <f>R80*365*P80</f>
        <v>63602.86365734267</v>
      </c>
      <c r="T80" s="4">
        <f t="shared" si="18"/>
        <v>44522.004560139867</v>
      </c>
      <c r="U80">
        <v>285</v>
      </c>
      <c r="V80">
        <f>1.25*L80</f>
        <v>178.75</v>
      </c>
      <c r="W80">
        <f>J80-L80/8</f>
        <v>267.125</v>
      </c>
      <c r="X80">
        <f t="shared" si="19"/>
        <v>-112.93277735658327</v>
      </c>
      <c r="Y80">
        <f t="shared" si="20"/>
        <v>229.62312041950972</v>
      </c>
      <c r="Z80">
        <f t="shared" si="21"/>
        <v>285</v>
      </c>
      <c r="AA80">
        <f t="shared" si="22"/>
        <v>0.1</v>
      </c>
      <c r="AB80">
        <f t="shared" si="23"/>
        <v>0.77146000000000003</v>
      </c>
      <c r="AC80">
        <f t="shared" si="24"/>
        <v>80251.126500000013</v>
      </c>
      <c r="AD80" s="4">
        <f t="shared" si="25"/>
        <v>56175.788550000005</v>
      </c>
    </row>
    <row r="81" spans="1:30" x14ac:dyDescent="0.25">
      <c r="A81" t="s">
        <v>150</v>
      </c>
      <c r="B81" t="s">
        <v>151</v>
      </c>
      <c r="C81" t="s">
        <v>52</v>
      </c>
      <c r="D81">
        <v>1</v>
      </c>
      <c r="E81">
        <v>1000</v>
      </c>
      <c r="G81" s="3">
        <f t="shared" si="13"/>
        <v>11676</v>
      </c>
      <c r="H81">
        <v>229</v>
      </c>
      <c r="I81">
        <v>0.58899999999999997</v>
      </c>
      <c r="J81">
        <v>91</v>
      </c>
      <c r="K81" s="4">
        <v>342</v>
      </c>
      <c r="L81">
        <f t="shared" si="14"/>
        <v>251</v>
      </c>
      <c r="M81">
        <f t="shared" si="15"/>
        <v>138</v>
      </c>
      <c r="N81">
        <f t="shared" si="16"/>
        <v>0.53984063745019928</v>
      </c>
      <c r="O81" s="4">
        <v>0.58899999999999997</v>
      </c>
      <c r="P81">
        <v>114</v>
      </c>
      <c r="Q81">
        <f>0.8*(P81-J81)/(K81-J81)+0.1</f>
        <v>0.17330677290836655</v>
      </c>
      <c r="R81">
        <f t="shared" si="17"/>
        <v>0.71344501992031872</v>
      </c>
      <c r="S81" s="4">
        <f>R81*365*P81</f>
        <v>29686.447278884461</v>
      </c>
      <c r="T81" s="4">
        <f t="shared" si="18"/>
        <v>20780.513095219121</v>
      </c>
      <c r="U81">
        <v>91</v>
      </c>
      <c r="V81">
        <f>1.25*L81</f>
        <v>313.75</v>
      </c>
      <c r="W81">
        <f>J81-L81/8</f>
        <v>59.625</v>
      </c>
      <c r="X81">
        <f t="shared" si="19"/>
        <v>-198.22466515036643</v>
      </c>
      <c r="Y81">
        <f t="shared" si="20"/>
        <v>198.42240017690168</v>
      </c>
      <c r="Z81">
        <f t="shared" si="21"/>
        <v>198.42240017690168</v>
      </c>
      <c r="AA81">
        <f t="shared" si="22"/>
        <v>0.44238215195825237</v>
      </c>
      <c r="AB81">
        <f t="shared" si="23"/>
        <v>0.50049876494023904</v>
      </c>
      <c r="AC81">
        <f t="shared" si="24"/>
        <v>36248.210672131259</v>
      </c>
      <c r="AD81" s="4">
        <f t="shared" si="25"/>
        <v>25373.747470491879</v>
      </c>
    </row>
    <row r="82" spans="1:30" x14ac:dyDescent="0.25">
      <c r="A82" t="s">
        <v>152</v>
      </c>
      <c r="B82" t="s">
        <v>153</v>
      </c>
      <c r="C82" t="s">
        <v>52</v>
      </c>
      <c r="D82">
        <v>2</v>
      </c>
      <c r="E82">
        <v>2500</v>
      </c>
      <c r="G82" s="3">
        <f t="shared" si="13"/>
        <v>29190</v>
      </c>
      <c r="H82">
        <v>392</v>
      </c>
      <c r="I82">
        <v>0.29320000000000002</v>
      </c>
      <c r="J82">
        <v>173</v>
      </c>
      <c r="K82" s="4">
        <v>581</v>
      </c>
      <c r="L82">
        <f t="shared" si="14"/>
        <v>408</v>
      </c>
      <c r="M82">
        <f t="shared" si="15"/>
        <v>219</v>
      </c>
      <c r="N82">
        <f t="shared" si="16"/>
        <v>0.52941176470588236</v>
      </c>
      <c r="O82" s="4">
        <v>0.29320000000000002</v>
      </c>
      <c r="P82">
        <v>114</v>
      </c>
      <c r="Q82">
        <f>0.8*(P82-J82)/(K82-J82)+0.1</f>
        <v>-1.5686274509803921E-2</v>
      </c>
      <c r="R82">
        <f t="shared" si="17"/>
        <v>0.86301411764705882</v>
      </c>
      <c r="S82" s="4">
        <f>R82*365*P82</f>
        <v>35910.017435294118</v>
      </c>
      <c r="T82" s="4">
        <f t="shared" si="18"/>
        <v>25137.012204705879</v>
      </c>
      <c r="U82">
        <v>173</v>
      </c>
      <c r="V82">
        <f>1.25*L82</f>
        <v>510</v>
      </c>
      <c r="W82">
        <f>J82-L82/8</f>
        <v>122</v>
      </c>
      <c r="X82">
        <f t="shared" si="19"/>
        <v>-322.21379833206976</v>
      </c>
      <c r="Y82">
        <f t="shared" si="20"/>
        <v>335.07505686125853</v>
      </c>
      <c r="Z82">
        <f t="shared" si="21"/>
        <v>335.07505686125853</v>
      </c>
      <c r="AA82">
        <f t="shared" si="22"/>
        <v>0.41779422913972258</v>
      </c>
      <c r="AB82">
        <f t="shared" si="23"/>
        <v>0.51995764705882364</v>
      </c>
      <c r="AC82">
        <f t="shared" si="24"/>
        <v>63592.065926093761</v>
      </c>
      <c r="AD82" s="4">
        <f t="shared" si="25"/>
        <v>44514.446148265633</v>
      </c>
    </row>
    <row r="83" spans="1:30" x14ac:dyDescent="0.25">
      <c r="A83" t="s">
        <v>154</v>
      </c>
      <c r="B83" t="s">
        <v>151</v>
      </c>
      <c r="C83" t="s">
        <v>52</v>
      </c>
      <c r="D83">
        <v>2</v>
      </c>
      <c r="E83">
        <v>1400</v>
      </c>
      <c r="G83" s="3">
        <f t="shared" si="13"/>
        <v>16346.400000000001</v>
      </c>
      <c r="H83">
        <v>322</v>
      </c>
      <c r="I83">
        <v>0.2712</v>
      </c>
      <c r="J83">
        <v>168</v>
      </c>
      <c r="K83" s="4">
        <v>392</v>
      </c>
      <c r="L83">
        <f t="shared" si="14"/>
        <v>224</v>
      </c>
      <c r="M83">
        <f t="shared" si="15"/>
        <v>154</v>
      </c>
      <c r="N83">
        <f t="shared" si="16"/>
        <v>0.65</v>
      </c>
      <c r="O83" s="4">
        <v>0.2712</v>
      </c>
      <c r="P83">
        <v>114</v>
      </c>
      <c r="Q83">
        <f>0.8*(P83-J83)/(K83-J83)+0.1</f>
        <v>-9.285714285714286E-2</v>
      </c>
      <c r="R83">
        <f t="shared" si="17"/>
        <v>0.92408714285714288</v>
      </c>
      <c r="S83" s="4">
        <f>R83*365*P83</f>
        <v>38451.26601428572</v>
      </c>
      <c r="T83" s="4">
        <f t="shared" si="18"/>
        <v>26915.886210000004</v>
      </c>
      <c r="U83">
        <v>168</v>
      </c>
      <c r="V83">
        <f>1.25*L83</f>
        <v>280</v>
      </c>
      <c r="W83">
        <f>J83-L83/8</f>
        <v>140</v>
      </c>
      <c r="X83">
        <f t="shared" si="19"/>
        <v>-176.90169320192064</v>
      </c>
      <c r="Y83">
        <f t="shared" si="20"/>
        <v>220.47258023755367</v>
      </c>
      <c r="Z83">
        <f t="shared" si="21"/>
        <v>220.47258023755367</v>
      </c>
      <c r="AA83">
        <f t="shared" si="22"/>
        <v>0.28740207227697739</v>
      </c>
      <c r="AB83">
        <f t="shared" si="23"/>
        <v>0.62315000000000009</v>
      </c>
      <c r="AC83">
        <f t="shared" si="24"/>
        <v>50146.433256886528</v>
      </c>
      <c r="AD83" s="4">
        <f t="shared" si="25"/>
        <v>35102.503279820565</v>
      </c>
    </row>
    <row r="84" spans="1:30" x14ac:dyDescent="0.25">
      <c r="A84" t="s">
        <v>155</v>
      </c>
      <c r="B84" t="s">
        <v>151</v>
      </c>
      <c r="C84" t="s">
        <v>61</v>
      </c>
      <c r="D84">
        <v>1</v>
      </c>
      <c r="E84">
        <v>1300</v>
      </c>
      <c r="G84" s="3">
        <f t="shared" si="13"/>
        <v>15178.8</v>
      </c>
      <c r="H84">
        <v>257</v>
      </c>
      <c r="I84">
        <v>0.55069999999999997</v>
      </c>
      <c r="J84">
        <v>155</v>
      </c>
      <c r="K84" s="4">
        <v>494</v>
      </c>
      <c r="L84">
        <f t="shared" si="14"/>
        <v>339</v>
      </c>
      <c r="M84">
        <f t="shared" si="15"/>
        <v>102</v>
      </c>
      <c r="N84">
        <f t="shared" si="16"/>
        <v>0.34070796460176994</v>
      </c>
      <c r="O84" s="4">
        <v>0.55069999999999997</v>
      </c>
      <c r="P84">
        <v>114</v>
      </c>
      <c r="Q84">
        <f>0.8*(P84-J84)/(K84-J84)+0.1</f>
        <v>3.2448377581120874E-3</v>
      </c>
      <c r="R84">
        <f t="shared" si="17"/>
        <v>0.84803203539823013</v>
      </c>
      <c r="S84" s="4">
        <f>R84*365*P84</f>
        <v>35286.612992920353</v>
      </c>
      <c r="T84" s="4">
        <f t="shared" si="18"/>
        <v>24700.629095044245</v>
      </c>
      <c r="U84">
        <v>155</v>
      </c>
      <c r="V84">
        <f>1.25*L84</f>
        <v>423.75</v>
      </c>
      <c r="W84">
        <f>J84-L84/8</f>
        <v>112.625</v>
      </c>
      <c r="X84">
        <f t="shared" si="19"/>
        <v>-267.72175890826384</v>
      </c>
      <c r="Y84">
        <f t="shared" si="20"/>
        <v>284.03662812736923</v>
      </c>
      <c r="Z84">
        <f t="shared" si="21"/>
        <v>284.03662812736923</v>
      </c>
      <c r="AA84">
        <f t="shared" si="22"/>
        <v>0.40451121681975039</v>
      </c>
      <c r="AB84">
        <f t="shared" si="23"/>
        <v>0.53046982300884959</v>
      </c>
      <c r="AC84">
        <f t="shared" si="24"/>
        <v>54995.593845525938</v>
      </c>
      <c r="AD84" s="4">
        <f t="shared" si="25"/>
        <v>38496.915691868155</v>
      </c>
    </row>
    <row r="85" spans="1:30" x14ac:dyDescent="0.25">
      <c r="A85" t="s">
        <v>156</v>
      </c>
      <c r="B85" t="s">
        <v>151</v>
      </c>
      <c r="C85" t="s">
        <v>61</v>
      </c>
      <c r="D85">
        <v>2</v>
      </c>
      <c r="E85">
        <v>1800</v>
      </c>
      <c r="G85" s="3">
        <f t="shared" si="13"/>
        <v>21016.799999999999</v>
      </c>
      <c r="H85">
        <v>286</v>
      </c>
      <c r="I85">
        <v>0.4521</v>
      </c>
      <c r="J85">
        <v>151</v>
      </c>
      <c r="K85" s="4">
        <v>391</v>
      </c>
      <c r="L85">
        <f t="shared" si="14"/>
        <v>240</v>
      </c>
      <c r="M85">
        <f t="shared" si="15"/>
        <v>135</v>
      </c>
      <c r="N85">
        <f t="shared" si="16"/>
        <v>0.55000000000000004</v>
      </c>
      <c r="O85" s="4">
        <v>0.4521</v>
      </c>
      <c r="P85">
        <v>114</v>
      </c>
      <c r="Q85">
        <f>0.8*(P85-J85)/(K85-J85)+0.1</f>
        <v>-2.3333333333333331E-2</v>
      </c>
      <c r="R85">
        <f t="shared" si="17"/>
        <v>0.86906600000000001</v>
      </c>
      <c r="S85" s="4">
        <f>R85*365*P85</f>
        <v>36161.836260000004</v>
      </c>
      <c r="T85" s="4">
        <f t="shared" si="18"/>
        <v>25313.285382000002</v>
      </c>
      <c r="U85">
        <v>151</v>
      </c>
      <c r="V85">
        <f>1.25*L85</f>
        <v>300</v>
      </c>
      <c r="W85">
        <f>J85-L85/8</f>
        <v>121</v>
      </c>
      <c r="X85">
        <f t="shared" si="19"/>
        <v>-189.53752843062927</v>
      </c>
      <c r="Y85">
        <f t="shared" si="20"/>
        <v>221.72062168309327</v>
      </c>
      <c r="Z85">
        <f t="shared" si="21"/>
        <v>221.72062168309327</v>
      </c>
      <c r="AA85">
        <f t="shared" si="22"/>
        <v>0.3357354056103109</v>
      </c>
      <c r="AB85">
        <f t="shared" si="23"/>
        <v>0.58489900000000006</v>
      </c>
      <c r="AC85">
        <f t="shared" si="24"/>
        <v>47334.722014164152</v>
      </c>
      <c r="AD85" s="4">
        <f t="shared" si="25"/>
        <v>33134.305409914901</v>
      </c>
    </row>
    <row r="86" spans="1:30" x14ac:dyDescent="0.25">
      <c r="A86" t="s">
        <v>157</v>
      </c>
      <c r="B86" t="s">
        <v>158</v>
      </c>
      <c r="C86" t="s">
        <v>52</v>
      </c>
      <c r="D86">
        <v>1</v>
      </c>
      <c r="E86">
        <v>700</v>
      </c>
      <c r="G86" s="3">
        <f t="shared" si="13"/>
        <v>8173.2000000000007</v>
      </c>
      <c r="H86">
        <v>180</v>
      </c>
      <c r="I86">
        <v>0.51780000000000004</v>
      </c>
      <c r="J86">
        <v>99</v>
      </c>
      <c r="K86" s="4">
        <v>265</v>
      </c>
      <c r="L86">
        <f t="shared" si="14"/>
        <v>166</v>
      </c>
      <c r="M86">
        <f t="shared" si="15"/>
        <v>81</v>
      </c>
      <c r="N86">
        <f t="shared" si="16"/>
        <v>0.49036144578313257</v>
      </c>
      <c r="O86" s="4">
        <v>0.51780000000000004</v>
      </c>
      <c r="P86">
        <v>114</v>
      </c>
      <c r="Q86">
        <f>0.8*(P86-J86)/(K86-J86)+0.1</f>
        <v>0.17228915662650601</v>
      </c>
      <c r="R86">
        <f t="shared" si="17"/>
        <v>0.71425036144578313</v>
      </c>
      <c r="S86" s="4">
        <f>R86*365*P86</f>
        <v>29719.957539759034</v>
      </c>
      <c r="T86" s="4">
        <f t="shared" si="18"/>
        <v>20803.970277831322</v>
      </c>
      <c r="U86">
        <v>99</v>
      </c>
      <c r="V86">
        <f>1.25*L86</f>
        <v>207.5</v>
      </c>
      <c r="W86">
        <f>J86-L86/8</f>
        <v>78.25</v>
      </c>
      <c r="X86">
        <f t="shared" si="19"/>
        <v>-131.09679049785191</v>
      </c>
      <c r="Y86">
        <f t="shared" si="20"/>
        <v>150.63592999747283</v>
      </c>
      <c r="Z86">
        <f t="shared" si="21"/>
        <v>150.63592999747283</v>
      </c>
      <c r="AA86">
        <f t="shared" si="22"/>
        <v>0.34884785540950763</v>
      </c>
      <c r="AB86">
        <f t="shared" si="23"/>
        <v>0.57452180722891566</v>
      </c>
      <c r="AC86">
        <f t="shared" si="24"/>
        <v>31588.423758551129</v>
      </c>
      <c r="AD86" s="4">
        <f t="shared" si="25"/>
        <v>22111.89663098579</v>
      </c>
    </row>
    <row r="87" spans="1:30" x14ac:dyDescent="0.25">
      <c r="A87" t="s">
        <v>159</v>
      </c>
      <c r="B87" t="s">
        <v>158</v>
      </c>
      <c r="C87" t="s">
        <v>52</v>
      </c>
      <c r="D87">
        <v>2</v>
      </c>
      <c r="E87">
        <v>900</v>
      </c>
      <c r="G87" s="3">
        <f t="shared" si="13"/>
        <v>10508.4</v>
      </c>
      <c r="H87">
        <v>230</v>
      </c>
      <c r="I87">
        <v>0.52049999999999996</v>
      </c>
      <c r="J87">
        <v>154</v>
      </c>
      <c r="K87" s="4">
        <v>286</v>
      </c>
      <c r="L87">
        <f t="shared" si="14"/>
        <v>132</v>
      </c>
      <c r="M87">
        <f t="shared" si="15"/>
        <v>76</v>
      </c>
      <c r="N87">
        <f t="shared" si="16"/>
        <v>0.56060606060606066</v>
      </c>
      <c r="O87" s="4">
        <v>0.52049999999999996</v>
      </c>
      <c r="P87">
        <v>114</v>
      </c>
      <c r="Q87">
        <f>0.8*(P87-J87)/(K87-J87)+0.1</f>
        <v>-0.14242424242424243</v>
      </c>
      <c r="R87">
        <f t="shared" si="17"/>
        <v>0.96331454545454553</v>
      </c>
      <c r="S87" s="4">
        <f>R87*365*P87</f>
        <v>40083.518236363634</v>
      </c>
      <c r="T87" s="4">
        <f t="shared" si="18"/>
        <v>28058.462765454544</v>
      </c>
      <c r="U87">
        <v>154</v>
      </c>
      <c r="V87">
        <f>1.25*L87</f>
        <v>165</v>
      </c>
      <c r="W87">
        <f>J87-L87/8</f>
        <v>137.5</v>
      </c>
      <c r="X87">
        <f t="shared" si="19"/>
        <v>-104.24564063684609</v>
      </c>
      <c r="Y87">
        <f t="shared" si="20"/>
        <v>157.42134192570128</v>
      </c>
      <c r="Z87">
        <f t="shared" si="21"/>
        <v>157.42134192570128</v>
      </c>
      <c r="AA87">
        <f t="shared" si="22"/>
        <v>0.12073540561031082</v>
      </c>
      <c r="AB87">
        <f t="shared" si="23"/>
        <v>0.75505</v>
      </c>
      <c r="AC87">
        <f t="shared" si="24"/>
        <v>43384.259240665277</v>
      </c>
      <c r="AD87" s="4">
        <f t="shared" si="25"/>
        <v>30368.981468465692</v>
      </c>
    </row>
    <row r="88" spans="1:30" x14ac:dyDescent="0.25">
      <c r="A88" t="s">
        <v>160</v>
      </c>
      <c r="B88" t="s">
        <v>158</v>
      </c>
      <c r="C88" t="s">
        <v>61</v>
      </c>
      <c r="D88">
        <v>1</v>
      </c>
      <c r="E88">
        <v>1000</v>
      </c>
      <c r="G88" s="3">
        <f t="shared" si="13"/>
        <v>11676</v>
      </c>
      <c r="H88">
        <v>221</v>
      </c>
      <c r="I88">
        <v>0.63009999999999999</v>
      </c>
      <c r="J88">
        <v>190</v>
      </c>
      <c r="K88" s="4">
        <v>462</v>
      </c>
      <c r="L88">
        <f t="shared" si="14"/>
        <v>272</v>
      </c>
      <c r="M88">
        <f t="shared" si="15"/>
        <v>31</v>
      </c>
      <c r="N88">
        <f t="shared" si="16"/>
        <v>0.19117647058823531</v>
      </c>
      <c r="O88" s="4">
        <v>0.63009999999999999</v>
      </c>
      <c r="P88">
        <v>114</v>
      </c>
      <c r="Q88">
        <f>0.8*(P88-J88)/(K88-J88)+0.1</f>
        <v>-0.12352941176470589</v>
      </c>
      <c r="R88">
        <f t="shared" si="17"/>
        <v>0.94836117647058826</v>
      </c>
      <c r="S88" s="4">
        <f>R88*365*P88</f>
        <v>39461.308552941176</v>
      </c>
      <c r="T88" s="4">
        <f t="shared" si="18"/>
        <v>27622.915987058823</v>
      </c>
      <c r="U88">
        <v>190</v>
      </c>
      <c r="V88">
        <f>1.25*L88</f>
        <v>340</v>
      </c>
      <c r="W88">
        <f>J88-L88/8</f>
        <v>156</v>
      </c>
      <c r="X88">
        <f t="shared" si="19"/>
        <v>-214.8091988880465</v>
      </c>
      <c r="Y88">
        <f t="shared" si="20"/>
        <v>260.71670457417235</v>
      </c>
      <c r="Z88">
        <f t="shared" si="21"/>
        <v>260.71670457417235</v>
      </c>
      <c r="AA88">
        <f t="shared" si="22"/>
        <v>0.30799030757109513</v>
      </c>
      <c r="AB88">
        <f t="shared" si="23"/>
        <v>0.60685647058823533</v>
      </c>
      <c r="AC88">
        <f t="shared" si="24"/>
        <v>57749.430993866423</v>
      </c>
      <c r="AD88" s="4">
        <f t="shared" si="25"/>
        <v>40424.601695706493</v>
      </c>
    </row>
    <row r="89" spans="1:30" x14ac:dyDescent="0.25">
      <c r="A89" t="s">
        <v>161</v>
      </c>
      <c r="B89" t="s">
        <v>158</v>
      </c>
      <c r="C89" t="s">
        <v>61</v>
      </c>
      <c r="D89">
        <v>2</v>
      </c>
      <c r="E89">
        <v>1200</v>
      </c>
      <c r="G89" s="3">
        <f t="shared" si="13"/>
        <v>14011.199999999999</v>
      </c>
      <c r="H89">
        <v>316</v>
      </c>
      <c r="I89">
        <v>0.36990000000000001</v>
      </c>
      <c r="J89">
        <v>205</v>
      </c>
      <c r="K89" s="4">
        <v>411</v>
      </c>
      <c r="L89">
        <f t="shared" si="14"/>
        <v>206</v>
      </c>
      <c r="M89">
        <f t="shared" si="15"/>
        <v>111</v>
      </c>
      <c r="N89">
        <f t="shared" si="16"/>
        <v>0.53106796116504862</v>
      </c>
      <c r="O89" s="4">
        <v>0.36990000000000001</v>
      </c>
      <c r="P89">
        <v>114</v>
      </c>
      <c r="Q89">
        <f>0.8*(P89-J89)/(K89-J89)+0.1</f>
        <v>-0.25339805825242712</v>
      </c>
      <c r="R89">
        <f t="shared" si="17"/>
        <v>1.0511392233009709</v>
      </c>
      <c r="S89" s="4">
        <f>R89*365*P89</f>
        <v>43737.903081553399</v>
      </c>
      <c r="T89" s="4">
        <f t="shared" si="18"/>
        <v>30616.532157087378</v>
      </c>
      <c r="U89">
        <v>205</v>
      </c>
      <c r="V89">
        <f>1.25*L89</f>
        <v>257.5</v>
      </c>
      <c r="W89">
        <f>J89-L89/8</f>
        <v>179.25</v>
      </c>
      <c r="X89">
        <f t="shared" si="19"/>
        <v>-162.68637856962346</v>
      </c>
      <c r="Y89">
        <f t="shared" si="20"/>
        <v>228.0060336113217</v>
      </c>
      <c r="Z89">
        <f t="shared" si="21"/>
        <v>228.0060336113217</v>
      </c>
      <c r="AA89">
        <f t="shared" si="22"/>
        <v>0.18934381984979301</v>
      </c>
      <c r="AB89">
        <f t="shared" si="23"/>
        <v>0.70075330097087385</v>
      </c>
      <c r="AC89">
        <f t="shared" si="24"/>
        <v>58318.232953459541</v>
      </c>
      <c r="AD89" s="4">
        <f t="shared" si="25"/>
        <v>40822.763067421678</v>
      </c>
    </row>
    <row r="90" spans="1:30" x14ac:dyDescent="0.25">
      <c r="A90" t="s">
        <v>162</v>
      </c>
      <c r="B90" t="s">
        <v>163</v>
      </c>
      <c r="C90" t="s">
        <v>52</v>
      </c>
      <c r="D90">
        <v>1</v>
      </c>
      <c r="E90">
        <v>700</v>
      </c>
      <c r="G90" s="3">
        <f t="shared" si="13"/>
        <v>8173.2000000000007</v>
      </c>
      <c r="H90">
        <v>245</v>
      </c>
      <c r="I90">
        <v>0.56989999999999996</v>
      </c>
      <c r="J90">
        <v>192</v>
      </c>
      <c r="K90" s="4">
        <v>313</v>
      </c>
      <c r="L90">
        <f t="shared" si="14"/>
        <v>121</v>
      </c>
      <c r="M90">
        <f t="shared" si="15"/>
        <v>53</v>
      </c>
      <c r="N90">
        <f t="shared" si="16"/>
        <v>0.45041322314049592</v>
      </c>
      <c r="O90" s="4">
        <v>0.56989999999999996</v>
      </c>
      <c r="P90">
        <v>114</v>
      </c>
      <c r="Q90">
        <f>0.8*(P90-J90)/(K90-J90)+0.1</f>
        <v>-0.41570247933884308</v>
      </c>
      <c r="R90">
        <f t="shared" si="17"/>
        <v>1.1795869421487604</v>
      </c>
      <c r="S90" s="4">
        <f>R90*365*P90</f>
        <v>49082.612662809915</v>
      </c>
      <c r="T90" s="4">
        <f t="shared" si="18"/>
        <v>34357.828863966941</v>
      </c>
      <c r="U90">
        <v>192</v>
      </c>
      <c r="V90">
        <f>1.25*L90</f>
        <v>151.25</v>
      </c>
      <c r="W90">
        <f>J90-L90/8</f>
        <v>176.875</v>
      </c>
      <c r="X90">
        <f t="shared" si="19"/>
        <v>-95.558503917108922</v>
      </c>
      <c r="Y90">
        <f t="shared" si="20"/>
        <v>169.71956343189285</v>
      </c>
      <c r="Z90">
        <f t="shared" si="21"/>
        <v>192</v>
      </c>
      <c r="AA90">
        <f t="shared" si="22"/>
        <v>0.1</v>
      </c>
      <c r="AB90">
        <f t="shared" si="23"/>
        <v>0.77146000000000003</v>
      </c>
      <c r="AC90">
        <f t="shared" si="24"/>
        <v>54063.916799999999</v>
      </c>
      <c r="AD90" s="4">
        <f t="shared" si="25"/>
        <v>37844.741759999997</v>
      </c>
    </row>
    <row r="91" spans="1:30" x14ac:dyDescent="0.25">
      <c r="A91" t="s">
        <v>164</v>
      </c>
      <c r="B91" t="s">
        <v>163</v>
      </c>
      <c r="C91" t="s">
        <v>52</v>
      </c>
      <c r="D91">
        <v>2</v>
      </c>
      <c r="E91">
        <v>1000</v>
      </c>
      <c r="G91" s="3">
        <f t="shared" si="13"/>
        <v>11676</v>
      </c>
      <c r="H91">
        <v>266</v>
      </c>
      <c r="I91">
        <v>0.41920000000000002</v>
      </c>
      <c r="J91">
        <v>192</v>
      </c>
      <c r="K91" s="4">
        <v>357</v>
      </c>
      <c r="L91">
        <f t="shared" si="14"/>
        <v>165</v>
      </c>
      <c r="M91">
        <f t="shared" si="15"/>
        <v>74</v>
      </c>
      <c r="N91">
        <f t="shared" si="16"/>
        <v>0.45878787878787886</v>
      </c>
      <c r="O91" s="4">
        <v>0.41920000000000002</v>
      </c>
      <c r="P91">
        <v>114</v>
      </c>
      <c r="Q91">
        <f>0.8*(P91-J91)/(K91-J91)+0.1</f>
        <v>-0.2781818181818182</v>
      </c>
      <c r="R91">
        <f t="shared" si="17"/>
        <v>1.070753090909091</v>
      </c>
      <c r="S91" s="4">
        <f>R91*365*P91</f>
        <v>44554.036112727277</v>
      </c>
      <c r="T91" s="4">
        <f t="shared" si="18"/>
        <v>31187.825278909091</v>
      </c>
      <c r="U91">
        <v>192</v>
      </c>
      <c r="V91">
        <f>1.25*L91</f>
        <v>206.25</v>
      </c>
      <c r="W91">
        <f>J91-L91/8</f>
        <v>171.375</v>
      </c>
      <c r="X91">
        <f t="shared" si="19"/>
        <v>-130.30705079605761</v>
      </c>
      <c r="Y91">
        <f t="shared" si="20"/>
        <v>196.52667740712661</v>
      </c>
      <c r="Z91">
        <f t="shared" si="21"/>
        <v>196.52667740712661</v>
      </c>
      <c r="AA91">
        <f t="shared" si="22"/>
        <v>0.12194752682243207</v>
      </c>
      <c r="AB91">
        <f t="shared" si="23"/>
        <v>0.7540907272727273</v>
      </c>
      <c r="AC91">
        <f t="shared" si="24"/>
        <v>54092.614959467959</v>
      </c>
      <c r="AD91" s="4">
        <f t="shared" si="25"/>
        <v>37864.830471627567</v>
      </c>
    </row>
    <row r="92" spans="1:30" x14ac:dyDescent="0.25">
      <c r="A92" t="s">
        <v>165</v>
      </c>
      <c r="B92" t="s">
        <v>163</v>
      </c>
      <c r="C92" t="s">
        <v>61</v>
      </c>
      <c r="D92">
        <v>1</v>
      </c>
      <c r="E92">
        <v>800</v>
      </c>
      <c r="G92" s="3">
        <f t="shared" si="13"/>
        <v>9340.7999999999993</v>
      </c>
      <c r="H92">
        <v>325</v>
      </c>
      <c r="I92">
        <v>0.45479999999999998</v>
      </c>
      <c r="J92">
        <v>186</v>
      </c>
      <c r="K92" s="4">
        <v>465</v>
      </c>
      <c r="L92">
        <f t="shared" si="14"/>
        <v>279</v>
      </c>
      <c r="M92">
        <f t="shared" si="15"/>
        <v>139</v>
      </c>
      <c r="N92">
        <f t="shared" si="16"/>
        <v>0.49856630824372761</v>
      </c>
      <c r="O92" s="4">
        <v>0.45479999999999998</v>
      </c>
      <c r="P92">
        <v>114</v>
      </c>
      <c r="Q92">
        <f>0.8*(P92-J92)/(K92-J92)+0.1</f>
        <v>-0.1064516129032258</v>
      </c>
      <c r="R92">
        <f t="shared" si="17"/>
        <v>0.93484580645161297</v>
      </c>
      <c r="S92" s="4">
        <f>R92*365*P92</f>
        <v>38898.934006451615</v>
      </c>
      <c r="T92" s="4">
        <f t="shared" si="18"/>
        <v>27229.253804516127</v>
      </c>
      <c r="U92">
        <v>186</v>
      </c>
      <c r="V92">
        <f>1.25*L92</f>
        <v>348.75</v>
      </c>
      <c r="W92">
        <f>J92-L92/8</f>
        <v>151.125</v>
      </c>
      <c r="X92">
        <f t="shared" si="19"/>
        <v>-220.33737680060653</v>
      </c>
      <c r="Y92">
        <f t="shared" si="20"/>
        <v>262.98147270659592</v>
      </c>
      <c r="Z92">
        <f t="shared" si="21"/>
        <v>262.98147270659592</v>
      </c>
      <c r="AA92">
        <f t="shared" si="22"/>
        <v>0.32073540561031089</v>
      </c>
      <c r="AB92">
        <f t="shared" si="23"/>
        <v>0.59677000000000002</v>
      </c>
      <c r="AC92">
        <f t="shared" si="24"/>
        <v>57282.900515497065</v>
      </c>
      <c r="AD92" s="4">
        <f t="shared" si="25"/>
        <v>40098.030360847944</v>
      </c>
    </row>
    <row r="93" spans="1:30" x14ac:dyDescent="0.25">
      <c r="A93" t="s">
        <v>166</v>
      </c>
      <c r="B93" t="s">
        <v>153</v>
      </c>
      <c r="C93" t="s">
        <v>61</v>
      </c>
      <c r="D93">
        <v>1</v>
      </c>
      <c r="E93">
        <v>2500</v>
      </c>
      <c r="G93" s="3">
        <f t="shared" si="13"/>
        <v>29190</v>
      </c>
      <c r="H93">
        <v>393</v>
      </c>
      <c r="I93">
        <v>0.62190000000000001</v>
      </c>
      <c r="J93">
        <v>189</v>
      </c>
      <c r="K93" s="4">
        <v>588</v>
      </c>
      <c r="L93">
        <f t="shared" si="14"/>
        <v>399</v>
      </c>
      <c r="M93">
        <f t="shared" si="15"/>
        <v>204</v>
      </c>
      <c r="N93">
        <f t="shared" si="16"/>
        <v>0.50902255639097749</v>
      </c>
      <c r="O93" s="4">
        <v>0.62190000000000001</v>
      </c>
      <c r="P93">
        <v>114</v>
      </c>
      <c r="Q93">
        <f>0.8*(P93-J93)/(K93-J93)+0.1</f>
        <v>-5.0375939849624046E-2</v>
      </c>
      <c r="R93">
        <f t="shared" si="17"/>
        <v>0.89046751879699249</v>
      </c>
      <c r="S93" s="4">
        <f>R93*365*P93</f>
        <v>37052.353457142861</v>
      </c>
      <c r="T93" s="4">
        <f t="shared" si="18"/>
        <v>25936.647420000001</v>
      </c>
      <c r="U93">
        <v>189</v>
      </c>
      <c r="V93">
        <f>1.25*L93</f>
        <v>498.75</v>
      </c>
      <c r="W93">
        <f>J93-L93/8</f>
        <v>139.125</v>
      </c>
      <c r="X93">
        <f t="shared" si="19"/>
        <v>-315.10614101592114</v>
      </c>
      <c r="Y93">
        <f t="shared" si="20"/>
        <v>337.59178354814253</v>
      </c>
      <c r="Z93">
        <f t="shared" si="21"/>
        <v>337.59178354814253</v>
      </c>
      <c r="AA93">
        <f t="shared" si="22"/>
        <v>0.3979283880664512</v>
      </c>
      <c r="AB93">
        <f t="shared" si="23"/>
        <v>0.53567947368421054</v>
      </c>
      <c r="AC93">
        <f t="shared" si="24"/>
        <v>66006.960959881762</v>
      </c>
      <c r="AD93" s="4">
        <f t="shared" si="25"/>
        <v>46204.872671917234</v>
      </c>
    </row>
    <row r="94" spans="1:30" x14ac:dyDescent="0.25">
      <c r="A94" t="s">
        <v>167</v>
      </c>
      <c r="B94" t="s">
        <v>163</v>
      </c>
      <c r="C94" t="s">
        <v>61</v>
      </c>
      <c r="D94">
        <v>2</v>
      </c>
      <c r="E94">
        <v>900</v>
      </c>
      <c r="G94" s="3">
        <f t="shared" si="13"/>
        <v>10508.4</v>
      </c>
      <c r="H94">
        <v>256</v>
      </c>
      <c r="I94">
        <v>0.70960000000000001</v>
      </c>
      <c r="J94">
        <v>209</v>
      </c>
      <c r="K94" s="4">
        <v>358</v>
      </c>
      <c r="L94">
        <f t="shared" si="14"/>
        <v>149</v>
      </c>
      <c r="M94">
        <f t="shared" si="15"/>
        <v>47</v>
      </c>
      <c r="N94">
        <f t="shared" si="16"/>
        <v>0.3523489932885906</v>
      </c>
      <c r="O94" s="4">
        <v>0.70960000000000001</v>
      </c>
      <c r="P94">
        <v>114</v>
      </c>
      <c r="Q94">
        <f>0.8*(P94-J94)/(K94-J94)+0.1</f>
        <v>-0.41006711409395979</v>
      </c>
      <c r="R94">
        <f t="shared" si="17"/>
        <v>1.1751271140939599</v>
      </c>
      <c r="S94" s="4">
        <f>R94*365*P94</f>
        <v>48897.039217449666</v>
      </c>
      <c r="T94" s="4">
        <f t="shared" si="18"/>
        <v>34227.927452214768</v>
      </c>
      <c r="U94">
        <v>209</v>
      </c>
      <c r="V94">
        <f>1.25*L94</f>
        <v>186.25</v>
      </c>
      <c r="W94">
        <f>J94-L94/8</f>
        <v>190.375</v>
      </c>
      <c r="X94">
        <f t="shared" si="19"/>
        <v>-117.67121556734901</v>
      </c>
      <c r="Y94">
        <f t="shared" si="20"/>
        <v>195.27863596158707</v>
      </c>
      <c r="Z94">
        <f t="shared" si="21"/>
        <v>209</v>
      </c>
      <c r="AA94">
        <f t="shared" si="22"/>
        <v>0.1</v>
      </c>
      <c r="AB94">
        <f t="shared" si="23"/>
        <v>0.77146000000000003</v>
      </c>
      <c r="AC94">
        <f t="shared" si="24"/>
        <v>58850.826099999998</v>
      </c>
      <c r="AD94" s="4">
        <f t="shared" si="25"/>
        <v>41195.578269999998</v>
      </c>
    </row>
    <row r="95" spans="1:30" x14ac:dyDescent="0.25">
      <c r="A95" t="s">
        <v>168</v>
      </c>
      <c r="B95" t="s">
        <v>169</v>
      </c>
      <c r="C95" t="s">
        <v>52</v>
      </c>
      <c r="D95">
        <v>1</v>
      </c>
      <c r="E95">
        <v>700</v>
      </c>
      <c r="G95" s="3">
        <f t="shared" si="13"/>
        <v>8173.2000000000007</v>
      </c>
      <c r="H95">
        <v>184</v>
      </c>
      <c r="I95">
        <v>0.30959999999999999</v>
      </c>
      <c r="J95">
        <v>42</v>
      </c>
      <c r="K95" s="4">
        <v>252</v>
      </c>
      <c r="L95">
        <f t="shared" si="14"/>
        <v>210</v>
      </c>
      <c r="M95">
        <f t="shared" si="15"/>
        <v>142</v>
      </c>
      <c r="N95">
        <f t="shared" si="16"/>
        <v>0.64095238095238094</v>
      </c>
      <c r="O95" s="4">
        <v>0.30959999999999999</v>
      </c>
      <c r="P95">
        <v>114</v>
      </c>
      <c r="Q95">
        <f>0.8*(P95-J95)/(K95-J95)+0.1</f>
        <v>0.37428571428571433</v>
      </c>
      <c r="R95">
        <f t="shared" si="17"/>
        <v>0.55439028571428572</v>
      </c>
      <c r="S95" s="4">
        <f>R95*365*P95</f>
        <v>23068.17978857143</v>
      </c>
      <c r="T95" s="4">
        <f t="shared" si="18"/>
        <v>16147.725852</v>
      </c>
      <c r="U95">
        <v>42</v>
      </c>
      <c r="V95">
        <f>1.25*L95</f>
        <v>262.5</v>
      </c>
      <c r="W95">
        <f>J95-L95/8</f>
        <v>15.75</v>
      </c>
      <c r="X95">
        <f t="shared" si="19"/>
        <v>-165.84533737680061</v>
      </c>
      <c r="Y95">
        <f t="shared" si="20"/>
        <v>148.94304397270659</v>
      </c>
      <c r="Z95">
        <f t="shared" si="21"/>
        <v>148.94304397270659</v>
      </c>
      <c r="AA95">
        <f t="shared" si="22"/>
        <v>0.50740207227697753</v>
      </c>
      <c r="AB95">
        <f t="shared" si="23"/>
        <v>0.449042</v>
      </c>
      <c r="AC95">
        <f t="shared" si="24"/>
        <v>24411.814058331121</v>
      </c>
      <c r="AD95" s="4">
        <f t="shared" si="25"/>
        <v>17088.269840831785</v>
      </c>
    </row>
    <row r="96" spans="1:30" x14ac:dyDescent="0.25">
      <c r="A96" t="s">
        <v>170</v>
      </c>
      <c r="B96" t="s">
        <v>169</v>
      </c>
      <c r="C96" t="s">
        <v>52</v>
      </c>
      <c r="D96">
        <v>2</v>
      </c>
      <c r="E96">
        <v>1000</v>
      </c>
      <c r="G96" s="3">
        <f t="shared" si="13"/>
        <v>11676</v>
      </c>
      <c r="H96">
        <v>427</v>
      </c>
      <c r="I96">
        <v>0.24110000000000001</v>
      </c>
      <c r="J96">
        <v>94</v>
      </c>
      <c r="K96" s="4">
        <v>531</v>
      </c>
      <c r="L96">
        <f t="shared" si="14"/>
        <v>437</v>
      </c>
      <c r="M96">
        <f t="shared" si="15"/>
        <v>333</v>
      </c>
      <c r="N96">
        <f t="shared" si="16"/>
        <v>0.70961098398169342</v>
      </c>
      <c r="O96" s="4">
        <v>0.24110000000000001</v>
      </c>
      <c r="P96">
        <v>114</v>
      </c>
      <c r="Q96">
        <f>0.8*(P96-J96)/(K96-J96)+0.1</f>
        <v>0.13661327231121281</v>
      </c>
      <c r="R96">
        <f t="shared" si="17"/>
        <v>0.74248425629290615</v>
      </c>
      <c r="S96" s="4">
        <f>R96*365*P96</f>
        <v>30894.769904347828</v>
      </c>
      <c r="T96" s="4">
        <f t="shared" si="18"/>
        <v>21626.338933043477</v>
      </c>
      <c r="U96">
        <v>94</v>
      </c>
      <c r="V96">
        <f>1.25*L96</f>
        <v>546.25</v>
      </c>
      <c r="W96">
        <f>J96-L96/8</f>
        <v>39.375</v>
      </c>
      <c r="X96">
        <f t="shared" si="19"/>
        <v>-345.1162496841041</v>
      </c>
      <c r="Y96">
        <f t="shared" si="20"/>
        <v>313.24338198129897</v>
      </c>
      <c r="Z96">
        <f t="shared" si="21"/>
        <v>313.24338198129897</v>
      </c>
      <c r="AA96">
        <f t="shared" si="22"/>
        <v>0.50136088234562737</v>
      </c>
      <c r="AB96">
        <f t="shared" si="23"/>
        <v>0.45382299771167051</v>
      </c>
      <c r="AC96">
        <f t="shared" si="24"/>
        <v>51887.323477794664</v>
      </c>
      <c r="AD96" s="4">
        <f t="shared" si="25"/>
        <v>36321.126434456259</v>
      </c>
    </row>
    <row r="97" spans="1:30" x14ac:dyDescent="0.25">
      <c r="A97" t="s">
        <v>171</v>
      </c>
      <c r="B97" t="s">
        <v>169</v>
      </c>
      <c r="C97" t="s">
        <v>61</v>
      </c>
      <c r="D97">
        <v>1</v>
      </c>
      <c r="E97">
        <v>900</v>
      </c>
      <c r="G97" s="3">
        <f t="shared" si="13"/>
        <v>10508.4</v>
      </c>
      <c r="H97">
        <v>418</v>
      </c>
      <c r="I97">
        <v>4.6600000000000003E-2</v>
      </c>
      <c r="J97">
        <v>86</v>
      </c>
      <c r="K97" s="4">
        <v>488</v>
      </c>
      <c r="L97">
        <f t="shared" si="14"/>
        <v>402</v>
      </c>
      <c r="M97">
        <f t="shared" si="15"/>
        <v>332</v>
      </c>
      <c r="N97">
        <f t="shared" si="16"/>
        <v>0.76069651741293531</v>
      </c>
      <c r="O97" s="4">
        <v>4.6600000000000003E-2</v>
      </c>
      <c r="P97">
        <v>114</v>
      </c>
      <c r="Q97">
        <f>0.8*(P97-J97)/(K97-J97)+0.1</f>
        <v>0.15572139303482588</v>
      </c>
      <c r="R97">
        <f t="shared" si="17"/>
        <v>0.7273620895522388</v>
      </c>
      <c r="S97" s="4">
        <f>R97*365*P97</f>
        <v>30265.536546268657</v>
      </c>
      <c r="T97" s="4">
        <f t="shared" si="18"/>
        <v>21185.87558238806</v>
      </c>
      <c r="U97">
        <v>86</v>
      </c>
      <c r="V97">
        <f>1.25*L97</f>
        <v>502.5</v>
      </c>
      <c r="W97">
        <f>J97-L97/8</f>
        <v>35.75</v>
      </c>
      <c r="X97">
        <f t="shared" si="19"/>
        <v>-317.47536012130399</v>
      </c>
      <c r="Y97">
        <f t="shared" si="20"/>
        <v>287.91954131918118</v>
      </c>
      <c r="Z97">
        <f t="shared" si="21"/>
        <v>287.91954131918118</v>
      </c>
      <c r="AA97">
        <f t="shared" si="22"/>
        <v>0.50182993297349487</v>
      </c>
      <c r="AB97">
        <f t="shared" si="23"/>
        <v>0.45345179104477618</v>
      </c>
      <c r="AC97">
        <f t="shared" si="24"/>
        <v>47653.5355661102</v>
      </c>
      <c r="AD97" s="4">
        <f t="shared" si="25"/>
        <v>33357.474896277141</v>
      </c>
    </row>
    <row r="98" spans="1:30" x14ac:dyDescent="0.25">
      <c r="A98" t="s">
        <v>172</v>
      </c>
      <c r="B98" t="s">
        <v>169</v>
      </c>
      <c r="C98" t="s">
        <v>61</v>
      </c>
      <c r="D98">
        <v>2</v>
      </c>
      <c r="E98">
        <v>1200</v>
      </c>
      <c r="G98" s="3">
        <f t="shared" si="13"/>
        <v>14011.199999999999</v>
      </c>
      <c r="H98">
        <v>219</v>
      </c>
      <c r="I98">
        <v>0.63560000000000005</v>
      </c>
      <c r="J98">
        <v>83</v>
      </c>
      <c r="K98" s="4">
        <v>556</v>
      </c>
      <c r="L98">
        <f t="shared" si="14"/>
        <v>473</v>
      </c>
      <c r="M98">
        <f t="shared" si="15"/>
        <v>136</v>
      </c>
      <c r="N98">
        <f t="shared" si="16"/>
        <v>0.33002114164904867</v>
      </c>
      <c r="O98" s="4">
        <v>0.63560000000000005</v>
      </c>
      <c r="P98">
        <v>114</v>
      </c>
      <c r="Q98">
        <f>0.8*(P98-J98)/(K98-J98)+0.1</f>
        <v>0.15243128964059197</v>
      </c>
      <c r="R98">
        <f t="shared" si="17"/>
        <v>0.72996587737843555</v>
      </c>
      <c r="S98" s="4">
        <f>R98*365*P98</f>
        <v>30373.880157716703</v>
      </c>
      <c r="T98" s="4">
        <f t="shared" si="18"/>
        <v>21261.716110401692</v>
      </c>
      <c r="U98">
        <v>83</v>
      </c>
      <c r="V98">
        <f>1.25*L98</f>
        <v>591.25</v>
      </c>
      <c r="W98">
        <f>J98-L98/8</f>
        <v>23.875</v>
      </c>
      <c r="X98">
        <f t="shared" si="19"/>
        <v>-373.54687894869852</v>
      </c>
      <c r="Y98">
        <f t="shared" si="20"/>
        <v>329.67647523376297</v>
      </c>
      <c r="Z98">
        <f t="shared" si="21"/>
        <v>329.67647523376297</v>
      </c>
      <c r="AA98">
        <f t="shared" si="22"/>
        <v>0.51721179743553991</v>
      </c>
      <c r="AB98">
        <f t="shared" si="23"/>
        <v>0.44127858350951377</v>
      </c>
      <c r="AC98">
        <f t="shared" si="24"/>
        <v>53099.896322760942</v>
      </c>
      <c r="AD98" s="4">
        <f t="shared" si="25"/>
        <v>37169.927425932656</v>
      </c>
    </row>
    <row r="99" spans="1:30" x14ac:dyDescent="0.25">
      <c r="A99" t="s">
        <v>173</v>
      </c>
      <c r="B99" t="s">
        <v>174</v>
      </c>
      <c r="C99" t="s">
        <v>52</v>
      </c>
      <c r="D99">
        <v>1</v>
      </c>
      <c r="E99">
        <v>1100</v>
      </c>
      <c r="G99" s="3">
        <f t="shared" si="13"/>
        <v>12843.599999999999</v>
      </c>
      <c r="H99">
        <v>220</v>
      </c>
      <c r="I99">
        <v>0.43009999999999998</v>
      </c>
      <c r="J99">
        <v>84</v>
      </c>
      <c r="K99" s="4">
        <v>301</v>
      </c>
      <c r="L99">
        <f t="shared" si="14"/>
        <v>217</v>
      </c>
      <c r="M99">
        <f t="shared" si="15"/>
        <v>136</v>
      </c>
      <c r="N99">
        <f t="shared" si="16"/>
        <v>0.60138248847926268</v>
      </c>
      <c r="O99" s="4">
        <v>0.43009999999999998</v>
      </c>
      <c r="P99">
        <v>114</v>
      </c>
      <c r="Q99">
        <f>0.8*(P99-J99)/(K99-J99)+0.1</f>
        <v>0.21059907834101382</v>
      </c>
      <c r="R99">
        <f t="shared" si="17"/>
        <v>0.68393188940092164</v>
      </c>
      <c r="S99" s="4">
        <f>R99*365*P99</f>
        <v>28458.405917972348</v>
      </c>
      <c r="T99" s="4">
        <f t="shared" si="18"/>
        <v>19920.884142580642</v>
      </c>
      <c r="U99">
        <v>84</v>
      </c>
      <c r="V99">
        <f>1.25*L99</f>
        <v>271.25</v>
      </c>
      <c r="W99">
        <f>J99-L99/8</f>
        <v>56.875</v>
      </c>
      <c r="X99">
        <f t="shared" si="19"/>
        <v>-171.37351528936063</v>
      </c>
      <c r="Y99">
        <f t="shared" si="20"/>
        <v>174.20781210513016</v>
      </c>
      <c r="Z99">
        <f t="shared" si="21"/>
        <v>174.20781210513016</v>
      </c>
      <c r="AA99">
        <f t="shared" si="22"/>
        <v>0.43256336259955819</v>
      </c>
      <c r="AB99">
        <f t="shared" si="23"/>
        <v>0.50826935483870961</v>
      </c>
      <c r="AC99">
        <f t="shared" si="24"/>
        <v>32318.739677286241</v>
      </c>
      <c r="AD99" s="4">
        <f t="shared" si="25"/>
        <v>22623.117774100367</v>
      </c>
    </row>
    <row r="100" spans="1:30" x14ac:dyDescent="0.25">
      <c r="A100" t="s">
        <v>175</v>
      </c>
      <c r="B100" t="s">
        <v>174</v>
      </c>
      <c r="C100" t="s">
        <v>52</v>
      </c>
      <c r="D100">
        <v>2</v>
      </c>
      <c r="E100">
        <v>1400</v>
      </c>
      <c r="G100" s="3">
        <f t="shared" si="13"/>
        <v>16346.400000000001</v>
      </c>
      <c r="H100">
        <v>481</v>
      </c>
      <c r="I100">
        <v>0.38080000000000003</v>
      </c>
      <c r="J100">
        <v>134</v>
      </c>
      <c r="K100" s="4">
        <v>568</v>
      </c>
      <c r="L100">
        <f t="shared" si="14"/>
        <v>434</v>
      </c>
      <c r="M100">
        <f t="shared" si="15"/>
        <v>347</v>
      </c>
      <c r="N100">
        <f t="shared" si="16"/>
        <v>0.73963133640553003</v>
      </c>
      <c r="O100" s="4">
        <v>0.38080000000000003</v>
      </c>
      <c r="P100">
        <v>114</v>
      </c>
      <c r="Q100">
        <f>0.8*(P100-J100)/(K100-J100)+0.1</f>
        <v>6.313364055299539E-2</v>
      </c>
      <c r="R100">
        <f t="shared" si="17"/>
        <v>0.80063603686635942</v>
      </c>
      <c r="S100" s="4">
        <f>R100*365*P100</f>
        <v>33314.465494009215</v>
      </c>
      <c r="T100" s="4">
        <f t="shared" si="18"/>
        <v>23320.125845806448</v>
      </c>
      <c r="U100">
        <v>134</v>
      </c>
      <c r="V100">
        <f>1.25*L100</f>
        <v>542.5</v>
      </c>
      <c r="W100">
        <f>J100-L100/8</f>
        <v>79.75</v>
      </c>
      <c r="X100">
        <f t="shared" si="19"/>
        <v>-342.74703057872125</v>
      </c>
      <c r="Y100">
        <f t="shared" si="20"/>
        <v>331.41562421026032</v>
      </c>
      <c r="Z100">
        <f t="shared" si="21"/>
        <v>331.41562421026032</v>
      </c>
      <c r="AA100">
        <f t="shared" si="22"/>
        <v>0.46389976812951211</v>
      </c>
      <c r="AB100">
        <f t="shared" si="23"/>
        <v>0.48346972350230416</v>
      </c>
      <c r="AC100">
        <f t="shared" si="24"/>
        <v>58483.738373466505</v>
      </c>
      <c r="AD100" s="4">
        <f t="shared" si="25"/>
        <v>40938.616861426548</v>
      </c>
    </row>
    <row r="101" spans="1:30" x14ac:dyDescent="0.25">
      <c r="A101" t="s">
        <v>176</v>
      </c>
      <c r="B101" t="s">
        <v>174</v>
      </c>
      <c r="C101" t="s">
        <v>61</v>
      </c>
      <c r="D101">
        <v>1</v>
      </c>
      <c r="E101">
        <v>1300</v>
      </c>
      <c r="G101" s="3">
        <f t="shared" si="13"/>
        <v>15178.8</v>
      </c>
      <c r="H101">
        <v>280</v>
      </c>
      <c r="I101">
        <v>0.45750000000000002</v>
      </c>
      <c r="J101">
        <v>109</v>
      </c>
      <c r="K101" s="4">
        <v>615</v>
      </c>
      <c r="L101">
        <f t="shared" si="14"/>
        <v>506</v>
      </c>
      <c r="M101">
        <f t="shared" si="15"/>
        <v>171</v>
      </c>
      <c r="N101">
        <f t="shared" si="16"/>
        <v>0.37035573122529653</v>
      </c>
      <c r="O101" s="4">
        <v>0.45750000000000002</v>
      </c>
      <c r="P101">
        <v>114</v>
      </c>
      <c r="Q101">
        <f>0.8*(P101-J101)/(K101-J101)+0.1</f>
        <v>0.10790513833992095</v>
      </c>
      <c r="R101">
        <f t="shared" si="17"/>
        <v>0.76520387351778663</v>
      </c>
      <c r="S101" s="4">
        <f>R101*365*P101</f>
        <v>31840.133177075099</v>
      </c>
      <c r="T101" s="4">
        <f t="shared" si="18"/>
        <v>22288.093223952568</v>
      </c>
      <c r="U101">
        <v>109</v>
      </c>
      <c r="V101">
        <f>1.25*L101</f>
        <v>632.5</v>
      </c>
      <c r="W101">
        <f>J101-L101/8</f>
        <v>45.75</v>
      </c>
      <c r="X101">
        <f t="shared" si="19"/>
        <v>-399.60828910791002</v>
      </c>
      <c r="Y101">
        <f t="shared" si="20"/>
        <v>362.78181071518827</v>
      </c>
      <c r="Z101">
        <f t="shared" si="21"/>
        <v>362.78181071518827</v>
      </c>
      <c r="AA101">
        <f t="shared" si="22"/>
        <v>0.50123606437183921</v>
      </c>
      <c r="AB101">
        <f t="shared" si="23"/>
        <v>0.45392177865612648</v>
      </c>
      <c r="AC101">
        <f t="shared" si="24"/>
        <v>60106.216146133891</v>
      </c>
      <c r="AD101" s="4">
        <f t="shared" si="25"/>
        <v>42074.351302293719</v>
      </c>
    </row>
    <row r="102" spans="1:30" x14ac:dyDescent="0.25">
      <c r="A102" t="s">
        <v>177</v>
      </c>
      <c r="B102" t="s">
        <v>174</v>
      </c>
      <c r="C102" t="s">
        <v>61</v>
      </c>
      <c r="D102">
        <v>2</v>
      </c>
      <c r="E102">
        <v>1900</v>
      </c>
      <c r="G102" s="3">
        <f t="shared" si="13"/>
        <v>22184.400000000001</v>
      </c>
      <c r="H102">
        <v>568</v>
      </c>
      <c r="I102">
        <v>0.189</v>
      </c>
      <c r="J102">
        <v>227</v>
      </c>
      <c r="K102" s="4">
        <v>861</v>
      </c>
      <c r="L102">
        <f t="shared" si="14"/>
        <v>634</v>
      </c>
      <c r="M102">
        <f t="shared" si="15"/>
        <v>341</v>
      </c>
      <c r="N102">
        <f t="shared" si="16"/>
        <v>0.53028391167192435</v>
      </c>
      <c r="O102" s="4">
        <v>0.189</v>
      </c>
      <c r="P102">
        <v>114</v>
      </c>
      <c r="Q102">
        <f>0.8*(P102-J102)/(K102-J102)+0.1</f>
        <v>-4.2586750788643546E-2</v>
      </c>
      <c r="R102">
        <f t="shared" si="17"/>
        <v>0.88430315457413255</v>
      </c>
      <c r="S102" s="4">
        <f>R102*365*P102</f>
        <v>36795.854261829656</v>
      </c>
      <c r="T102" s="4">
        <f t="shared" si="18"/>
        <v>25757.097983280757</v>
      </c>
      <c r="U102">
        <v>227</v>
      </c>
      <c r="V102">
        <f>1.25*L102</f>
        <v>792.5</v>
      </c>
      <c r="W102">
        <f>J102-L102/8</f>
        <v>147.75</v>
      </c>
      <c r="X102">
        <f t="shared" si="19"/>
        <v>-500.694970937579</v>
      </c>
      <c r="Y102">
        <f t="shared" si="20"/>
        <v>499.76614227950472</v>
      </c>
      <c r="Z102">
        <f t="shared" si="21"/>
        <v>499.76614227950472</v>
      </c>
      <c r="AA102">
        <f t="shared" si="22"/>
        <v>0.44418440666183562</v>
      </c>
      <c r="AB102">
        <f t="shared" si="23"/>
        <v>0.49907246056782334</v>
      </c>
      <c r="AC102">
        <f t="shared" si="24"/>
        <v>91038.124192611285</v>
      </c>
      <c r="AD102" s="4">
        <f t="shared" si="25"/>
        <v>63726.686934827892</v>
      </c>
    </row>
    <row r="103" spans="1:30" x14ac:dyDescent="0.25">
      <c r="A103" t="s">
        <v>178</v>
      </c>
      <c r="B103" t="s">
        <v>179</v>
      </c>
      <c r="C103" t="s">
        <v>52</v>
      </c>
      <c r="D103">
        <v>1</v>
      </c>
      <c r="E103">
        <v>900</v>
      </c>
      <c r="G103" s="3">
        <f t="shared" si="13"/>
        <v>10508.4</v>
      </c>
      <c r="H103">
        <v>318</v>
      </c>
      <c r="I103">
        <v>0.29039999999999999</v>
      </c>
      <c r="J103">
        <v>176</v>
      </c>
      <c r="K103" s="4">
        <v>440</v>
      </c>
      <c r="L103">
        <f t="shared" si="14"/>
        <v>264</v>
      </c>
      <c r="M103">
        <f t="shared" si="15"/>
        <v>142</v>
      </c>
      <c r="N103">
        <f t="shared" si="16"/>
        <v>0.53030303030303039</v>
      </c>
      <c r="O103" s="4">
        <v>0.29039999999999999</v>
      </c>
      <c r="P103">
        <v>114</v>
      </c>
      <c r="Q103">
        <f>0.8*(P103-J103)/(K103-J103)+0.1</f>
        <v>-8.787878787878789E-2</v>
      </c>
      <c r="R103">
        <f t="shared" si="17"/>
        <v>0.92014727272727281</v>
      </c>
      <c r="S103" s="4">
        <f>R103*365*P103</f>
        <v>38287.328018181826</v>
      </c>
      <c r="T103" s="4">
        <f t="shared" si="18"/>
        <v>26801.129612727276</v>
      </c>
      <c r="U103">
        <v>176</v>
      </c>
      <c r="V103">
        <f>1.25*L103</f>
        <v>330</v>
      </c>
      <c r="W103">
        <f>J103-L103/8</f>
        <v>143</v>
      </c>
      <c r="X103">
        <f t="shared" si="19"/>
        <v>-208.49128127369218</v>
      </c>
      <c r="Y103">
        <f t="shared" si="20"/>
        <v>248.84268385140257</v>
      </c>
      <c r="Z103">
        <f t="shared" si="21"/>
        <v>248.84268385140257</v>
      </c>
      <c r="AA103">
        <f t="shared" si="22"/>
        <v>0.32073540561031083</v>
      </c>
      <c r="AB103">
        <f t="shared" si="23"/>
        <v>0.59677000000000002</v>
      </c>
      <c r="AC103">
        <f t="shared" si="24"/>
        <v>54203.174681330551</v>
      </c>
      <c r="AD103" s="4">
        <f t="shared" si="25"/>
        <v>37942.222276931381</v>
      </c>
    </row>
    <row r="104" spans="1:30" x14ac:dyDescent="0.25">
      <c r="A104" t="s">
        <v>180</v>
      </c>
      <c r="B104" t="s">
        <v>153</v>
      </c>
      <c r="C104" t="s">
        <v>61</v>
      </c>
      <c r="D104">
        <v>2</v>
      </c>
      <c r="E104">
        <v>2800</v>
      </c>
      <c r="G104" s="3">
        <f t="shared" si="13"/>
        <v>32692.800000000003</v>
      </c>
      <c r="H104">
        <v>556</v>
      </c>
      <c r="I104">
        <v>0.29859999999999998</v>
      </c>
      <c r="J104">
        <v>191</v>
      </c>
      <c r="K104" s="4">
        <v>826</v>
      </c>
      <c r="L104">
        <f t="shared" si="14"/>
        <v>635</v>
      </c>
      <c r="M104">
        <f t="shared" si="15"/>
        <v>365</v>
      </c>
      <c r="N104">
        <f t="shared" si="16"/>
        <v>0.5598425196850394</v>
      </c>
      <c r="O104" s="4">
        <v>0.29859999999999998</v>
      </c>
      <c r="P104">
        <v>114</v>
      </c>
      <c r="Q104">
        <f>0.8*(P104-J104)/(K104-J104)+0.1</f>
        <v>2.9921259842519699E-3</v>
      </c>
      <c r="R104">
        <f t="shared" si="17"/>
        <v>0.84823203149606297</v>
      </c>
      <c r="S104" s="4">
        <f>R104*365*P104</f>
        <v>35294.934830551181</v>
      </c>
      <c r="T104" s="4">
        <f t="shared" si="18"/>
        <v>24706.454381385825</v>
      </c>
      <c r="U104">
        <v>191</v>
      </c>
      <c r="V104">
        <f>1.25*L104</f>
        <v>793.75</v>
      </c>
      <c r="W104">
        <f>J104-L104/8</f>
        <v>111.625</v>
      </c>
      <c r="X104">
        <f t="shared" si="19"/>
        <v>-501.48471063937325</v>
      </c>
      <c r="Y104">
        <f t="shared" si="20"/>
        <v>482.37539486985088</v>
      </c>
      <c r="Z104">
        <f t="shared" si="21"/>
        <v>482.37539486985088</v>
      </c>
      <c r="AA104">
        <f t="shared" si="22"/>
        <v>0.46708711164705624</v>
      </c>
      <c r="AB104">
        <f t="shared" si="23"/>
        <v>0.48094725984251974</v>
      </c>
      <c r="AC104">
        <f t="shared" si="24"/>
        <v>84678.950398009503</v>
      </c>
      <c r="AD104" s="4">
        <f t="shared" si="25"/>
        <v>59275.265278606646</v>
      </c>
    </row>
    <row r="105" spans="1:30" x14ac:dyDescent="0.25">
      <c r="A105" t="s">
        <v>181</v>
      </c>
      <c r="B105" t="s">
        <v>179</v>
      </c>
      <c r="C105" t="s">
        <v>52</v>
      </c>
      <c r="D105">
        <v>2</v>
      </c>
      <c r="E105">
        <v>1100</v>
      </c>
      <c r="G105" s="3">
        <f t="shared" si="13"/>
        <v>12843.599999999999</v>
      </c>
      <c r="H105">
        <v>538</v>
      </c>
      <c r="I105">
        <v>0.58079999999999998</v>
      </c>
      <c r="J105">
        <v>225</v>
      </c>
      <c r="K105" s="4">
        <v>1033</v>
      </c>
      <c r="L105">
        <f t="shared" si="14"/>
        <v>808</v>
      </c>
      <c r="M105">
        <f t="shared" si="15"/>
        <v>313</v>
      </c>
      <c r="N105">
        <f t="shared" si="16"/>
        <v>0.40990099009900993</v>
      </c>
      <c r="O105" s="4">
        <v>0.58079999999999998</v>
      </c>
      <c r="P105">
        <v>114</v>
      </c>
      <c r="Q105">
        <f>0.8*(P105-J105)/(K105-J105)+0.1</f>
        <v>-9.9009900990099098E-3</v>
      </c>
      <c r="R105">
        <f t="shared" si="17"/>
        <v>0.85843564356435642</v>
      </c>
      <c r="S105" s="4">
        <f>R105*365*P105</f>
        <v>35719.507128712874</v>
      </c>
      <c r="T105" s="4">
        <f t="shared" si="18"/>
        <v>25003.65499009901</v>
      </c>
      <c r="U105">
        <v>225</v>
      </c>
      <c r="V105">
        <f>1.25*L105</f>
        <v>1010</v>
      </c>
      <c r="W105">
        <f>J105-L105/8</f>
        <v>124</v>
      </c>
      <c r="X105">
        <f t="shared" si="19"/>
        <v>-638.1096790497852</v>
      </c>
      <c r="Y105">
        <f t="shared" si="20"/>
        <v>604.77609299974733</v>
      </c>
      <c r="Z105">
        <f t="shared" si="21"/>
        <v>604.77609299974733</v>
      </c>
      <c r="AA105">
        <f t="shared" si="22"/>
        <v>0.47601593366311618</v>
      </c>
      <c r="AB105">
        <f t="shared" si="23"/>
        <v>0.47388099009900986</v>
      </c>
      <c r="AC105">
        <f t="shared" si="24"/>
        <v>104606.04121470985</v>
      </c>
      <c r="AD105" s="4">
        <f t="shared" si="25"/>
        <v>73224.228850296888</v>
      </c>
    </row>
    <row r="106" spans="1:30" x14ac:dyDescent="0.25">
      <c r="A106" t="s">
        <v>182</v>
      </c>
      <c r="B106" t="s">
        <v>179</v>
      </c>
      <c r="C106" t="s">
        <v>61</v>
      </c>
      <c r="D106">
        <v>1</v>
      </c>
      <c r="E106">
        <v>1300</v>
      </c>
      <c r="G106" s="3">
        <f t="shared" si="13"/>
        <v>15178.8</v>
      </c>
      <c r="H106">
        <v>318</v>
      </c>
      <c r="I106">
        <v>0.39179999999999998</v>
      </c>
      <c r="J106">
        <v>157</v>
      </c>
      <c r="K106" s="4">
        <v>471</v>
      </c>
      <c r="L106">
        <f t="shared" si="14"/>
        <v>314</v>
      </c>
      <c r="M106">
        <f t="shared" si="15"/>
        <v>161</v>
      </c>
      <c r="N106">
        <f t="shared" si="16"/>
        <v>0.51019108280254777</v>
      </c>
      <c r="O106" s="4">
        <v>0.39179999999999998</v>
      </c>
      <c r="P106">
        <v>114</v>
      </c>
      <c r="Q106">
        <f>0.8*(P106-J106)/(K106-J106)+0.1</f>
        <v>-9.554140127388519E-3</v>
      </c>
      <c r="R106">
        <f t="shared" si="17"/>
        <v>0.8581611464968153</v>
      </c>
      <c r="S106" s="4">
        <f>R106*365*P106</f>
        <v>35708.085305732486</v>
      </c>
      <c r="T106" s="4">
        <f t="shared" si="18"/>
        <v>24995.659714012738</v>
      </c>
      <c r="U106">
        <v>157</v>
      </c>
      <c r="V106">
        <f>1.25*L106</f>
        <v>392.5</v>
      </c>
      <c r="W106">
        <f>J106-L106/8</f>
        <v>117.75</v>
      </c>
      <c r="X106">
        <f t="shared" si="19"/>
        <v>-247.97826636340662</v>
      </c>
      <c r="Y106">
        <f t="shared" si="20"/>
        <v>269.80531336871366</v>
      </c>
      <c r="Z106">
        <f t="shared" si="21"/>
        <v>269.80531336871366</v>
      </c>
      <c r="AA106">
        <f t="shared" si="22"/>
        <v>0.38740207227697748</v>
      </c>
      <c r="AB106">
        <f t="shared" si="23"/>
        <v>0.5440100000000001</v>
      </c>
      <c r="AC106">
        <f t="shared" si="24"/>
        <v>53573.527811885593</v>
      </c>
      <c r="AD106" s="4">
        <f t="shared" si="25"/>
        <v>37501.469468319912</v>
      </c>
    </row>
    <row r="107" spans="1:30" x14ac:dyDescent="0.25">
      <c r="A107" t="s">
        <v>183</v>
      </c>
      <c r="B107" t="s">
        <v>179</v>
      </c>
      <c r="C107" t="s">
        <v>61</v>
      </c>
      <c r="D107">
        <v>2</v>
      </c>
      <c r="E107">
        <v>1600</v>
      </c>
      <c r="G107" s="3">
        <f t="shared" si="13"/>
        <v>18681.599999999999</v>
      </c>
      <c r="H107">
        <v>680</v>
      </c>
      <c r="I107">
        <v>0.38629999999999998</v>
      </c>
      <c r="J107">
        <v>253</v>
      </c>
      <c r="K107" s="4">
        <v>886</v>
      </c>
      <c r="L107">
        <f t="shared" si="14"/>
        <v>633</v>
      </c>
      <c r="M107">
        <f t="shared" si="15"/>
        <v>427</v>
      </c>
      <c r="N107">
        <f t="shared" si="16"/>
        <v>0.63965244865718796</v>
      </c>
      <c r="O107" s="4">
        <v>0.38629999999999998</v>
      </c>
      <c r="P107">
        <v>114</v>
      </c>
      <c r="Q107">
        <f>0.8*(P107-J107)/(K107-J107)+0.1</f>
        <v>-7.5671406003159553E-2</v>
      </c>
      <c r="R107">
        <f t="shared" si="17"/>
        <v>0.91048635071090045</v>
      </c>
      <c r="S107" s="4">
        <f>R107*365*P107</f>
        <v>37885.337053080562</v>
      </c>
      <c r="T107" s="4">
        <f t="shared" si="18"/>
        <v>26519.735937156391</v>
      </c>
      <c r="U107">
        <v>253</v>
      </c>
      <c r="V107">
        <f>1.25*L107</f>
        <v>791.25</v>
      </c>
      <c r="W107">
        <f>J107-L107/8</f>
        <v>173.875</v>
      </c>
      <c r="X107">
        <f t="shared" si="19"/>
        <v>-499.9052312357847</v>
      </c>
      <c r="Y107">
        <f t="shared" si="20"/>
        <v>512.15688968915856</v>
      </c>
      <c r="Z107">
        <f t="shared" si="21"/>
        <v>512.15688968915856</v>
      </c>
      <c r="AA107">
        <f t="shared" si="22"/>
        <v>0.42752845458345473</v>
      </c>
      <c r="AB107">
        <f t="shared" si="23"/>
        <v>0.51225398104265396</v>
      </c>
      <c r="AC107">
        <f t="shared" si="24"/>
        <v>95759.358066518616</v>
      </c>
      <c r="AD107" s="4">
        <f t="shared" si="25"/>
        <v>67031.550646563031</v>
      </c>
    </row>
    <row r="108" spans="1:30" x14ac:dyDescent="0.25">
      <c r="A108" t="s">
        <v>184</v>
      </c>
      <c r="B108" t="s">
        <v>185</v>
      </c>
      <c r="C108" t="s">
        <v>52</v>
      </c>
      <c r="D108">
        <v>1</v>
      </c>
      <c r="E108">
        <v>1400</v>
      </c>
      <c r="G108" s="3">
        <f t="shared" si="13"/>
        <v>16346.400000000001</v>
      </c>
      <c r="H108">
        <v>202</v>
      </c>
      <c r="I108">
        <v>0.48770000000000002</v>
      </c>
      <c r="J108">
        <v>76</v>
      </c>
      <c r="K108" s="4">
        <v>342</v>
      </c>
      <c r="L108">
        <f t="shared" si="14"/>
        <v>266</v>
      </c>
      <c r="M108">
        <f t="shared" si="15"/>
        <v>126</v>
      </c>
      <c r="N108">
        <f t="shared" si="16"/>
        <v>0.47894736842105268</v>
      </c>
      <c r="O108" s="4">
        <v>0.48770000000000002</v>
      </c>
      <c r="P108">
        <v>114</v>
      </c>
      <c r="Q108">
        <f>0.8*(P108-J108)/(K108-J108)+0.1</f>
        <v>0.2142857142857143</v>
      </c>
      <c r="R108">
        <f t="shared" si="17"/>
        <v>0.68101428571428579</v>
      </c>
      <c r="S108" s="4">
        <f>R108*365*P108</f>
        <v>28337.004428571432</v>
      </c>
      <c r="T108" s="4">
        <f t="shared" si="18"/>
        <v>19835.9031</v>
      </c>
      <c r="U108">
        <v>76</v>
      </c>
      <c r="V108">
        <f>1.25*L108</f>
        <v>332.5</v>
      </c>
      <c r="W108">
        <f>J108-L108/8</f>
        <v>42.75</v>
      </c>
      <c r="X108">
        <f t="shared" si="19"/>
        <v>-210.07076067728076</v>
      </c>
      <c r="Y108">
        <f t="shared" si="20"/>
        <v>200.06118903209503</v>
      </c>
      <c r="Z108">
        <f t="shared" si="21"/>
        <v>200.06118903209503</v>
      </c>
      <c r="AA108">
        <f t="shared" si="22"/>
        <v>0.47311635799126323</v>
      </c>
      <c r="AB108">
        <f t="shared" si="23"/>
        <v>0.47617571428571431</v>
      </c>
      <c r="AC108">
        <f t="shared" si="24"/>
        <v>34771.462049695612</v>
      </c>
      <c r="AD108" s="4">
        <f t="shared" si="25"/>
        <v>24340.023434786926</v>
      </c>
    </row>
    <row r="109" spans="1:30" x14ac:dyDescent="0.25">
      <c r="A109" t="s">
        <v>186</v>
      </c>
      <c r="B109" t="s">
        <v>185</v>
      </c>
      <c r="C109" t="s">
        <v>52</v>
      </c>
      <c r="D109">
        <v>2</v>
      </c>
      <c r="E109">
        <v>2000</v>
      </c>
      <c r="G109" s="3">
        <f t="shared" si="13"/>
        <v>23352</v>
      </c>
      <c r="H109">
        <v>579</v>
      </c>
      <c r="I109">
        <v>0.41099999999999998</v>
      </c>
      <c r="J109">
        <v>107</v>
      </c>
      <c r="K109" s="4">
        <v>781</v>
      </c>
      <c r="L109">
        <f t="shared" si="14"/>
        <v>674</v>
      </c>
      <c r="M109">
        <f t="shared" si="15"/>
        <v>472</v>
      </c>
      <c r="N109">
        <f t="shared" si="16"/>
        <v>0.66023738872403559</v>
      </c>
      <c r="O109" s="4">
        <v>0.41099999999999998</v>
      </c>
      <c r="P109">
        <v>114</v>
      </c>
      <c r="Q109">
        <f>0.8*(P109-J109)/(K109-J109)+0.1</f>
        <v>0.1083086053412463</v>
      </c>
      <c r="R109">
        <f t="shared" si="17"/>
        <v>0.76488456973293772</v>
      </c>
      <c r="S109" s="4">
        <f>R109*365*P109</f>
        <v>31826.846946587539</v>
      </c>
      <c r="T109" s="4">
        <f t="shared" si="18"/>
        <v>22278.792862611277</v>
      </c>
      <c r="U109">
        <v>107</v>
      </c>
      <c r="V109">
        <f>1.25*L109</f>
        <v>842.5</v>
      </c>
      <c r="W109">
        <f>J109-L109/8</f>
        <v>22.75</v>
      </c>
      <c r="X109">
        <f t="shared" si="19"/>
        <v>-532.28455900935057</v>
      </c>
      <c r="Y109">
        <f t="shared" si="20"/>
        <v>464.13624589335359</v>
      </c>
      <c r="Z109">
        <f t="shared" si="21"/>
        <v>464.13624589335359</v>
      </c>
      <c r="AA109">
        <f t="shared" si="22"/>
        <v>0.52390058859745237</v>
      </c>
      <c r="AB109">
        <f t="shared" si="23"/>
        <v>0.43598507418397625</v>
      </c>
      <c r="AC109">
        <f t="shared" si="24"/>
        <v>73860.113593009402</v>
      </c>
      <c r="AD109" s="4">
        <f t="shared" si="25"/>
        <v>51702.079515106576</v>
      </c>
    </row>
    <row r="110" spans="1:30" x14ac:dyDescent="0.25">
      <c r="A110" t="s">
        <v>187</v>
      </c>
      <c r="B110" t="s">
        <v>185</v>
      </c>
      <c r="C110" t="s">
        <v>61</v>
      </c>
      <c r="D110">
        <v>1</v>
      </c>
      <c r="E110">
        <v>1700</v>
      </c>
      <c r="G110" s="3">
        <f t="shared" si="13"/>
        <v>19849.199999999997</v>
      </c>
      <c r="H110">
        <v>524</v>
      </c>
      <c r="I110">
        <v>0.50409999999999999</v>
      </c>
      <c r="J110">
        <v>162</v>
      </c>
      <c r="K110" s="4">
        <v>614</v>
      </c>
      <c r="L110">
        <f t="shared" si="14"/>
        <v>452</v>
      </c>
      <c r="M110">
        <f t="shared" si="15"/>
        <v>362</v>
      </c>
      <c r="N110">
        <f t="shared" si="16"/>
        <v>0.74070796460176991</v>
      </c>
      <c r="O110" s="4">
        <v>0.50409999999999999</v>
      </c>
      <c r="P110">
        <v>114</v>
      </c>
      <c r="Q110">
        <f>0.8*(P110-J110)/(K110-J110)+0.1</f>
        <v>1.5044247787610612E-2</v>
      </c>
      <c r="R110">
        <f t="shared" si="17"/>
        <v>0.83869398230088499</v>
      </c>
      <c r="S110" s="4">
        <f>R110*365*P110</f>
        <v>34898.05660353983</v>
      </c>
      <c r="T110" s="4">
        <f t="shared" si="18"/>
        <v>24428.63962247788</v>
      </c>
      <c r="U110">
        <v>162</v>
      </c>
      <c r="V110">
        <f>1.25*L110</f>
        <v>565</v>
      </c>
      <c r="W110">
        <f>J110-L110/8</f>
        <v>105.5</v>
      </c>
      <c r="X110">
        <f t="shared" si="19"/>
        <v>-356.96234521101843</v>
      </c>
      <c r="Y110">
        <f t="shared" si="20"/>
        <v>356.38217083649226</v>
      </c>
      <c r="Z110">
        <f t="shared" si="21"/>
        <v>356.38217083649226</v>
      </c>
      <c r="AA110">
        <f t="shared" si="22"/>
        <v>0.4440392404185704</v>
      </c>
      <c r="AB110">
        <f t="shared" si="23"/>
        <v>0.49918734513274343</v>
      </c>
      <c r="AC110">
        <f t="shared" si="24"/>
        <v>64934.036445067031</v>
      </c>
      <c r="AD110" s="4">
        <f t="shared" si="25"/>
        <v>45453.825511546922</v>
      </c>
    </row>
    <row r="111" spans="1:30" x14ac:dyDescent="0.25">
      <c r="A111" t="s">
        <v>188</v>
      </c>
      <c r="B111" t="s">
        <v>185</v>
      </c>
      <c r="C111" t="s">
        <v>61</v>
      </c>
      <c r="D111">
        <v>2</v>
      </c>
      <c r="E111">
        <v>2500</v>
      </c>
      <c r="G111" s="3">
        <f t="shared" si="13"/>
        <v>29190</v>
      </c>
      <c r="H111">
        <v>560</v>
      </c>
      <c r="I111">
        <v>0.2767</v>
      </c>
      <c r="J111">
        <v>158</v>
      </c>
      <c r="K111" s="4">
        <v>906</v>
      </c>
      <c r="L111">
        <f t="shared" si="14"/>
        <v>748</v>
      </c>
      <c r="M111">
        <f t="shared" si="15"/>
        <v>402</v>
      </c>
      <c r="N111">
        <f t="shared" si="16"/>
        <v>0.5299465240641712</v>
      </c>
      <c r="O111" s="4">
        <v>0.2767</v>
      </c>
      <c r="P111">
        <v>114</v>
      </c>
      <c r="Q111">
        <f>0.8*(P111-J111)/(K111-J111)+0.1</f>
        <v>5.2941176470588235E-2</v>
      </c>
      <c r="R111">
        <f t="shared" si="17"/>
        <v>0.80870235294117654</v>
      </c>
      <c r="S111" s="4">
        <f>R111*365*P111</f>
        <v>33650.104905882356</v>
      </c>
      <c r="T111" s="4">
        <f t="shared" si="18"/>
        <v>23555.073434117647</v>
      </c>
      <c r="U111">
        <v>158</v>
      </c>
      <c r="V111">
        <f>1.25*L111</f>
        <v>935</v>
      </c>
      <c r="W111">
        <f>J111-L111/8</f>
        <v>64.5</v>
      </c>
      <c r="X111">
        <f t="shared" si="19"/>
        <v>-590.7252969421279</v>
      </c>
      <c r="Y111">
        <f t="shared" si="20"/>
        <v>534.72093757897403</v>
      </c>
      <c r="Z111">
        <f t="shared" si="21"/>
        <v>534.72093757897403</v>
      </c>
      <c r="AA111">
        <f t="shared" si="22"/>
        <v>0.50291009366735195</v>
      </c>
      <c r="AB111">
        <f t="shared" si="23"/>
        <v>0.45259695187165772</v>
      </c>
      <c r="AC111">
        <f t="shared" si="24"/>
        <v>88334.769254322498</v>
      </c>
      <c r="AD111" s="4">
        <f t="shared" si="25"/>
        <v>61834.338478025747</v>
      </c>
    </row>
    <row r="112" spans="1:30" x14ac:dyDescent="0.25">
      <c r="A112" t="s">
        <v>189</v>
      </c>
      <c r="B112" t="s">
        <v>190</v>
      </c>
      <c r="C112" t="s">
        <v>52</v>
      </c>
      <c r="D112">
        <v>1</v>
      </c>
      <c r="E112">
        <v>1800</v>
      </c>
      <c r="G112" s="3">
        <f t="shared" si="13"/>
        <v>21016.799999999999</v>
      </c>
      <c r="H112">
        <v>362</v>
      </c>
      <c r="I112">
        <v>0.32879999999999998</v>
      </c>
      <c r="J112">
        <v>199</v>
      </c>
      <c r="K112" s="4">
        <v>432</v>
      </c>
      <c r="L112">
        <f t="shared" si="14"/>
        <v>233</v>
      </c>
      <c r="M112">
        <f t="shared" si="15"/>
        <v>163</v>
      </c>
      <c r="N112">
        <f t="shared" si="16"/>
        <v>0.65965665236051507</v>
      </c>
      <c r="O112" s="4">
        <v>0.32879999999999998</v>
      </c>
      <c r="P112">
        <v>114</v>
      </c>
      <c r="Q112">
        <f>0.8*(P112-J112)/(K112-J112)+0.1</f>
        <v>-0.19184549356223177</v>
      </c>
      <c r="R112">
        <f t="shared" si="17"/>
        <v>1.0024265236051502</v>
      </c>
      <c r="S112" s="4">
        <f>R112*365*P112</f>
        <v>41710.967647210302</v>
      </c>
      <c r="T112" s="4">
        <f t="shared" si="18"/>
        <v>29197.677353047209</v>
      </c>
      <c r="U112">
        <v>199</v>
      </c>
      <c r="V112">
        <f>1.25*L112</f>
        <v>291.25</v>
      </c>
      <c r="W112">
        <f>J112-L112/8</f>
        <v>169.875</v>
      </c>
      <c r="X112">
        <f t="shared" si="19"/>
        <v>-184.00935051806925</v>
      </c>
      <c r="Y112">
        <f t="shared" si="20"/>
        <v>241.45585355066973</v>
      </c>
      <c r="Z112">
        <f t="shared" si="21"/>
        <v>241.45585355066973</v>
      </c>
      <c r="AA112">
        <f t="shared" si="22"/>
        <v>0.24577117098942397</v>
      </c>
      <c r="AB112">
        <f t="shared" si="23"/>
        <v>0.65609669527896985</v>
      </c>
      <c r="AC112">
        <f t="shared" si="24"/>
        <v>57822.711463180429</v>
      </c>
      <c r="AD112" s="4">
        <f t="shared" si="25"/>
        <v>40475.898024226299</v>
      </c>
    </row>
    <row r="113" spans="1:30" x14ac:dyDescent="0.25">
      <c r="A113" t="s">
        <v>191</v>
      </c>
      <c r="B113" t="s">
        <v>190</v>
      </c>
      <c r="C113" t="s">
        <v>52</v>
      </c>
      <c r="D113">
        <v>2</v>
      </c>
      <c r="E113">
        <v>2600</v>
      </c>
      <c r="G113" s="3">
        <f t="shared" si="13"/>
        <v>30357.599999999999</v>
      </c>
      <c r="H113">
        <v>417</v>
      </c>
      <c r="I113">
        <v>0.53149999999999997</v>
      </c>
      <c r="J113">
        <v>366</v>
      </c>
      <c r="K113" s="4">
        <v>594</v>
      </c>
      <c r="L113">
        <f t="shared" si="14"/>
        <v>228</v>
      </c>
      <c r="M113">
        <f t="shared" si="15"/>
        <v>51</v>
      </c>
      <c r="N113">
        <f t="shared" si="16"/>
        <v>0.27894736842105267</v>
      </c>
      <c r="O113" s="4">
        <v>0.53149999999999997</v>
      </c>
      <c r="P113">
        <v>114</v>
      </c>
      <c r="Q113">
        <f>0.8*(P113-J113)/(K113-J113)+0.1</f>
        <v>-0.78421052631578958</v>
      </c>
      <c r="R113">
        <f t="shared" si="17"/>
        <v>1.4712242105263158</v>
      </c>
      <c r="S113" s="4">
        <f>R113*365*P113</f>
        <v>61217.6394</v>
      </c>
      <c r="T113" s="4">
        <f t="shared" si="18"/>
        <v>42852.347579999994</v>
      </c>
      <c r="U113">
        <v>366</v>
      </c>
      <c r="V113">
        <f>1.25*L113</f>
        <v>285</v>
      </c>
      <c r="W113">
        <f>J113-L113/8</f>
        <v>337.5</v>
      </c>
      <c r="X113">
        <f t="shared" si="19"/>
        <v>-180.06065200909779</v>
      </c>
      <c r="Y113">
        <f t="shared" si="20"/>
        <v>321.90959059893856</v>
      </c>
      <c r="Z113">
        <f t="shared" si="21"/>
        <v>366</v>
      </c>
      <c r="AA113">
        <f t="shared" si="22"/>
        <v>0.1</v>
      </c>
      <c r="AB113">
        <f t="shared" si="23"/>
        <v>0.77146000000000003</v>
      </c>
      <c r="AC113">
        <f t="shared" si="24"/>
        <v>103059.34139999999</v>
      </c>
      <c r="AD113" s="4">
        <f t="shared" si="25"/>
        <v>72141.538979999983</v>
      </c>
    </row>
    <row r="114" spans="1:30" x14ac:dyDescent="0.25">
      <c r="A114" t="s">
        <v>192</v>
      </c>
      <c r="B114" t="s">
        <v>190</v>
      </c>
      <c r="C114" t="s">
        <v>61</v>
      </c>
      <c r="D114">
        <v>1</v>
      </c>
      <c r="E114">
        <v>2500</v>
      </c>
      <c r="G114" s="3">
        <f t="shared" si="13"/>
        <v>29190</v>
      </c>
      <c r="H114">
        <v>474</v>
      </c>
      <c r="I114">
        <v>0.4274</v>
      </c>
      <c r="J114">
        <v>333</v>
      </c>
      <c r="K114" s="4">
        <v>665</v>
      </c>
      <c r="L114">
        <f t="shared" si="14"/>
        <v>332</v>
      </c>
      <c r="M114">
        <f t="shared" si="15"/>
        <v>141</v>
      </c>
      <c r="N114">
        <f t="shared" si="16"/>
        <v>0.43975903614457834</v>
      </c>
      <c r="O114" s="4">
        <v>0.4274</v>
      </c>
      <c r="P114">
        <v>114</v>
      </c>
      <c r="Q114">
        <f>0.8*(P114-J114)/(K114-J114)+0.1</f>
        <v>-0.42771084337349408</v>
      </c>
      <c r="R114">
        <f t="shared" si="17"/>
        <v>1.1890903614457833</v>
      </c>
      <c r="S114" s="4">
        <f>R114*365*P114</f>
        <v>49478.049939759039</v>
      </c>
      <c r="T114" s="4">
        <f t="shared" si="18"/>
        <v>34634.634957831324</v>
      </c>
      <c r="U114">
        <v>333</v>
      </c>
      <c r="V114">
        <f>1.25*L114</f>
        <v>415</v>
      </c>
      <c r="W114">
        <f>J114-L114/8</f>
        <v>291.5</v>
      </c>
      <c r="X114">
        <f t="shared" si="19"/>
        <v>-262.19358099570383</v>
      </c>
      <c r="Y114">
        <f t="shared" si="20"/>
        <v>368.77185999494566</v>
      </c>
      <c r="Z114">
        <f t="shared" si="21"/>
        <v>368.77185999494566</v>
      </c>
      <c r="AA114">
        <f t="shared" si="22"/>
        <v>0.18619725299986906</v>
      </c>
      <c r="AB114">
        <f t="shared" si="23"/>
        <v>0.70324349397590369</v>
      </c>
      <c r="AC114">
        <f t="shared" si="24"/>
        <v>94657.790125536005</v>
      </c>
      <c r="AD114" s="4">
        <f t="shared" si="25"/>
        <v>66260.453087875198</v>
      </c>
    </row>
    <row r="115" spans="1:30" x14ac:dyDescent="0.25">
      <c r="A115" t="s">
        <v>193</v>
      </c>
      <c r="B115" t="s">
        <v>51</v>
      </c>
      <c r="C115" t="s">
        <v>61</v>
      </c>
      <c r="D115">
        <v>1</v>
      </c>
      <c r="E115">
        <v>1500</v>
      </c>
      <c r="G115" s="3">
        <f t="shared" si="13"/>
        <v>17514</v>
      </c>
      <c r="H115">
        <v>146</v>
      </c>
      <c r="I115">
        <v>0.24110000000000001</v>
      </c>
      <c r="J115">
        <v>81</v>
      </c>
      <c r="K115" s="4">
        <v>205</v>
      </c>
      <c r="L115">
        <f t="shared" si="14"/>
        <v>124</v>
      </c>
      <c r="M115">
        <f t="shared" si="15"/>
        <v>65</v>
      </c>
      <c r="N115">
        <f t="shared" si="16"/>
        <v>0.51935483870967747</v>
      </c>
      <c r="O115" s="4">
        <v>0.24110000000000001</v>
      </c>
      <c r="P115">
        <v>114</v>
      </c>
      <c r="Q115">
        <f>0.8*(P115-J115)/(K115-J115)+0.1</f>
        <v>0.31290322580645163</v>
      </c>
      <c r="R115">
        <f t="shared" si="17"/>
        <v>0.60296838709677414</v>
      </c>
      <c r="S115" s="4">
        <f>R115*365*P115</f>
        <v>25089.514587096772</v>
      </c>
      <c r="T115" s="4">
        <f t="shared" si="18"/>
        <v>17562.660210967741</v>
      </c>
      <c r="U115">
        <v>81</v>
      </c>
      <c r="V115">
        <f>1.25*L115</f>
        <v>155</v>
      </c>
      <c r="W115">
        <f>J115-L115/8</f>
        <v>65.5</v>
      </c>
      <c r="X115">
        <f t="shared" si="19"/>
        <v>-97.92772302249179</v>
      </c>
      <c r="Y115">
        <f t="shared" si="20"/>
        <v>116.04732120293151</v>
      </c>
      <c r="Z115">
        <f t="shared" si="21"/>
        <v>116.04732120293151</v>
      </c>
      <c r="AA115">
        <f t="shared" si="22"/>
        <v>0.32611174969633233</v>
      </c>
      <c r="AB115">
        <f t="shared" si="23"/>
        <v>0.59251516129032256</v>
      </c>
      <c r="AC115">
        <f t="shared" si="24"/>
        <v>25097.325992550665</v>
      </c>
      <c r="AD115" s="4">
        <f t="shared" si="25"/>
        <v>17568.128194785462</v>
      </c>
    </row>
    <row r="116" spans="1:30" x14ac:dyDescent="0.25">
      <c r="A116" t="s">
        <v>194</v>
      </c>
      <c r="B116" t="s">
        <v>153</v>
      </c>
      <c r="C116" t="s">
        <v>52</v>
      </c>
      <c r="D116">
        <v>1</v>
      </c>
      <c r="E116">
        <v>1700</v>
      </c>
      <c r="G116" s="3">
        <f t="shared" si="13"/>
        <v>19849.199999999997</v>
      </c>
      <c r="H116">
        <v>312</v>
      </c>
      <c r="I116">
        <v>0.41099999999999998</v>
      </c>
      <c r="J116">
        <v>106</v>
      </c>
      <c r="K116" s="4">
        <v>465</v>
      </c>
      <c r="L116">
        <f t="shared" si="14"/>
        <v>359</v>
      </c>
      <c r="M116">
        <f t="shared" si="15"/>
        <v>206</v>
      </c>
      <c r="N116">
        <f t="shared" si="16"/>
        <v>0.55905292479108637</v>
      </c>
      <c r="O116" s="4">
        <v>0.41099999999999998</v>
      </c>
      <c r="P116">
        <v>114</v>
      </c>
      <c r="Q116">
        <f>0.8*(P116-J116)/(K116-J116)+0.1</f>
        <v>0.11782729805013928</v>
      </c>
      <c r="R116">
        <f t="shared" si="17"/>
        <v>0.75735147632311983</v>
      </c>
      <c r="S116" s="4">
        <f>R116*365*P116</f>
        <v>31513.394929805017</v>
      </c>
      <c r="T116" s="4">
        <f t="shared" si="18"/>
        <v>22059.37645086351</v>
      </c>
      <c r="U116">
        <v>106</v>
      </c>
      <c r="V116">
        <f>1.25*L116</f>
        <v>448.75</v>
      </c>
      <c r="W116">
        <f>J116-L116/8</f>
        <v>61.125</v>
      </c>
      <c r="X116">
        <f t="shared" si="19"/>
        <v>-283.51655294414962</v>
      </c>
      <c r="Y116">
        <f t="shared" si="20"/>
        <v>271.72167993429366</v>
      </c>
      <c r="Z116">
        <f t="shared" si="21"/>
        <v>271.72167993429366</v>
      </c>
      <c r="AA116">
        <f t="shared" si="22"/>
        <v>0.46929622269480481</v>
      </c>
      <c r="AB116">
        <f t="shared" si="23"/>
        <v>0.47919896935933148</v>
      </c>
      <c r="AC116">
        <f t="shared" si="24"/>
        <v>47526.193376641379</v>
      </c>
      <c r="AD116" s="4">
        <f t="shared" si="25"/>
        <v>33268.335363648963</v>
      </c>
    </row>
    <row r="117" spans="1:30" x14ac:dyDescent="0.25">
      <c r="A117" t="s">
        <v>195</v>
      </c>
      <c r="B117" t="s">
        <v>190</v>
      </c>
      <c r="C117" t="s">
        <v>61</v>
      </c>
      <c r="D117">
        <v>2</v>
      </c>
      <c r="E117">
        <v>3600</v>
      </c>
      <c r="G117" s="3">
        <f t="shared" si="13"/>
        <v>42033.599999999999</v>
      </c>
      <c r="H117">
        <v>491</v>
      </c>
      <c r="I117">
        <v>0.39729999999999999</v>
      </c>
      <c r="J117">
        <v>336</v>
      </c>
      <c r="K117" s="4">
        <v>624</v>
      </c>
      <c r="L117">
        <f t="shared" si="14"/>
        <v>288</v>
      </c>
      <c r="M117">
        <f t="shared" si="15"/>
        <v>155</v>
      </c>
      <c r="N117">
        <f t="shared" si="16"/>
        <v>0.53055555555555556</v>
      </c>
      <c r="O117" s="4">
        <v>0.39729999999999999</v>
      </c>
      <c r="P117">
        <v>114</v>
      </c>
      <c r="Q117">
        <f>0.8*(P117-J117)/(K117-J117)+0.1</f>
        <v>-0.51666666666666672</v>
      </c>
      <c r="R117">
        <f t="shared" si="17"/>
        <v>1.25949</v>
      </c>
      <c r="S117" s="4">
        <f>R117*365*P117</f>
        <v>52407.378899999996</v>
      </c>
      <c r="T117" s="4">
        <f t="shared" si="18"/>
        <v>36685.165229999991</v>
      </c>
      <c r="U117">
        <v>336</v>
      </c>
      <c r="V117">
        <f>1.25*L117</f>
        <v>360</v>
      </c>
      <c r="W117">
        <f>J117-L117/8</f>
        <v>300</v>
      </c>
      <c r="X117">
        <f t="shared" si="19"/>
        <v>-227.44503411675512</v>
      </c>
      <c r="Y117">
        <f t="shared" si="20"/>
        <v>343.46474601971192</v>
      </c>
      <c r="Z117">
        <f t="shared" si="21"/>
        <v>343.46474601971192</v>
      </c>
      <c r="AA117">
        <f t="shared" si="22"/>
        <v>0.1207354056103109</v>
      </c>
      <c r="AB117">
        <f t="shared" si="23"/>
        <v>0.75505</v>
      </c>
      <c r="AC117">
        <f t="shared" si="24"/>
        <v>94656.56561599698</v>
      </c>
      <c r="AD117" s="4">
        <f t="shared" si="25"/>
        <v>66259.59593119788</v>
      </c>
    </row>
    <row r="118" spans="1:30" x14ac:dyDescent="0.25">
      <c r="A118" t="s">
        <v>196</v>
      </c>
      <c r="B118" t="s">
        <v>197</v>
      </c>
      <c r="C118" t="s">
        <v>52</v>
      </c>
      <c r="D118">
        <v>1</v>
      </c>
      <c r="E118">
        <v>1200</v>
      </c>
      <c r="G118" s="3">
        <f t="shared" si="13"/>
        <v>14011.199999999999</v>
      </c>
      <c r="H118">
        <v>204</v>
      </c>
      <c r="I118">
        <v>0.79730000000000001</v>
      </c>
      <c r="J118">
        <v>173</v>
      </c>
      <c r="K118" s="4">
        <v>395</v>
      </c>
      <c r="L118">
        <f t="shared" si="14"/>
        <v>222</v>
      </c>
      <c r="M118">
        <f t="shared" si="15"/>
        <v>31</v>
      </c>
      <c r="N118">
        <f t="shared" si="16"/>
        <v>0.21171171171171171</v>
      </c>
      <c r="O118" s="4">
        <v>0.79730000000000001</v>
      </c>
      <c r="P118">
        <v>114</v>
      </c>
      <c r="Q118">
        <f>0.8*(P118-J118)/(K118-J118)+0.1</f>
        <v>-0.11261261261261263</v>
      </c>
      <c r="R118">
        <f t="shared" si="17"/>
        <v>0.93972162162162165</v>
      </c>
      <c r="S118" s="4">
        <f>R118*365*P118</f>
        <v>39101.816675675676</v>
      </c>
      <c r="T118" s="4">
        <f t="shared" si="18"/>
        <v>27371.271672972973</v>
      </c>
      <c r="U118">
        <v>173</v>
      </c>
      <c r="V118">
        <f>1.25*L118</f>
        <v>277.5</v>
      </c>
      <c r="W118">
        <f>J118-L118/8</f>
        <v>145.25</v>
      </c>
      <c r="X118">
        <f t="shared" si="19"/>
        <v>-175.32221379833206</v>
      </c>
      <c r="Y118">
        <f t="shared" si="20"/>
        <v>221.75407505686127</v>
      </c>
      <c r="Z118">
        <f t="shared" si="21"/>
        <v>221.75407505686127</v>
      </c>
      <c r="AA118">
        <f t="shared" si="22"/>
        <v>0.27569036056526586</v>
      </c>
      <c r="AB118">
        <f t="shared" si="23"/>
        <v>0.63241864864864861</v>
      </c>
      <c r="AC118">
        <f t="shared" si="24"/>
        <v>51188.115555123783</v>
      </c>
      <c r="AD118" s="4">
        <f t="shared" si="25"/>
        <v>35831.680888586649</v>
      </c>
    </row>
    <row r="119" spans="1:30" x14ac:dyDescent="0.25">
      <c r="A119" t="s">
        <v>198</v>
      </c>
      <c r="B119" t="s">
        <v>197</v>
      </c>
      <c r="C119" t="s">
        <v>52</v>
      </c>
      <c r="D119">
        <v>2</v>
      </c>
      <c r="E119">
        <v>1600</v>
      </c>
      <c r="G119" s="3">
        <f t="shared" si="13"/>
        <v>18681.599999999999</v>
      </c>
      <c r="H119">
        <v>245</v>
      </c>
      <c r="I119">
        <v>0.68769999999999998</v>
      </c>
      <c r="J119">
        <v>228</v>
      </c>
      <c r="K119" s="4">
        <v>456</v>
      </c>
      <c r="L119">
        <f t="shared" si="14"/>
        <v>228</v>
      </c>
      <c r="M119">
        <f t="shared" si="15"/>
        <v>17</v>
      </c>
      <c r="N119">
        <f t="shared" si="16"/>
        <v>0.15964912280701754</v>
      </c>
      <c r="O119" s="4">
        <v>0.68769999999999998</v>
      </c>
      <c r="P119">
        <v>114</v>
      </c>
      <c r="Q119">
        <f>0.8*(P119-J119)/(K119-J119)+0.1</f>
        <v>-0.30000000000000004</v>
      </c>
      <c r="R119">
        <f t="shared" si="17"/>
        <v>1.08802</v>
      </c>
      <c r="S119" s="4">
        <f>R119*365*P119</f>
        <v>45272.512199999997</v>
      </c>
      <c r="T119" s="4">
        <f t="shared" si="18"/>
        <v>31690.758539999995</v>
      </c>
      <c r="U119">
        <v>228</v>
      </c>
      <c r="V119">
        <f>1.25*L119</f>
        <v>285</v>
      </c>
      <c r="W119">
        <f>J119-L119/8</f>
        <v>199.5</v>
      </c>
      <c r="X119">
        <f t="shared" si="19"/>
        <v>-180.06065200909779</v>
      </c>
      <c r="Y119">
        <f t="shared" si="20"/>
        <v>252.90959059893862</v>
      </c>
      <c r="Z119">
        <f t="shared" si="21"/>
        <v>252.90959059893862</v>
      </c>
      <c r="AA119">
        <f t="shared" si="22"/>
        <v>0.18740207227697761</v>
      </c>
      <c r="AB119">
        <f t="shared" si="23"/>
        <v>0.70228999999999997</v>
      </c>
      <c r="AC119">
        <f t="shared" si="24"/>
        <v>64829.794879330933</v>
      </c>
      <c r="AD119" s="4">
        <f t="shared" si="25"/>
        <v>45380.856415531649</v>
      </c>
    </row>
    <row r="120" spans="1:30" x14ac:dyDescent="0.25">
      <c r="A120" t="s">
        <v>199</v>
      </c>
      <c r="B120" t="s">
        <v>197</v>
      </c>
      <c r="C120" t="s">
        <v>61</v>
      </c>
      <c r="D120">
        <v>1</v>
      </c>
      <c r="E120">
        <v>1000</v>
      </c>
      <c r="G120" s="3">
        <f t="shared" si="13"/>
        <v>11676</v>
      </c>
      <c r="H120">
        <v>197</v>
      </c>
      <c r="I120">
        <v>0.58899999999999997</v>
      </c>
      <c r="J120">
        <v>155</v>
      </c>
      <c r="K120" s="4">
        <v>252</v>
      </c>
      <c r="L120">
        <f t="shared" si="14"/>
        <v>97</v>
      </c>
      <c r="M120">
        <f t="shared" si="15"/>
        <v>42</v>
      </c>
      <c r="N120">
        <f t="shared" si="16"/>
        <v>0.44639175257731956</v>
      </c>
      <c r="O120" s="4">
        <v>0.58899999999999997</v>
      </c>
      <c r="P120">
        <v>114</v>
      </c>
      <c r="Q120">
        <f>0.8*(P120-J120)/(K120-J120)+0.1</f>
        <v>-0.23814432989690723</v>
      </c>
      <c r="R120">
        <f t="shared" si="17"/>
        <v>1.0390674226804124</v>
      </c>
      <c r="S120" s="4">
        <f>R120*365*P120</f>
        <v>43235.595457731957</v>
      </c>
      <c r="T120" s="4">
        <f t="shared" si="18"/>
        <v>30264.916820412367</v>
      </c>
      <c r="U120">
        <v>155</v>
      </c>
      <c r="V120">
        <f>1.25*L120</f>
        <v>121.25</v>
      </c>
      <c r="W120">
        <f>J120-L120/8</f>
        <v>142.875</v>
      </c>
      <c r="X120">
        <f t="shared" si="19"/>
        <v>-76.604751074045993</v>
      </c>
      <c r="Y120">
        <f t="shared" si="20"/>
        <v>136.59750126358352</v>
      </c>
      <c r="Z120">
        <f t="shared" si="21"/>
        <v>155</v>
      </c>
      <c r="AA120">
        <f t="shared" si="22"/>
        <v>0.1</v>
      </c>
      <c r="AB120">
        <f t="shared" si="23"/>
        <v>0.77146000000000003</v>
      </c>
      <c r="AC120">
        <f t="shared" si="24"/>
        <v>43645.349500000004</v>
      </c>
      <c r="AD120" s="4">
        <f t="shared" si="25"/>
        <v>30551.744650000001</v>
      </c>
    </row>
    <row r="121" spans="1:30" x14ac:dyDescent="0.25">
      <c r="A121" t="s">
        <v>200</v>
      </c>
      <c r="B121" t="s">
        <v>197</v>
      </c>
      <c r="C121" t="s">
        <v>61</v>
      </c>
      <c r="D121">
        <v>2</v>
      </c>
      <c r="E121">
        <v>1500</v>
      </c>
      <c r="G121" s="3">
        <f t="shared" si="13"/>
        <v>17514</v>
      </c>
      <c r="H121">
        <v>195</v>
      </c>
      <c r="I121">
        <v>0.61919999999999997</v>
      </c>
      <c r="J121">
        <v>158</v>
      </c>
      <c r="K121" s="4">
        <v>236</v>
      </c>
      <c r="L121">
        <f t="shared" si="14"/>
        <v>78</v>
      </c>
      <c r="M121">
        <f t="shared" si="15"/>
        <v>37</v>
      </c>
      <c r="N121">
        <f t="shared" si="16"/>
        <v>0.47948717948717956</v>
      </c>
      <c r="O121" s="4">
        <v>0.61919999999999997</v>
      </c>
      <c r="P121">
        <v>114</v>
      </c>
      <c r="Q121">
        <f>0.8*(P121-J121)/(K121-J121)+0.1</f>
        <v>-0.35128205128205137</v>
      </c>
      <c r="R121">
        <f t="shared" si="17"/>
        <v>1.1286046153846154</v>
      </c>
      <c r="S121" s="4">
        <f>R121*365*P121</f>
        <v>46961.238046153849</v>
      </c>
      <c r="T121" s="4">
        <f t="shared" si="18"/>
        <v>32872.86663230769</v>
      </c>
      <c r="U121">
        <v>158</v>
      </c>
      <c r="V121">
        <f>1.25*L121</f>
        <v>97.5</v>
      </c>
      <c r="W121">
        <f>J121-L121/8</f>
        <v>148.25</v>
      </c>
      <c r="X121">
        <f t="shared" si="19"/>
        <v>-61.59969673995451</v>
      </c>
      <c r="Y121">
        <f t="shared" si="20"/>
        <v>126.52170204700532</v>
      </c>
      <c r="Z121">
        <f t="shared" si="21"/>
        <v>158</v>
      </c>
      <c r="AA121">
        <f t="shared" si="22"/>
        <v>0.1</v>
      </c>
      <c r="AB121">
        <f t="shared" si="23"/>
        <v>0.77146000000000003</v>
      </c>
      <c r="AC121">
        <f t="shared" si="24"/>
        <v>44490.0982</v>
      </c>
      <c r="AD121" s="4">
        <f t="shared" si="25"/>
        <v>31143.068739999999</v>
      </c>
    </row>
    <row r="122" spans="1:30" x14ac:dyDescent="0.25">
      <c r="A122" t="s">
        <v>201</v>
      </c>
      <c r="B122" t="s">
        <v>202</v>
      </c>
      <c r="C122" t="s">
        <v>52</v>
      </c>
      <c r="D122">
        <v>1</v>
      </c>
      <c r="E122">
        <v>750</v>
      </c>
      <c r="G122" s="3">
        <f t="shared" si="13"/>
        <v>8757</v>
      </c>
      <c r="H122">
        <v>124</v>
      </c>
      <c r="I122">
        <v>0.45479999999999998</v>
      </c>
      <c r="J122">
        <v>89</v>
      </c>
      <c r="K122" s="4">
        <v>155</v>
      </c>
      <c r="L122">
        <f t="shared" si="14"/>
        <v>66</v>
      </c>
      <c r="M122">
        <f t="shared" si="15"/>
        <v>35</v>
      </c>
      <c r="N122">
        <f t="shared" si="16"/>
        <v>0.52424242424242429</v>
      </c>
      <c r="O122" s="4">
        <v>0.45479999999999998</v>
      </c>
      <c r="P122">
        <v>114</v>
      </c>
      <c r="Q122">
        <f>0.8*(P122-J122)/(K122-J122)+0.1</f>
        <v>0.40303030303030307</v>
      </c>
      <c r="R122">
        <f t="shared" si="17"/>
        <v>0.5316418181818181</v>
      </c>
      <c r="S122" s="4">
        <f>R122*365*P122</f>
        <v>22121.616054545451</v>
      </c>
      <c r="T122" s="4">
        <f t="shared" si="18"/>
        <v>15485.131238181815</v>
      </c>
      <c r="U122">
        <v>89</v>
      </c>
      <c r="V122">
        <f>1.25*L122</f>
        <v>82.5</v>
      </c>
      <c r="W122">
        <f>J122-L122/8</f>
        <v>80.75</v>
      </c>
      <c r="X122">
        <f t="shared" si="19"/>
        <v>-52.122820318423045</v>
      </c>
      <c r="Y122">
        <f t="shared" si="20"/>
        <v>84.710670962850642</v>
      </c>
      <c r="Z122">
        <f t="shared" si="21"/>
        <v>89</v>
      </c>
      <c r="AA122">
        <f t="shared" si="22"/>
        <v>0.1</v>
      </c>
      <c r="AB122">
        <f t="shared" si="23"/>
        <v>0.77146000000000003</v>
      </c>
      <c r="AC122">
        <f t="shared" si="24"/>
        <v>25060.878100000002</v>
      </c>
      <c r="AD122" s="4">
        <f t="shared" si="25"/>
        <v>17542.614669999999</v>
      </c>
    </row>
    <row r="123" spans="1:30" x14ac:dyDescent="0.25">
      <c r="A123" t="s">
        <v>203</v>
      </c>
      <c r="B123" t="s">
        <v>202</v>
      </c>
      <c r="C123" t="s">
        <v>52</v>
      </c>
      <c r="D123">
        <v>2</v>
      </c>
      <c r="E123">
        <v>1040</v>
      </c>
      <c r="G123" s="3">
        <f t="shared" si="13"/>
        <v>12143.039999999999</v>
      </c>
      <c r="H123">
        <v>156</v>
      </c>
      <c r="I123">
        <v>0.48770000000000002</v>
      </c>
      <c r="J123">
        <v>115</v>
      </c>
      <c r="K123" s="4">
        <v>179</v>
      </c>
      <c r="L123">
        <f t="shared" si="14"/>
        <v>64</v>
      </c>
      <c r="M123">
        <f t="shared" si="15"/>
        <v>41</v>
      </c>
      <c r="N123">
        <f t="shared" si="16"/>
        <v>0.61250000000000004</v>
      </c>
      <c r="O123" s="4">
        <v>0.48770000000000002</v>
      </c>
      <c r="P123">
        <v>114</v>
      </c>
      <c r="Q123">
        <f>0.8*(P123-J123)/(K123-J123)+0.1</f>
        <v>8.7500000000000008E-2</v>
      </c>
      <c r="R123">
        <f t="shared" si="17"/>
        <v>0.78135250000000001</v>
      </c>
      <c r="S123" s="4">
        <f>R123*365*P123</f>
        <v>32512.077525000001</v>
      </c>
      <c r="T123" s="4">
        <f t="shared" si="18"/>
        <v>22758.454267499998</v>
      </c>
      <c r="U123">
        <v>115</v>
      </c>
      <c r="V123">
        <f>1.25*L123</f>
        <v>80</v>
      </c>
      <c r="W123">
        <f>J123-L123/8</f>
        <v>107</v>
      </c>
      <c r="X123">
        <f t="shared" si="19"/>
        <v>-50.543340914834474</v>
      </c>
      <c r="Y123">
        <f t="shared" si="20"/>
        <v>96.49216578215821</v>
      </c>
      <c r="Z123">
        <f t="shared" si="21"/>
        <v>115</v>
      </c>
      <c r="AA123">
        <f t="shared" si="22"/>
        <v>0.1</v>
      </c>
      <c r="AB123">
        <f t="shared" si="23"/>
        <v>0.77146000000000003</v>
      </c>
      <c r="AC123">
        <f t="shared" si="24"/>
        <v>32382.033500000001</v>
      </c>
      <c r="AD123" s="4">
        <f t="shared" si="25"/>
        <v>22667.423449999998</v>
      </c>
    </row>
    <row r="124" spans="1:30" x14ac:dyDescent="0.25">
      <c r="A124" t="s">
        <v>204</v>
      </c>
      <c r="B124" t="s">
        <v>202</v>
      </c>
      <c r="C124" t="s">
        <v>61</v>
      </c>
      <c r="D124">
        <v>1</v>
      </c>
      <c r="E124">
        <v>900</v>
      </c>
      <c r="G124" s="3">
        <f t="shared" si="13"/>
        <v>10508.4</v>
      </c>
      <c r="H124">
        <v>256</v>
      </c>
      <c r="I124">
        <v>0.47949999999999998</v>
      </c>
      <c r="J124">
        <v>152</v>
      </c>
      <c r="K124" s="4">
        <v>300</v>
      </c>
      <c r="L124">
        <f t="shared" si="14"/>
        <v>148</v>
      </c>
      <c r="M124">
        <f t="shared" si="15"/>
        <v>104</v>
      </c>
      <c r="N124">
        <f t="shared" si="16"/>
        <v>0.66216216216216217</v>
      </c>
      <c r="O124" s="4">
        <v>0.47949999999999998</v>
      </c>
      <c r="P124">
        <v>114</v>
      </c>
      <c r="Q124">
        <f>0.8*(P124-J124)/(K124-J124)+0.1</f>
        <v>-0.10540540540540541</v>
      </c>
      <c r="R124">
        <f t="shared" si="17"/>
        <v>0.93401783783783787</v>
      </c>
      <c r="S124" s="4">
        <f>R124*365*P124</f>
        <v>38864.482232432434</v>
      </c>
      <c r="T124" s="4">
        <f t="shared" si="18"/>
        <v>27205.137562702701</v>
      </c>
      <c r="U124">
        <v>152</v>
      </c>
      <c r="V124">
        <f>1.25*L124</f>
        <v>185</v>
      </c>
      <c r="W124">
        <f>J124-L124/8</f>
        <v>133.5</v>
      </c>
      <c r="X124">
        <f t="shared" si="19"/>
        <v>-116.88147586555472</v>
      </c>
      <c r="Y124">
        <f t="shared" si="20"/>
        <v>166.16938337124085</v>
      </c>
      <c r="Z124">
        <f t="shared" si="21"/>
        <v>166.16938337124085</v>
      </c>
      <c r="AA124">
        <f t="shared" si="22"/>
        <v>0.17659126146616677</v>
      </c>
      <c r="AB124">
        <f t="shared" si="23"/>
        <v>0.71084567567567558</v>
      </c>
      <c r="AC124">
        <f t="shared" si="24"/>
        <v>43114.08747368613</v>
      </c>
      <c r="AD124" s="4">
        <f t="shared" si="25"/>
        <v>30179.861231580289</v>
      </c>
    </row>
    <row r="125" spans="1:30" x14ac:dyDescent="0.25">
      <c r="A125" t="s">
        <v>205</v>
      </c>
      <c r="B125" t="s">
        <v>202</v>
      </c>
      <c r="C125" t="s">
        <v>61</v>
      </c>
      <c r="D125">
        <v>2</v>
      </c>
      <c r="E125">
        <v>1400</v>
      </c>
      <c r="G125" s="3">
        <f t="shared" si="13"/>
        <v>16346.400000000001</v>
      </c>
      <c r="H125">
        <v>284</v>
      </c>
      <c r="I125">
        <v>0.49320000000000003</v>
      </c>
      <c r="J125">
        <v>175</v>
      </c>
      <c r="K125" s="4">
        <v>368</v>
      </c>
      <c r="L125">
        <f t="shared" si="14"/>
        <v>193</v>
      </c>
      <c r="M125">
        <f t="shared" si="15"/>
        <v>109</v>
      </c>
      <c r="N125">
        <f t="shared" si="16"/>
        <v>0.55181347150259075</v>
      </c>
      <c r="O125" s="4">
        <v>0.49320000000000003</v>
      </c>
      <c r="P125">
        <v>114</v>
      </c>
      <c r="Q125">
        <f>0.8*(P125-J125)/(K125-J125)+0.1</f>
        <v>-0.1528497409326425</v>
      </c>
      <c r="R125">
        <f t="shared" si="17"/>
        <v>0.97156528497409334</v>
      </c>
      <c r="S125" s="4">
        <f>R125*365*P125</f>
        <v>40426.831507772025</v>
      </c>
      <c r="T125" s="4">
        <f t="shared" si="18"/>
        <v>28298.782055440417</v>
      </c>
      <c r="U125">
        <v>175</v>
      </c>
      <c r="V125">
        <f>1.25*L125</f>
        <v>241.25</v>
      </c>
      <c r="W125">
        <f>J125-L125/8</f>
        <v>150.875</v>
      </c>
      <c r="X125">
        <f t="shared" si="19"/>
        <v>-152.41976244629771</v>
      </c>
      <c r="Y125">
        <f t="shared" si="20"/>
        <v>205.08574993682083</v>
      </c>
      <c r="Z125">
        <f t="shared" si="21"/>
        <v>205.08574993682083</v>
      </c>
      <c r="AA125">
        <f t="shared" si="22"/>
        <v>0.22470777175884282</v>
      </c>
      <c r="AB125">
        <f t="shared" si="23"/>
        <v>0.6727662694300518</v>
      </c>
      <c r="AC125">
        <f t="shared" si="24"/>
        <v>50360.79283786469</v>
      </c>
      <c r="AD125" s="4">
        <f t="shared" si="25"/>
        <v>35252.554986505282</v>
      </c>
    </row>
    <row r="126" spans="1:30" x14ac:dyDescent="0.25">
      <c r="A126" t="s">
        <v>206</v>
      </c>
      <c r="B126" t="s">
        <v>207</v>
      </c>
      <c r="C126" t="s">
        <v>52</v>
      </c>
      <c r="D126">
        <v>1</v>
      </c>
      <c r="E126">
        <v>825</v>
      </c>
      <c r="G126" s="3">
        <f t="shared" si="13"/>
        <v>9632.7000000000007</v>
      </c>
      <c r="H126">
        <v>128</v>
      </c>
      <c r="I126">
        <v>0.36159999999999998</v>
      </c>
      <c r="J126">
        <v>77</v>
      </c>
      <c r="K126" s="4">
        <v>161</v>
      </c>
      <c r="L126">
        <f t="shared" si="14"/>
        <v>84</v>
      </c>
      <c r="M126">
        <f t="shared" si="15"/>
        <v>51</v>
      </c>
      <c r="N126">
        <f t="shared" si="16"/>
        <v>0.58571428571428574</v>
      </c>
      <c r="O126" s="4">
        <v>0.36159999999999998</v>
      </c>
      <c r="P126">
        <v>114</v>
      </c>
      <c r="Q126">
        <f>0.8*(P126-J126)/(K126-J126)+0.1</f>
        <v>0.45238095238095244</v>
      </c>
      <c r="R126">
        <f t="shared" si="17"/>
        <v>0.49258571428571429</v>
      </c>
      <c r="S126" s="4">
        <f>R126*365*P126</f>
        <v>20496.491571428571</v>
      </c>
      <c r="T126" s="4">
        <f t="shared" si="18"/>
        <v>14347.544099999999</v>
      </c>
      <c r="U126">
        <v>77</v>
      </c>
      <c r="V126">
        <f>1.25*L126</f>
        <v>105</v>
      </c>
      <c r="W126">
        <f>J126-L126/8</f>
        <v>66.5</v>
      </c>
      <c r="X126">
        <f t="shared" si="19"/>
        <v>-66.338134950720246</v>
      </c>
      <c r="Y126">
        <f t="shared" si="20"/>
        <v>89.677217589082645</v>
      </c>
      <c r="Z126">
        <f t="shared" si="21"/>
        <v>89.677217589082645</v>
      </c>
      <c r="AA126">
        <f t="shared" si="22"/>
        <v>0.22073540561031091</v>
      </c>
      <c r="AB126">
        <f t="shared" si="23"/>
        <v>0.67591000000000001</v>
      </c>
      <c r="AC126">
        <f t="shared" si="24"/>
        <v>22124.010771332451</v>
      </c>
      <c r="AD126" s="4">
        <f t="shared" si="25"/>
        <v>15486.807539932714</v>
      </c>
    </row>
    <row r="127" spans="1:30" x14ac:dyDescent="0.25">
      <c r="A127" t="s">
        <v>208</v>
      </c>
      <c r="B127" t="s">
        <v>209</v>
      </c>
      <c r="C127" t="s">
        <v>52</v>
      </c>
      <c r="D127">
        <v>2</v>
      </c>
      <c r="E127">
        <v>2700</v>
      </c>
      <c r="G127" s="3">
        <f t="shared" si="13"/>
        <v>31525.199999999997</v>
      </c>
      <c r="H127">
        <v>337</v>
      </c>
      <c r="I127">
        <v>0.4219</v>
      </c>
      <c r="J127">
        <v>157</v>
      </c>
      <c r="K127" s="4">
        <v>526</v>
      </c>
      <c r="L127">
        <f t="shared" si="14"/>
        <v>369</v>
      </c>
      <c r="M127">
        <f t="shared" si="15"/>
        <v>180</v>
      </c>
      <c r="N127">
        <f t="shared" si="16"/>
        <v>0.49024390243902438</v>
      </c>
      <c r="O127" s="4">
        <v>0.4219</v>
      </c>
      <c r="P127">
        <v>114</v>
      </c>
      <c r="Q127">
        <f>0.8*(P127-J127)/(K127-J127)+0.1</f>
        <v>6.7750677506775159E-3</v>
      </c>
      <c r="R127">
        <f t="shared" si="17"/>
        <v>0.84523821138211386</v>
      </c>
      <c r="S127" s="4">
        <f>R127*365*P127</f>
        <v>35170.361975609754</v>
      </c>
      <c r="T127" s="4">
        <f t="shared" si="18"/>
        <v>24619.253382926825</v>
      </c>
      <c r="U127">
        <v>157</v>
      </c>
      <c r="V127">
        <f>1.25*L127</f>
        <v>461.25</v>
      </c>
      <c r="W127">
        <f>J127-L127/8</f>
        <v>110.875</v>
      </c>
      <c r="X127">
        <f t="shared" si="19"/>
        <v>-291.41394996209249</v>
      </c>
      <c r="Y127">
        <f t="shared" si="20"/>
        <v>303.31420583775594</v>
      </c>
      <c r="Z127">
        <f t="shared" si="21"/>
        <v>303.31420583775594</v>
      </c>
      <c r="AA127">
        <f t="shared" si="22"/>
        <v>0.41721237037995867</v>
      </c>
      <c r="AB127">
        <f t="shared" si="23"/>
        <v>0.52041813008130067</v>
      </c>
      <c r="AC127">
        <f t="shared" si="24"/>
        <v>57615.327317650583</v>
      </c>
      <c r="AD127" s="4">
        <f t="shared" si="25"/>
        <v>40330.729122355406</v>
      </c>
    </row>
    <row r="128" spans="1:30" x14ac:dyDescent="0.25">
      <c r="A128" t="s">
        <v>210</v>
      </c>
      <c r="B128" t="s">
        <v>207</v>
      </c>
      <c r="C128" t="s">
        <v>52</v>
      </c>
      <c r="D128">
        <v>2</v>
      </c>
      <c r="E128">
        <v>1300</v>
      </c>
      <c r="G128" s="3">
        <f t="shared" si="13"/>
        <v>15178.8</v>
      </c>
      <c r="H128">
        <v>139</v>
      </c>
      <c r="I128">
        <v>0.74250000000000005</v>
      </c>
      <c r="J128">
        <v>125</v>
      </c>
      <c r="K128" s="4">
        <v>170</v>
      </c>
      <c r="L128">
        <f t="shared" si="14"/>
        <v>45</v>
      </c>
      <c r="M128">
        <f t="shared" si="15"/>
        <v>14</v>
      </c>
      <c r="N128">
        <f t="shared" si="16"/>
        <v>0.34888888888888892</v>
      </c>
      <c r="O128" s="4">
        <v>0.74250000000000005</v>
      </c>
      <c r="P128">
        <v>114</v>
      </c>
      <c r="Q128">
        <f>0.8*(P128-J128)/(K128-J128)+0.1</f>
        <v>-9.555555555555556E-2</v>
      </c>
      <c r="R128">
        <f t="shared" si="17"/>
        <v>0.92622266666666664</v>
      </c>
      <c r="S128" s="4">
        <f>R128*365*P128</f>
        <v>38540.125159999996</v>
      </c>
      <c r="T128" s="4">
        <f t="shared" si="18"/>
        <v>26978.087611999996</v>
      </c>
      <c r="U128">
        <v>125</v>
      </c>
      <c r="V128">
        <f>1.25*L128</f>
        <v>56.25</v>
      </c>
      <c r="W128">
        <f>J128-L128/8</f>
        <v>119.375</v>
      </c>
      <c r="X128">
        <f t="shared" si="19"/>
        <v>-35.538286580742991</v>
      </c>
      <c r="Y128">
        <f t="shared" si="20"/>
        <v>89.916366565580006</v>
      </c>
      <c r="Z128">
        <f t="shared" si="21"/>
        <v>125</v>
      </c>
      <c r="AA128">
        <f t="shared" si="22"/>
        <v>0.1</v>
      </c>
      <c r="AB128">
        <f t="shared" si="23"/>
        <v>0.77146000000000003</v>
      </c>
      <c r="AC128">
        <f t="shared" si="24"/>
        <v>35197.862500000003</v>
      </c>
      <c r="AD128" s="4">
        <f t="shared" si="25"/>
        <v>24638.50375</v>
      </c>
    </row>
    <row r="129" spans="1:30" x14ac:dyDescent="0.25">
      <c r="A129" t="s">
        <v>211</v>
      </c>
      <c r="B129" t="s">
        <v>207</v>
      </c>
      <c r="C129" t="s">
        <v>61</v>
      </c>
      <c r="D129">
        <v>1</v>
      </c>
      <c r="E129">
        <v>1000</v>
      </c>
      <c r="G129" s="3">
        <f t="shared" si="13"/>
        <v>11676</v>
      </c>
      <c r="H129">
        <v>240</v>
      </c>
      <c r="I129">
        <v>0.36990000000000001</v>
      </c>
      <c r="J129">
        <v>140</v>
      </c>
      <c r="K129" s="4">
        <v>288</v>
      </c>
      <c r="L129">
        <f t="shared" si="14"/>
        <v>148</v>
      </c>
      <c r="M129">
        <f t="shared" si="15"/>
        <v>100</v>
      </c>
      <c r="N129">
        <f t="shared" si="16"/>
        <v>0.64054054054054055</v>
      </c>
      <c r="O129" s="4">
        <v>0.36990000000000001</v>
      </c>
      <c r="P129">
        <v>114</v>
      </c>
      <c r="Q129">
        <f>0.8*(P129-J129)/(K129-J129)+0.1</f>
        <v>-4.0540540540540543E-2</v>
      </c>
      <c r="R129">
        <f t="shared" si="17"/>
        <v>0.88268378378378376</v>
      </c>
      <c r="S129" s="4">
        <f>R129*365*P129</f>
        <v>36728.472243243246</v>
      </c>
      <c r="T129" s="4">
        <f t="shared" si="18"/>
        <v>25709.93057027027</v>
      </c>
      <c r="U129">
        <v>140</v>
      </c>
      <c r="V129">
        <f>1.25*L129</f>
        <v>185</v>
      </c>
      <c r="W129">
        <f>J129-L129/8</f>
        <v>121.5</v>
      </c>
      <c r="X129">
        <f t="shared" si="19"/>
        <v>-116.88147586555472</v>
      </c>
      <c r="Y129">
        <f t="shared" si="20"/>
        <v>160.16938337124085</v>
      </c>
      <c r="Z129">
        <f t="shared" si="21"/>
        <v>160.16938337124085</v>
      </c>
      <c r="AA129">
        <f t="shared" si="22"/>
        <v>0.20902369389859921</v>
      </c>
      <c r="AB129">
        <f t="shared" si="23"/>
        <v>0.68517864864864864</v>
      </c>
      <c r="AC129">
        <f t="shared" si="24"/>
        <v>40056.794203415862</v>
      </c>
      <c r="AD129" s="4">
        <f t="shared" si="25"/>
        <v>28039.755942391101</v>
      </c>
    </row>
    <row r="130" spans="1:30" x14ac:dyDescent="0.25">
      <c r="A130" t="s">
        <v>212</v>
      </c>
      <c r="B130" t="s">
        <v>207</v>
      </c>
      <c r="C130" t="s">
        <v>61</v>
      </c>
      <c r="D130">
        <v>2</v>
      </c>
      <c r="E130">
        <v>1480</v>
      </c>
      <c r="G130" s="3">
        <f t="shared" si="13"/>
        <v>17280.48</v>
      </c>
      <c r="H130">
        <v>249</v>
      </c>
      <c r="I130">
        <v>0.44109999999999999</v>
      </c>
      <c r="J130">
        <v>175</v>
      </c>
      <c r="K130" s="4">
        <v>310</v>
      </c>
      <c r="L130">
        <f t="shared" si="14"/>
        <v>135</v>
      </c>
      <c r="M130">
        <f t="shared" si="15"/>
        <v>74</v>
      </c>
      <c r="N130">
        <f t="shared" si="16"/>
        <v>0.53851851851851851</v>
      </c>
      <c r="O130" s="4">
        <v>0.44109999999999999</v>
      </c>
      <c r="P130">
        <v>114</v>
      </c>
      <c r="Q130">
        <f>0.8*(P130-J130)/(K130-J130)+0.1</f>
        <v>-0.26148148148148154</v>
      </c>
      <c r="R130">
        <f t="shared" si="17"/>
        <v>1.0575364444444446</v>
      </c>
      <c r="S130" s="4">
        <f>R130*365*P130</f>
        <v>44004.091453333334</v>
      </c>
      <c r="T130" s="4">
        <f t="shared" si="18"/>
        <v>30802.864017333333</v>
      </c>
      <c r="U130">
        <v>175</v>
      </c>
      <c r="V130">
        <f>1.25*L130</f>
        <v>168.75</v>
      </c>
      <c r="W130">
        <f>J130-L130/8</f>
        <v>158.125</v>
      </c>
      <c r="X130">
        <f t="shared" si="19"/>
        <v>-106.61485974222896</v>
      </c>
      <c r="Y130">
        <f t="shared" si="20"/>
        <v>169.74909969673993</v>
      </c>
      <c r="Z130">
        <f t="shared" si="21"/>
        <v>175</v>
      </c>
      <c r="AA130">
        <f t="shared" si="22"/>
        <v>0.1</v>
      </c>
      <c r="AB130">
        <f t="shared" si="23"/>
        <v>0.77146000000000003</v>
      </c>
      <c r="AC130">
        <f t="shared" si="24"/>
        <v>49277.007500000007</v>
      </c>
      <c r="AD130" s="4">
        <f t="shared" si="25"/>
        <v>34493.905250000003</v>
      </c>
    </row>
    <row r="131" spans="1:30" x14ac:dyDescent="0.25">
      <c r="A131" t="s">
        <v>213</v>
      </c>
      <c r="B131" t="s">
        <v>214</v>
      </c>
      <c r="C131" t="s">
        <v>52</v>
      </c>
      <c r="D131">
        <v>1</v>
      </c>
      <c r="E131">
        <v>650</v>
      </c>
      <c r="G131" s="3">
        <f t="shared" si="13"/>
        <v>7589.4</v>
      </c>
      <c r="H131">
        <v>107</v>
      </c>
      <c r="I131">
        <v>0.47949999999999998</v>
      </c>
      <c r="J131">
        <v>80</v>
      </c>
      <c r="K131" s="4">
        <v>156</v>
      </c>
      <c r="L131">
        <f t="shared" si="14"/>
        <v>76</v>
      </c>
      <c r="M131">
        <f t="shared" si="15"/>
        <v>27</v>
      </c>
      <c r="N131">
        <f t="shared" si="16"/>
        <v>0.38421052631578945</v>
      </c>
      <c r="O131" s="4">
        <v>0.47949999999999998</v>
      </c>
      <c r="P131">
        <v>114</v>
      </c>
      <c r="Q131">
        <f>0.8*(P131-J131)/(K131-J131)+0.1</f>
        <v>0.45789473684210535</v>
      </c>
      <c r="R131">
        <f t="shared" si="17"/>
        <v>0.48822210526315785</v>
      </c>
      <c r="S131" s="4">
        <f>R131*365*P131</f>
        <v>20314.921799999996</v>
      </c>
      <c r="T131" s="4">
        <f t="shared" si="18"/>
        <v>14220.445259999997</v>
      </c>
      <c r="U131">
        <v>80</v>
      </c>
      <c r="V131">
        <f>1.25*L131</f>
        <v>95</v>
      </c>
      <c r="W131">
        <f>J131-L131/8</f>
        <v>70.5</v>
      </c>
      <c r="X131">
        <f t="shared" si="19"/>
        <v>-60.020217336365931</v>
      </c>
      <c r="Y131">
        <f t="shared" si="20"/>
        <v>86.303196866312859</v>
      </c>
      <c r="Z131">
        <f t="shared" si="21"/>
        <v>86.303196866312859</v>
      </c>
      <c r="AA131">
        <f t="shared" si="22"/>
        <v>0.16634944069803009</v>
      </c>
      <c r="AB131">
        <f t="shared" si="23"/>
        <v>0.71895105263157899</v>
      </c>
      <c r="AC131">
        <f t="shared" si="24"/>
        <v>22647.437594864699</v>
      </c>
      <c r="AD131" s="4">
        <f t="shared" si="25"/>
        <v>15853.206316405289</v>
      </c>
    </row>
    <row r="132" spans="1:30" x14ac:dyDescent="0.25">
      <c r="A132" t="s">
        <v>215</v>
      </c>
      <c r="B132" t="s">
        <v>214</v>
      </c>
      <c r="C132" t="s">
        <v>52</v>
      </c>
      <c r="D132">
        <v>2</v>
      </c>
      <c r="E132">
        <v>920</v>
      </c>
      <c r="G132" s="3">
        <f t="shared" ref="G132:G195" si="26">E132*$F$4*12</f>
        <v>10741.92</v>
      </c>
      <c r="H132">
        <v>147</v>
      </c>
      <c r="I132">
        <v>0.41370000000000001</v>
      </c>
      <c r="J132">
        <v>108</v>
      </c>
      <c r="K132" s="4">
        <v>205</v>
      </c>
      <c r="L132">
        <f t="shared" ref="L132:L195" si="27">K132-J132</f>
        <v>97</v>
      </c>
      <c r="M132">
        <f t="shared" ref="M132:M195" si="28">H132-J132</f>
        <v>39</v>
      </c>
      <c r="N132">
        <f t="shared" ref="N132:N195" si="29">0.1+$K$2*M132/L132</f>
        <v>0.42164948453608253</v>
      </c>
      <c r="O132" s="4">
        <v>0.41370000000000001</v>
      </c>
      <c r="P132">
        <v>114</v>
      </c>
      <c r="Q132">
        <f>0.8*(P132-J132)/(K132-J132)+0.1</f>
        <v>0.14948453608247425</v>
      </c>
      <c r="R132">
        <f t="shared" ref="R132:R195" si="30">$Q$2*Q132+$R$2</f>
        <v>0.73229793814432986</v>
      </c>
      <c r="S132" s="4">
        <f>R132*365*P132</f>
        <v>30470.917206185564</v>
      </c>
      <c r="T132" s="4">
        <f t="shared" ref="T132:T195" si="31">S132*(1-$T$1)</f>
        <v>21329.642044329892</v>
      </c>
      <c r="U132">
        <v>108</v>
      </c>
      <c r="V132">
        <f>1.25*L132</f>
        <v>121.25</v>
      </c>
      <c r="W132">
        <f>J132-L132/8</f>
        <v>95.875</v>
      </c>
      <c r="X132">
        <f t="shared" ref="X132:X195" si="32">V132/(2*$Q$2)</f>
        <v>-76.604751074045993</v>
      </c>
      <c r="Y132">
        <f t="shared" ref="Y132:Y195" si="33">(($Q$2*W132/V132)-$R$2)*X132</f>
        <v>113.09750126358351</v>
      </c>
      <c r="Z132">
        <f t="shared" ref="Z132:Z195" si="34">IF(Y132&gt;U132,Y132,U132)</f>
        <v>113.09750126358351</v>
      </c>
      <c r="AA132">
        <f t="shared" ref="AA132:AA195" si="35">(Z132-W132)/V132</f>
        <v>0.14204124753470937</v>
      </c>
      <c r="AB132">
        <f t="shared" ref="AB132:AB195" si="36">$Q$2*AA132+$R$2</f>
        <v>0.73818855670103101</v>
      </c>
      <c r="AC132">
        <f t="shared" ref="AC132:AC195" si="37">AB132*Z132*365</f>
        <v>30472.857646854078</v>
      </c>
      <c r="AD132" s="4">
        <f t="shared" ref="AD132:AD195" si="38">AC132*(1-$T$1)</f>
        <v>21331.000352797852</v>
      </c>
    </row>
    <row r="133" spans="1:30" x14ac:dyDescent="0.25">
      <c r="A133" t="s">
        <v>216</v>
      </c>
      <c r="B133" t="s">
        <v>214</v>
      </c>
      <c r="C133" t="s">
        <v>61</v>
      </c>
      <c r="D133">
        <v>1</v>
      </c>
      <c r="E133">
        <v>880</v>
      </c>
      <c r="G133" s="3">
        <f t="shared" si="26"/>
        <v>10274.880000000001</v>
      </c>
      <c r="H133">
        <v>246</v>
      </c>
      <c r="I133">
        <v>0.44379999999999997</v>
      </c>
      <c r="J133">
        <v>145</v>
      </c>
      <c r="K133" s="4">
        <v>333</v>
      </c>
      <c r="L133">
        <f t="shared" si="27"/>
        <v>188</v>
      </c>
      <c r="M133">
        <f t="shared" si="28"/>
        <v>101</v>
      </c>
      <c r="N133">
        <f t="shared" si="29"/>
        <v>0.52978723404255323</v>
      </c>
      <c r="O133" s="4">
        <v>0.44379999999999997</v>
      </c>
      <c r="P133">
        <v>114</v>
      </c>
      <c r="Q133">
        <f>0.8*(P133-J133)/(K133-J133)+0.1</f>
        <v>-3.1914893617021267E-2</v>
      </c>
      <c r="R133">
        <f t="shared" si="30"/>
        <v>0.87585744680851063</v>
      </c>
      <c r="S133" s="4">
        <f>R133*365*P133</f>
        <v>36444.428361702128</v>
      </c>
      <c r="T133" s="4">
        <f t="shared" si="31"/>
        <v>25511.099853191488</v>
      </c>
      <c r="U133">
        <v>145</v>
      </c>
      <c r="V133">
        <f>1.25*L133</f>
        <v>235</v>
      </c>
      <c r="W133">
        <f>J133-L133/8</f>
        <v>121.5</v>
      </c>
      <c r="X133">
        <f t="shared" si="32"/>
        <v>-148.47106393732625</v>
      </c>
      <c r="Y133">
        <f t="shared" si="33"/>
        <v>187.03948698508972</v>
      </c>
      <c r="Z133">
        <f t="shared" si="34"/>
        <v>187.03948698508972</v>
      </c>
      <c r="AA133">
        <f t="shared" si="35"/>
        <v>0.27889143397910521</v>
      </c>
      <c r="AB133">
        <f t="shared" si="36"/>
        <v>0.6298853191489362</v>
      </c>
      <c r="AC133">
        <f t="shared" si="37"/>
        <v>43001.900837865636</v>
      </c>
      <c r="AD133" s="4">
        <f t="shared" si="38"/>
        <v>30101.330586505945</v>
      </c>
    </row>
    <row r="134" spans="1:30" x14ac:dyDescent="0.25">
      <c r="A134" t="s">
        <v>217</v>
      </c>
      <c r="B134" t="s">
        <v>214</v>
      </c>
      <c r="C134" t="s">
        <v>61</v>
      </c>
      <c r="D134">
        <v>2</v>
      </c>
      <c r="E134">
        <v>1200</v>
      </c>
      <c r="G134" s="3">
        <f t="shared" si="26"/>
        <v>14011.199999999999</v>
      </c>
      <c r="H134">
        <v>169</v>
      </c>
      <c r="I134">
        <v>0.61919999999999997</v>
      </c>
      <c r="J134">
        <v>160</v>
      </c>
      <c r="K134" s="4">
        <v>310</v>
      </c>
      <c r="L134">
        <f t="shared" si="27"/>
        <v>150</v>
      </c>
      <c r="M134">
        <f t="shared" si="28"/>
        <v>9</v>
      </c>
      <c r="N134">
        <f t="shared" si="29"/>
        <v>0.14800000000000002</v>
      </c>
      <c r="O134" s="4">
        <v>0.61919999999999997</v>
      </c>
      <c r="P134">
        <v>114</v>
      </c>
      <c r="Q134">
        <f>0.8*(P134-J134)/(K134-J134)+0.1</f>
        <v>-0.14533333333333337</v>
      </c>
      <c r="R134">
        <f t="shared" si="30"/>
        <v>0.96561680000000005</v>
      </c>
      <c r="S134" s="4">
        <f>R134*365*P134</f>
        <v>40179.315047999997</v>
      </c>
      <c r="T134" s="4">
        <f t="shared" si="31"/>
        <v>28125.520533599996</v>
      </c>
      <c r="U134">
        <v>160</v>
      </c>
      <c r="V134">
        <f>1.25*L134</f>
        <v>187.5</v>
      </c>
      <c r="W134">
        <f>J134-L134/8</f>
        <v>141.25</v>
      </c>
      <c r="X134">
        <f t="shared" si="32"/>
        <v>-118.4609552691433</v>
      </c>
      <c r="Y134">
        <f t="shared" si="33"/>
        <v>171.38788855193332</v>
      </c>
      <c r="Z134">
        <f t="shared" si="34"/>
        <v>171.38788855193332</v>
      </c>
      <c r="AA134">
        <f t="shared" si="35"/>
        <v>0.16073540561031102</v>
      </c>
      <c r="AB134">
        <f t="shared" si="36"/>
        <v>0.72339399999999987</v>
      </c>
      <c r="AC134">
        <f t="shared" si="37"/>
        <v>45253.054141665089</v>
      </c>
      <c r="AD134" s="4">
        <f t="shared" si="38"/>
        <v>31677.137899165558</v>
      </c>
    </row>
    <row r="135" spans="1:30" x14ac:dyDescent="0.25">
      <c r="A135" t="s">
        <v>218</v>
      </c>
      <c r="B135" t="s">
        <v>219</v>
      </c>
      <c r="C135" t="s">
        <v>52</v>
      </c>
      <c r="D135">
        <v>1</v>
      </c>
      <c r="E135">
        <v>1000</v>
      </c>
      <c r="G135" s="3">
        <f t="shared" si="26"/>
        <v>11676</v>
      </c>
      <c r="H135">
        <v>174</v>
      </c>
      <c r="I135">
        <v>0.54790000000000005</v>
      </c>
      <c r="J135">
        <v>95</v>
      </c>
      <c r="K135" s="4">
        <v>280</v>
      </c>
      <c r="L135">
        <f t="shared" si="27"/>
        <v>185</v>
      </c>
      <c r="M135">
        <f t="shared" si="28"/>
        <v>79</v>
      </c>
      <c r="N135">
        <f t="shared" si="29"/>
        <v>0.44162162162162166</v>
      </c>
      <c r="O135" s="4">
        <v>0.54790000000000005</v>
      </c>
      <c r="P135">
        <v>114</v>
      </c>
      <c r="Q135">
        <f>0.8*(P135-J135)/(K135-J135)+0.1</f>
        <v>0.18216216216216219</v>
      </c>
      <c r="R135">
        <f t="shared" si="30"/>
        <v>0.7064368648648649</v>
      </c>
      <c r="S135" s="4">
        <f>R135*365*P135</f>
        <v>29394.83794702703</v>
      </c>
      <c r="T135" s="4">
        <f t="shared" si="31"/>
        <v>20576.38656291892</v>
      </c>
      <c r="U135">
        <v>95</v>
      </c>
      <c r="V135">
        <f>1.25*L135</f>
        <v>231.25</v>
      </c>
      <c r="W135">
        <f>J135-L135/8</f>
        <v>71.875</v>
      </c>
      <c r="X135">
        <f t="shared" si="32"/>
        <v>-146.1018448319434</v>
      </c>
      <c r="Y135">
        <f t="shared" si="33"/>
        <v>160.21172921405105</v>
      </c>
      <c r="Z135">
        <f t="shared" si="34"/>
        <v>160.21172921405105</v>
      </c>
      <c r="AA135">
        <f t="shared" si="35"/>
        <v>0.38199666687157208</v>
      </c>
      <c r="AB135">
        <f t="shared" si="36"/>
        <v>0.54828783783783797</v>
      </c>
      <c r="AC135">
        <f t="shared" si="37"/>
        <v>32062.382051567129</v>
      </c>
      <c r="AD135" s="4">
        <f t="shared" si="38"/>
        <v>22443.667436096988</v>
      </c>
    </row>
    <row r="136" spans="1:30" x14ac:dyDescent="0.25">
      <c r="A136" t="s">
        <v>220</v>
      </c>
      <c r="B136" t="s">
        <v>219</v>
      </c>
      <c r="C136" t="s">
        <v>52</v>
      </c>
      <c r="D136">
        <v>2</v>
      </c>
      <c r="E136">
        <v>1200</v>
      </c>
      <c r="G136" s="3">
        <f t="shared" si="26"/>
        <v>14011.199999999999</v>
      </c>
      <c r="H136">
        <v>203</v>
      </c>
      <c r="I136">
        <v>0.2712</v>
      </c>
      <c r="J136">
        <v>125</v>
      </c>
      <c r="K136" s="4">
        <v>277</v>
      </c>
      <c r="L136">
        <f t="shared" si="27"/>
        <v>152</v>
      </c>
      <c r="M136">
        <f t="shared" si="28"/>
        <v>78</v>
      </c>
      <c r="N136">
        <f t="shared" si="29"/>
        <v>0.51052631578947372</v>
      </c>
      <c r="O136" s="4">
        <v>0.2712</v>
      </c>
      <c r="P136">
        <v>114</v>
      </c>
      <c r="Q136">
        <f>0.8*(P136-J136)/(K136-J136)+0.1</f>
        <v>4.2105263157894736E-2</v>
      </c>
      <c r="R136">
        <f t="shared" si="30"/>
        <v>0.81727789473684209</v>
      </c>
      <c r="S136" s="4">
        <f>R136*365*P136</f>
        <v>34006.933199999999</v>
      </c>
      <c r="T136" s="4">
        <f t="shared" si="31"/>
        <v>23804.853239999997</v>
      </c>
      <c r="U136">
        <v>125</v>
      </c>
      <c r="V136">
        <f>1.25*L136</f>
        <v>190</v>
      </c>
      <c r="W136">
        <f>J136-L136/8</f>
        <v>106</v>
      </c>
      <c r="X136">
        <f t="shared" si="32"/>
        <v>-120.04043467273186</v>
      </c>
      <c r="Y136">
        <f t="shared" si="33"/>
        <v>155.10639373262572</v>
      </c>
      <c r="Z136">
        <f t="shared" si="34"/>
        <v>155.10639373262572</v>
      </c>
      <c r="AA136">
        <f t="shared" si="35"/>
        <v>0.25845470385592484</v>
      </c>
      <c r="AB136">
        <f t="shared" si="36"/>
        <v>0.64605894736842107</v>
      </c>
      <c r="AC136">
        <f t="shared" si="37"/>
        <v>36575.873814729392</v>
      </c>
      <c r="AD136" s="4">
        <f t="shared" si="38"/>
        <v>25603.111670310573</v>
      </c>
    </row>
    <row r="137" spans="1:30" x14ac:dyDescent="0.25">
      <c r="A137" t="s">
        <v>221</v>
      </c>
      <c r="B137" t="s">
        <v>219</v>
      </c>
      <c r="C137" t="s">
        <v>61</v>
      </c>
      <c r="D137">
        <v>1</v>
      </c>
      <c r="E137">
        <v>1400</v>
      </c>
      <c r="G137" s="3">
        <f t="shared" si="26"/>
        <v>16346.400000000001</v>
      </c>
      <c r="H137">
        <v>240</v>
      </c>
      <c r="I137">
        <v>0.76160000000000005</v>
      </c>
      <c r="J137">
        <v>209</v>
      </c>
      <c r="K137" s="4">
        <v>384</v>
      </c>
      <c r="L137">
        <f t="shared" si="27"/>
        <v>175</v>
      </c>
      <c r="M137">
        <f t="shared" si="28"/>
        <v>31</v>
      </c>
      <c r="N137">
        <f t="shared" si="29"/>
        <v>0.24171428571428571</v>
      </c>
      <c r="O137" s="4">
        <v>0.76160000000000005</v>
      </c>
      <c r="P137">
        <v>114</v>
      </c>
      <c r="Q137">
        <f>0.8*(P137-J137)/(K137-J137)+0.1</f>
        <v>-0.3342857142857143</v>
      </c>
      <c r="R137">
        <f t="shared" si="30"/>
        <v>1.1151537142857144</v>
      </c>
      <c r="S137" s="4">
        <f>R137*365*P137</f>
        <v>46401.546051428581</v>
      </c>
      <c r="T137" s="4">
        <f t="shared" si="31"/>
        <v>32481.082236000006</v>
      </c>
      <c r="U137">
        <v>209</v>
      </c>
      <c r="V137">
        <f>1.25*L137</f>
        <v>218.75</v>
      </c>
      <c r="W137">
        <f>J137-L137/8</f>
        <v>187.125</v>
      </c>
      <c r="X137">
        <f t="shared" si="32"/>
        <v>-138.2044478140005</v>
      </c>
      <c r="Y137">
        <f t="shared" si="33"/>
        <v>211.11920331058883</v>
      </c>
      <c r="Z137">
        <f t="shared" si="34"/>
        <v>211.11920331058883</v>
      </c>
      <c r="AA137">
        <f t="shared" si="35"/>
        <v>0.10968778656269179</v>
      </c>
      <c r="AB137">
        <f t="shared" si="36"/>
        <v>0.76379308571428572</v>
      </c>
      <c r="AC137">
        <f t="shared" si="37"/>
        <v>58856.75652879975</v>
      </c>
      <c r="AD137" s="4">
        <f t="shared" si="38"/>
        <v>41199.72957015982</v>
      </c>
    </row>
    <row r="138" spans="1:30" x14ac:dyDescent="0.25">
      <c r="A138" t="s">
        <v>222</v>
      </c>
      <c r="B138" t="s">
        <v>209</v>
      </c>
      <c r="C138" t="s">
        <v>61</v>
      </c>
      <c r="D138">
        <v>1</v>
      </c>
      <c r="E138">
        <v>2700</v>
      </c>
      <c r="G138" s="3">
        <f t="shared" si="26"/>
        <v>31525.199999999997</v>
      </c>
      <c r="H138">
        <v>389</v>
      </c>
      <c r="I138">
        <v>0.51229999999999998</v>
      </c>
      <c r="J138">
        <v>202</v>
      </c>
      <c r="K138" s="4">
        <v>629</v>
      </c>
      <c r="L138">
        <f t="shared" si="27"/>
        <v>427</v>
      </c>
      <c r="M138">
        <f t="shared" si="28"/>
        <v>187</v>
      </c>
      <c r="N138">
        <f t="shared" si="29"/>
        <v>0.45035128805620606</v>
      </c>
      <c r="O138" s="4">
        <v>0.51229999999999998</v>
      </c>
      <c r="P138">
        <v>114</v>
      </c>
      <c r="Q138">
        <f>0.8*(P138-J138)/(K138-J138)+0.1</f>
        <v>-6.4871194379391095E-2</v>
      </c>
      <c r="R138">
        <f t="shared" si="30"/>
        <v>0.90193906323185014</v>
      </c>
      <c r="S138" s="4">
        <f>R138*365*P138</f>
        <v>37529.684421077283</v>
      </c>
      <c r="T138" s="4">
        <f t="shared" si="31"/>
        <v>26270.779094754096</v>
      </c>
      <c r="U138">
        <v>202</v>
      </c>
      <c r="V138">
        <f>1.25*L138</f>
        <v>533.75</v>
      </c>
      <c r="W138">
        <f>J138-L138/8</f>
        <v>148.625</v>
      </c>
      <c r="X138">
        <f t="shared" si="32"/>
        <v>-337.21885266616124</v>
      </c>
      <c r="Y138">
        <f t="shared" si="33"/>
        <v>361.15085607783675</v>
      </c>
      <c r="Z138">
        <f t="shared" si="34"/>
        <v>361.15085607783675</v>
      </c>
      <c r="AA138">
        <f t="shared" si="35"/>
        <v>0.39817490600063093</v>
      </c>
      <c r="AB138">
        <f t="shared" si="36"/>
        <v>0.53548437939110072</v>
      </c>
      <c r="AC138">
        <f t="shared" si="37"/>
        <v>70587.584342192888</v>
      </c>
      <c r="AD138" s="4">
        <f t="shared" si="38"/>
        <v>49411.309039535015</v>
      </c>
    </row>
    <row r="139" spans="1:30" x14ac:dyDescent="0.25">
      <c r="A139" t="s">
        <v>223</v>
      </c>
      <c r="B139" t="s">
        <v>219</v>
      </c>
      <c r="C139" t="s">
        <v>61</v>
      </c>
      <c r="D139">
        <v>2</v>
      </c>
      <c r="E139">
        <v>1600</v>
      </c>
      <c r="G139" s="3">
        <f t="shared" si="26"/>
        <v>18681.599999999999</v>
      </c>
      <c r="H139">
        <v>312</v>
      </c>
      <c r="I139">
        <v>0.60819999999999996</v>
      </c>
      <c r="J139">
        <v>220</v>
      </c>
      <c r="K139" s="4">
        <v>418</v>
      </c>
      <c r="L139">
        <f t="shared" si="27"/>
        <v>198</v>
      </c>
      <c r="M139">
        <f t="shared" si="28"/>
        <v>92</v>
      </c>
      <c r="N139">
        <f t="shared" si="29"/>
        <v>0.47171717171717176</v>
      </c>
      <c r="O139" s="4">
        <v>0.60819999999999996</v>
      </c>
      <c r="P139">
        <v>114</v>
      </c>
      <c r="Q139">
        <f>0.8*(P139-J139)/(K139-J139)+0.1</f>
        <v>-0.32828282828282829</v>
      </c>
      <c r="R139">
        <f t="shared" si="30"/>
        <v>1.1104030303030303</v>
      </c>
      <c r="S139" s="4">
        <f>R139*365*P139</f>
        <v>46203.870090909099</v>
      </c>
      <c r="T139" s="4">
        <f t="shared" si="31"/>
        <v>32342.709063636368</v>
      </c>
      <c r="U139">
        <v>220</v>
      </c>
      <c r="V139">
        <f>1.25*L139</f>
        <v>247.5</v>
      </c>
      <c r="W139">
        <f>J139-L139/8</f>
        <v>195.25</v>
      </c>
      <c r="X139">
        <f t="shared" si="32"/>
        <v>-156.36846095526914</v>
      </c>
      <c r="Y139">
        <f t="shared" si="33"/>
        <v>230.63201288855194</v>
      </c>
      <c r="Z139">
        <f t="shared" si="34"/>
        <v>230.63201288855194</v>
      </c>
      <c r="AA139">
        <f t="shared" si="35"/>
        <v>0.1429576278325331</v>
      </c>
      <c r="AB139">
        <f t="shared" si="36"/>
        <v>0.73746333333333336</v>
      </c>
      <c r="AC139">
        <f t="shared" si="37"/>
        <v>62080.16834433125</v>
      </c>
      <c r="AD139" s="4">
        <f t="shared" si="38"/>
        <v>43456.117841031875</v>
      </c>
    </row>
    <row r="140" spans="1:30" x14ac:dyDescent="0.25">
      <c r="A140" t="s">
        <v>224</v>
      </c>
      <c r="B140" t="s">
        <v>225</v>
      </c>
      <c r="C140" t="s">
        <v>52</v>
      </c>
      <c r="D140">
        <v>1</v>
      </c>
      <c r="E140">
        <v>1105</v>
      </c>
      <c r="G140" s="3">
        <f t="shared" si="26"/>
        <v>12901.98</v>
      </c>
      <c r="H140">
        <v>111</v>
      </c>
      <c r="I140">
        <v>0.61099999999999999</v>
      </c>
      <c r="J140">
        <v>82</v>
      </c>
      <c r="K140" s="4">
        <v>235</v>
      </c>
      <c r="L140">
        <f t="shared" si="27"/>
        <v>153</v>
      </c>
      <c r="M140">
        <f t="shared" si="28"/>
        <v>29</v>
      </c>
      <c r="N140">
        <f t="shared" si="29"/>
        <v>0.25163398692810457</v>
      </c>
      <c r="O140" s="4">
        <v>0.61099999999999999</v>
      </c>
      <c r="P140">
        <v>114</v>
      </c>
      <c r="Q140">
        <f>0.8*(P140-J140)/(K140-J140)+0.1</f>
        <v>0.26732026143790855</v>
      </c>
      <c r="R140">
        <f t="shared" si="30"/>
        <v>0.63904274509803916</v>
      </c>
      <c r="S140" s="4">
        <f>R140*365*P140</f>
        <v>26590.568623529409</v>
      </c>
      <c r="T140" s="4">
        <f t="shared" si="31"/>
        <v>18613.398036470586</v>
      </c>
      <c r="U140">
        <v>82</v>
      </c>
      <c r="V140">
        <f>1.25*L140</f>
        <v>191.25</v>
      </c>
      <c r="W140">
        <f>J140-L140/8</f>
        <v>62.875</v>
      </c>
      <c r="X140">
        <f t="shared" si="32"/>
        <v>-120.83017437452615</v>
      </c>
      <c r="Y140">
        <f t="shared" si="33"/>
        <v>134.21564632297196</v>
      </c>
      <c r="Z140">
        <f t="shared" si="34"/>
        <v>134.21564632297196</v>
      </c>
      <c r="AA140">
        <f t="shared" si="35"/>
        <v>0.37302298730965733</v>
      </c>
      <c r="AB140">
        <f t="shared" si="36"/>
        <v>0.55538960784313729</v>
      </c>
      <c r="AC140">
        <f t="shared" si="37"/>
        <v>27207.820939870944</v>
      </c>
      <c r="AD140" s="4">
        <f t="shared" si="38"/>
        <v>19045.474657909661</v>
      </c>
    </row>
    <row r="141" spans="1:30" x14ac:dyDescent="0.25">
      <c r="A141" t="s">
        <v>226</v>
      </c>
      <c r="B141" t="s">
        <v>225</v>
      </c>
      <c r="C141" t="s">
        <v>52</v>
      </c>
      <c r="D141">
        <v>2</v>
      </c>
      <c r="E141">
        <v>1665</v>
      </c>
      <c r="G141" s="3">
        <f t="shared" si="26"/>
        <v>19440.54</v>
      </c>
      <c r="H141">
        <v>169</v>
      </c>
      <c r="I141">
        <v>0.30680000000000002</v>
      </c>
      <c r="J141">
        <v>130</v>
      </c>
      <c r="K141" s="4">
        <v>200</v>
      </c>
      <c r="L141">
        <f t="shared" si="27"/>
        <v>70</v>
      </c>
      <c r="M141">
        <f t="shared" si="28"/>
        <v>39</v>
      </c>
      <c r="N141">
        <f t="shared" si="29"/>
        <v>0.54571428571428571</v>
      </c>
      <c r="O141" s="4">
        <v>0.30680000000000002</v>
      </c>
      <c r="P141">
        <v>114</v>
      </c>
      <c r="Q141">
        <f>0.8*(P141-J141)/(K141-J141)+0.1</f>
        <v>-8.2857142857142851E-2</v>
      </c>
      <c r="R141">
        <f t="shared" si="30"/>
        <v>0.91617314285714291</v>
      </c>
      <c r="S141" s="4">
        <f>R141*365*P141</f>
        <v>38121.964474285713</v>
      </c>
      <c r="T141" s="4">
        <f t="shared" si="31"/>
        <v>26685.375131999997</v>
      </c>
      <c r="U141">
        <v>130</v>
      </c>
      <c r="V141">
        <f>1.25*L141</f>
        <v>87.5</v>
      </c>
      <c r="W141">
        <f>J141-L141/8</f>
        <v>121.25</v>
      </c>
      <c r="X141">
        <f t="shared" si="32"/>
        <v>-55.281779125600202</v>
      </c>
      <c r="Y141">
        <f t="shared" si="33"/>
        <v>107.64768132423553</v>
      </c>
      <c r="Z141">
        <f t="shared" si="34"/>
        <v>130</v>
      </c>
      <c r="AA141">
        <f t="shared" si="35"/>
        <v>0.1</v>
      </c>
      <c r="AB141">
        <f t="shared" si="36"/>
        <v>0.77146000000000003</v>
      </c>
      <c r="AC141">
        <f t="shared" si="37"/>
        <v>36605.777000000002</v>
      </c>
      <c r="AD141" s="4">
        <f t="shared" si="38"/>
        <v>25624.043900000001</v>
      </c>
    </row>
    <row r="142" spans="1:30" x14ac:dyDescent="0.25">
      <c r="A142" t="s">
        <v>227</v>
      </c>
      <c r="B142" t="s">
        <v>225</v>
      </c>
      <c r="C142" t="s">
        <v>61</v>
      </c>
      <c r="D142">
        <v>1</v>
      </c>
      <c r="E142">
        <v>1175</v>
      </c>
      <c r="G142" s="3">
        <f t="shared" si="26"/>
        <v>13719.3</v>
      </c>
      <c r="H142">
        <v>201</v>
      </c>
      <c r="I142">
        <v>0.52329999999999999</v>
      </c>
      <c r="J142">
        <v>106</v>
      </c>
      <c r="K142" s="4">
        <v>267</v>
      </c>
      <c r="L142">
        <f t="shared" si="27"/>
        <v>161</v>
      </c>
      <c r="M142">
        <f t="shared" si="28"/>
        <v>95</v>
      </c>
      <c r="N142">
        <f t="shared" si="29"/>
        <v>0.57204968944099377</v>
      </c>
      <c r="O142" s="4">
        <v>0.52329999999999999</v>
      </c>
      <c r="P142">
        <v>114</v>
      </c>
      <c r="Q142">
        <f>0.8*(P142-J142)/(K142-J142)+0.1</f>
        <v>0.13975155279503107</v>
      </c>
      <c r="R142">
        <f t="shared" si="30"/>
        <v>0.74000062111801246</v>
      </c>
      <c r="S142" s="4">
        <f>R142*365*P142</f>
        <v>30791.425844720499</v>
      </c>
      <c r="T142" s="4">
        <f t="shared" si="31"/>
        <v>21553.998091304347</v>
      </c>
      <c r="U142">
        <v>106</v>
      </c>
      <c r="V142">
        <f>1.25*L142</f>
        <v>201.25</v>
      </c>
      <c r="W142">
        <f>J142-L142/8</f>
        <v>85.875</v>
      </c>
      <c r="X142">
        <f t="shared" si="32"/>
        <v>-127.14809198888047</v>
      </c>
      <c r="Y142">
        <f t="shared" si="33"/>
        <v>151.08966704574172</v>
      </c>
      <c r="Z142">
        <f t="shared" si="34"/>
        <v>151.08966704574172</v>
      </c>
      <c r="AA142">
        <f t="shared" si="35"/>
        <v>0.32404803500989676</v>
      </c>
      <c r="AB142">
        <f t="shared" si="36"/>
        <v>0.5941483850931677</v>
      </c>
      <c r="AC142">
        <f t="shared" si="37"/>
        <v>32765.933813014522</v>
      </c>
      <c r="AD142" s="4">
        <f t="shared" si="38"/>
        <v>22936.153669110165</v>
      </c>
    </row>
    <row r="143" spans="1:30" x14ac:dyDescent="0.25">
      <c r="A143" t="s">
        <v>228</v>
      </c>
      <c r="B143" t="s">
        <v>225</v>
      </c>
      <c r="C143" t="s">
        <v>61</v>
      </c>
      <c r="D143">
        <v>2</v>
      </c>
      <c r="E143">
        <v>1725</v>
      </c>
      <c r="G143" s="3">
        <f t="shared" si="26"/>
        <v>20141.099999999999</v>
      </c>
      <c r="H143">
        <v>242</v>
      </c>
      <c r="I143">
        <v>0.48220000000000002</v>
      </c>
      <c r="J143">
        <v>195</v>
      </c>
      <c r="K143" s="4">
        <v>305</v>
      </c>
      <c r="L143">
        <f t="shared" si="27"/>
        <v>110</v>
      </c>
      <c r="M143">
        <f t="shared" si="28"/>
        <v>47</v>
      </c>
      <c r="N143">
        <f t="shared" si="29"/>
        <v>0.44181818181818189</v>
      </c>
      <c r="O143" s="4">
        <v>0.48220000000000002</v>
      </c>
      <c r="P143">
        <v>114</v>
      </c>
      <c r="Q143">
        <f>0.8*(P143-J143)/(K143-J143)+0.1</f>
        <v>-0.48909090909090913</v>
      </c>
      <c r="R143">
        <f t="shared" si="30"/>
        <v>1.2376665454545455</v>
      </c>
      <c r="S143" s="4">
        <f>R143*365*P143</f>
        <v>51499.304956363638</v>
      </c>
      <c r="T143" s="4">
        <f t="shared" si="31"/>
        <v>36049.513469454541</v>
      </c>
      <c r="U143">
        <v>195</v>
      </c>
      <c r="V143">
        <f>1.25*L143</f>
        <v>137.5</v>
      </c>
      <c r="W143">
        <f>J143-L143/8</f>
        <v>181.25</v>
      </c>
      <c r="X143">
        <f t="shared" si="32"/>
        <v>-86.871367197371754</v>
      </c>
      <c r="Y143">
        <f t="shared" si="33"/>
        <v>164.51778493808442</v>
      </c>
      <c r="Z143">
        <f t="shared" si="34"/>
        <v>195</v>
      </c>
      <c r="AA143">
        <f t="shared" si="35"/>
        <v>0.1</v>
      </c>
      <c r="AB143">
        <f t="shared" si="36"/>
        <v>0.77146000000000003</v>
      </c>
      <c r="AC143">
        <f t="shared" si="37"/>
        <v>54908.66550000001</v>
      </c>
      <c r="AD143" s="4">
        <f t="shared" si="38"/>
        <v>38436.065850000006</v>
      </c>
    </row>
    <row r="144" spans="1:30" x14ac:dyDescent="0.25">
      <c r="A144" t="s">
        <v>229</v>
      </c>
      <c r="B144" t="s">
        <v>230</v>
      </c>
      <c r="C144" t="s">
        <v>52</v>
      </c>
      <c r="D144">
        <v>1</v>
      </c>
      <c r="E144">
        <v>709</v>
      </c>
      <c r="G144" s="3">
        <f t="shared" si="26"/>
        <v>8278.2839999999997</v>
      </c>
      <c r="H144">
        <v>158</v>
      </c>
      <c r="I144">
        <v>0.22189999999999999</v>
      </c>
      <c r="J144">
        <v>86</v>
      </c>
      <c r="K144" s="4">
        <v>192</v>
      </c>
      <c r="L144">
        <f t="shared" si="27"/>
        <v>106</v>
      </c>
      <c r="M144">
        <f t="shared" si="28"/>
        <v>72</v>
      </c>
      <c r="N144">
        <f t="shared" si="29"/>
        <v>0.64339622641509431</v>
      </c>
      <c r="O144" s="4">
        <v>0.22189999999999999</v>
      </c>
      <c r="P144">
        <v>114</v>
      </c>
      <c r="Q144">
        <f>0.8*(P144-J144)/(K144-J144)+0.1</f>
        <v>0.31132075471698117</v>
      </c>
      <c r="R144">
        <f t="shared" si="30"/>
        <v>0.60422075471698111</v>
      </c>
      <c r="S144" s="4">
        <f>R144*365*P144</f>
        <v>25141.625603773584</v>
      </c>
      <c r="T144" s="4">
        <f t="shared" si="31"/>
        <v>17599.137922641508</v>
      </c>
      <c r="U144">
        <v>86</v>
      </c>
      <c r="V144">
        <f>1.25*L144</f>
        <v>132.5</v>
      </c>
      <c r="W144">
        <f>J144-L144/8</f>
        <v>72.75</v>
      </c>
      <c r="X144">
        <f t="shared" si="32"/>
        <v>-83.712408390194597</v>
      </c>
      <c r="Y144">
        <f t="shared" si="33"/>
        <v>107.58077457669954</v>
      </c>
      <c r="Z144">
        <f t="shared" si="34"/>
        <v>107.58077457669954</v>
      </c>
      <c r="AA144">
        <f t="shared" si="35"/>
        <v>0.26287377039018522</v>
      </c>
      <c r="AB144">
        <f t="shared" si="36"/>
        <v>0.6425616981132074</v>
      </c>
      <c r="AC144">
        <f t="shared" si="37"/>
        <v>25231.45909666345</v>
      </c>
      <c r="AD144" s="4">
        <f t="shared" si="38"/>
        <v>17662.021367664413</v>
      </c>
    </row>
    <row r="145" spans="1:30" x14ac:dyDescent="0.25">
      <c r="A145" t="s">
        <v>231</v>
      </c>
      <c r="B145" t="s">
        <v>230</v>
      </c>
      <c r="C145" t="s">
        <v>52</v>
      </c>
      <c r="D145">
        <v>2</v>
      </c>
      <c r="E145">
        <v>869</v>
      </c>
      <c r="G145" s="3">
        <f t="shared" si="26"/>
        <v>10146.444</v>
      </c>
      <c r="H145">
        <v>246</v>
      </c>
      <c r="I145">
        <v>0.38900000000000001</v>
      </c>
      <c r="J145">
        <v>135</v>
      </c>
      <c r="K145" s="4">
        <v>305</v>
      </c>
      <c r="L145">
        <f t="shared" si="27"/>
        <v>170</v>
      </c>
      <c r="M145">
        <f t="shared" si="28"/>
        <v>111</v>
      </c>
      <c r="N145">
        <f t="shared" si="29"/>
        <v>0.62235294117647066</v>
      </c>
      <c r="O145" s="4">
        <v>0.38900000000000001</v>
      </c>
      <c r="P145">
        <v>114</v>
      </c>
      <c r="Q145">
        <f>0.8*(P145-J145)/(K145-J145)+0.1</f>
        <v>1.1764705882352927E-3</v>
      </c>
      <c r="R145">
        <f t="shared" si="30"/>
        <v>0.84966894117647063</v>
      </c>
      <c r="S145" s="4">
        <f>R145*365*P145</f>
        <v>35354.724642352943</v>
      </c>
      <c r="T145" s="4">
        <f t="shared" si="31"/>
        <v>24748.30724964706</v>
      </c>
      <c r="U145">
        <v>135</v>
      </c>
      <c r="V145">
        <f>1.25*L145</f>
        <v>212.5</v>
      </c>
      <c r="W145">
        <f>J145-L145/8</f>
        <v>113.75</v>
      </c>
      <c r="X145">
        <f t="shared" si="32"/>
        <v>-134.25574930502907</v>
      </c>
      <c r="Y145">
        <f t="shared" si="33"/>
        <v>171.07294035885772</v>
      </c>
      <c r="Z145">
        <f t="shared" si="34"/>
        <v>171.07294035885772</v>
      </c>
      <c r="AA145">
        <f t="shared" si="35"/>
        <v>0.2697550134534481</v>
      </c>
      <c r="AB145">
        <f t="shared" si="36"/>
        <v>0.63711588235294125</v>
      </c>
      <c r="AC145">
        <f t="shared" si="37"/>
        <v>39782.549880357692</v>
      </c>
      <c r="AD145" s="4">
        <f t="shared" si="38"/>
        <v>27847.784916250384</v>
      </c>
    </row>
    <row r="146" spans="1:30" x14ac:dyDescent="0.25">
      <c r="A146" t="s">
        <v>232</v>
      </c>
      <c r="B146" t="s">
        <v>230</v>
      </c>
      <c r="C146" t="s">
        <v>61</v>
      </c>
      <c r="D146">
        <v>1</v>
      </c>
      <c r="E146">
        <v>925</v>
      </c>
      <c r="G146" s="3">
        <f t="shared" si="26"/>
        <v>10800.3</v>
      </c>
      <c r="H146">
        <v>207</v>
      </c>
      <c r="I146">
        <v>0.41639999999999999</v>
      </c>
      <c r="J146">
        <v>125</v>
      </c>
      <c r="K146" s="4">
        <v>288</v>
      </c>
      <c r="L146">
        <f t="shared" si="27"/>
        <v>163</v>
      </c>
      <c r="M146">
        <f t="shared" si="28"/>
        <v>82</v>
      </c>
      <c r="N146">
        <f t="shared" si="29"/>
        <v>0.50245398773006145</v>
      </c>
      <c r="O146" s="4">
        <v>0.41639999999999999</v>
      </c>
      <c r="P146">
        <v>114</v>
      </c>
      <c r="Q146">
        <f>0.8*(P146-J146)/(K146-J146)+0.1</f>
        <v>4.6012269938650305E-2</v>
      </c>
      <c r="R146">
        <f t="shared" si="30"/>
        <v>0.81418588957055216</v>
      </c>
      <c r="S146" s="4">
        <f>R146*365*P146</f>
        <v>33878.274865030675</v>
      </c>
      <c r="T146" s="4">
        <f t="shared" si="31"/>
        <v>23714.792405521472</v>
      </c>
      <c r="U146">
        <v>125</v>
      </c>
      <c r="V146">
        <f>1.25*L146</f>
        <v>203.75</v>
      </c>
      <c r="W146">
        <f>J146-L146/8</f>
        <v>104.625</v>
      </c>
      <c r="X146">
        <f t="shared" si="32"/>
        <v>-128.72757139246903</v>
      </c>
      <c r="Y146">
        <f t="shared" si="33"/>
        <v>161.80817222643415</v>
      </c>
      <c r="Z146">
        <f t="shared" si="34"/>
        <v>161.80817222643415</v>
      </c>
      <c r="AA146">
        <f t="shared" si="35"/>
        <v>0.28065360601930872</v>
      </c>
      <c r="AB146">
        <f t="shared" si="36"/>
        <v>0.62849073619631912</v>
      </c>
      <c r="AC146">
        <f t="shared" si="37"/>
        <v>37118.652109087925</v>
      </c>
      <c r="AD146" s="4">
        <f t="shared" si="38"/>
        <v>25983.056476361548</v>
      </c>
    </row>
    <row r="147" spans="1:30" x14ac:dyDescent="0.25">
      <c r="A147" t="s">
        <v>233</v>
      </c>
      <c r="B147" t="s">
        <v>230</v>
      </c>
      <c r="C147" t="s">
        <v>61</v>
      </c>
      <c r="D147">
        <v>2</v>
      </c>
      <c r="E147">
        <v>1350</v>
      </c>
      <c r="G147" s="3">
        <f t="shared" si="26"/>
        <v>15762.599999999999</v>
      </c>
      <c r="H147">
        <v>224</v>
      </c>
      <c r="I147">
        <v>0.4849</v>
      </c>
      <c r="J147">
        <v>119</v>
      </c>
      <c r="K147" s="4">
        <v>360</v>
      </c>
      <c r="L147">
        <f t="shared" si="27"/>
        <v>241</v>
      </c>
      <c r="M147">
        <f t="shared" si="28"/>
        <v>105</v>
      </c>
      <c r="N147">
        <f t="shared" si="29"/>
        <v>0.44854771784232361</v>
      </c>
      <c r="O147" s="4">
        <v>0.4849</v>
      </c>
      <c r="P147">
        <v>114</v>
      </c>
      <c r="Q147">
        <f>0.8*(P147-J147)/(K147-J147)+0.1</f>
        <v>8.3402489626556026E-2</v>
      </c>
      <c r="R147">
        <f t="shared" si="30"/>
        <v>0.78459526970954363</v>
      </c>
      <c r="S147" s="4">
        <f>R147*365*P147</f>
        <v>32647.009172614111</v>
      </c>
      <c r="T147" s="4">
        <f t="shared" si="31"/>
        <v>22852.906420829877</v>
      </c>
      <c r="U147">
        <v>119</v>
      </c>
      <c r="V147">
        <f>1.25*L147</f>
        <v>301.25</v>
      </c>
      <c r="W147">
        <f>J147-L147/8</f>
        <v>88.875</v>
      </c>
      <c r="X147">
        <f t="shared" si="32"/>
        <v>-190.32726813242357</v>
      </c>
      <c r="Y147">
        <f t="shared" si="33"/>
        <v>206.32987427343951</v>
      </c>
      <c r="Z147">
        <f t="shared" si="34"/>
        <v>206.32987427343951</v>
      </c>
      <c r="AA147">
        <f t="shared" si="35"/>
        <v>0.38989169883299424</v>
      </c>
      <c r="AB147">
        <f t="shared" si="36"/>
        <v>0.54203970954356839</v>
      </c>
      <c r="AC147">
        <f t="shared" si="37"/>
        <v>40821.229569287687</v>
      </c>
      <c r="AD147" s="4">
        <f t="shared" si="38"/>
        <v>28574.860698501379</v>
      </c>
    </row>
    <row r="148" spans="1:30" x14ac:dyDescent="0.25">
      <c r="A148" t="s">
        <v>234</v>
      </c>
      <c r="B148" t="s">
        <v>235</v>
      </c>
      <c r="C148" t="s">
        <v>52</v>
      </c>
      <c r="D148">
        <v>1</v>
      </c>
      <c r="E148">
        <v>900</v>
      </c>
      <c r="G148" s="3">
        <f t="shared" si="26"/>
        <v>10508.4</v>
      </c>
      <c r="H148">
        <v>139</v>
      </c>
      <c r="I148">
        <v>0.55069999999999997</v>
      </c>
      <c r="J148">
        <v>89</v>
      </c>
      <c r="K148" s="4">
        <v>177</v>
      </c>
      <c r="L148">
        <f t="shared" si="27"/>
        <v>88</v>
      </c>
      <c r="M148">
        <f t="shared" si="28"/>
        <v>50</v>
      </c>
      <c r="N148">
        <f t="shared" si="29"/>
        <v>0.55454545454545456</v>
      </c>
      <c r="O148" s="4">
        <v>0.55069999999999997</v>
      </c>
      <c r="P148">
        <v>114</v>
      </c>
      <c r="Q148">
        <f>0.8*(P148-J148)/(K148-J148)+0.1</f>
        <v>0.32727272727272727</v>
      </c>
      <c r="R148">
        <f t="shared" si="30"/>
        <v>0.5915963636363637</v>
      </c>
      <c r="S148" s="4">
        <f>R148*365*P148</f>
        <v>24616.324690909092</v>
      </c>
      <c r="T148" s="4">
        <f t="shared" si="31"/>
        <v>17231.427283636363</v>
      </c>
      <c r="U148">
        <v>89</v>
      </c>
      <c r="V148">
        <f>1.25*L148</f>
        <v>110</v>
      </c>
      <c r="W148">
        <f>J148-L148/8</f>
        <v>78</v>
      </c>
      <c r="X148">
        <f t="shared" si="32"/>
        <v>-69.497093757897403</v>
      </c>
      <c r="Y148">
        <f t="shared" si="33"/>
        <v>98.114227950467537</v>
      </c>
      <c r="Z148">
        <f t="shared" si="34"/>
        <v>98.114227950467537</v>
      </c>
      <c r="AA148">
        <f t="shared" si="35"/>
        <v>0.18285661773152306</v>
      </c>
      <c r="AB148">
        <f t="shared" si="36"/>
        <v>0.7058872727272727</v>
      </c>
      <c r="AC148">
        <f t="shared" si="37"/>
        <v>25279.01844604958</v>
      </c>
      <c r="AD148" s="4">
        <f t="shared" si="38"/>
        <v>17695.312912234705</v>
      </c>
    </row>
    <row r="149" spans="1:30" x14ac:dyDescent="0.25">
      <c r="A149" t="s">
        <v>236</v>
      </c>
      <c r="B149" t="s">
        <v>209</v>
      </c>
      <c r="C149" t="s">
        <v>61</v>
      </c>
      <c r="D149">
        <v>2</v>
      </c>
      <c r="E149">
        <v>3200</v>
      </c>
      <c r="G149" s="3">
        <f t="shared" si="26"/>
        <v>37363.199999999997</v>
      </c>
      <c r="H149">
        <v>325</v>
      </c>
      <c r="I149">
        <v>0.81640000000000001</v>
      </c>
      <c r="J149">
        <v>195</v>
      </c>
      <c r="K149" s="4">
        <v>844</v>
      </c>
      <c r="L149">
        <f t="shared" si="27"/>
        <v>649</v>
      </c>
      <c r="M149">
        <f t="shared" si="28"/>
        <v>130</v>
      </c>
      <c r="N149">
        <f t="shared" si="29"/>
        <v>0.26024653312788903</v>
      </c>
      <c r="O149" s="4">
        <v>0.81640000000000001</v>
      </c>
      <c r="P149">
        <v>114</v>
      </c>
      <c r="Q149">
        <f>0.8*(P149-J149)/(K149-J149)+0.1</f>
        <v>1.5408320493066896E-4</v>
      </c>
      <c r="R149">
        <f t="shared" si="30"/>
        <v>0.85047805855161784</v>
      </c>
      <c r="S149" s="4">
        <f>R149*365*P149</f>
        <v>35388.392016332822</v>
      </c>
      <c r="T149" s="4">
        <f t="shared" si="31"/>
        <v>24771.874411432975</v>
      </c>
      <c r="U149">
        <v>195</v>
      </c>
      <c r="V149">
        <f>1.25*L149</f>
        <v>811.25</v>
      </c>
      <c r="W149">
        <f>J149-L149/8</f>
        <v>113.875</v>
      </c>
      <c r="X149">
        <f t="shared" si="32"/>
        <v>-512.54106646449327</v>
      </c>
      <c r="Y149">
        <f t="shared" si="33"/>
        <v>492.90493113469802</v>
      </c>
      <c r="Z149">
        <f t="shared" si="34"/>
        <v>492.90493113469802</v>
      </c>
      <c r="AA149">
        <f t="shared" si="35"/>
        <v>0.46721717243106076</v>
      </c>
      <c r="AB149">
        <f t="shared" si="36"/>
        <v>0.48084432973805852</v>
      </c>
      <c r="AC149">
        <f t="shared" si="37"/>
        <v>86508.847551157436</v>
      </c>
      <c r="AD149" s="4">
        <f t="shared" si="38"/>
        <v>60556.193285810201</v>
      </c>
    </row>
    <row r="150" spans="1:30" x14ac:dyDescent="0.25">
      <c r="A150" t="s">
        <v>237</v>
      </c>
      <c r="B150" t="s">
        <v>235</v>
      </c>
      <c r="C150" t="s">
        <v>52</v>
      </c>
      <c r="D150">
        <v>2</v>
      </c>
      <c r="E150">
        <v>1325</v>
      </c>
      <c r="G150" s="3">
        <f t="shared" si="26"/>
        <v>15470.699999999999</v>
      </c>
      <c r="H150">
        <v>283</v>
      </c>
      <c r="I150">
        <v>0.29320000000000002</v>
      </c>
      <c r="J150">
        <v>161</v>
      </c>
      <c r="K150" s="4">
        <v>319</v>
      </c>
      <c r="L150">
        <f t="shared" si="27"/>
        <v>158</v>
      </c>
      <c r="M150">
        <f t="shared" si="28"/>
        <v>122</v>
      </c>
      <c r="N150">
        <f t="shared" si="29"/>
        <v>0.71772151898734182</v>
      </c>
      <c r="O150" s="4">
        <v>0.29320000000000002</v>
      </c>
      <c r="P150">
        <v>114</v>
      </c>
      <c r="Q150">
        <f>0.8*(P150-J150)/(K150-J150)+0.1</f>
        <v>-0.13797468354430381</v>
      </c>
      <c r="R150">
        <f t="shared" si="30"/>
        <v>0.95979316455696206</v>
      </c>
      <c r="S150" s="4">
        <f>R150*365*P150</f>
        <v>39936.993577215195</v>
      </c>
      <c r="T150" s="4">
        <f t="shared" si="31"/>
        <v>27955.895504050633</v>
      </c>
      <c r="U150">
        <v>161</v>
      </c>
      <c r="V150">
        <f>1.25*L150</f>
        <v>197.5</v>
      </c>
      <c r="W150">
        <f>J150-L150/8</f>
        <v>141.25</v>
      </c>
      <c r="X150">
        <f t="shared" si="32"/>
        <v>-124.7788728834976</v>
      </c>
      <c r="Y150">
        <f t="shared" si="33"/>
        <v>176.76190927470307</v>
      </c>
      <c r="Z150">
        <f t="shared" si="34"/>
        <v>176.76190927470307</v>
      </c>
      <c r="AA150">
        <f t="shared" si="35"/>
        <v>0.17980713556811681</v>
      </c>
      <c r="AB150">
        <f t="shared" si="36"/>
        <v>0.70830063291139234</v>
      </c>
      <c r="AC150">
        <f t="shared" si="37"/>
        <v>45698.208858072881</v>
      </c>
      <c r="AD150" s="4">
        <f t="shared" si="38"/>
        <v>31988.746200651014</v>
      </c>
    </row>
    <row r="151" spans="1:30" x14ac:dyDescent="0.25">
      <c r="A151" t="s">
        <v>238</v>
      </c>
      <c r="B151" t="s">
        <v>235</v>
      </c>
      <c r="C151" t="s">
        <v>61</v>
      </c>
      <c r="D151">
        <v>1</v>
      </c>
      <c r="E151">
        <v>975</v>
      </c>
      <c r="G151" s="3">
        <f t="shared" si="26"/>
        <v>11384.099999999999</v>
      </c>
      <c r="H151">
        <v>192</v>
      </c>
      <c r="I151">
        <v>0.50139999999999996</v>
      </c>
      <c r="J151">
        <v>145</v>
      </c>
      <c r="K151" s="4">
        <v>300</v>
      </c>
      <c r="L151">
        <f t="shared" si="27"/>
        <v>155</v>
      </c>
      <c r="M151">
        <f t="shared" si="28"/>
        <v>47</v>
      </c>
      <c r="N151">
        <f t="shared" si="29"/>
        <v>0.34258064516129033</v>
      </c>
      <c r="O151" s="4">
        <v>0.50139999999999996</v>
      </c>
      <c r="P151">
        <v>114</v>
      </c>
      <c r="Q151">
        <f>0.8*(P151-J151)/(K151-J151)+0.1</f>
        <v>-0.06</v>
      </c>
      <c r="R151">
        <f t="shared" si="30"/>
        <v>0.89808399999999999</v>
      </c>
      <c r="S151" s="4">
        <f>R151*365*P151</f>
        <v>37369.275240000003</v>
      </c>
      <c r="T151" s="4">
        <f t="shared" si="31"/>
        <v>26158.492667999999</v>
      </c>
      <c r="U151">
        <v>145</v>
      </c>
      <c r="V151">
        <f>1.25*L151</f>
        <v>193.75</v>
      </c>
      <c r="W151">
        <f>J151-L151/8</f>
        <v>125.625</v>
      </c>
      <c r="X151">
        <f t="shared" si="32"/>
        <v>-122.40965377811473</v>
      </c>
      <c r="Y151">
        <f t="shared" si="33"/>
        <v>166.9341515036644</v>
      </c>
      <c r="Z151">
        <f t="shared" si="34"/>
        <v>166.9341515036644</v>
      </c>
      <c r="AA151">
        <f t="shared" si="35"/>
        <v>0.21320852388988076</v>
      </c>
      <c r="AB151">
        <f t="shared" si="36"/>
        <v>0.68186677419354835</v>
      </c>
      <c r="AC151">
        <f t="shared" si="37"/>
        <v>41546.800756817363</v>
      </c>
      <c r="AD151" s="4">
        <f t="shared" si="38"/>
        <v>29082.760529772153</v>
      </c>
    </row>
    <row r="152" spans="1:30" x14ac:dyDescent="0.25">
      <c r="A152" t="s">
        <v>239</v>
      </c>
      <c r="B152" t="s">
        <v>235</v>
      </c>
      <c r="C152" t="s">
        <v>61</v>
      </c>
      <c r="D152">
        <v>2</v>
      </c>
      <c r="E152">
        <v>1550</v>
      </c>
      <c r="G152" s="3">
        <f t="shared" si="26"/>
        <v>18097.8</v>
      </c>
      <c r="H152">
        <v>307</v>
      </c>
      <c r="I152">
        <v>0.3014</v>
      </c>
      <c r="J152">
        <v>185</v>
      </c>
      <c r="K152" s="4">
        <v>376</v>
      </c>
      <c r="L152">
        <f t="shared" si="27"/>
        <v>191</v>
      </c>
      <c r="M152">
        <f t="shared" si="28"/>
        <v>122</v>
      </c>
      <c r="N152">
        <f t="shared" si="29"/>
        <v>0.61099476439790579</v>
      </c>
      <c r="O152" s="4">
        <v>0.3014</v>
      </c>
      <c r="P152">
        <v>114</v>
      </c>
      <c r="Q152">
        <f>0.8*(P152-J152)/(K152-J152)+0.1</f>
        <v>-0.19738219895287959</v>
      </c>
      <c r="R152">
        <f t="shared" si="30"/>
        <v>1.006808272251309</v>
      </c>
      <c r="S152" s="4">
        <f>R152*365*P152</f>
        <v>41893.292208376966</v>
      </c>
      <c r="T152" s="4">
        <f t="shared" si="31"/>
        <v>29325.304545863873</v>
      </c>
      <c r="U152">
        <v>185</v>
      </c>
      <c r="V152">
        <f>1.25*L152</f>
        <v>238.75</v>
      </c>
      <c r="W152">
        <f>J152-L152/8</f>
        <v>161.125</v>
      </c>
      <c r="X152">
        <f t="shared" si="32"/>
        <v>-150.84028304270913</v>
      </c>
      <c r="Y152">
        <f t="shared" si="33"/>
        <v>208.8672447561284</v>
      </c>
      <c r="Z152">
        <f t="shared" si="34"/>
        <v>208.8672447561284</v>
      </c>
      <c r="AA152">
        <f t="shared" si="35"/>
        <v>0.1999675173031556</v>
      </c>
      <c r="AB152">
        <f t="shared" si="36"/>
        <v>0.69234570680628271</v>
      </c>
      <c r="AC152">
        <f t="shared" si="37"/>
        <v>52782.044172767339</v>
      </c>
      <c r="AD152" s="4">
        <f t="shared" si="38"/>
        <v>36947.430920937135</v>
      </c>
    </row>
    <row r="153" spans="1:30" x14ac:dyDescent="0.25">
      <c r="A153" t="s">
        <v>240</v>
      </c>
      <c r="B153" t="s">
        <v>241</v>
      </c>
      <c r="C153" t="s">
        <v>52</v>
      </c>
      <c r="D153">
        <v>1</v>
      </c>
      <c r="E153">
        <v>1165</v>
      </c>
      <c r="G153" s="3">
        <f t="shared" si="26"/>
        <v>13602.54</v>
      </c>
      <c r="H153">
        <v>180</v>
      </c>
      <c r="I153">
        <v>0.34250000000000003</v>
      </c>
      <c r="J153">
        <v>135</v>
      </c>
      <c r="K153" s="4">
        <v>220</v>
      </c>
      <c r="L153">
        <f t="shared" si="27"/>
        <v>85</v>
      </c>
      <c r="M153">
        <f t="shared" si="28"/>
        <v>45</v>
      </c>
      <c r="N153">
        <f t="shared" si="29"/>
        <v>0.52352941176470591</v>
      </c>
      <c r="O153" s="4">
        <v>0.34250000000000003</v>
      </c>
      <c r="P153">
        <v>114</v>
      </c>
      <c r="Q153">
        <f>0.8*(P153-J153)/(K153-J153)+0.1</f>
        <v>-9.764705882352942E-2</v>
      </c>
      <c r="R153">
        <f t="shared" si="30"/>
        <v>0.92787788235294122</v>
      </c>
      <c r="S153" s="4">
        <f>R153*365*P153</f>
        <v>38608.99868470589</v>
      </c>
      <c r="T153" s="4">
        <f t="shared" si="31"/>
        <v>27026.29907929412</v>
      </c>
      <c r="U153">
        <v>135</v>
      </c>
      <c r="V153">
        <f>1.25*L153</f>
        <v>106.25</v>
      </c>
      <c r="W153">
        <f>J153-L153/8</f>
        <v>124.375</v>
      </c>
      <c r="X153">
        <f t="shared" si="32"/>
        <v>-67.127874652514535</v>
      </c>
      <c r="Y153">
        <f t="shared" si="33"/>
        <v>119.28647017942887</v>
      </c>
      <c r="Z153">
        <f t="shared" si="34"/>
        <v>135</v>
      </c>
      <c r="AA153">
        <f t="shared" si="35"/>
        <v>0.1</v>
      </c>
      <c r="AB153">
        <f t="shared" si="36"/>
        <v>0.77146000000000003</v>
      </c>
      <c r="AC153">
        <f t="shared" si="37"/>
        <v>38013.691500000001</v>
      </c>
      <c r="AD153" s="4">
        <f t="shared" si="38"/>
        <v>26609.584049999998</v>
      </c>
    </row>
    <row r="154" spans="1:30" x14ac:dyDescent="0.25">
      <c r="A154" t="s">
        <v>242</v>
      </c>
      <c r="B154" t="s">
        <v>241</v>
      </c>
      <c r="C154" t="s">
        <v>52</v>
      </c>
      <c r="D154">
        <v>2</v>
      </c>
      <c r="E154">
        <v>1625</v>
      </c>
      <c r="G154" s="3">
        <f t="shared" si="26"/>
        <v>18973.5</v>
      </c>
      <c r="H154">
        <v>260</v>
      </c>
      <c r="I154">
        <v>0.6</v>
      </c>
      <c r="J154">
        <v>220</v>
      </c>
      <c r="K154" s="4">
        <v>312</v>
      </c>
      <c r="L154">
        <f t="shared" si="27"/>
        <v>92</v>
      </c>
      <c r="M154">
        <f t="shared" si="28"/>
        <v>40</v>
      </c>
      <c r="N154">
        <f t="shared" si="29"/>
        <v>0.44782608695652171</v>
      </c>
      <c r="O154" s="4">
        <v>0.6</v>
      </c>
      <c r="P154">
        <v>114</v>
      </c>
      <c r="Q154">
        <f>0.8*(P154-J154)/(K154-J154)+0.1</f>
        <v>-0.82173913043478275</v>
      </c>
      <c r="R154">
        <f t="shared" si="30"/>
        <v>1.500924347826087</v>
      </c>
      <c r="S154" s="4">
        <f>R154*365*P154</f>
        <v>62453.462113043483</v>
      </c>
      <c r="T154" s="4">
        <f t="shared" si="31"/>
        <v>43717.423479130433</v>
      </c>
      <c r="U154">
        <v>220</v>
      </c>
      <c r="V154">
        <f>1.25*L154</f>
        <v>115</v>
      </c>
      <c r="W154">
        <f>J154-L154/8</f>
        <v>208.5</v>
      </c>
      <c r="X154">
        <f t="shared" si="32"/>
        <v>-72.656052565074546</v>
      </c>
      <c r="Y154">
        <f t="shared" si="33"/>
        <v>166.05123831185242</v>
      </c>
      <c r="Z154">
        <f t="shared" si="34"/>
        <v>220</v>
      </c>
      <c r="AA154">
        <f t="shared" si="35"/>
        <v>0.1</v>
      </c>
      <c r="AB154">
        <f t="shared" si="36"/>
        <v>0.77146000000000003</v>
      </c>
      <c r="AC154">
        <f t="shared" si="37"/>
        <v>61948.238000000005</v>
      </c>
      <c r="AD154" s="4">
        <f t="shared" si="38"/>
        <v>43363.766600000003</v>
      </c>
    </row>
    <row r="155" spans="1:30" x14ac:dyDescent="0.25">
      <c r="A155" t="s">
        <v>243</v>
      </c>
      <c r="B155" t="s">
        <v>241</v>
      </c>
      <c r="C155" t="s">
        <v>61</v>
      </c>
      <c r="D155">
        <v>1</v>
      </c>
      <c r="E155">
        <v>1400</v>
      </c>
      <c r="G155" s="3">
        <f t="shared" si="26"/>
        <v>16346.400000000001</v>
      </c>
      <c r="H155">
        <v>232</v>
      </c>
      <c r="I155">
        <v>0.49859999999999999</v>
      </c>
      <c r="J155">
        <v>135</v>
      </c>
      <c r="K155" s="4">
        <v>287</v>
      </c>
      <c r="L155">
        <f t="shared" si="27"/>
        <v>152</v>
      </c>
      <c r="M155">
        <f t="shared" si="28"/>
        <v>97</v>
      </c>
      <c r="N155">
        <f t="shared" si="29"/>
        <v>0.61052631578947369</v>
      </c>
      <c r="O155" s="4">
        <v>0.49859999999999999</v>
      </c>
      <c r="P155">
        <v>114</v>
      </c>
      <c r="Q155">
        <f>0.8*(P155-J155)/(K155-J155)+0.1</f>
        <v>-1.0526315789473689E-2</v>
      </c>
      <c r="R155">
        <f t="shared" si="30"/>
        <v>0.85893052631578948</v>
      </c>
      <c r="S155" s="4">
        <f>R155*365*P155</f>
        <v>35740.099199999997</v>
      </c>
      <c r="T155" s="4">
        <f t="shared" si="31"/>
        <v>25018.069439999996</v>
      </c>
      <c r="U155">
        <v>135</v>
      </c>
      <c r="V155">
        <f>1.25*L155</f>
        <v>190</v>
      </c>
      <c r="W155">
        <f>J155-L155/8</f>
        <v>116</v>
      </c>
      <c r="X155">
        <f t="shared" si="32"/>
        <v>-120.04043467273186</v>
      </c>
      <c r="Y155">
        <f t="shared" si="33"/>
        <v>160.10639373262572</v>
      </c>
      <c r="Z155">
        <f t="shared" si="34"/>
        <v>160.10639373262572</v>
      </c>
      <c r="AA155">
        <f t="shared" si="35"/>
        <v>0.23213891438224063</v>
      </c>
      <c r="AB155">
        <f t="shared" si="36"/>
        <v>0.66688526315789476</v>
      </c>
      <c r="AC155">
        <f t="shared" si="37"/>
        <v>38971.996998939918</v>
      </c>
      <c r="AD155" s="4">
        <f t="shared" si="38"/>
        <v>27280.39789925794</v>
      </c>
    </row>
    <row r="156" spans="1:30" x14ac:dyDescent="0.25">
      <c r="A156" t="s">
        <v>244</v>
      </c>
      <c r="B156" t="s">
        <v>241</v>
      </c>
      <c r="C156" t="s">
        <v>61</v>
      </c>
      <c r="D156">
        <v>2</v>
      </c>
      <c r="E156">
        <v>1995</v>
      </c>
      <c r="G156" s="3">
        <f t="shared" si="26"/>
        <v>23293.62</v>
      </c>
      <c r="H156">
        <v>292</v>
      </c>
      <c r="I156">
        <v>0.63839999999999997</v>
      </c>
      <c r="J156">
        <v>224</v>
      </c>
      <c r="K156" s="4">
        <v>331</v>
      </c>
      <c r="L156">
        <f t="shared" si="27"/>
        <v>107</v>
      </c>
      <c r="M156">
        <f t="shared" si="28"/>
        <v>68</v>
      </c>
      <c r="N156">
        <f t="shared" si="29"/>
        <v>0.60841121495327111</v>
      </c>
      <c r="O156" s="4">
        <v>0.63839999999999997</v>
      </c>
      <c r="P156">
        <v>114</v>
      </c>
      <c r="Q156">
        <f>0.8*(P156-J156)/(K156-J156)+0.1</f>
        <v>-0.72242990654205608</v>
      </c>
      <c r="R156">
        <f t="shared" si="30"/>
        <v>1.4223310280373833</v>
      </c>
      <c r="S156" s="4">
        <f>R156*365*P156</f>
        <v>59183.194076635518</v>
      </c>
      <c r="T156" s="4">
        <f t="shared" si="31"/>
        <v>41428.235853644859</v>
      </c>
      <c r="U156">
        <v>224</v>
      </c>
      <c r="V156">
        <f>1.25*L156</f>
        <v>133.75</v>
      </c>
      <c r="W156">
        <f>J156-L156/8</f>
        <v>210.625</v>
      </c>
      <c r="X156">
        <f t="shared" si="32"/>
        <v>-84.502148091988886</v>
      </c>
      <c r="Y156">
        <f t="shared" si="33"/>
        <v>177.19002716704577</v>
      </c>
      <c r="Z156">
        <f t="shared" si="34"/>
        <v>224</v>
      </c>
      <c r="AA156">
        <f t="shared" si="35"/>
        <v>0.1</v>
      </c>
      <c r="AB156">
        <f t="shared" si="36"/>
        <v>0.77146000000000003</v>
      </c>
      <c r="AC156">
        <f t="shared" si="37"/>
        <v>63074.569600000003</v>
      </c>
      <c r="AD156" s="4">
        <f t="shared" si="38"/>
        <v>44152.19872</v>
      </c>
    </row>
    <row r="157" spans="1:30" x14ac:dyDescent="0.25">
      <c r="A157" t="s">
        <v>245</v>
      </c>
      <c r="B157" t="s">
        <v>246</v>
      </c>
      <c r="C157" t="s">
        <v>52</v>
      </c>
      <c r="D157">
        <v>1</v>
      </c>
      <c r="E157">
        <v>760</v>
      </c>
      <c r="G157" s="3">
        <f t="shared" si="26"/>
        <v>8873.76</v>
      </c>
      <c r="H157">
        <v>169</v>
      </c>
      <c r="I157">
        <v>0.29039999999999999</v>
      </c>
      <c r="J157">
        <v>100</v>
      </c>
      <c r="K157" s="4">
        <v>195</v>
      </c>
      <c r="L157">
        <f t="shared" si="27"/>
        <v>95</v>
      </c>
      <c r="M157">
        <f t="shared" si="28"/>
        <v>69</v>
      </c>
      <c r="N157">
        <f t="shared" si="29"/>
        <v>0.68105263157894735</v>
      </c>
      <c r="O157" s="4">
        <v>0.29039999999999999</v>
      </c>
      <c r="P157">
        <v>114</v>
      </c>
      <c r="Q157">
        <f>0.8*(P157-J157)/(K157-J157)+0.1</f>
        <v>0.21789473684210528</v>
      </c>
      <c r="R157">
        <f t="shared" si="30"/>
        <v>0.6781581052631579</v>
      </c>
      <c r="S157" s="4">
        <f>R157*365*P157</f>
        <v>28218.158760000002</v>
      </c>
      <c r="T157" s="4">
        <f t="shared" si="31"/>
        <v>19752.711132</v>
      </c>
      <c r="U157">
        <v>100</v>
      </c>
      <c r="V157">
        <f>1.25*L157</f>
        <v>118.75</v>
      </c>
      <c r="W157">
        <f>J157-L157/8</f>
        <v>88.125</v>
      </c>
      <c r="X157">
        <f t="shared" si="32"/>
        <v>-75.025271670457414</v>
      </c>
      <c r="Y157">
        <f t="shared" si="33"/>
        <v>107.87899608289108</v>
      </c>
      <c r="Z157">
        <f t="shared" si="34"/>
        <v>107.87899608289108</v>
      </c>
      <c r="AA157">
        <f t="shared" si="35"/>
        <v>0.16634944069803012</v>
      </c>
      <c r="AB157">
        <f t="shared" si="36"/>
        <v>0.71895105263157899</v>
      </c>
      <c r="AC157">
        <f t="shared" si="37"/>
        <v>28309.296993580876</v>
      </c>
      <c r="AD157" s="4">
        <f t="shared" si="38"/>
        <v>19816.507895506613</v>
      </c>
    </row>
    <row r="158" spans="1:30" x14ac:dyDescent="0.25">
      <c r="A158" t="s">
        <v>247</v>
      </c>
      <c r="B158" t="s">
        <v>246</v>
      </c>
      <c r="C158" t="s">
        <v>52</v>
      </c>
      <c r="D158">
        <v>2</v>
      </c>
      <c r="E158">
        <v>965</v>
      </c>
      <c r="G158" s="3">
        <f t="shared" si="26"/>
        <v>11267.34</v>
      </c>
      <c r="H158">
        <v>189</v>
      </c>
      <c r="I158">
        <v>0.53969999999999996</v>
      </c>
      <c r="J158">
        <v>135</v>
      </c>
      <c r="K158" s="4">
        <v>284</v>
      </c>
      <c r="L158">
        <f t="shared" si="27"/>
        <v>149</v>
      </c>
      <c r="M158">
        <f t="shared" si="28"/>
        <v>54</v>
      </c>
      <c r="N158">
        <f t="shared" si="29"/>
        <v>0.38993288590604025</v>
      </c>
      <c r="O158" s="4">
        <v>0.53969999999999996</v>
      </c>
      <c r="P158">
        <v>114</v>
      </c>
      <c r="Q158">
        <f>0.8*(P158-J158)/(K158-J158)+0.1</f>
        <v>-1.2751677852348986E-2</v>
      </c>
      <c r="R158">
        <f t="shared" si="30"/>
        <v>0.86069167785234901</v>
      </c>
      <c r="S158" s="4">
        <f>R158*365*P158</f>
        <v>35813.380715436237</v>
      </c>
      <c r="T158" s="4">
        <f t="shared" si="31"/>
        <v>25069.366500805365</v>
      </c>
      <c r="U158">
        <v>135</v>
      </c>
      <c r="V158">
        <f>1.25*L158</f>
        <v>186.25</v>
      </c>
      <c r="W158">
        <f>J158-L158/8</f>
        <v>116.375</v>
      </c>
      <c r="X158">
        <f t="shared" si="32"/>
        <v>-117.67121556734901</v>
      </c>
      <c r="Y158">
        <f t="shared" si="33"/>
        <v>158.27863596158707</v>
      </c>
      <c r="Z158">
        <f t="shared" si="34"/>
        <v>158.27863596158707</v>
      </c>
      <c r="AA158">
        <f t="shared" si="35"/>
        <v>0.22498596489442724</v>
      </c>
      <c r="AB158">
        <f t="shared" si="36"/>
        <v>0.67254610738255027</v>
      </c>
      <c r="AC158">
        <f t="shared" si="37"/>
        <v>38854.133381691572</v>
      </c>
      <c r="AD158" s="4">
        <f t="shared" si="38"/>
        <v>27197.8933671841</v>
      </c>
    </row>
    <row r="159" spans="1:30" x14ac:dyDescent="0.25">
      <c r="A159" t="s">
        <v>248</v>
      </c>
      <c r="B159" t="s">
        <v>246</v>
      </c>
      <c r="C159" t="s">
        <v>61</v>
      </c>
      <c r="D159">
        <v>1</v>
      </c>
      <c r="E159">
        <v>1185</v>
      </c>
      <c r="G159" s="3">
        <f t="shared" si="26"/>
        <v>13836.059999999998</v>
      </c>
      <c r="H159">
        <v>289</v>
      </c>
      <c r="I159">
        <v>0.27950000000000003</v>
      </c>
      <c r="J159">
        <v>157</v>
      </c>
      <c r="K159" s="4">
        <v>320</v>
      </c>
      <c r="L159">
        <f t="shared" si="27"/>
        <v>163</v>
      </c>
      <c r="M159">
        <f t="shared" si="28"/>
        <v>132</v>
      </c>
      <c r="N159">
        <f t="shared" si="29"/>
        <v>0.74785276073619633</v>
      </c>
      <c r="O159" s="4">
        <v>0.27950000000000003</v>
      </c>
      <c r="P159">
        <v>114</v>
      </c>
      <c r="Q159">
        <f>0.8*(P159-J159)/(K159-J159)+0.1</f>
        <v>-0.11104294478527607</v>
      </c>
      <c r="R159">
        <f t="shared" si="30"/>
        <v>0.9384793865030675</v>
      </c>
      <c r="S159" s="4">
        <f>R159*365*P159</f>
        <v>39050.127272392638</v>
      </c>
      <c r="T159" s="4">
        <f t="shared" si="31"/>
        <v>27335.089090674846</v>
      </c>
      <c r="U159">
        <v>157</v>
      </c>
      <c r="V159">
        <f>1.25*L159</f>
        <v>203.75</v>
      </c>
      <c r="W159">
        <f>J159-L159/8</f>
        <v>136.625</v>
      </c>
      <c r="X159">
        <f t="shared" si="32"/>
        <v>-128.72757139246903</v>
      </c>
      <c r="Y159">
        <f t="shared" si="33"/>
        <v>177.80817222643415</v>
      </c>
      <c r="Z159">
        <f t="shared" si="34"/>
        <v>177.80817222643415</v>
      </c>
      <c r="AA159">
        <f t="shared" si="35"/>
        <v>0.20212599865734554</v>
      </c>
      <c r="AB159">
        <f t="shared" si="36"/>
        <v>0.69063748466257679</v>
      </c>
      <c r="AC159">
        <f t="shared" si="37"/>
        <v>44822.360918903876</v>
      </c>
      <c r="AD159" s="4">
        <f t="shared" si="38"/>
        <v>31375.652643232712</v>
      </c>
    </row>
    <row r="160" spans="1:30" x14ac:dyDescent="0.25">
      <c r="A160" t="s">
        <v>249</v>
      </c>
      <c r="B160" t="s">
        <v>209</v>
      </c>
      <c r="C160" t="s">
        <v>52</v>
      </c>
      <c r="D160">
        <v>1</v>
      </c>
      <c r="E160">
        <v>1700</v>
      </c>
      <c r="G160" s="3">
        <f t="shared" si="26"/>
        <v>19849.199999999997</v>
      </c>
      <c r="H160">
        <v>239</v>
      </c>
      <c r="I160">
        <v>0.67669999999999997</v>
      </c>
      <c r="J160">
        <v>98</v>
      </c>
      <c r="K160" s="4">
        <v>430</v>
      </c>
      <c r="L160">
        <f t="shared" si="27"/>
        <v>332</v>
      </c>
      <c r="M160">
        <f t="shared" si="28"/>
        <v>141</v>
      </c>
      <c r="N160">
        <f t="shared" si="29"/>
        <v>0.43975903614457834</v>
      </c>
      <c r="O160" s="4">
        <v>0.67669999999999997</v>
      </c>
      <c r="P160">
        <v>114</v>
      </c>
      <c r="Q160">
        <f>0.8*(P160-J160)/(K160-J160)+0.1</f>
        <v>0.13855421686746988</v>
      </c>
      <c r="R160">
        <f t="shared" si="30"/>
        <v>0.74094819277108437</v>
      </c>
      <c r="S160" s="4">
        <f>R160*365*P160</f>
        <v>30830.854301204818</v>
      </c>
      <c r="T160" s="4">
        <f t="shared" si="31"/>
        <v>21581.598010843372</v>
      </c>
      <c r="U160">
        <v>98</v>
      </c>
      <c r="V160">
        <f>1.25*L160</f>
        <v>415</v>
      </c>
      <c r="W160">
        <f>J160-L160/8</f>
        <v>56.5</v>
      </c>
      <c r="X160">
        <f t="shared" si="32"/>
        <v>-262.19358099570383</v>
      </c>
      <c r="Y160">
        <f t="shared" si="33"/>
        <v>251.27185999494569</v>
      </c>
      <c r="Z160">
        <f t="shared" si="34"/>
        <v>251.27185999494569</v>
      </c>
      <c r="AA160">
        <f t="shared" si="35"/>
        <v>0.46932978312035106</v>
      </c>
      <c r="AB160">
        <f t="shared" si="36"/>
        <v>0.47917240963855418</v>
      </c>
      <c r="AC160">
        <f t="shared" si="37"/>
        <v>43946.928059270933</v>
      </c>
      <c r="AD160" s="4">
        <f t="shared" si="38"/>
        <v>30762.849641489651</v>
      </c>
    </row>
    <row r="161" spans="1:30" x14ac:dyDescent="0.25">
      <c r="A161" t="s">
        <v>250</v>
      </c>
      <c r="B161" t="s">
        <v>246</v>
      </c>
      <c r="C161" t="s">
        <v>61</v>
      </c>
      <c r="D161">
        <v>2</v>
      </c>
      <c r="E161">
        <v>1340</v>
      </c>
      <c r="G161" s="3">
        <f t="shared" si="26"/>
        <v>15645.84</v>
      </c>
      <c r="H161">
        <v>278</v>
      </c>
      <c r="I161">
        <v>0.38900000000000001</v>
      </c>
      <c r="J161">
        <v>135</v>
      </c>
      <c r="K161" s="4">
        <v>347</v>
      </c>
      <c r="L161">
        <f t="shared" si="27"/>
        <v>212</v>
      </c>
      <c r="M161">
        <f t="shared" si="28"/>
        <v>143</v>
      </c>
      <c r="N161">
        <f t="shared" si="29"/>
        <v>0.63962264150943393</v>
      </c>
      <c r="O161" s="4">
        <v>0.38900000000000001</v>
      </c>
      <c r="P161">
        <v>114</v>
      </c>
      <c r="Q161">
        <f>0.8*(P161-J161)/(K161-J161)+0.1</f>
        <v>2.0754716981132071E-2</v>
      </c>
      <c r="R161">
        <f t="shared" si="30"/>
        <v>0.8341747169811321</v>
      </c>
      <c r="S161" s="4">
        <f>R161*365*P161</f>
        <v>34710.009973584907</v>
      </c>
      <c r="T161" s="4">
        <f t="shared" si="31"/>
        <v>24297.006981509432</v>
      </c>
      <c r="U161">
        <v>135</v>
      </c>
      <c r="V161">
        <f>1.25*L161</f>
        <v>265</v>
      </c>
      <c r="W161">
        <f>J161-L161/8</f>
        <v>108.5</v>
      </c>
      <c r="X161">
        <f t="shared" si="32"/>
        <v>-167.42481678038919</v>
      </c>
      <c r="Y161">
        <f t="shared" si="33"/>
        <v>196.66154915339905</v>
      </c>
      <c r="Z161">
        <f t="shared" si="34"/>
        <v>196.66154915339905</v>
      </c>
      <c r="AA161">
        <f t="shared" si="35"/>
        <v>0.33268509114490208</v>
      </c>
      <c r="AB161">
        <f t="shared" si="36"/>
        <v>0.58731301886792453</v>
      </c>
      <c r="AC161">
        <f t="shared" si="37"/>
        <v>42158.189166911812</v>
      </c>
      <c r="AD161" s="4">
        <f t="shared" si="38"/>
        <v>29510.732416838266</v>
      </c>
    </row>
    <row r="162" spans="1:30" x14ac:dyDescent="0.25">
      <c r="A162" t="s">
        <v>251</v>
      </c>
      <c r="B162" t="s">
        <v>252</v>
      </c>
      <c r="C162" t="s">
        <v>52</v>
      </c>
      <c r="D162">
        <v>1</v>
      </c>
      <c r="E162">
        <v>1150</v>
      </c>
      <c r="G162" s="3">
        <f t="shared" si="26"/>
        <v>13427.400000000001</v>
      </c>
      <c r="H162">
        <v>183</v>
      </c>
      <c r="I162">
        <v>0.57530000000000003</v>
      </c>
      <c r="J162">
        <v>80</v>
      </c>
      <c r="K162" s="4">
        <v>267</v>
      </c>
      <c r="L162">
        <f t="shared" si="27"/>
        <v>187</v>
      </c>
      <c r="M162">
        <f t="shared" si="28"/>
        <v>103</v>
      </c>
      <c r="N162">
        <f t="shared" si="29"/>
        <v>0.54064171122994653</v>
      </c>
      <c r="O162" s="4">
        <v>0.57530000000000003</v>
      </c>
      <c r="P162">
        <v>114</v>
      </c>
      <c r="Q162">
        <f>0.8*(P162-J162)/(K162-J162)+0.1</f>
        <v>0.24545454545454548</v>
      </c>
      <c r="R162">
        <f t="shared" si="30"/>
        <v>0.65634727272727278</v>
      </c>
      <c r="S162" s="4">
        <f>R162*365*P162</f>
        <v>27310.610018181818</v>
      </c>
      <c r="T162" s="4">
        <f t="shared" si="31"/>
        <v>19117.427012727272</v>
      </c>
      <c r="U162">
        <v>80</v>
      </c>
      <c r="V162">
        <f>1.25*L162</f>
        <v>233.75</v>
      </c>
      <c r="W162">
        <f>J162-L162/8</f>
        <v>56.625</v>
      </c>
      <c r="X162">
        <f t="shared" si="32"/>
        <v>-147.68132423553197</v>
      </c>
      <c r="Y162">
        <f t="shared" si="33"/>
        <v>153.93023439474348</v>
      </c>
      <c r="Z162">
        <f t="shared" si="34"/>
        <v>153.93023439474348</v>
      </c>
      <c r="AA162">
        <f t="shared" si="35"/>
        <v>0.41627907762457106</v>
      </c>
      <c r="AB162">
        <f t="shared" si="36"/>
        <v>0.52115673796791451</v>
      </c>
      <c r="AC162">
        <f t="shared" si="37"/>
        <v>29280.949273607363</v>
      </c>
      <c r="AD162" s="4">
        <f t="shared" si="38"/>
        <v>20496.664491525153</v>
      </c>
    </row>
    <row r="163" spans="1:30" x14ac:dyDescent="0.25">
      <c r="A163" t="s">
        <v>253</v>
      </c>
      <c r="B163" t="s">
        <v>252</v>
      </c>
      <c r="C163" t="s">
        <v>52</v>
      </c>
      <c r="D163">
        <v>2</v>
      </c>
      <c r="E163">
        <v>2000</v>
      </c>
      <c r="G163" s="3">
        <f t="shared" si="26"/>
        <v>23352</v>
      </c>
      <c r="H163">
        <v>237</v>
      </c>
      <c r="I163">
        <v>0.31230000000000002</v>
      </c>
      <c r="J163">
        <v>160</v>
      </c>
      <c r="K163" s="4">
        <v>323</v>
      </c>
      <c r="L163">
        <f t="shared" si="27"/>
        <v>163</v>
      </c>
      <c r="M163">
        <f t="shared" si="28"/>
        <v>77</v>
      </c>
      <c r="N163">
        <f t="shared" si="29"/>
        <v>0.47791411042944787</v>
      </c>
      <c r="O163" s="4">
        <v>0.31230000000000002</v>
      </c>
      <c r="P163">
        <v>114</v>
      </c>
      <c r="Q163">
        <f>0.8*(P163-J163)/(K163-J163)+0.1</f>
        <v>-0.1257668711656442</v>
      </c>
      <c r="R163">
        <f t="shared" si="30"/>
        <v>0.95013190184049079</v>
      </c>
      <c r="S163" s="4">
        <f>R163*365*P163</f>
        <v>39534.988435582825</v>
      </c>
      <c r="T163" s="4">
        <f t="shared" si="31"/>
        <v>27674.491904907976</v>
      </c>
      <c r="U163">
        <v>160</v>
      </c>
      <c r="V163">
        <f>1.25*L163</f>
        <v>203.75</v>
      </c>
      <c r="W163">
        <f>J163-L163/8</f>
        <v>139.625</v>
      </c>
      <c r="X163">
        <f t="shared" si="32"/>
        <v>-128.72757139246903</v>
      </c>
      <c r="Y163">
        <f t="shared" si="33"/>
        <v>179.30817222643412</v>
      </c>
      <c r="Z163">
        <f t="shared" si="34"/>
        <v>179.30817222643412</v>
      </c>
      <c r="AA163">
        <f t="shared" si="35"/>
        <v>0.19476403546716134</v>
      </c>
      <c r="AB163">
        <f t="shared" si="36"/>
        <v>0.69646374233128849</v>
      </c>
      <c r="AC163">
        <f t="shared" si="37"/>
        <v>45581.798840683012</v>
      </c>
      <c r="AD163" s="4">
        <f t="shared" si="38"/>
        <v>31907.259188478107</v>
      </c>
    </row>
    <row r="164" spans="1:30" x14ac:dyDescent="0.25">
      <c r="A164" t="s">
        <v>254</v>
      </c>
      <c r="B164" t="s">
        <v>252</v>
      </c>
      <c r="C164" t="s">
        <v>61</v>
      </c>
      <c r="D164">
        <v>1</v>
      </c>
      <c r="E164">
        <v>1600</v>
      </c>
      <c r="G164" s="3">
        <f t="shared" si="26"/>
        <v>18681.599999999999</v>
      </c>
      <c r="H164">
        <v>297</v>
      </c>
      <c r="I164">
        <v>0.4521</v>
      </c>
      <c r="J164">
        <v>225</v>
      </c>
      <c r="K164" s="4">
        <v>406</v>
      </c>
      <c r="L164">
        <f t="shared" si="27"/>
        <v>181</v>
      </c>
      <c r="M164">
        <f t="shared" si="28"/>
        <v>72</v>
      </c>
      <c r="N164">
        <f t="shared" si="29"/>
        <v>0.41823204419889504</v>
      </c>
      <c r="O164" s="4">
        <v>0.4521</v>
      </c>
      <c r="P164">
        <v>114</v>
      </c>
      <c r="Q164">
        <f>0.8*(P164-J164)/(K164-J164)+0.1</f>
        <v>-0.39060773480662991</v>
      </c>
      <c r="R164">
        <f t="shared" si="30"/>
        <v>1.1597269613259669</v>
      </c>
      <c r="S164" s="4">
        <f>R164*365*P164</f>
        <v>48256.238860773483</v>
      </c>
      <c r="T164" s="4">
        <f t="shared" si="31"/>
        <v>33779.367202541434</v>
      </c>
      <c r="U164">
        <v>225</v>
      </c>
      <c r="V164">
        <f>1.25*L164</f>
        <v>226.25</v>
      </c>
      <c r="W164">
        <f>J164-L164/8</f>
        <v>202.375</v>
      </c>
      <c r="X164">
        <f t="shared" si="32"/>
        <v>-142.94288602476624</v>
      </c>
      <c r="Y164">
        <f t="shared" si="33"/>
        <v>222.77471885266615</v>
      </c>
      <c r="Z164">
        <f t="shared" si="34"/>
        <v>225</v>
      </c>
      <c r="AA164">
        <f t="shared" si="35"/>
        <v>0.1</v>
      </c>
      <c r="AB164">
        <f t="shared" si="36"/>
        <v>0.77146000000000003</v>
      </c>
      <c r="AC164">
        <f t="shared" si="37"/>
        <v>63356.152500000004</v>
      </c>
      <c r="AD164" s="4">
        <f t="shared" si="38"/>
        <v>44349.306750000003</v>
      </c>
    </row>
    <row r="165" spans="1:30" x14ac:dyDescent="0.25">
      <c r="A165" t="s">
        <v>255</v>
      </c>
      <c r="B165" t="s">
        <v>252</v>
      </c>
      <c r="C165" t="s">
        <v>61</v>
      </c>
      <c r="D165">
        <v>2</v>
      </c>
      <c r="E165">
        <v>2150</v>
      </c>
      <c r="G165" s="3">
        <f t="shared" si="26"/>
        <v>25103.399999999998</v>
      </c>
      <c r="H165">
        <v>360</v>
      </c>
      <c r="I165">
        <v>0.53149999999999997</v>
      </c>
      <c r="J165">
        <v>170</v>
      </c>
      <c r="K165" s="4">
        <v>447</v>
      </c>
      <c r="L165">
        <f t="shared" si="27"/>
        <v>277</v>
      </c>
      <c r="M165">
        <f t="shared" si="28"/>
        <v>190</v>
      </c>
      <c r="N165">
        <f t="shared" si="29"/>
        <v>0.64873646209386282</v>
      </c>
      <c r="O165" s="4">
        <v>0.53149999999999997</v>
      </c>
      <c r="P165">
        <v>114</v>
      </c>
      <c r="Q165">
        <f>0.8*(P165-J165)/(K165-J165)+0.1</f>
        <v>-6.1732851985559584E-2</v>
      </c>
      <c r="R165">
        <f t="shared" si="30"/>
        <v>0.89945537906137185</v>
      </c>
      <c r="S165" s="4">
        <f>R165*365*P165</f>
        <v>37426.338322743686</v>
      </c>
      <c r="T165" s="4">
        <f t="shared" si="31"/>
        <v>26198.43682592058</v>
      </c>
      <c r="U165">
        <v>170</v>
      </c>
      <c r="V165">
        <f>1.25*L165</f>
        <v>346.25</v>
      </c>
      <c r="W165">
        <f>J165-L165/8</f>
        <v>135.375</v>
      </c>
      <c r="X165">
        <f t="shared" si="32"/>
        <v>-218.75789739701796</v>
      </c>
      <c r="Y165">
        <f t="shared" si="33"/>
        <v>253.76296752590346</v>
      </c>
      <c r="Z165">
        <f t="shared" si="34"/>
        <v>253.76296752590346</v>
      </c>
      <c r="AA165">
        <f t="shared" si="35"/>
        <v>0.34191470765603887</v>
      </c>
      <c r="AB165">
        <f t="shared" si="36"/>
        <v>0.58000870036101082</v>
      </c>
      <c r="AC165">
        <f t="shared" si="37"/>
        <v>53722.426082975217</v>
      </c>
      <c r="AD165" s="4">
        <f t="shared" si="38"/>
        <v>37605.698258082652</v>
      </c>
    </row>
    <row r="166" spans="1:30" x14ac:dyDescent="0.25">
      <c r="A166" t="s">
        <v>256</v>
      </c>
      <c r="B166" t="s">
        <v>257</v>
      </c>
      <c r="C166" t="s">
        <v>52</v>
      </c>
      <c r="D166">
        <v>1</v>
      </c>
      <c r="E166">
        <v>1600</v>
      </c>
      <c r="G166" s="3">
        <f t="shared" si="26"/>
        <v>18681.599999999999</v>
      </c>
      <c r="H166">
        <v>209</v>
      </c>
      <c r="I166">
        <v>0.53969999999999996</v>
      </c>
      <c r="J166">
        <v>94</v>
      </c>
      <c r="K166" s="4">
        <v>411</v>
      </c>
      <c r="L166">
        <f t="shared" si="27"/>
        <v>317</v>
      </c>
      <c r="M166">
        <f t="shared" si="28"/>
        <v>115</v>
      </c>
      <c r="N166">
        <f t="shared" si="29"/>
        <v>0.39022082018927451</v>
      </c>
      <c r="O166" s="4">
        <v>0.53969999999999996</v>
      </c>
      <c r="P166">
        <v>114</v>
      </c>
      <c r="Q166">
        <f>0.8*(P166-J166)/(K166-J166)+0.1</f>
        <v>0.15047318611987381</v>
      </c>
      <c r="R166">
        <f t="shared" si="30"/>
        <v>0.7315155205047319</v>
      </c>
      <c r="S166" s="4">
        <f>R166*365*P166</f>
        <v>30438.360808201898</v>
      </c>
      <c r="T166" s="4">
        <f t="shared" si="31"/>
        <v>21306.852565741327</v>
      </c>
      <c r="U166">
        <v>94</v>
      </c>
      <c r="V166">
        <f>1.25*L166</f>
        <v>396.25</v>
      </c>
      <c r="W166">
        <f>J166-L166/8</f>
        <v>54.375</v>
      </c>
      <c r="X166">
        <f t="shared" si="32"/>
        <v>-250.3474854687895</v>
      </c>
      <c r="Y166">
        <f t="shared" si="33"/>
        <v>240.13307113975236</v>
      </c>
      <c r="Z166">
        <f t="shared" si="34"/>
        <v>240.13307113975236</v>
      </c>
      <c r="AA166">
        <f t="shared" si="35"/>
        <v>0.46879008489527407</v>
      </c>
      <c r="AB166">
        <f t="shared" si="36"/>
        <v>0.47959952681388013</v>
      </c>
      <c r="AC166">
        <f t="shared" si="37"/>
        <v>42036.213161211002</v>
      </c>
      <c r="AD166" s="4">
        <f t="shared" si="38"/>
        <v>29425.349212847701</v>
      </c>
    </row>
    <row r="167" spans="1:30" x14ac:dyDescent="0.25">
      <c r="A167" t="s">
        <v>258</v>
      </c>
      <c r="B167" t="s">
        <v>257</v>
      </c>
      <c r="C167" t="s">
        <v>52</v>
      </c>
      <c r="D167">
        <v>2</v>
      </c>
      <c r="E167">
        <v>2100</v>
      </c>
      <c r="G167" s="3">
        <f t="shared" si="26"/>
        <v>24519.599999999999</v>
      </c>
      <c r="H167">
        <v>265</v>
      </c>
      <c r="I167">
        <v>0.4027</v>
      </c>
      <c r="J167">
        <v>130</v>
      </c>
      <c r="K167" s="4">
        <v>438</v>
      </c>
      <c r="L167">
        <f t="shared" si="27"/>
        <v>308</v>
      </c>
      <c r="M167">
        <f t="shared" si="28"/>
        <v>135</v>
      </c>
      <c r="N167">
        <f t="shared" si="29"/>
        <v>0.45064935064935063</v>
      </c>
      <c r="O167" s="4">
        <v>0.4027</v>
      </c>
      <c r="P167">
        <v>114</v>
      </c>
      <c r="Q167">
        <f>0.8*(P167-J167)/(K167-J167)+0.1</f>
        <v>5.8441558441558447E-2</v>
      </c>
      <c r="R167">
        <f t="shared" si="30"/>
        <v>0.80434935064935065</v>
      </c>
      <c r="S167" s="4">
        <f>R167*365*P167</f>
        <v>33468.976480519479</v>
      </c>
      <c r="T167" s="4">
        <f t="shared" si="31"/>
        <v>23428.283536363633</v>
      </c>
      <c r="U167">
        <v>130</v>
      </c>
      <c r="V167">
        <f>1.25*L167</f>
        <v>385</v>
      </c>
      <c r="W167">
        <f>J167-L167/8</f>
        <v>91.5</v>
      </c>
      <c r="X167">
        <f t="shared" si="32"/>
        <v>-243.23982815264088</v>
      </c>
      <c r="Y167">
        <f t="shared" si="33"/>
        <v>252.64979782663633</v>
      </c>
      <c r="Z167">
        <f t="shared" si="34"/>
        <v>252.64979782663633</v>
      </c>
      <c r="AA167">
        <f t="shared" si="35"/>
        <v>0.41857090344580866</v>
      </c>
      <c r="AB167">
        <f t="shared" si="36"/>
        <v>0.51934298701298709</v>
      </c>
      <c r="AC167">
        <f t="shared" si="37"/>
        <v>47892.343745102102</v>
      </c>
      <c r="AD167" s="4">
        <f t="shared" si="38"/>
        <v>33524.640621571467</v>
      </c>
    </row>
    <row r="168" spans="1:30" x14ac:dyDescent="0.25">
      <c r="A168" t="s">
        <v>259</v>
      </c>
      <c r="B168" t="s">
        <v>257</v>
      </c>
      <c r="C168" t="s">
        <v>61</v>
      </c>
      <c r="D168">
        <v>1</v>
      </c>
      <c r="E168">
        <v>1200</v>
      </c>
      <c r="G168" s="3">
        <f t="shared" si="26"/>
        <v>14011.199999999999</v>
      </c>
      <c r="H168">
        <v>435</v>
      </c>
      <c r="I168">
        <v>0.4</v>
      </c>
      <c r="J168">
        <v>162</v>
      </c>
      <c r="K168" s="4">
        <v>504</v>
      </c>
      <c r="L168">
        <f t="shared" si="27"/>
        <v>342</v>
      </c>
      <c r="M168">
        <f t="shared" si="28"/>
        <v>273</v>
      </c>
      <c r="N168">
        <f t="shared" si="29"/>
        <v>0.73859649122807014</v>
      </c>
      <c r="O168" s="4">
        <v>0.4</v>
      </c>
      <c r="P168">
        <v>114</v>
      </c>
      <c r="Q168">
        <f>0.8*(P168-J168)/(K168-J168)+0.1</f>
        <v>-1.2280701754385975E-2</v>
      </c>
      <c r="R168">
        <f t="shared" si="30"/>
        <v>0.86031894736842107</v>
      </c>
      <c r="S168" s="4">
        <f>R168*365*P168</f>
        <v>35797.871399999996</v>
      </c>
      <c r="T168" s="4">
        <f t="shared" si="31"/>
        <v>25058.509979999995</v>
      </c>
      <c r="U168">
        <v>162</v>
      </c>
      <c r="V168">
        <f>1.25*L168</f>
        <v>427.5</v>
      </c>
      <c r="W168">
        <f>J168-L168/8</f>
        <v>119.25</v>
      </c>
      <c r="X168">
        <f t="shared" si="32"/>
        <v>-270.09097801364669</v>
      </c>
      <c r="Y168">
        <f t="shared" si="33"/>
        <v>289.36438589840787</v>
      </c>
      <c r="Z168">
        <f t="shared" si="34"/>
        <v>289.36438589840787</v>
      </c>
      <c r="AA168">
        <f t="shared" si="35"/>
        <v>0.39792838806645114</v>
      </c>
      <c r="AB168">
        <f t="shared" si="36"/>
        <v>0.53567947368421054</v>
      </c>
      <c r="AC168">
        <f t="shared" si="37"/>
        <v>56577.395108470082</v>
      </c>
      <c r="AD168" s="4">
        <f t="shared" si="38"/>
        <v>39604.176575929057</v>
      </c>
    </row>
    <row r="169" spans="1:30" x14ac:dyDescent="0.25">
      <c r="A169" t="s">
        <v>260</v>
      </c>
      <c r="B169" t="s">
        <v>257</v>
      </c>
      <c r="C169" t="s">
        <v>61</v>
      </c>
      <c r="D169">
        <v>2</v>
      </c>
      <c r="E169">
        <v>2100</v>
      </c>
      <c r="G169" s="3">
        <f t="shared" si="26"/>
        <v>24519.599999999999</v>
      </c>
      <c r="H169">
        <v>487</v>
      </c>
      <c r="I169">
        <v>0.43009999999999998</v>
      </c>
      <c r="J169">
        <v>175</v>
      </c>
      <c r="K169" s="4">
        <v>755</v>
      </c>
      <c r="L169">
        <f t="shared" si="27"/>
        <v>580</v>
      </c>
      <c r="M169">
        <f t="shared" si="28"/>
        <v>312</v>
      </c>
      <c r="N169">
        <f t="shared" si="29"/>
        <v>0.53034482758620693</v>
      </c>
      <c r="O169" s="4">
        <v>0.43009999999999998</v>
      </c>
      <c r="P169">
        <v>114</v>
      </c>
      <c r="Q169">
        <f>0.8*(P169-J169)/(K169-J169)+0.1</f>
        <v>1.5862068965517243E-2</v>
      </c>
      <c r="R169">
        <f t="shared" si="30"/>
        <v>0.83804675862068967</v>
      </c>
      <c r="S169" s="4">
        <f>R169*365*P169</f>
        <v>34871.1256262069</v>
      </c>
      <c r="T169" s="4">
        <f t="shared" si="31"/>
        <v>24409.787938344827</v>
      </c>
      <c r="U169">
        <v>175</v>
      </c>
      <c r="V169">
        <f>1.25*L169</f>
        <v>725</v>
      </c>
      <c r="W169">
        <f>J169-L169/8</f>
        <v>102.5</v>
      </c>
      <c r="X169">
        <f t="shared" si="32"/>
        <v>-458.04902704068741</v>
      </c>
      <c r="Y169">
        <f t="shared" si="33"/>
        <v>440.86650240080871</v>
      </c>
      <c r="Z169">
        <f t="shared" si="34"/>
        <v>440.86650240080871</v>
      </c>
      <c r="AA169">
        <f t="shared" si="35"/>
        <v>0.46671241710456374</v>
      </c>
      <c r="AB169">
        <f t="shared" si="36"/>
        <v>0.48124379310344828</v>
      </c>
      <c r="AC169">
        <f t="shared" si="37"/>
        <v>77439.957771679721</v>
      </c>
      <c r="AD169" s="4">
        <f t="shared" si="38"/>
        <v>54207.970440175799</v>
      </c>
    </row>
    <row r="170" spans="1:30" x14ac:dyDescent="0.25">
      <c r="A170" t="s">
        <v>261</v>
      </c>
      <c r="B170" t="s">
        <v>262</v>
      </c>
      <c r="C170" t="s">
        <v>52</v>
      </c>
      <c r="D170">
        <v>2</v>
      </c>
      <c r="E170">
        <v>2500</v>
      </c>
      <c r="G170" s="3">
        <f t="shared" si="26"/>
        <v>29190</v>
      </c>
      <c r="H170">
        <v>231</v>
      </c>
      <c r="I170">
        <v>0.4027</v>
      </c>
      <c r="J170">
        <v>129</v>
      </c>
      <c r="K170" s="4">
        <v>431</v>
      </c>
      <c r="L170">
        <f t="shared" si="27"/>
        <v>302</v>
      </c>
      <c r="M170">
        <f t="shared" si="28"/>
        <v>102</v>
      </c>
      <c r="N170">
        <f t="shared" si="29"/>
        <v>0.37019867549668872</v>
      </c>
      <c r="O170" s="4">
        <v>0.4027</v>
      </c>
      <c r="P170">
        <v>114</v>
      </c>
      <c r="Q170">
        <f>0.8*(P170-J170)/(K170-J170)+0.1</f>
        <v>6.0264900662251659E-2</v>
      </c>
      <c r="R170">
        <f t="shared" si="30"/>
        <v>0.80290635761589402</v>
      </c>
      <c r="S170" s="4">
        <f>R170*365*P170</f>
        <v>33408.933540397353</v>
      </c>
      <c r="T170" s="4">
        <f t="shared" si="31"/>
        <v>23386.253478278144</v>
      </c>
      <c r="U170">
        <v>129</v>
      </c>
      <c r="V170">
        <f>1.25*L170</f>
        <v>377.5</v>
      </c>
      <c r="W170">
        <f>J170-L170/8</f>
        <v>91.25</v>
      </c>
      <c r="X170">
        <f t="shared" si="32"/>
        <v>-238.50138994187515</v>
      </c>
      <c r="Y170">
        <f t="shared" si="33"/>
        <v>248.49428228455901</v>
      </c>
      <c r="Z170">
        <f t="shared" si="34"/>
        <v>248.49428228455901</v>
      </c>
      <c r="AA170">
        <f t="shared" si="35"/>
        <v>0.41654114512465962</v>
      </c>
      <c r="AB170">
        <f t="shared" si="36"/>
        <v>0.5209493377483444</v>
      </c>
      <c r="AC170">
        <f t="shared" si="37"/>
        <v>47250.320103492777</v>
      </c>
      <c r="AD170" s="4">
        <f t="shared" si="38"/>
        <v>33075.224072444944</v>
      </c>
    </row>
    <row r="171" spans="1:30" x14ac:dyDescent="0.25">
      <c r="A171" t="s">
        <v>263</v>
      </c>
      <c r="B171" t="s">
        <v>51</v>
      </c>
      <c r="C171" t="s">
        <v>61</v>
      </c>
      <c r="D171">
        <v>2</v>
      </c>
      <c r="E171">
        <v>2000</v>
      </c>
      <c r="G171" s="3">
        <f t="shared" si="26"/>
        <v>23352</v>
      </c>
      <c r="H171">
        <v>199</v>
      </c>
      <c r="I171">
        <v>0.31230000000000002</v>
      </c>
      <c r="J171">
        <v>97</v>
      </c>
      <c r="K171" s="4">
        <v>240</v>
      </c>
      <c r="L171">
        <f t="shared" si="27"/>
        <v>143</v>
      </c>
      <c r="M171">
        <f t="shared" si="28"/>
        <v>102</v>
      </c>
      <c r="N171">
        <f t="shared" si="29"/>
        <v>0.67062937062937067</v>
      </c>
      <c r="O171" s="4">
        <v>0.31230000000000002</v>
      </c>
      <c r="P171">
        <v>114</v>
      </c>
      <c r="Q171">
        <f>0.8*(P171-J171)/(K171-J171)+0.1</f>
        <v>0.19510489510489512</v>
      </c>
      <c r="R171">
        <f t="shared" si="30"/>
        <v>0.69619398601398608</v>
      </c>
      <c r="S171" s="4">
        <f>R171*365*P171</f>
        <v>28968.63175804196</v>
      </c>
      <c r="T171" s="4">
        <f t="shared" si="31"/>
        <v>20278.042230629369</v>
      </c>
      <c r="U171">
        <v>97</v>
      </c>
      <c r="V171">
        <f>1.25*L171</f>
        <v>178.75</v>
      </c>
      <c r="W171">
        <f>J171-L171/8</f>
        <v>79.125</v>
      </c>
      <c r="X171">
        <f t="shared" si="32"/>
        <v>-112.93277735658327</v>
      </c>
      <c r="Y171">
        <f t="shared" si="33"/>
        <v>135.62312041950975</v>
      </c>
      <c r="Z171">
        <f t="shared" si="34"/>
        <v>135.62312041950975</v>
      </c>
      <c r="AA171">
        <f t="shared" si="35"/>
        <v>0.31607340094830627</v>
      </c>
      <c r="AB171">
        <f t="shared" si="36"/>
        <v>0.60045951048951052</v>
      </c>
      <c r="AC171">
        <f t="shared" si="37"/>
        <v>29724.210261827946</v>
      </c>
      <c r="AD171" s="4">
        <f t="shared" si="38"/>
        <v>20806.947183279561</v>
      </c>
    </row>
    <row r="172" spans="1:30" x14ac:dyDescent="0.25">
      <c r="A172" t="s">
        <v>264</v>
      </c>
      <c r="B172" t="s">
        <v>262</v>
      </c>
      <c r="C172" t="s">
        <v>61</v>
      </c>
      <c r="D172">
        <v>1</v>
      </c>
      <c r="E172">
        <v>2500</v>
      </c>
      <c r="G172" s="3">
        <f t="shared" si="26"/>
        <v>29190</v>
      </c>
      <c r="H172">
        <v>490</v>
      </c>
      <c r="I172">
        <v>0.2301</v>
      </c>
      <c r="J172">
        <v>186</v>
      </c>
      <c r="K172" s="4">
        <v>578</v>
      </c>
      <c r="L172">
        <f t="shared" si="27"/>
        <v>392</v>
      </c>
      <c r="M172">
        <f t="shared" si="28"/>
        <v>304</v>
      </c>
      <c r="N172">
        <f t="shared" si="29"/>
        <v>0.7204081632653061</v>
      </c>
      <c r="O172" s="4">
        <v>0.2301</v>
      </c>
      <c r="P172">
        <v>114</v>
      </c>
      <c r="Q172">
        <f>0.8*(P172-J172)/(K172-J172)+0.1</f>
        <v>-4.6938775510204089E-2</v>
      </c>
      <c r="R172">
        <f t="shared" si="30"/>
        <v>0.88774734693877555</v>
      </c>
      <c r="S172" s="4">
        <f>R172*365*P172</f>
        <v>36939.167106122455</v>
      </c>
      <c r="T172" s="4">
        <f t="shared" si="31"/>
        <v>25857.416974285716</v>
      </c>
      <c r="U172">
        <v>186</v>
      </c>
      <c r="V172">
        <f>1.25*L172</f>
        <v>490</v>
      </c>
      <c r="W172">
        <f>J172-L172/8</f>
        <v>137</v>
      </c>
      <c r="X172">
        <f t="shared" si="32"/>
        <v>-309.57796310336113</v>
      </c>
      <c r="Y172">
        <f t="shared" si="33"/>
        <v>331.82701541571902</v>
      </c>
      <c r="Z172">
        <f t="shared" si="34"/>
        <v>331.82701541571902</v>
      </c>
      <c r="AA172">
        <f t="shared" si="35"/>
        <v>0.39760615390963067</v>
      </c>
      <c r="AB172">
        <f t="shared" si="36"/>
        <v>0.53593448979591829</v>
      </c>
      <c r="AC172">
        <f t="shared" si="37"/>
        <v>64910.702905673883</v>
      </c>
      <c r="AD172" s="4">
        <f t="shared" si="38"/>
        <v>45437.492033971714</v>
      </c>
    </row>
    <row r="173" spans="1:30" x14ac:dyDescent="0.25">
      <c r="A173" t="s">
        <v>265</v>
      </c>
      <c r="B173" t="s">
        <v>262</v>
      </c>
      <c r="C173" t="s">
        <v>61</v>
      </c>
      <c r="D173">
        <v>2</v>
      </c>
      <c r="E173">
        <v>2750</v>
      </c>
      <c r="G173" s="3">
        <f t="shared" si="26"/>
        <v>32109</v>
      </c>
      <c r="H173">
        <v>538</v>
      </c>
      <c r="I173">
        <v>0.6</v>
      </c>
      <c r="J173">
        <v>188</v>
      </c>
      <c r="K173" s="4">
        <v>810</v>
      </c>
      <c r="L173">
        <f t="shared" si="27"/>
        <v>622</v>
      </c>
      <c r="M173">
        <f t="shared" si="28"/>
        <v>350</v>
      </c>
      <c r="N173">
        <f t="shared" si="29"/>
        <v>0.5501607717041801</v>
      </c>
      <c r="O173" s="4">
        <v>0.6</v>
      </c>
      <c r="P173">
        <v>114</v>
      </c>
      <c r="Q173">
        <f>0.8*(P173-J173)/(K173-J173)+0.1</f>
        <v>4.8231511254019366E-3</v>
      </c>
      <c r="R173">
        <f t="shared" si="30"/>
        <v>0.84678295819935689</v>
      </c>
      <c r="S173" s="4">
        <f>R173*365*P173</f>
        <v>35234.63889067524</v>
      </c>
      <c r="T173" s="4">
        <f t="shared" si="31"/>
        <v>24664.247223472667</v>
      </c>
      <c r="U173">
        <v>188</v>
      </c>
      <c r="V173">
        <f>1.25*L173</f>
        <v>777.5</v>
      </c>
      <c r="W173">
        <f>J173-L173/8</f>
        <v>110.25</v>
      </c>
      <c r="X173">
        <f t="shared" si="32"/>
        <v>-491.21809451604753</v>
      </c>
      <c r="Y173">
        <f t="shared" si="33"/>
        <v>472.95511119535001</v>
      </c>
      <c r="Z173">
        <f t="shared" si="34"/>
        <v>472.95511119535001</v>
      </c>
      <c r="AA173">
        <f t="shared" si="35"/>
        <v>0.46650175073356914</v>
      </c>
      <c r="AB173">
        <f t="shared" si="36"/>
        <v>0.48141051446945343</v>
      </c>
      <c r="AC173">
        <f t="shared" si="37"/>
        <v>83105.23064155152</v>
      </c>
      <c r="AD173" s="4">
        <f t="shared" si="38"/>
        <v>58173.661449086059</v>
      </c>
    </row>
    <row r="174" spans="1:30" x14ac:dyDescent="0.25">
      <c r="A174" t="s">
        <v>266</v>
      </c>
      <c r="B174" t="s">
        <v>262</v>
      </c>
      <c r="C174" t="s">
        <v>52</v>
      </c>
      <c r="D174">
        <v>1</v>
      </c>
      <c r="E174">
        <v>1800</v>
      </c>
      <c r="G174" s="3">
        <f t="shared" si="26"/>
        <v>21016.799999999999</v>
      </c>
      <c r="H174">
        <v>288</v>
      </c>
      <c r="I174">
        <v>0.2329</v>
      </c>
      <c r="J174">
        <v>89</v>
      </c>
      <c r="K174" s="4">
        <v>390</v>
      </c>
      <c r="L174">
        <f t="shared" si="27"/>
        <v>301</v>
      </c>
      <c r="M174">
        <f t="shared" si="28"/>
        <v>199</v>
      </c>
      <c r="N174">
        <f t="shared" si="29"/>
        <v>0.62890365448504992</v>
      </c>
      <c r="O174" s="4">
        <v>0.2329</v>
      </c>
      <c r="P174">
        <v>114</v>
      </c>
      <c r="Q174">
        <f>0.8*(P174-J174)/(K174-J174)+0.1</f>
        <v>0.16644518272425252</v>
      </c>
      <c r="R174">
        <f t="shared" si="30"/>
        <v>0.71887528239202658</v>
      </c>
      <c r="S174" s="4">
        <f>R174*365*P174</f>
        <v>29912.400500332227</v>
      </c>
      <c r="T174" s="4">
        <f t="shared" si="31"/>
        <v>20938.680350232557</v>
      </c>
      <c r="U174">
        <v>89</v>
      </c>
      <c r="V174">
        <f>1.25*L174</f>
        <v>376.25</v>
      </c>
      <c r="W174">
        <f>J174-L174/8</f>
        <v>51.375</v>
      </c>
      <c r="X174">
        <f t="shared" si="32"/>
        <v>-237.71165024008087</v>
      </c>
      <c r="Y174">
        <f t="shared" si="33"/>
        <v>227.88502969421279</v>
      </c>
      <c r="Z174">
        <f t="shared" si="34"/>
        <v>227.88502969421279</v>
      </c>
      <c r="AA174">
        <f t="shared" si="35"/>
        <v>0.46912964702780807</v>
      </c>
      <c r="AB174">
        <f t="shared" si="36"/>
        <v>0.47933079734219269</v>
      </c>
      <c r="AC174">
        <f t="shared" si="37"/>
        <v>39869.794239771836</v>
      </c>
      <c r="AD174" s="4">
        <f t="shared" si="38"/>
        <v>27908.855967840285</v>
      </c>
    </row>
    <row r="175" spans="1:30" x14ac:dyDescent="0.25">
      <c r="A175" t="s">
        <v>267</v>
      </c>
      <c r="B175" t="s">
        <v>268</v>
      </c>
      <c r="C175" t="s">
        <v>52</v>
      </c>
      <c r="D175">
        <v>2</v>
      </c>
      <c r="E175">
        <v>3000</v>
      </c>
      <c r="G175" s="3">
        <f t="shared" si="26"/>
        <v>35028</v>
      </c>
      <c r="H175">
        <v>415</v>
      </c>
      <c r="I175">
        <v>0.40820000000000001</v>
      </c>
      <c r="J175">
        <v>193</v>
      </c>
      <c r="K175" s="4">
        <v>648</v>
      </c>
      <c r="L175">
        <f t="shared" si="27"/>
        <v>455</v>
      </c>
      <c r="M175">
        <f t="shared" si="28"/>
        <v>222</v>
      </c>
      <c r="N175">
        <f t="shared" si="29"/>
        <v>0.49032967032967034</v>
      </c>
      <c r="O175" s="4">
        <v>0.40820000000000001</v>
      </c>
      <c r="P175">
        <v>114</v>
      </c>
      <c r="Q175">
        <f>0.8*(P175-J175)/(K175-J175)+0.1</f>
        <v>-3.8901098901098913E-2</v>
      </c>
      <c r="R175">
        <f t="shared" si="30"/>
        <v>0.8813863296703297</v>
      </c>
      <c r="S175" s="4">
        <f>R175*365*P175</f>
        <v>36674.485177582421</v>
      </c>
      <c r="T175" s="4">
        <f t="shared" si="31"/>
        <v>25672.139624307692</v>
      </c>
      <c r="U175">
        <v>193</v>
      </c>
      <c r="V175">
        <f>1.25*L175</f>
        <v>568.75</v>
      </c>
      <c r="W175">
        <f>J175-L175/8</f>
        <v>136.125</v>
      </c>
      <c r="X175">
        <f t="shared" si="32"/>
        <v>-359.33156431640134</v>
      </c>
      <c r="Y175">
        <f t="shared" si="33"/>
        <v>373.70992860753103</v>
      </c>
      <c r="Z175">
        <f t="shared" si="34"/>
        <v>373.70992860753103</v>
      </c>
      <c r="AA175">
        <f t="shared" si="35"/>
        <v>0.41773174260664797</v>
      </c>
      <c r="AB175">
        <f t="shared" si="36"/>
        <v>0.52000709890109875</v>
      </c>
      <c r="AC175">
        <f t="shared" si="37"/>
        <v>70931.112769094703</v>
      </c>
      <c r="AD175" s="4">
        <f t="shared" si="38"/>
        <v>49651.778938366289</v>
      </c>
    </row>
    <row r="176" spans="1:30" x14ac:dyDescent="0.25">
      <c r="A176" t="s">
        <v>269</v>
      </c>
      <c r="B176" t="s">
        <v>268</v>
      </c>
      <c r="C176" t="s">
        <v>61</v>
      </c>
      <c r="D176">
        <v>1</v>
      </c>
      <c r="E176">
        <v>2000</v>
      </c>
      <c r="G176" s="3">
        <f t="shared" si="26"/>
        <v>23352</v>
      </c>
      <c r="H176">
        <v>387</v>
      </c>
      <c r="I176">
        <v>0.32600000000000001</v>
      </c>
      <c r="J176">
        <v>193</v>
      </c>
      <c r="K176" s="4">
        <v>600</v>
      </c>
      <c r="L176">
        <f t="shared" si="27"/>
        <v>407</v>
      </c>
      <c r="M176">
        <f t="shared" si="28"/>
        <v>194</v>
      </c>
      <c r="N176">
        <f t="shared" si="29"/>
        <v>0.48132678132678142</v>
      </c>
      <c r="O176" s="4">
        <v>0.32600000000000001</v>
      </c>
      <c r="P176">
        <v>114</v>
      </c>
      <c r="Q176">
        <f>0.8*(P176-J176)/(K176-J176)+0.1</f>
        <v>-5.5282555282555296E-2</v>
      </c>
      <c r="R176">
        <f t="shared" si="30"/>
        <v>0.89435061425061424</v>
      </c>
      <c r="S176" s="4">
        <f>R176*365*P176</f>
        <v>37213.92905896806</v>
      </c>
      <c r="T176" s="4">
        <f t="shared" si="31"/>
        <v>26049.750341277642</v>
      </c>
      <c r="U176">
        <v>193</v>
      </c>
      <c r="V176">
        <f>1.25*L176</f>
        <v>508.75</v>
      </c>
      <c r="W176">
        <f>J176-L176/8</f>
        <v>142.125</v>
      </c>
      <c r="X176">
        <f t="shared" si="32"/>
        <v>-321.42405863027545</v>
      </c>
      <c r="Y176">
        <f t="shared" si="33"/>
        <v>344.46580427091232</v>
      </c>
      <c r="Z176">
        <f t="shared" si="34"/>
        <v>344.46580427091232</v>
      </c>
      <c r="AA176">
        <f t="shared" si="35"/>
        <v>0.39772148259638784</v>
      </c>
      <c r="AB176">
        <f t="shared" si="36"/>
        <v>0.53584321867321871</v>
      </c>
      <c r="AC176">
        <f t="shared" si="37"/>
        <v>67371.577828435387</v>
      </c>
      <c r="AD176" s="4">
        <f t="shared" si="38"/>
        <v>47160.104479904767</v>
      </c>
    </row>
    <row r="177" spans="1:30" x14ac:dyDescent="0.25">
      <c r="A177" t="s">
        <v>270</v>
      </c>
      <c r="B177" t="s">
        <v>268</v>
      </c>
      <c r="C177" t="s">
        <v>61</v>
      </c>
      <c r="D177">
        <v>2</v>
      </c>
      <c r="E177">
        <v>2950</v>
      </c>
      <c r="G177" s="3">
        <f t="shared" si="26"/>
        <v>34444.199999999997</v>
      </c>
      <c r="H177">
        <v>575</v>
      </c>
      <c r="I177">
        <v>0.38900000000000001</v>
      </c>
      <c r="J177">
        <v>192</v>
      </c>
      <c r="K177" s="4">
        <v>829</v>
      </c>
      <c r="L177">
        <f t="shared" si="27"/>
        <v>637</v>
      </c>
      <c r="M177">
        <f t="shared" si="28"/>
        <v>383</v>
      </c>
      <c r="N177">
        <f t="shared" si="29"/>
        <v>0.58100470957613826</v>
      </c>
      <c r="O177" s="4">
        <v>0.38900000000000001</v>
      </c>
      <c r="P177">
        <v>114</v>
      </c>
      <c r="Q177">
        <f>0.8*(P177-J177)/(K177-J177)+0.1</f>
        <v>2.040816326530609E-3</v>
      </c>
      <c r="R177">
        <f t="shared" si="30"/>
        <v>0.84898489795918375</v>
      </c>
      <c r="S177" s="4">
        <f>R177*365*P177</f>
        <v>35326.261604081636</v>
      </c>
      <c r="T177" s="4">
        <f t="shared" si="31"/>
        <v>24728.383122857143</v>
      </c>
      <c r="U177">
        <v>192</v>
      </c>
      <c r="V177">
        <f>1.25*L177</f>
        <v>796.25</v>
      </c>
      <c r="W177">
        <f>J177-L177/8</f>
        <v>112.375</v>
      </c>
      <c r="X177">
        <f t="shared" si="32"/>
        <v>-503.06419004296185</v>
      </c>
      <c r="Y177">
        <f t="shared" si="33"/>
        <v>484.09390005054337</v>
      </c>
      <c r="Z177">
        <f t="shared" si="34"/>
        <v>484.09390005054337</v>
      </c>
      <c r="AA177">
        <f t="shared" si="35"/>
        <v>0.46683692314039982</v>
      </c>
      <c r="AB177">
        <f t="shared" si="36"/>
        <v>0.48114525902668759</v>
      </c>
      <c r="AC177">
        <f t="shared" si="37"/>
        <v>85015.612000566209</v>
      </c>
      <c r="AD177" s="4">
        <f t="shared" si="38"/>
        <v>59510.92840039634</v>
      </c>
    </row>
    <row r="178" spans="1:30" x14ac:dyDescent="0.25">
      <c r="A178" t="s">
        <v>271</v>
      </c>
      <c r="B178" t="s">
        <v>268</v>
      </c>
      <c r="C178" t="s">
        <v>52</v>
      </c>
      <c r="D178">
        <v>1</v>
      </c>
      <c r="E178">
        <v>1700</v>
      </c>
      <c r="G178" s="3">
        <f t="shared" si="26"/>
        <v>19849.199999999997</v>
      </c>
      <c r="H178">
        <v>228</v>
      </c>
      <c r="I178">
        <v>0.52049999999999996</v>
      </c>
      <c r="J178">
        <v>98</v>
      </c>
      <c r="K178" s="4">
        <v>432</v>
      </c>
      <c r="L178">
        <f t="shared" si="27"/>
        <v>334</v>
      </c>
      <c r="M178">
        <f t="shared" si="28"/>
        <v>130</v>
      </c>
      <c r="N178">
        <f t="shared" si="29"/>
        <v>0.41137724550898203</v>
      </c>
      <c r="O178" s="4">
        <v>0.52049999999999996</v>
      </c>
      <c r="P178">
        <v>114</v>
      </c>
      <c r="Q178">
        <f>0.8*(P178-J178)/(K178-J178)+0.1</f>
        <v>0.13832335329341316</v>
      </c>
      <c r="R178">
        <f t="shared" si="30"/>
        <v>0.7411308982035929</v>
      </c>
      <c r="S178" s="4">
        <f>R178*365*P178</f>
        <v>30838.456674251502</v>
      </c>
      <c r="T178" s="4">
        <f t="shared" si="31"/>
        <v>21586.919671976051</v>
      </c>
      <c r="U178">
        <v>98</v>
      </c>
      <c r="V178">
        <f>1.25*L178</f>
        <v>417.5</v>
      </c>
      <c r="W178">
        <f>J178-L178/8</f>
        <v>56.25</v>
      </c>
      <c r="X178">
        <f t="shared" si="32"/>
        <v>-263.77306039929238</v>
      </c>
      <c r="Y178">
        <f t="shared" si="33"/>
        <v>252.49036517563809</v>
      </c>
      <c r="Z178">
        <f t="shared" si="34"/>
        <v>252.49036517563809</v>
      </c>
      <c r="AA178">
        <f t="shared" si="35"/>
        <v>0.4700368028158996</v>
      </c>
      <c r="AB178">
        <f t="shared" si="36"/>
        <v>0.47861287425149707</v>
      </c>
      <c r="AC178">
        <f t="shared" si="37"/>
        <v>44108.475880095619</v>
      </c>
      <c r="AD178" s="4">
        <f t="shared" si="38"/>
        <v>30875.933116066932</v>
      </c>
    </row>
    <row r="179" spans="1:30" x14ac:dyDescent="0.25">
      <c r="A179" t="s">
        <v>272</v>
      </c>
      <c r="B179" t="s">
        <v>273</v>
      </c>
      <c r="C179" t="s">
        <v>52</v>
      </c>
      <c r="D179">
        <v>1</v>
      </c>
      <c r="E179">
        <v>3000</v>
      </c>
      <c r="G179" s="3">
        <f t="shared" si="26"/>
        <v>35028</v>
      </c>
      <c r="H179">
        <v>337</v>
      </c>
      <c r="I179">
        <v>0.46300000000000002</v>
      </c>
      <c r="J179">
        <v>87</v>
      </c>
      <c r="K179" s="4">
        <v>512</v>
      </c>
      <c r="L179">
        <f t="shared" si="27"/>
        <v>425</v>
      </c>
      <c r="M179">
        <f t="shared" si="28"/>
        <v>250</v>
      </c>
      <c r="N179">
        <f t="shared" si="29"/>
        <v>0.57058823529411762</v>
      </c>
      <c r="O179" s="4">
        <v>0.46300000000000002</v>
      </c>
      <c r="P179">
        <v>114</v>
      </c>
      <c r="Q179">
        <f>0.8*(P179-J179)/(K179-J179)+0.1</f>
        <v>0.15082352941176472</v>
      </c>
      <c r="R179">
        <f t="shared" si="30"/>
        <v>0.73123825882352944</v>
      </c>
      <c r="S179" s="4">
        <f>R179*365*P179</f>
        <v>30426.823949647063</v>
      </c>
      <c r="T179" s="4">
        <f t="shared" si="31"/>
        <v>21298.776764752944</v>
      </c>
      <c r="U179">
        <v>87</v>
      </c>
      <c r="V179">
        <f>1.25*L179</f>
        <v>531.25</v>
      </c>
      <c r="W179">
        <f>J179-L179/8</f>
        <v>33.875</v>
      </c>
      <c r="X179">
        <f t="shared" si="32"/>
        <v>-335.63937326257263</v>
      </c>
      <c r="Y179">
        <f t="shared" si="33"/>
        <v>302.43235089714432</v>
      </c>
      <c r="Z179">
        <f t="shared" si="34"/>
        <v>302.43235089714432</v>
      </c>
      <c r="AA179">
        <f t="shared" si="35"/>
        <v>0.50551971933580109</v>
      </c>
      <c r="AB179">
        <f t="shared" si="36"/>
        <v>0.45053169411764704</v>
      </c>
      <c r="AC179">
        <f t="shared" si="37"/>
        <v>49733.206183070688</v>
      </c>
      <c r="AD179" s="4">
        <f t="shared" si="38"/>
        <v>34813.244328149478</v>
      </c>
    </row>
    <row r="180" spans="1:30" x14ac:dyDescent="0.25">
      <c r="A180" t="s">
        <v>274</v>
      </c>
      <c r="B180" t="s">
        <v>273</v>
      </c>
      <c r="C180" t="s">
        <v>52</v>
      </c>
      <c r="D180">
        <v>2</v>
      </c>
      <c r="E180">
        <v>3200</v>
      </c>
      <c r="G180" s="3">
        <f t="shared" si="26"/>
        <v>37363.199999999997</v>
      </c>
      <c r="H180">
        <v>154</v>
      </c>
      <c r="I180">
        <v>0.67949999999999999</v>
      </c>
      <c r="J180">
        <v>154</v>
      </c>
      <c r="K180" s="4">
        <v>480</v>
      </c>
      <c r="L180">
        <f t="shared" si="27"/>
        <v>326</v>
      </c>
      <c r="M180">
        <f t="shared" si="28"/>
        <v>0</v>
      </c>
      <c r="N180">
        <f t="shared" si="29"/>
        <v>0.1</v>
      </c>
      <c r="O180" s="4">
        <v>0.67949999999999999</v>
      </c>
      <c r="P180">
        <v>114</v>
      </c>
      <c r="Q180">
        <f>0.8*(P180-J180)/(K180-J180)+0.1</f>
        <v>1.8404907975460155E-3</v>
      </c>
      <c r="R180">
        <f t="shared" si="30"/>
        <v>0.84914343558282213</v>
      </c>
      <c r="S180" s="4">
        <f>R180*365*P180</f>
        <v>35332.858354601231</v>
      </c>
      <c r="T180" s="4">
        <f t="shared" si="31"/>
        <v>24733.000848220861</v>
      </c>
      <c r="U180">
        <v>154</v>
      </c>
      <c r="V180">
        <f>1.25*L180</f>
        <v>407.5</v>
      </c>
      <c r="W180">
        <f>J180-L180/8</f>
        <v>113.25</v>
      </c>
      <c r="X180">
        <f t="shared" si="32"/>
        <v>-257.45514278493806</v>
      </c>
      <c r="Y180">
        <f t="shared" si="33"/>
        <v>275.6163444528683</v>
      </c>
      <c r="Z180">
        <f t="shared" si="34"/>
        <v>275.6163444528683</v>
      </c>
      <c r="AA180">
        <f t="shared" si="35"/>
        <v>0.39844501706225349</v>
      </c>
      <c r="AB180">
        <f t="shared" si="36"/>
        <v>0.53527061349693261</v>
      </c>
      <c r="AC180">
        <f t="shared" si="37"/>
        <v>53848.205371550081</v>
      </c>
      <c r="AD180" s="4">
        <f t="shared" si="38"/>
        <v>37693.743760085054</v>
      </c>
    </row>
    <row r="181" spans="1:30" x14ac:dyDescent="0.25">
      <c r="A181" t="s">
        <v>275</v>
      </c>
      <c r="B181" t="s">
        <v>276</v>
      </c>
      <c r="C181" t="s">
        <v>52</v>
      </c>
      <c r="D181">
        <v>2</v>
      </c>
      <c r="E181">
        <v>4500</v>
      </c>
      <c r="G181" s="3">
        <f t="shared" si="26"/>
        <v>52542</v>
      </c>
      <c r="H181">
        <v>432</v>
      </c>
      <c r="I181">
        <v>0.68220000000000003</v>
      </c>
      <c r="J181">
        <v>273</v>
      </c>
      <c r="K181" s="4">
        <v>853</v>
      </c>
      <c r="L181">
        <f t="shared" si="27"/>
        <v>580</v>
      </c>
      <c r="M181">
        <f t="shared" si="28"/>
        <v>159</v>
      </c>
      <c r="N181">
        <f t="shared" si="29"/>
        <v>0.31931034482758625</v>
      </c>
      <c r="O181" s="4">
        <v>0.68220000000000003</v>
      </c>
      <c r="P181">
        <v>114</v>
      </c>
      <c r="Q181">
        <f>0.8*(P181-J181)/(K181-J181)+0.1</f>
        <v>-0.11931034482758621</v>
      </c>
      <c r="R181">
        <f t="shared" si="30"/>
        <v>0.9450222068965517</v>
      </c>
      <c r="S181" s="4">
        <f>R181*365*P181</f>
        <v>39322.374028965518</v>
      </c>
      <c r="T181" s="4">
        <f t="shared" si="31"/>
        <v>27525.661820275862</v>
      </c>
      <c r="U181">
        <v>273</v>
      </c>
      <c r="V181">
        <f>1.25*L181</f>
        <v>725</v>
      </c>
      <c r="W181">
        <f>J181-L181/8</f>
        <v>200.5</v>
      </c>
      <c r="X181">
        <f t="shared" si="32"/>
        <v>-458.04902704068741</v>
      </c>
      <c r="Y181">
        <f t="shared" si="33"/>
        <v>489.86650240080877</v>
      </c>
      <c r="Z181">
        <f t="shared" si="34"/>
        <v>489.86650240080877</v>
      </c>
      <c r="AA181">
        <f t="shared" si="35"/>
        <v>0.39912621020801209</v>
      </c>
      <c r="AB181">
        <f t="shared" si="36"/>
        <v>0.53473151724137924</v>
      </c>
      <c r="AC181">
        <f t="shared" si="37"/>
        <v>95610.676197196954</v>
      </c>
      <c r="AD181" s="4">
        <f t="shared" si="38"/>
        <v>66927.47333803786</v>
      </c>
    </row>
    <row r="182" spans="1:30" x14ac:dyDescent="0.25">
      <c r="A182" t="s">
        <v>277</v>
      </c>
      <c r="B182" t="s">
        <v>51</v>
      </c>
      <c r="C182" t="s">
        <v>52</v>
      </c>
      <c r="D182">
        <v>1</v>
      </c>
      <c r="E182">
        <v>800</v>
      </c>
      <c r="G182" s="3">
        <f t="shared" si="26"/>
        <v>9340.7999999999993</v>
      </c>
      <c r="H182">
        <v>104</v>
      </c>
      <c r="I182">
        <v>0.56989999999999996</v>
      </c>
      <c r="J182">
        <v>53</v>
      </c>
      <c r="K182" s="4">
        <v>188</v>
      </c>
      <c r="L182">
        <f t="shared" si="27"/>
        <v>135</v>
      </c>
      <c r="M182">
        <f t="shared" si="28"/>
        <v>51</v>
      </c>
      <c r="N182">
        <f t="shared" si="29"/>
        <v>0.40222222222222226</v>
      </c>
      <c r="O182" s="4">
        <v>0.56989999999999996</v>
      </c>
      <c r="P182">
        <v>114</v>
      </c>
      <c r="Q182">
        <f>0.8*(P182-J182)/(K182-J182)+0.1</f>
        <v>0.46148148148148149</v>
      </c>
      <c r="R182">
        <f t="shared" si="30"/>
        <v>0.48538355555555557</v>
      </c>
      <c r="S182" s="4">
        <f>R182*365*P182</f>
        <v>20196.809746666666</v>
      </c>
      <c r="T182" s="4">
        <f t="shared" si="31"/>
        <v>14137.766822666665</v>
      </c>
      <c r="U182">
        <v>53</v>
      </c>
      <c r="V182">
        <f>1.25*L182</f>
        <v>168.75</v>
      </c>
      <c r="W182">
        <f>J182-L182/8</f>
        <v>36.125</v>
      </c>
      <c r="X182">
        <f t="shared" si="32"/>
        <v>-106.61485974222896</v>
      </c>
      <c r="Y182">
        <f t="shared" si="33"/>
        <v>108.74909969673996</v>
      </c>
      <c r="Z182">
        <f t="shared" si="34"/>
        <v>108.74909969673996</v>
      </c>
      <c r="AA182">
        <f t="shared" si="35"/>
        <v>0.43036503523994052</v>
      </c>
      <c r="AB182">
        <f t="shared" si="36"/>
        <v>0.51000911111111114</v>
      </c>
      <c r="AC182">
        <f t="shared" si="37"/>
        <v>20244.006559720805</v>
      </c>
      <c r="AD182" s="4">
        <f t="shared" si="38"/>
        <v>14170.804591804563</v>
      </c>
    </row>
    <row r="183" spans="1:30" x14ac:dyDescent="0.25">
      <c r="A183" t="s">
        <v>278</v>
      </c>
      <c r="B183" t="s">
        <v>276</v>
      </c>
      <c r="C183" t="s">
        <v>61</v>
      </c>
      <c r="D183">
        <v>1</v>
      </c>
      <c r="E183">
        <v>4500</v>
      </c>
      <c r="G183" s="3">
        <f t="shared" si="26"/>
        <v>52542</v>
      </c>
      <c r="H183">
        <v>200</v>
      </c>
      <c r="I183">
        <v>0.86850000000000005</v>
      </c>
      <c r="J183">
        <v>103</v>
      </c>
      <c r="K183" s="4">
        <v>807</v>
      </c>
      <c r="L183">
        <f t="shared" si="27"/>
        <v>704</v>
      </c>
      <c r="M183">
        <f t="shared" si="28"/>
        <v>97</v>
      </c>
      <c r="N183">
        <f t="shared" si="29"/>
        <v>0.21022727272727276</v>
      </c>
      <c r="O183" s="4">
        <v>0.86850000000000005</v>
      </c>
      <c r="P183">
        <v>114</v>
      </c>
      <c r="Q183">
        <f>0.8*(P183-J183)/(K183-J183)+0.1</f>
        <v>0.1125</v>
      </c>
      <c r="R183">
        <f t="shared" si="30"/>
        <v>0.76156750000000006</v>
      </c>
      <c r="S183" s="4">
        <f>R183*365*P183</f>
        <v>31688.823675000003</v>
      </c>
      <c r="T183" s="4">
        <f t="shared" si="31"/>
        <v>22182.1765725</v>
      </c>
      <c r="U183">
        <v>103</v>
      </c>
      <c r="V183">
        <f>1.25*L183</f>
        <v>880</v>
      </c>
      <c r="W183">
        <f>J183-L183/8</f>
        <v>15</v>
      </c>
      <c r="X183">
        <f t="shared" si="32"/>
        <v>-555.97675006317922</v>
      </c>
      <c r="Y183">
        <f t="shared" si="33"/>
        <v>480.41382360374024</v>
      </c>
      <c r="Z183">
        <f t="shared" si="34"/>
        <v>480.41382360374024</v>
      </c>
      <c r="AA183">
        <f t="shared" si="35"/>
        <v>0.52887934500425027</v>
      </c>
      <c r="AB183">
        <f t="shared" si="36"/>
        <v>0.43204488636363636</v>
      </c>
      <c r="AC183">
        <f t="shared" si="37"/>
        <v>75759.522576635267</v>
      </c>
      <c r="AD183" s="4">
        <f t="shared" si="38"/>
        <v>53031.665803644682</v>
      </c>
    </row>
    <row r="184" spans="1:30" x14ac:dyDescent="0.25">
      <c r="A184" t="s">
        <v>279</v>
      </c>
      <c r="B184" t="s">
        <v>276</v>
      </c>
      <c r="C184" t="s">
        <v>61</v>
      </c>
      <c r="D184">
        <v>2</v>
      </c>
      <c r="E184">
        <v>5500</v>
      </c>
      <c r="G184" s="3">
        <f t="shared" si="26"/>
        <v>64218</v>
      </c>
      <c r="H184">
        <v>428</v>
      </c>
      <c r="I184">
        <v>0.52329999999999999</v>
      </c>
      <c r="J184">
        <v>200</v>
      </c>
      <c r="K184" s="4">
        <v>770</v>
      </c>
      <c r="L184">
        <f t="shared" si="27"/>
        <v>570</v>
      </c>
      <c r="M184">
        <f t="shared" si="28"/>
        <v>228</v>
      </c>
      <c r="N184">
        <f t="shared" si="29"/>
        <v>0.42000000000000004</v>
      </c>
      <c r="O184" s="4">
        <v>0.52329999999999999</v>
      </c>
      <c r="P184">
        <v>114</v>
      </c>
      <c r="Q184">
        <f>0.8*(P184-J184)/(K184-J184)+0.1</f>
        <v>-2.0701754385964902E-2</v>
      </c>
      <c r="R184">
        <f t="shared" si="30"/>
        <v>0.86698336842105261</v>
      </c>
      <c r="S184" s="4">
        <f>R184*365*P184</f>
        <v>36075.177960000001</v>
      </c>
      <c r="T184" s="4">
        <f t="shared" si="31"/>
        <v>25252.624572000001</v>
      </c>
      <c r="U184">
        <v>200</v>
      </c>
      <c r="V184">
        <f>1.25*L184</f>
        <v>712.5</v>
      </c>
      <c r="W184">
        <f>J184-L184/8</f>
        <v>128.75</v>
      </c>
      <c r="X184">
        <f t="shared" si="32"/>
        <v>-450.15163002274448</v>
      </c>
      <c r="Y184">
        <f t="shared" si="33"/>
        <v>447.2739764973465</v>
      </c>
      <c r="Z184">
        <f t="shared" si="34"/>
        <v>447.2739764973465</v>
      </c>
      <c r="AA184">
        <f t="shared" si="35"/>
        <v>0.4470511950839951</v>
      </c>
      <c r="AB184">
        <f t="shared" si="36"/>
        <v>0.49680368421052629</v>
      </c>
      <c r="AC184">
        <f t="shared" si="37"/>
        <v>81105.686172011541</v>
      </c>
      <c r="AD184" s="4">
        <f t="shared" si="38"/>
        <v>56773.980320408074</v>
      </c>
    </row>
    <row r="185" spans="1:30" x14ac:dyDescent="0.25">
      <c r="A185" t="s">
        <v>280</v>
      </c>
      <c r="B185" t="s">
        <v>276</v>
      </c>
      <c r="C185" t="s">
        <v>52</v>
      </c>
      <c r="D185">
        <v>1</v>
      </c>
      <c r="E185">
        <v>3500</v>
      </c>
      <c r="G185" s="3">
        <f t="shared" si="26"/>
        <v>40866</v>
      </c>
      <c r="H185">
        <v>576</v>
      </c>
      <c r="I185">
        <v>0.46029999999999999</v>
      </c>
      <c r="J185">
        <v>151</v>
      </c>
      <c r="K185" s="4">
        <v>890</v>
      </c>
      <c r="L185">
        <f t="shared" si="27"/>
        <v>739</v>
      </c>
      <c r="M185">
        <f t="shared" si="28"/>
        <v>425</v>
      </c>
      <c r="N185">
        <f t="shared" si="29"/>
        <v>0.56008119079837615</v>
      </c>
      <c r="O185" s="4">
        <v>0.46029999999999999</v>
      </c>
      <c r="P185">
        <v>114</v>
      </c>
      <c r="Q185">
        <f>0.8*(P185-J185)/(K185-J185)+0.1</f>
        <v>5.9945872801082545E-2</v>
      </c>
      <c r="R185">
        <f t="shared" si="30"/>
        <v>0.80315883626522333</v>
      </c>
      <c r="S185" s="4">
        <f>R185*365*P185</f>
        <v>33419.439176995947</v>
      </c>
      <c r="T185" s="4">
        <f t="shared" si="31"/>
        <v>23393.607423897163</v>
      </c>
      <c r="U185">
        <v>151</v>
      </c>
      <c r="V185">
        <f>1.25*L185</f>
        <v>923.75</v>
      </c>
      <c r="W185">
        <f>J185-L185/8</f>
        <v>58.625</v>
      </c>
      <c r="X185">
        <f t="shared" si="32"/>
        <v>-583.61763962597934</v>
      </c>
      <c r="Y185">
        <f t="shared" si="33"/>
        <v>525.73766426585803</v>
      </c>
      <c r="Z185">
        <f t="shared" si="34"/>
        <v>525.73766426585803</v>
      </c>
      <c r="AA185">
        <f t="shared" si="35"/>
        <v>0.50567000191161893</v>
      </c>
      <c r="AB185">
        <f t="shared" si="36"/>
        <v>0.45041276048714479</v>
      </c>
      <c r="AC185">
        <f t="shared" si="37"/>
        <v>86431.617718727837</v>
      </c>
      <c r="AD185" s="4">
        <f t="shared" si="38"/>
        <v>60502.132403109485</v>
      </c>
    </row>
    <row r="186" spans="1:30" x14ac:dyDescent="0.25">
      <c r="A186" t="s">
        <v>281</v>
      </c>
      <c r="B186" t="s">
        <v>282</v>
      </c>
      <c r="C186" t="s">
        <v>52</v>
      </c>
      <c r="D186">
        <v>2</v>
      </c>
      <c r="E186">
        <v>4000</v>
      </c>
      <c r="G186" s="3">
        <f t="shared" si="26"/>
        <v>46704</v>
      </c>
      <c r="H186">
        <v>560</v>
      </c>
      <c r="I186">
        <v>0.35339999999999999</v>
      </c>
      <c r="J186">
        <v>218</v>
      </c>
      <c r="K186" s="4">
        <v>681</v>
      </c>
      <c r="L186">
        <f t="shared" si="27"/>
        <v>463</v>
      </c>
      <c r="M186">
        <f t="shared" si="28"/>
        <v>342</v>
      </c>
      <c r="N186">
        <f t="shared" si="29"/>
        <v>0.69092872570194386</v>
      </c>
      <c r="O186" s="4">
        <v>0.35339999999999999</v>
      </c>
      <c r="P186">
        <v>114</v>
      </c>
      <c r="Q186">
        <f>0.8*(P186-J186)/(K186-J186)+0.1</f>
        <v>-7.9697624190064792E-2</v>
      </c>
      <c r="R186">
        <f t="shared" si="30"/>
        <v>0.91367269978401733</v>
      </c>
      <c r="S186" s="4">
        <f>R186*365*P186</f>
        <v>38017.921038012959</v>
      </c>
      <c r="T186" s="4">
        <f t="shared" si="31"/>
        <v>26612.54472660907</v>
      </c>
      <c r="U186">
        <v>218</v>
      </c>
      <c r="V186">
        <f>1.25*L186</f>
        <v>578.75</v>
      </c>
      <c r="W186">
        <f>J186-L186/8</f>
        <v>160.125</v>
      </c>
      <c r="X186">
        <f t="shared" si="32"/>
        <v>-365.6494819307556</v>
      </c>
      <c r="Y186">
        <f t="shared" si="33"/>
        <v>391.08394933030075</v>
      </c>
      <c r="Z186">
        <f t="shared" si="34"/>
        <v>391.08394933030075</v>
      </c>
      <c r="AA186">
        <f t="shared" si="35"/>
        <v>0.39906513923162118</v>
      </c>
      <c r="AB186">
        <f t="shared" si="36"/>
        <v>0.53477984881209495</v>
      </c>
      <c r="AC186">
        <f t="shared" si="37"/>
        <v>76337.492582928768</v>
      </c>
      <c r="AD186" s="4">
        <f t="shared" si="38"/>
        <v>53436.244808050134</v>
      </c>
    </row>
    <row r="187" spans="1:30" x14ac:dyDescent="0.25">
      <c r="A187" t="s">
        <v>283</v>
      </c>
      <c r="B187" t="s">
        <v>282</v>
      </c>
      <c r="C187" t="s">
        <v>52</v>
      </c>
      <c r="D187">
        <v>1</v>
      </c>
      <c r="E187">
        <v>3000</v>
      </c>
      <c r="G187" s="3">
        <f t="shared" si="26"/>
        <v>35028</v>
      </c>
      <c r="H187">
        <v>288</v>
      </c>
      <c r="I187">
        <v>0.49859999999999999</v>
      </c>
      <c r="J187">
        <v>109</v>
      </c>
      <c r="K187" s="4">
        <v>640</v>
      </c>
      <c r="L187">
        <f t="shared" si="27"/>
        <v>531</v>
      </c>
      <c r="M187">
        <f t="shared" si="28"/>
        <v>179</v>
      </c>
      <c r="N187">
        <f t="shared" si="29"/>
        <v>0.36967984934086628</v>
      </c>
      <c r="O187" s="4">
        <v>0.49859999999999999</v>
      </c>
      <c r="P187">
        <v>114</v>
      </c>
      <c r="Q187">
        <f>0.8*(P187-J187)/(K187-J187)+0.1</f>
        <v>0.10753295668549906</v>
      </c>
      <c r="R187">
        <f t="shared" si="30"/>
        <v>0.76549841807909602</v>
      </c>
      <c r="S187" s="4">
        <f>R187*365*P187</f>
        <v>31852.389176271183</v>
      </c>
      <c r="T187" s="4">
        <f t="shared" si="31"/>
        <v>22296.672423389828</v>
      </c>
      <c r="U187">
        <v>109</v>
      </c>
      <c r="V187">
        <f>1.25*L187</f>
        <v>663.75</v>
      </c>
      <c r="W187">
        <f>J187-L187/8</f>
        <v>42.625</v>
      </c>
      <c r="X187">
        <f t="shared" si="32"/>
        <v>-419.35178165276727</v>
      </c>
      <c r="Y187">
        <f t="shared" si="33"/>
        <v>378.01312547384384</v>
      </c>
      <c r="Z187">
        <f t="shared" si="34"/>
        <v>378.01312547384384</v>
      </c>
      <c r="AA187">
        <f t="shared" si="35"/>
        <v>0.50529284440503786</v>
      </c>
      <c r="AB187">
        <f t="shared" si="36"/>
        <v>0.45071124293785308</v>
      </c>
      <c r="AC187">
        <f t="shared" si="37"/>
        <v>62186.789454635655</v>
      </c>
      <c r="AD187" s="4">
        <f t="shared" si="38"/>
        <v>43530.752618244958</v>
      </c>
    </row>
    <row r="188" spans="1:30" x14ac:dyDescent="0.25">
      <c r="A188" t="s">
        <v>284</v>
      </c>
      <c r="B188" t="s">
        <v>285</v>
      </c>
      <c r="C188" t="s">
        <v>52</v>
      </c>
      <c r="D188">
        <v>2</v>
      </c>
      <c r="E188">
        <v>5600</v>
      </c>
      <c r="G188" s="3">
        <f t="shared" si="26"/>
        <v>65385.600000000006</v>
      </c>
      <c r="H188">
        <v>373</v>
      </c>
      <c r="I188">
        <v>0.5151</v>
      </c>
      <c r="J188">
        <v>196</v>
      </c>
      <c r="K188" s="4">
        <v>612</v>
      </c>
      <c r="L188">
        <f t="shared" si="27"/>
        <v>416</v>
      </c>
      <c r="M188">
        <f t="shared" si="28"/>
        <v>177</v>
      </c>
      <c r="N188">
        <f t="shared" si="29"/>
        <v>0.44038461538461537</v>
      </c>
      <c r="O188" s="4">
        <v>0.5151</v>
      </c>
      <c r="P188">
        <v>114</v>
      </c>
      <c r="Q188">
        <f>0.8*(P188-J188)/(K188-J188)+0.1</f>
        <v>-5.7692307692307709E-2</v>
      </c>
      <c r="R188">
        <f t="shared" si="30"/>
        <v>0.89625769230769237</v>
      </c>
      <c r="S188" s="4">
        <f>R188*365*P188</f>
        <v>37293.282576923077</v>
      </c>
      <c r="T188" s="4">
        <f t="shared" si="31"/>
        <v>26105.297803846152</v>
      </c>
      <c r="U188">
        <v>196</v>
      </c>
      <c r="V188">
        <f>1.25*L188</f>
        <v>520</v>
      </c>
      <c r="W188">
        <f>J188-L188/8</f>
        <v>144</v>
      </c>
      <c r="X188">
        <f t="shared" si="32"/>
        <v>-328.53171594642407</v>
      </c>
      <c r="Y188">
        <f t="shared" si="33"/>
        <v>351.44907758402832</v>
      </c>
      <c r="Z188">
        <f t="shared" si="34"/>
        <v>351.44907758402832</v>
      </c>
      <c r="AA188">
        <f t="shared" si="35"/>
        <v>0.39894053381543909</v>
      </c>
      <c r="AB188">
        <f t="shared" si="36"/>
        <v>0.53487846153846152</v>
      </c>
      <c r="AC188">
        <f t="shared" si="37"/>
        <v>68613.627803448617</v>
      </c>
      <c r="AD188" s="4">
        <f t="shared" si="38"/>
        <v>48029.539462414032</v>
      </c>
    </row>
    <row r="189" spans="1:30" x14ac:dyDescent="0.25">
      <c r="A189" t="s">
        <v>286</v>
      </c>
      <c r="B189" t="s">
        <v>285</v>
      </c>
      <c r="C189" t="s">
        <v>61</v>
      </c>
      <c r="D189">
        <v>1</v>
      </c>
      <c r="E189">
        <v>3200</v>
      </c>
      <c r="G189" s="3">
        <f t="shared" si="26"/>
        <v>37363.199999999997</v>
      </c>
      <c r="H189">
        <v>420</v>
      </c>
      <c r="I189">
        <v>0.87119999999999997</v>
      </c>
      <c r="J189">
        <v>165</v>
      </c>
      <c r="K189" s="4">
        <v>1296</v>
      </c>
      <c r="L189">
        <f t="shared" si="27"/>
        <v>1131</v>
      </c>
      <c r="M189">
        <f t="shared" si="28"/>
        <v>255</v>
      </c>
      <c r="N189">
        <f t="shared" si="29"/>
        <v>0.28037135278514591</v>
      </c>
      <c r="O189" s="4">
        <v>0.87119999999999997</v>
      </c>
      <c r="P189">
        <v>114</v>
      </c>
      <c r="Q189">
        <f>0.8*(P189-J189)/(K189-J189)+0.1</f>
        <v>6.3925729442970827E-2</v>
      </c>
      <c r="R189">
        <f t="shared" si="30"/>
        <v>0.80000917771883295</v>
      </c>
      <c r="S189" s="4">
        <f>R189*365*P189</f>
        <v>33288.38188488064</v>
      </c>
      <c r="T189" s="4">
        <f t="shared" si="31"/>
        <v>23301.867319416448</v>
      </c>
      <c r="U189">
        <v>165</v>
      </c>
      <c r="V189">
        <f>1.25*L189</f>
        <v>1413.75</v>
      </c>
      <c r="W189">
        <f>J189-L189/8</f>
        <v>23.625</v>
      </c>
      <c r="X189">
        <f t="shared" si="32"/>
        <v>-893.19560272934041</v>
      </c>
      <c r="Y189">
        <f t="shared" si="33"/>
        <v>771.56467968157699</v>
      </c>
      <c r="Z189">
        <f t="shared" si="34"/>
        <v>771.56467968157699</v>
      </c>
      <c r="AA189">
        <f t="shared" si="35"/>
        <v>0.52904663461119505</v>
      </c>
      <c r="AB189">
        <f t="shared" si="36"/>
        <v>0.43191249336870025</v>
      </c>
      <c r="AC189">
        <f t="shared" si="37"/>
        <v>121635.67497771974</v>
      </c>
      <c r="AD189" s="4">
        <f t="shared" si="38"/>
        <v>85144.972484403814</v>
      </c>
    </row>
    <row r="190" spans="1:30" x14ac:dyDescent="0.25">
      <c r="A190" t="s">
        <v>287</v>
      </c>
      <c r="B190" t="s">
        <v>285</v>
      </c>
      <c r="C190" t="s">
        <v>61</v>
      </c>
      <c r="D190">
        <v>2</v>
      </c>
      <c r="E190">
        <v>3500</v>
      </c>
      <c r="G190" s="3">
        <f t="shared" si="26"/>
        <v>40866</v>
      </c>
      <c r="H190">
        <v>593</v>
      </c>
      <c r="I190">
        <v>0.50680000000000003</v>
      </c>
      <c r="J190">
        <v>268</v>
      </c>
      <c r="K190" s="4">
        <v>1032</v>
      </c>
      <c r="L190">
        <f t="shared" si="27"/>
        <v>764</v>
      </c>
      <c r="M190">
        <f t="shared" si="28"/>
        <v>325</v>
      </c>
      <c r="N190">
        <f t="shared" si="29"/>
        <v>0.44031413612565451</v>
      </c>
      <c r="O190" s="4">
        <v>0.50680000000000003</v>
      </c>
      <c r="P190">
        <v>114</v>
      </c>
      <c r="Q190">
        <f>0.8*(P190-J190)/(K190-J190)+0.1</f>
        <v>-6.1256544502617805E-2</v>
      </c>
      <c r="R190">
        <f t="shared" si="30"/>
        <v>0.89907842931937176</v>
      </c>
      <c r="S190" s="4">
        <f>R190*365*P190</f>
        <v>37410.653443979063</v>
      </c>
      <c r="T190" s="4">
        <f t="shared" si="31"/>
        <v>26187.457410785344</v>
      </c>
      <c r="U190">
        <v>268</v>
      </c>
      <c r="V190">
        <f>1.25*L190</f>
        <v>955</v>
      </c>
      <c r="W190">
        <f>J190-L190/8</f>
        <v>172.5</v>
      </c>
      <c r="X190">
        <f t="shared" si="32"/>
        <v>-603.36113217083653</v>
      </c>
      <c r="Y190">
        <f t="shared" si="33"/>
        <v>599.4689790245136</v>
      </c>
      <c r="Z190">
        <f t="shared" si="34"/>
        <v>599.4689790245136</v>
      </c>
      <c r="AA190">
        <f t="shared" si="35"/>
        <v>0.44708793615132314</v>
      </c>
      <c r="AB190">
        <f t="shared" si="36"/>
        <v>0.49677460732984291</v>
      </c>
      <c r="AC190">
        <f t="shared" si="37"/>
        <v>108697.35283138348</v>
      </c>
      <c r="AD190" s="4">
        <f t="shared" si="38"/>
        <v>76088.146981968428</v>
      </c>
    </row>
    <row r="191" spans="1:30" x14ac:dyDescent="0.25">
      <c r="A191" t="s">
        <v>288</v>
      </c>
      <c r="B191" t="s">
        <v>285</v>
      </c>
      <c r="C191" t="s">
        <v>52</v>
      </c>
      <c r="D191">
        <v>1</v>
      </c>
      <c r="E191">
        <v>3400</v>
      </c>
      <c r="G191" s="3">
        <f t="shared" si="26"/>
        <v>39698.399999999994</v>
      </c>
      <c r="H191">
        <v>436</v>
      </c>
      <c r="I191">
        <v>0.28220000000000001</v>
      </c>
      <c r="J191">
        <v>106</v>
      </c>
      <c r="K191" s="4">
        <v>624</v>
      </c>
      <c r="L191">
        <f t="shared" si="27"/>
        <v>518</v>
      </c>
      <c r="M191">
        <f t="shared" si="28"/>
        <v>330</v>
      </c>
      <c r="N191">
        <f t="shared" si="29"/>
        <v>0.60965250965250961</v>
      </c>
      <c r="O191" s="4">
        <v>0.28220000000000001</v>
      </c>
      <c r="P191">
        <v>114</v>
      </c>
      <c r="Q191">
        <f>0.8*(P191-J191)/(K191-J191)+0.1</f>
        <v>0.11235521235521236</v>
      </c>
      <c r="R191">
        <f t="shared" si="30"/>
        <v>0.761682084942085</v>
      </c>
      <c r="S191" s="4">
        <f>R191*365*P191</f>
        <v>31693.591554440158</v>
      </c>
      <c r="T191" s="4">
        <f t="shared" si="31"/>
        <v>22185.51408810811</v>
      </c>
      <c r="U191">
        <v>106</v>
      </c>
      <c r="V191">
        <f>1.25*L191</f>
        <v>647.5</v>
      </c>
      <c r="W191">
        <f>J191-L191/8</f>
        <v>41.25</v>
      </c>
      <c r="X191">
        <f t="shared" si="32"/>
        <v>-409.0851655294415</v>
      </c>
      <c r="Y191">
        <f t="shared" si="33"/>
        <v>368.59284179934292</v>
      </c>
      <c r="Z191">
        <f t="shared" si="34"/>
        <v>368.59284179934292</v>
      </c>
      <c r="AA191">
        <f t="shared" si="35"/>
        <v>0.5055487904236956</v>
      </c>
      <c r="AB191">
        <f t="shared" si="36"/>
        <v>0.45050868725868731</v>
      </c>
      <c r="AC191">
        <f t="shared" si="37"/>
        <v>60609.811211569409</v>
      </c>
      <c r="AD191" s="4">
        <f t="shared" si="38"/>
        <v>42426.867848098584</v>
      </c>
    </row>
    <row r="192" spans="1:30" x14ac:dyDescent="0.25">
      <c r="A192" t="s">
        <v>289</v>
      </c>
      <c r="B192" t="s">
        <v>290</v>
      </c>
      <c r="C192" t="s">
        <v>52</v>
      </c>
      <c r="D192">
        <v>2</v>
      </c>
      <c r="E192">
        <v>4200</v>
      </c>
      <c r="G192" s="3">
        <f t="shared" si="26"/>
        <v>49039.199999999997</v>
      </c>
      <c r="H192">
        <v>426</v>
      </c>
      <c r="I192">
        <v>0.54249999999999998</v>
      </c>
      <c r="J192">
        <v>210</v>
      </c>
      <c r="K192" s="4">
        <v>654</v>
      </c>
      <c r="L192">
        <f t="shared" si="27"/>
        <v>444</v>
      </c>
      <c r="M192">
        <f t="shared" si="28"/>
        <v>216</v>
      </c>
      <c r="N192">
        <f t="shared" si="29"/>
        <v>0.48918918918918919</v>
      </c>
      <c r="O192" s="4">
        <v>0.54249999999999998</v>
      </c>
      <c r="P192">
        <v>114</v>
      </c>
      <c r="Q192">
        <f>0.8*(P192-J192)/(K192-J192)+0.1</f>
        <v>-7.2972972972973005E-2</v>
      </c>
      <c r="R192">
        <f t="shared" si="30"/>
        <v>0.90835081081081082</v>
      </c>
      <c r="S192" s="4">
        <f>R192*365*P192</f>
        <v>37796.47723783784</v>
      </c>
      <c r="T192" s="4">
        <f t="shared" si="31"/>
        <v>26457.534066486485</v>
      </c>
      <c r="U192">
        <v>210</v>
      </c>
      <c r="V192">
        <f>1.25*L192</f>
        <v>555</v>
      </c>
      <c r="W192">
        <f>J192-L192/8</f>
        <v>154.5</v>
      </c>
      <c r="X192">
        <f t="shared" si="32"/>
        <v>-350.64442759666412</v>
      </c>
      <c r="Y192">
        <f t="shared" si="33"/>
        <v>375.50815011372254</v>
      </c>
      <c r="Z192">
        <f t="shared" si="34"/>
        <v>375.50815011372254</v>
      </c>
      <c r="AA192">
        <f t="shared" si="35"/>
        <v>0.39821288308778835</v>
      </c>
      <c r="AB192">
        <f t="shared" si="36"/>
        <v>0.53545432432432438</v>
      </c>
      <c r="AC192">
        <f t="shared" si="37"/>
        <v>73389.623921058403</v>
      </c>
      <c r="AD192" s="4">
        <f t="shared" si="38"/>
        <v>51372.736744740876</v>
      </c>
    </row>
    <row r="193" spans="1:30" x14ac:dyDescent="0.25">
      <c r="A193" t="s">
        <v>291</v>
      </c>
      <c r="B193" t="s">
        <v>292</v>
      </c>
      <c r="C193" t="s">
        <v>52</v>
      </c>
      <c r="D193">
        <v>2</v>
      </c>
      <c r="E193">
        <v>1100</v>
      </c>
      <c r="G193" s="3">
        <f t="shared" si="26"/>
        <v>12843.599999999999</v>
      </c>
      <c r="H193">
        <v>142</v>
      </c>
      <c r="I193">
        <v>8.2199999999999995E-2</v>
      </c>
      <c r="J193">
        <v>111</v>
      </c>
      <c r="K193" s="4">
        <v>148</v>
      </c>
      <c r="L193">
        <f t="shared" si="27"/>
        <v>37</v>
      </c>
      <c r="M193">
        <f t="shared" si="28"/>
        <v>31</v>
      </c>
      <c r="N193">
        <f t="shared" si="29"/>
        <v>0.77027027027027029</v>
      </c>
      <c r="O193" s="4">
        <v>8.2199999999999995E-2</v>
      </c>
      <c r="P193">
        <v>114</v>
      </c>
      <c r="Q193">
        <f>0.8*(P193-J193)/(K193-J193)+0.1</f>
        <v>0.16486486486486487</v>
      </c>
      <c r="R193">
        <f t="shared" si="30"/>
        <v>0.72012594594594592</v>
      </c>
      <c r="S193" s="4">
        <f>R193*365*P193</f>
        <v>29964.440610810809</v>
      </c>
      <c r="T193" s="4">
        <f t="shared" si="31"/>
        <v>20975.108427567564</v>
      </c>
      <c r="U193">
        <v>111</v>
      </c>
      <c r="V193">
        <f>1.25*L193</f>
        <v>46.25</v>
      </c>
      <c r="W193">
        <f>J193-L193/8</f>
        <v>106.375</v>
      </c>
      <c r="X193">
        <f t="shared" si="32"/>
        <v>-29.22036896638868</v>
      </c>
      <c r="Y193">
        <f t="shared" si="33"/>
        <v>78.042345842810207</v>
      </c>
      <c r="Z193">
        <f t="shared" si="34"/>
        <v>111</v>
      </c>
      <c r="AA193">
        <f t="shared" si="35"/>
        <v>0.1</v>
      </c>
      <c r="AB193">
        <f t="shared" si="36"/>
        <v>0.77146000000000003</v>
      </c>
      <c r="AC193">
        <f t="shared" si="37"/>
        <v>31255.701900000004</v>
      </c>
      <c r="AD193" s="4">
        <f t="shared" si="38"/>
        <v>21878.991330000001</v>
      </c>
    </row>
    <row r="194" spans="1:30" x14ac:dyDescent="0.25">
      <c r="A194" t="s">
        <v>293</v>
      </c>
      <c r="B194" t="s">
        <v>290</v>
      </c>
      <c r="C194" t="s">
        <v>61</v>
      </c>
      <c r="D194">
        <v>1</v>
      </c>
      <c r="E194">
        <v>3000</v>
      </c>
      <c r="G194" s="3">
        <f t="shared" si="26"/>
        <v>35028</v>
      </c>
      <c r="H194">
        <v>621</v>
      </c>
      <c r="I194">
        <v>0.34789999999999999</v>
      </c>
      <c r="J194">
        <v>133</v>
      </c>
      <c r="K194" s="4">
        <v>1040</v>
      </c>
      <c r="L194">
        <f t="shared" si="27"/>
        <v>907</v>
      </c>
      <c r="M194">
        <f t="shared" si="28"/>
        <v>488</v>
      </c>
      <c r="N194">
        <f t="shared" si="29"/>
        <v>0.53042998897464166</v>
      </c>
      <c r="O194" s="4">
        <v>0.34789999999999999</v>
      </c>
      <c r="P194">
        <v>114</v>
      </c>
      <c r="Q194">
        <f>0.8*(P194-J194)/(K194-J194)+0.1</f>
        <v>8.3241455347298793E-2</v>
      </c>
      <c r="R194">
        <f t="shared" si="30"/>
        <v>0.78472271223814771</v>
      </c>
      <c r="S194" s="4">
        <f>R194*365*P194</f>
        <v>32652.312056229322</v>
      </c>
      <c r="T194" s="4">
        <f t="shared" si="31"/>
        <v>22856.618439360525</v>
      </c>
      <c r="U194">
        <v>133</v>
      </c>
      <c r="V194">
        <f>1.25*L194</f>
        <v>1133.75</v>
      </c>
      <c r="W194">
        <f>J194-L194/8</f>
        <v>19.625</v>
      </c>
      <c r="X194">
        <f t="shared" si="32"/>
        <v>-716.29390952741971</v>
      </c>
      <c r="Y194">
        <f t="shared" si="33"/>
        <v>619.09209944402323</v>
      </c>
      <c r="Z194">
        <f t="shared" si="34"/>
        <v>619.09209944402323</v>
      </c>
      <c r="AA194">
        <f t="shared" si="35"/>
        <v>0.52874716599252325</v>
      </c>
      <c r="AB194">
        <f t="shared" si="36"/>
        <v>0.43214949283351711</v>
      </c>
      <c r="AC194">
        <f t="shared" si="37"/>
        <v>97652.222929069772</v>
      </c>
      <c r="AD194" s="4">
        <f t="shared" si="38"/>
        <v>68356.556050348838</v>
      </c>
    </row>
    <row r="195" spans="1:30" x14ac:dyDescent="0.25">
      <c r="A195" t="s">
        <v>294</v>
      </c>
      <c r="B195" t="s">
        <v>290</v>
      </c>
      <c r="C195" t="s">
        <v>61</v>
      </c>
      <c r="D195">
        <v>2</v>
      </c>
      <c r="E195">
        <v>3900</v>
      </c>
      <c r="G195" s="3">
        <f t="shared" si="26"/>
        <v>45536.399999999994</v>
      </c>
      <c r="H195">
        <v>535</v>
      </c>
      <c r="I195">
        <v>0.47670000000000001</v>
      </c>
      <c r="J195">
        <v>231</v>
      </c>
      <c r="K195" s="4">
        <v>888</v>
      </c>
      <c r="L195">
        <f t="shared" si="27"/>
        <v>657</v>
      </c>
      <c r="M195">
        <f t="shared" si="28"/>
        <v>304</v>
      </c>
      <c r="N195">
        <f t="shared" si="29"/>
        <v>0.4701674277016743</v>
      </c>
      <c r="O195" s="4">
        <v>0.47670000000000001</v>
      </c>
      <c r="P195">
        <v>114</v>
      </c>
      <c r="Q195">
        <f>0.8*(P195-J195)/(K195-J195)+0.1</f>
        <v>-4.2465753424657554E-2</v>
      </c>
      <c r="R195">
        <f t="shared" si="30"/>
        <v>0.88420739726027398</v>
      </c>
      <c r="S195" s="4">
        <f>R195*365*P195</f>
        <v>36791.8698</v>
      </c>
      <c r="T195" s="4">
        <f t="shared" si="31"/>
        <v>25754.308859999997</v>
      </c>
      <c r="U195">
        <v>231</v>
      </c>
      <c r="V195">
        <f>1.25*L195</f>
        <v>821.25</v>
      </c>
      <c r="W195">
        <f>J195-L195/8</f>
        <v>148.875</v>
      </c>
      <c r="X195">
        <f t="shared" si="32"/>
        <v>-518.85898407884758</v>
      </c>
      <c r="Y195">
        <f t="shared" si="33"/>
        <v>515.77895185746775</v>
      </c>
      <c r="Z195">
        <f t="shared" si="34"/>
        <v>515.77895185746775</v>
      </c>
      <c r="AA195">
        <f t="shared" si="35"/>
        <v>0.44676280287058479</v>
      </c>
      <c r="AB195">
        <f t="shared" si="36"/>
        <v>0.4970319178082192</v>
      </c>
      <c r="AC195">
        <f t="shared" si="37"/>
        <v>93570.889586493082</v>
      </c>
      <c r="AD195" s="4">
        <f t="shared" si="38"/>
        <v>65499.622710545154</v>
      </c>
    </row>
    <row r="196" spans="1:30" x14ac:dyDescent="0.25">
      <c r="A196" t="s">
        <v>295</v>
      </c>
      <c r="B196" t="s">
        <v>290</v>
      </c>
      <c r="C196" t="s">
        <v>52</v>
      </c>
      <c r="D196">
        <v>1</v>
      </c>
      <c r="E196">
        <v>3600</v>
      </c>
      <c r="G196" s="3">
        <f t="shared" ref="G196:G247" si="39">E196*$F$4*12</f>
        <v>42033.599999999999</v>
      </c>
      <c r="H196">
        <v>196</v>
      </c>
      <c r="I196">
        <v>0.77810000000000001</v>
      </c>
      <c r="J196">
        <v>137</v>
      </c>
      <c r="K196" s="4">
        <v>808</v>
      </c>
      <c r="L196">
        <f t="shared" ref="L196:L247" si="40">K196-J196</f>
        <v>671</v>
      </c>
      <c r="M196">
        <f t="shared" ref="M196:M247" si="41">H196-J196</f>
        <v>59</v>
      </c>
      <c r="N196">
        <f t="shared" ref="N196:N247" si="42">0.1+$K$2*M196/L196</f>
        <v>0.17034277198211625</v>
      </c>
      <c r="O196" s="4">
        <v>0.77810000000000001</v>
      </c>
      <c r="P196">
        <v>114</v>
      </c>
      <c r="Q196">
        <f>0.8*(P196-J196)/(K196-J196)+0.1</f>
        <v>7.2578241430700449E-2</v>
      </c>
      <c r="R196">
        <f t="shared" ref="R196:R247" si="43">$Q$2*Q196+$R$2</f>
        <v>0.79316157973174373</v>
      </c>
      <c r="S196" s="4">
        <f>R196*365*P196</f>
        <v>33003.453332637859</v>
      </c>
      <c r="T196" s="4">
        <f t="shared" ref="T196:T247" si="44">S196*(1-$T$1)</f>
        <v>23102.4173328465</v>
      </c>
      <c r="U196">
        <v>137</v>
      </c>
      <c r="V196">
        <f>1.25*L196</f>
        <v>838.75</v>
      </c>
      <c r="W196">
        <f>J196-L196/8</f>
        <v>53.125</v>
      </c>
      <c r="X196">
        <f t="shared" ref="X196:X247" si="45">V196/(2*$Q$2)</f>
        <v>-529.91533990396761</v>
      </c>
      <c r="Y196">
        <f t="shared" ref="Y196:Y247" si="46">(($Q$2*W196/V196)-$R$2)*X196</f>
        <v>477.30848812231488</v>
      </c>
      <c r="Z196">
        <f t="shared" ref="Z196:Z247" si="47">IF(Y196&gt;U196,Y196,U196)</f>
        <v>477.30848812231488</v>
      </c>
      <c r="AA196">
        <f t="shared" ref="AA196:AA247" si="48">(Z196-W196)/V196</f>
        <v>0.50573292175536799</v>
      </c>
      <c r="AB196">
        <f t="shared" ref="AB196:AB247" si="49">$Q$2*AA196+$R$2</f>
        <v>0.45036296572280182</v>
      </c>
      <c r="AC196">
        <f t="shared" ref="AC196:AC247" si="50">AB196*Z196*365</f>
        <v>78461.154190532849</v>
      </c>
      <c r="AD196" s="4">
        <f t="shared" ref="AD196:AD247" si="51">AC196*(1-$T$1)</f>
        <v>54922.807933372991</v>
      </c>
    </row>
    <row r="197" spans="1:30" x14ac:dyDescent="0.25">
      <c r="A197" t="s">
        <v>296</v>
      </c>
      <c r="B197" t="s">
        <v>297</v>
      </c>
      <c r="C197" t="s">
        <v>52</v>
      </c>
      <c r="D197">
        <v>2</v>
      </c>
      <c r="E197">
        <v>3500</v>
      </c>
      <c r="G197" s="3">
        <f t="shared" si="39"/>
        <v>40866</v>
      </c>
      <c r="H197">
        <v>294</v>
      </c>
      <c r="I197">
        <v>0.39729999999999999</v>
      </c>
      <c r="J197">
        <v>155</v>
      </c>
      <c r="K197" s="4">
        <v>483</v>
      </c>
      <c r="L197">
        <f t="shared" si="40"/>
        <v>328</v>
      </c>
      <c r="M197">
        <f t="shared" si="41"/>
        <v>139</v>
      </c>
      <c r="N197">
        <f t="shared" si="42"/>
        <v>0.4390243902439025</v>
      </c>
      <c r="O197" s="4">
        <v>0.39729999999999999</v>
      </c>
      <c r="P197">
        <v>114</v>
      </c>
      <c r="Q197">
        <f>0.8*(P197-J197)/(K197-J197)+0.1</f>
        <v>0</v>
      </c>
      <c r="R197">
        <f t="shared" si="43"/>
        <v>0.85060000000000002</v>
      </c>
      <c r="S197" s="4">
        <f>R197*365*P197</f>
        <v>35393.466</v>
      </c>
      <c r="T197" s="4">
        <f t="shared" si="44"/>
        <v>24775.426199999998</v>
      </c>
      <c r="U197">
        <v>155</v>
      </c>
      <c r="V197">
        <f>1.25*L197</f>
        <v>410</v>
      </c>
      <c r="W197">
        <f>J197-L197/8</f>
        <v>114</v>
      </c>
      <c r="X197">
        <f t="shared" si="45"/>
        <v>-259.03462218852667</v>
      </c>
      <c r="Y197">
        <f t="shared" si="46"/>
        <v>277.33484963356079</v>
      </c>
      <c r="Z197">
        <f t="shared" si="47"/>
        <v>277.33484963356079</v>
      </c>
      <c r="AA197">
        <f t="shared" si="48"/>
        <v>0.39837768203307511</v>
      </c>
      <c r="AB197">
        <f t="shared" si="49"/>
        <v>0.53532390243902439</v>
      </c>
      <c r="AC197">
        <f t="shared" si="50"/>
        <v>54189.350505684895</v>
      </c>
      <c r="AD197" s="4">
        <f t="shared" si="51"/>
        <v>37932.545353979425</v>
      </c>
    </row>
    <row r="198" spans="1:30" x14ac:dyDescent="0.25">
      <c r="A198" t="s">
        <v>298</v>
      </c>
      <c r="B198" t="s">
        <v>297</v>
      </c>
      <c r="C198" t="s">
        <v>61</v>
      </c>
      <c r="D198">
        <v>1</v>
      </c>
      <c r="E198">
        <v>2500</v>
      </c>
      <c r="G198" s="3">
        <f t="shared" si="39"/>
        <v>29190</v>
      </c>
      <c r="H198">
        <v>471</v>
      </c>
      <c r="I198">
        <v>0.6</v>
      </c>
      <c r="J198">
        <v>111</v>
      </c>
      <c r="K198" s="4">
        <v>868</v>
      </c>
      <c r="L198">
        <f t="shared" si="40"/>
        <v>757</v>
      </c>
      <c r="M198">
        <f t="shared" si="41"/>
        <v>360</v>
      </c>
      <c r="N198">
        <f t="shared" si="42"/>
        <v>0.480449141347424</v>
      </c>
      <c r="O198" s="4">
        <v>0.6</v>
      </c>
      <c r="P198">
        <v>114</v>
      </c>
      <c r="Q198">
        <f>0.8*(P198-J198)/(K198-J198)+0.1</f>
        <v>0.10317040951122854</v>
      </c>
      <c r="R198">
        <f t="shared" si="43"/>
        <v>0.76895093791281377</v>
      </c>
      <c r="S198" s="4">
        <f>R198*365*P198</f>
        <v>31996.048526552182</v>
      </c>
      <c r="T198" s="4">
        <f t="shared" si="44"/>
        <v>22397.233968586526</v>
      </c>
      <c r="U198">
        <v>111</v>
      </c>
      <c r="V198">
        <f>1.25*L198</f>
        <v>946.25</v>
      </c>
      <c r="W198">
        <f>J198-L198/8</f>
        <v>16.375</v>
      </c>
      <c r="X198">
        <f t="shared" si="45"/>
        <v>-597.83295425827646</v>
      </c>
      <c r="Y198">
        <f t="shared" si="46"/>
        <v>516.70421089209003</v>
      </c>
      <c r="Z198">
        <f t="shared" si="47"/>
        <v>516.70421089209003</v>
      </c>
      <c r="AA198">
        <f t="shared" si="48"/>
        <v>0.52874949631924972</v>
      </c>
      <c r="AB198">
        <f t="shared" si="49"/>
        <v>0.4321476486129458</v>
      </c>
      <c r="AC198">
        <f t="shared" si="50"/>
        <v>81501.766064379888</v>
      </c>
      <c r="AD198" s="4">
        <f t="shared" si="51"/>
        <v>57051.23624506592</v>
      </c>
    </row>
    <row r="199" spans="1:30" x14ac:dyDescent="0.25">
      <c r="A199" t="s">
        <v>299</v>
      </c>
      <c r="B199" t="s">
        <v>297</v>
      </c>
      <c r="C199" t="s">
        <v>61</v>
      </c>
      <c r="D199">
        <v>2</v>
      </c>
      <c r="E199">
        <v>3000</v>
      </c>
      <c r="G199" s="3">
        <f t="shared" si="39"/>
        <v>35028</v>
      </c>
      <c r="H199">
        <v>620</v>
      </c>
      <c r="I199">
        <v>0.29320000000000002</v>
      </c>
      <c r="J199">
        <v>195</v>
      </c>
      <c r="K199" s="4">
        <v>752</v>
      </c>
      <c r="L199">
        <f t="shared" si="40"/>
        <v>557</v>
      </c>
      <c r="M199">
        <f t="shared" si="41"/>
        <v>425</v>
      </c>
      <c r="N199">
        <f t="shared" si="42"/>
        <v>0.71041292639138243</v>
      </c>
      <c r="O199" s="4">
        <v>0.29320000000000002</v>
      </c>
      <c r="P199">
        <v>114</v>
      </c>
      <c r="Q199">
        <f>0.8*(P199-J199)/(K199-J199)+0.1</f>
        <v>-1.6337522441651695E-2</v>
      </c>
      <c r="R199">
        <f t="shared" si="43"/>
        <v>0.86352951526032318</v>
      </c>
      <c r="S199" s="4">
        <f>R199*365*P199</f>
        <v>35931.463129982047</v>
      </c>
      <c r="T199" s="4">
        <f t="shared" si="44"/>
        <v>25152.024190987431</v>
      </c>
      <c r="U199">
        <v>195</v>
      </c>
      <c r="V199">
        <f>1.25*L199</f>
        <v>696.25</v>
      </c>
      <c r="W199">
        <f>J199-L199/8</f>
        <v>125.375</v>
      </c>
      <c r="X199">
        <f t="shared" si="45"/>
        <v>-439.88501389941877</v>
      </c>
      <c r="Y199">
        <f t="shared" si="46"/>
        <v>436.85369282284563</v>
      </c>
      <c r="Z199">
        <f t="shared" si="47"/>
        <v>436.85369282284563</v>
      </c>
      <c r="AA199">
        <f t="shared" si="48"/>
        <v>0.44736616563424864</v>
      </c>
      <c r="AB199">
        <f t="shared" si="49"/>
        <v>0.49655441651705567</v>
      </c>
      <c r="AC199">
        <f t="shared" si="50"/>
        <v>79176.395148183758</v>
      </c>
      <c r="AD199" s="4">
        <f t="shared" si="51"/>
        <v>55423.476603728624</v>
      </c>
    </row>
    <row r="200" spans="1:30" x14ac:dyDescent="0.25">
      <c r="A200" t="s">
        <v>300</v>
      </c>
      <c r="B200" t="s">
        <v>297</v>
      </c>
      <c r="C200" t="s">
        <v>52</v>
      </c>
      <c r="D200">
        <v>1</v>
      </c>
      <c r="E200">
        <v>3000</v>
      </c>
      <c r="G200" s="3">
        <f t="shared" si="39"/>
        <v>35028</v>
      </c>
      <c r="H200">
        <v>235</v>
      </c>
      <c r="I200">
        <v>0.6411</v>
      </c>
      <c r="J200">
        <v>80</v>
      </c>
      <c r="K200" s="4">
        <v>469</v>
      </c>
      <c r="L200">
        <f t="shared" si="40"/>
        <v>389</v>
      </c>
      <c r="M200">
        <f t="shared" si="41"/>
        <v>155</v>
      </c>
      <c r="N200">
        <f t="shared" si="42"/>
        <v>0.41876606683804629</v>
      </c>
      <c r="O200" s="4">
        <v>0.6411</v>
      </c>
      <c r="P200">
        <v>114</v>
      </c>
      <c r="Q200">
        <f>0.8*(P200-J200)/(K200-J200)+0.1</f>
        <v>0.16992287917737792</v>
      </c>
      <c r="R200">
        <f t="shared" si="43"/>
        <v>0.71612303341902317</v>
      </c>
      <c r="S200" s="4">
        <f>R200*365*P200</f>
        <v>29797.879420565554</v>
      </c>
      <c r="T200" s="4">
        <f t="shared" si="44"/>
        <v>20858.515594395885</v>
      </c>
      <c r="U200">
        <v>80</v>
      </c>
      <c r="V200">
        <f>1.25*L200</f>
        <v>486.25</v>
      </c>
      <c r="W200">
        <f>J200-L200/8</f>
        <v>31.375</v>
      </c>
      <c r="X200">
        <f t="shared" si="45"/>
        <v>-307.20874399797827</v>
      </c>
      <c r="Y200">
        <f t="shared" si="46"/>
        <v>276.99925764468031</v>
      </c>
      <c r="Z200">
        <f t="shared" si="47"/>
        <v>276.99925764468031</v>
      </c>
      <c r="AA200">
        <f t="shared" si="48"/>
        <v>0.50513986148006229</v>
      </c>
      <c r="AB200">
        <f t="shared" si="49"/>
        <v>0.45083231362467874</v>
      </c>
      <c r="AC200">
        <f t="shared" si="50"/>
        <v>45581.278911638437</v>
      </c>
      <c r="AD200" s="4">
        <f t="shared" si="51"/>
        <v>31906.895238146903</v>
      </c>
    </row>
    <row r="201" spans="1:30" x14ac:dyDescent="0.25">
      <c r="A201" t="s">
        <v>301</v>
      </c>
      <c r="B201" t="s">
        <v>302</v>
      </c>
      <c r="C201" t="s">
        <v>52</v>
      </c>
      <c r="D201">
        <v>2</v>
      </c>
      <c r="E201">
        <v>3900</v>
      </c>
      <c r="G201" s="3">
        <f t="shared" si="39"/>
        <v>45536.399999999994</v>
      </c>
      <c r="H201">
        <v>284</v>
      </c>
      <c r="I201">
        <v>0.50409999999999999</v>
      </c>
      <c r="J201">
        <v>116</v>
      </c>
      <c r="K201" s="4">
        <v>361</v>
      </c>
      <c r="L201">
        <f t="shared" si="40"/>
        <v>245</v>
      </c>
      <c r="M201">
        <f t="shared" si="41"/>
        <v>168</v>
      </c>
      <c r="N201">
        <f t="shared" si="42"/>
        <v>0.64857142857142858</v>
      </c>
      <c r="O201" s="4">
        <v>0.50409999999999999</v>
      </c>
      <c r="P201">
        <v>114</v>
      </c>
      <c r="Q201">
        <f>0.8*(P201-J201)/(K201-J201)+0.1</f>
        <v>9.3469387755102051E-2</v>
      </c>
      <c r="R201">
        <f t="shared" si="43"/>
        <v>0.7766283265306122</v>
      </c>
      <c r="S201" s="4">
        <f>R201*365*P201</f>
        <v>32315.504666938774</v>
      </c>
      <c r="T201" s="4">
        <f t="shared" si="44"/>
        <v>22620.853266857139</v>
      </c>
      <c r="U201">
        <v>116</v>
      </c>
      <c r="V201">
        <f>1.25*L201</f>
        <v>306.25</v>
      </c>
      <c r="W201">
        <f>J201-L201/8</f>
        <v>85.375</v>
      </c>
      <c r="X201">
        <f t="shared" si="45"/>
        <v>-193.4862269396007</v>
      </c>
      <c r="Y201">
        <f t="shared" si="46"/>
        <v>207.26688463482438</v>
      </c>
      <c r="Z201">
        <f t="shared" si="47"/>
        <v>207.26688463482438</v>
      </c>
      <c r="AA201">
        <f t="shared" si="48"/>
        <v>0.39801431717493674</v>
      </c>
      <c r="AB201">
        <f t="shared" si="49"/>
        <v>0.53561146938775517</v>
      </c>
      <c r="AC201">
        <f t="shared" si="50"/>
        <v>40520.300031658429</v>
      </c>
      <c r="AD201" s="4">
        <f t="shared" si="51"/>
        <v>28364.2100221609</v>
      </c>
    </row>
    <row r="202" spans="1:30" x14ac:dyDescent="0.25">
      <c r="A202" t="s">
        <v>303</v>
      </c>
      <c r="B202" t="s">
        <v>302</v>
      </c>
      <c r="C202" t="s">
        <v>61</v>
      </c>
      <c r="D202">
        <v>1</v>
      </c>
      <c r="E202">
        <v>2800</v>
      </c>
      <c r="G202" s="3">
        <f t="shared" si="39"/>
        <v>32692.800000000003</v>
      </c>
      <c r="H202">
        <v>355</v>
      </c>
      <c r="I202">
        <v>0.4027</v>
      </c>
      <c r="J202">
        <v>102</v>
      </c>
      <c r="K202" s="4">
        <v>799</v>
      </c>
      <c r="L202">
        <f t="shared" si="40"/>
        <v>697</v>
      </c>
      <c r="M202">
        <f t="shared" si="41"/>
        <v>253</v>
      </c>
      <c r="N202">
        <f t="shared" si="42"/>
        <v>0.39038737446197991</v>
      </c>
      <c r="O202" s="4">
        <v>0.4027</v>
      </c>
      <c r="P202">
        <v>114</v>
      </c>
      <c r="Q202">
        <f>0.8*(P202-J202)/(K202-J202)+0.1</f>
        <v>0.11377331420373028</v>
      </c>
      <c r="R202">
        <f t="shared" si="43"/>
        <v>0.76055979913916794</v>
      </c>
      <c r="S202" s="4">
        <f>R202*365*P202</f>
        <v>31646.89324218078</v>
      </c>
      <c r="T202" s="4">
        <f t="shared" si="44"/>
        <v>22152.825269526544</v>
      </c>
      <c r="U202">
        <v>102</v>
      </c>
      <c r="V202">
        <f>1.25*L202</f>
        <v>871.25</v>
      </c>
      <c r="W202">
        <f>J202-L202/8</f>
        <v>14.875</v>
      </c>
      <c r="X202">
        <f t="shared" si="45"/>
        <v>-550.44857215061916</v>
      </c>
      <c r="Y202">
        <f t="shared" si="46"/>
        <v>475.64905547131667</v>
      </c>
      <c r="Z202">
        <f t="shared" si="47"/>
        <v>475.64905547131667</v>
      </c>
      <c r="AA202">
        <f t="shared" si="48"/>
        <v>0.52886548691112389</v>
      </c>
      <c r="AB202">
        <f t="shared" si="49"/>
        <v>0.4320558536585366</v>
      </c>
      <c r="AC202">
        <f t="shared" si="50"/>
        <v>75010.039926790763</v>
      </c>
      <c r="AD202" s="4">
        <f t="shared" si="51"/>
        <v>52507.02794875353</v>
      </c>
    </row>
    <row r="203" spans="1:30" x14ac:dyDescent="0.25">
      <c r="A203" t="s">
        <v>304</v>
      </c>
      <c r="B203" t="s">
        <v>302</v>
      </c>
      <c r="C203" t="s">
        <v>61</v>
      </c>
      <c r="D203">
        <v>2</v>
      </c>
      <c r="E203">
        <v>3500</v>
      </c>
      <c r="G203" s="3">
        <f t="shared" si="39"/>
        <v>40866</v>
      </c>
      <c r="H203">
        <v>436</v>
      </c>
      <c r="I203">
        <v>0.50680000000000003</v>
      </c>
      <c r="J203">
        <v>188</v>
      </c>
      <c r="K203" s="4">
        <v>724</v>
      </c>
      <c r="L203">
        <f t="shared" si="40"/>
        <v>536</v>
      </c>
      <c r="M203">
        <f t="shared" si="41"/>
        <v>248</v>
      </c>
      <c r="N203">
        <f t="shared" si="42"/>
        <v>0.47014925373134331</v>
      </c>
      <c r="O203" s="4">
        <v>0.50680000000000003</v>
      </c>
      <c r="P203">
        <v>114</v>
      </c>
      <c r="Q203">
        <f>0.8*(P203-J203)/(K203-J203)+0.1</f>
        <v>-1.0447761194029848E-2</v>
      </c>
      <c r="R203">
        <f t="shared" si="43"/>
        <v>0.85886835820895524</v>
      </c>
      <c r="S203" s="4">
        <f>R203*365*P203</f>
        <v>35737.512385074631</v>
      </c>
      <c r="T203" s="4">
        <f t="shared" si="44"/>
        <v>25016.25866955224</v>
      </c>
      <c r="U203">
        <v>188</v>
      </c>
      <c r="V203">
        <f>1.25*L203</f>
        <v>670</v>
      </c>
      <c r="W203">
        <f>J203-L203/8</f>
        <v>121</v>
      </c>
      <c r="X203">
        <f t="shared" si="45"/>
        <v>-423.30048016173868</v>
      </c>
      <c r="Y203">
        <f t="shared" si="46"/>
        <v>420.55938842557492</v>
      </c>
      <c r="Z203">
        <f t="shared" si="47"/>
        <v>420.55938842557492</v>
      </c>
      <c r="AA203">
        <f t="shared" si="48"/>
        <v>0.44710356481429092</v>
      </c>
      <c r="AB203">
        <f t="shared" si="49"/>
        <v>0.4967622388059702</v>
      </c>
      <c r="AC203">
        <f t="shared" si="50"/>
        <v>76255.078520982745</v>
      </c>
      <c r="AD203" s="4">
        <f t="shared" si="51"/>
        <v>53378.554964687915</v>
      </c>
    </row>
    <row r="204" spans="1:30" x14ac:dyDescent="0.25">
      <c r="A204" t="s">
        <v>305</v>
      </c>
      <c r="B204" t="s">
        <v>292</v>
      </c>
      <c r="C204" t="s">
        <v>61</v>
      </c>
      <c r="D204">
        <v>1</v>
      </c>
      <c r="E204">
        <v>900</v>
      </c>
      <c r="G204" s="3">
        <f t="shared" si="39"/>
        <v>10508.4</v>
      </c>
      <c r="H204">
        <v>141</v>
      </c>
      <c r="I204">
        <v>0.54790000000000005</v>
      </c>
      <c r="J204">
        <v>116</v>
      </c>
      <c r="K204" s="4">
        <v>296</v>
      </c>
      <c r="L204">
        <f t="shared" si="40"/>
        <v>180</v>
      </c>
      <c r="M204">
        <f t="shared" si="41"/>
        <v>25</v>
      </c>
      <c r="N204">
        <f t="shared" si="42"/>
        <v>0.21111111111111111</v>
      </c>
      <c r="O204" s="4">
        <v>0.54790000000000005</v>
      </c>
      <c r="P204">
        <v>114</v>
      </c>
      <c r="Q204">
        <f>0.8*(P204-J204)/(K204-J204)+0.1</f>
        <v>9.1111111111111115E-2</v>
      </c>
      <c r="R204">
        <f t="shared" si="43"/>
        <v>0.77849466666666667</v>
      </c>
      <c r="S204" s="4">
        <f>R204*365*P204</f>
        <v>32393.163079999998</v>
      </c>
      <c r="T204" s="4">
        <f t="shared" si="44"/>
        <v>22675.214155999998</v>
      </c>
      <c r="U204">
        <v>116</v>
      </c>
      <c r="V204">
        <f>1.25*L204</f>
        <v>225</v>
      </c>
      <c r="W204">
        <f>J204-L204/8</f>
        <v>93.5</v>
      </c>
      <c r="X204">
        <f t="shared" si="45"/>
        <v>-142.15314632297196</v>
      </c>
      <c r="Y204">
        <f t="shared" si="46"/>
        <v>167.66546626231997</v>
      </c>
      <c r="Z204">
        <f t="shared" si="47"/>
        <v>167.66546626231997</v>
      </c>
      <c r="AA204">
        <f t="shared" si="48"/>
        <v>0.32962429449919983</v>
      </c>
      <c r="AB204">
        <f t="shared" si="49"/>
        <v>0.58973533333333328</v>
      </c>
      <c r="AC204">
        <f t="shared" si="50"/>
        <v>36090.561116664772</v>
      </c>
      <c r="AD204" s="4">
        <f t="shared" si="51"/>
        <v>25263.392781665338</v>
      </c>
    </row>
    <row r="205" spans="1:30" x14ac:dyDescent="0.25">
      <c r="A205" t="s">
        <v>306</v>
      </c>
      <c r="B205" t="s">
        <v>302</v>
      </c>
      <c r="C205" t="s">
        <v>52</v>
      </c>
      <c r="D205">
        <v>1</v>
      </c>
      <c r="E205">
        <v>2600</v>
      </c>
      <c r="G205" s="3">
        <f t="shared" si="39"/>
        <v>30357.599999999999</v>
      </c>
      <c r="H205">
        <v>250</v>
      </c>
      <c r="I205">
        <v>0.36990000000000001</v>
      </c>
      <c r="J205">
        <v>69</v>
      </c>
      <c r="K205" s="4">
        <v>406</v>
      </c>
      <c r="L205">
        <f t="shared" si="40"/>
        <v>337</v>
      </c>
      <c r="M205">
        <f t="shared" si="41"/>
        <v>181</v>
      </c>
      <c r="N205">
        <f t="shared" si="42"/>
        <v>0.52967359050445106</v>
      </c>
      <c r="O205" s="4">
        <v>0.36990000000000001</v>
      </c>
      <c r="P205">
        <v>114</v>
      </c>
      <c r="Q205">
        <f>0.8*(P205-J205)/(K205-J205)+0.1</f>
        <v>0.20682492581602374</v>
      </c>
      <c r="R205">
        <f t="shared" si="43"/>
        <v>0.68691875370919886</v>
      </c>
      <c r="S205" s="4">
        <f>R205*365*P205</f>
        <v>28582.689341839767</v>
      </c>
      <c r="T205" s="4">
        <f t="shared" si="44"/>
        <v>20007.882539287835</v>
      </c>
      <c r="U205">
        <v>69</v>
      </c>
      <c r="V205">
        <f>1.25*L205</f>
        <v>421.25</v>
      </c>
      <c r="W205">
        <f>J205-L205/8</f>
        <v>26.875</v>
      </c>
      <c r="X205">
        <f t="shared" si="45"/>
        <v>-266.14227950467529</v>
      </c>
      <c r="Y205">
        <f t="shared" si="46"/>
        <v>239.81812294667682</v>
      </c>
      <c r="Z205">
        <f t="shared" si="47"/>
        <v>239.81812294667682</v>
      </c>
      <c r="AA205">
        <f t="shared" si="48"/>
        <v>0.50550296248469273</v>
      </c>
      <c r="AB205">
        <f t="shared" si="49"/>
        <v>0.45054495548961421</v>
      </c>
      <c r="AC205">
        <f t="shared" si="50"/>
        <v>39437.828617943873</v>
      </c>
      <c r="AD205" s="4">
        <f t="shared" si="51"/>
        <v>27606.48003256071</v>
      </c>
    </row>
    <row r="206" spans="1:30" x14ac:dyDescent="0.25">
      <c r="A206" t="s">
        <v>307</v>
      </c>
      <c r="B206" t="s">
        <v>308</v>
      </c>
      <c r="C206" t="s">
        <v>52</v>
      </c>
      <c r="D206">
        <v>2</v>
      </c>
      <c r="E206">
        <v>2695</v>
      </c>
      <c r="G206" s="3">
        <f t="shared" si="39"/>
        <v>31466.82</v>
      </c>
      <c r="H206">
        <v>443</v>
      </c>
      <c r="I206">
        <v>0.2356</v>
      </c>
      <c r="J206">
        <v>265</v>
      </c>
      <c r="K206" s="4">
        <v>534</v>
      </c>
      <c r="L206">
        <f t="shared" si="40"/>
        <v>269</v>
      </c>
      <c r="M206">
        <f t="shared" si="41"/>
        <v>178</v>
      </c>
      <c r="N206">
        <f t="shared" si="42"/>
        <v>0.6293680297397769</v>
      </c>
      <c r="O206" s="4">
        <v>0.2356</v>
      </c>
      <c r="P206">
        <v>114</v>
      </c>
      <c r="Q206">
        <f>0.8*(P206-J206)/(K206-J206)+0.1</f>
        <v>-0.34907063197026023</v>
      </c>
      <c r="R206">
        <f t="shared" si="43"/>
        <v>1.126854498141264</v>
      </c>
      <c r="S206" s="4">
        <f>R206*365*P206</f>
        <v>46888.415667657995</v>
      </c>
      <c r="T206" s="4">
        <f t="shared" si="44"/>
        <v>32821.890967360596</v>
      </c>
      <c r="U206">
        <v>265</v>
      </c>
      <c r="V206">
        <f>1.25*L206</f>
        <v>336.25</v>
      </c>
      <c r="W206">
        <f>J206-L206/8</f>
        <v>231.375</v>
      </c>
      <c r="X206">
        <f t="shared" si="45"/>
        <v>-212.43997978266364</v>
      </c>
      <c r="Y206">
        <f t="shared" si="46"/>
        <v>296.38894680313371</v>
      </c>
      <c r="Z206">
        <f t="shared" si="47"/>
        <v>296.38894680313371</v>
      </c>
      <c r="AA206">
        <f t="shared" si="48"/>
        <v>0.19335002766731213</v>
      </c>
      <c r="AB206">
        <f t="shared" si="49"/>
        <v>0.69758278810408925</v>
      </c>
      <c r="AC206">
        <f t="shared" si="50"/>
        <v>75465.877174070076</v>
      </c>
      <c r="AD206" s="4">
        <f t="shared" si="51"/>
        <v>52826.114021849047</v>
      </c>
    </row>
    <row r="207" spans="1:30" x14ac:dyDescent="0.25">
      <c r="A207" t="s">
        <v>309</v>
      </c>
      <c r="B207" t="s">
        <v>308</v>
      </c>
      <c r="C207" t="s">
        <v>61</v>
      </c>
      <c r="D207">
        <v>1</v>
      </c>
      <c r="E207">
        <v>3000</v>
      </c>
      <c r="G207" s="3">
        <f t="shared" si="39"/>
        <v>35028</v>
      </c>
      <c r="H207">
        <v>343</v>
      </c>
      <c r="I207">
        <v>0.58079999999999998</v>
      </c>
      <c r="J207">
        <v>158</v>
      </c>
      <c r="K207" s="4">
        <v>706</v>
      </c>
      <c r="L207">
        <f t="shared" si="40"/>
        <v>548</v>
      </c>
      <c r="M207">
        <f t="shared" si="41"/>
        <v>185</v>
      </c>
      <c r="N207">
        <f t="shared" si="42"/>
        <v>0.37007299270072991</v>
      </c>
      <c r="O207" s="4">
        <v>0.58079999999999998</v>
      </c>
      <c r="P207">
        <v>114</v>
      </c>
      <c r="Q207">
        <f>0.8*(P207-J207)/(K207-J207)+0.1</f>
        <v>3.5766423357664237E-2</v>
      </c>
      <c r="R207">
        <f t="shared" si="43"/>
        <v>0.82229445255474454</v>
      </c>
      <c r="S207" s="4">
        <f>R207*365*P207</f>
        <v>34215.672170802922</v>
      </c>
      <c r="T207" s="4">
        <f t="shared" si="44"/>
        <v>23950.970519562045</v>
      </c>
      <c r="U207">
        <v>158</v>
      </c>
      <c r="V207">
        <f>1.25*L207</f>
        <v>685</v>
      </c>
      <c r="W207">
        <f>J207-L207/8</f>
        <v>89.5</v>
      </c>
      <c r="X207">
        <f t="shared" si="45"/>
        <v>-432.77735658327015</v>
      </c>
      <c r="Y207">
        <f t="shared" si="46"/>
        <v>412.87041950972957</v>
      </c>
      <c r="Z207">
        <f t="shared" si="47"/>
        <v>412.87041950972957</v>
      </c>
      <c r="AA207">
        <f t="shared" si="48"/>
        <v>0.47207360512369279</v>
      </c>
      <c r="AB207">
        <f t="shared" si="49"/>
        <v>0.47700094890510958</v>
      </c>
      <c r="AC207">
        <f t="shared" si="50"/>
        <v>71882.947386561966</v>
      </c>
      <c r="AD207" s="4">
        <f t="shared" si="51"/>
        <v>50318.06317059337</v>
      </c>
    </row>
    <row r="208" spans="1:30" x14ac:dyDescent="0.25">
      <c r="A208" t="s">
        <v>310</v>
      </c>
      <c r="B208" t="s">
        <v>308</v>
      </c>
      <c r="C208" t="s">
        <v>61</v>
      </c>
      <c r="D208">
        <v>2</v>
      </c>
      <c r="E208">
        <v>4000</v>
      </c>
      <c r="G208" s="3">
        <f t="shared" si="39"/>
        <v>46704</v>
      </c>
      <c r="H208">
        <v>739</v>
      </c>
      <c r="I208">
        <v>1.9199999999999998E-2</v>
      </c>
      <c r="J208">
        <v>306</v>
      </c>
      <c r="K208" s="4">
        <v>781</v>
      </c>
      <c r="L208">
        <f t="shared" si="40"/>
        <v>475</v>
      </c>
      <c r="M208">
        <f t="shared" si="41"/>
        <v>433</v>
      </c>
      <c r="N208">
        <f t="shared" si="42"/>
        <v>0.82926315789473692</v>
      </c>
      <c r="O208" s="4">
        <v>1.9199999999999998E-2</v>
      </c>
      <c r="P208">
        <v>114</v>
      </c>
      <c r="Q208">
        <f>0.8*(P208-J208)/(K208-J208)+0.1</f>
        <v>-0.22336842105263163</v>
      </c>
      <c r="R208">
        <f t="shared" si="43"/>
        <v>1.0273737684210527</v>
      </c>
      <c r="S208" s="4">
        <f>R208*365*P208</f>
        <v>42749.022504</v>
      </c>
      <c r="T208" s="4">
        <f t="shared" si="44"/>
        <v>29924.315752799997</v>
      </c>
      <c r="U208">
        <v>306</v>
      </c>
      <c r="V208">
        <f>1.25*L208</f>
        <v>593.75</v>
      </c>
      <c r="W208">
        <f>J208-L208/8</f>
        <v>246.625</v>
      </c>
      <c r="X208">
        <f t="shared" si="45"/>
        <v>-375.12635835228707</v>
      </c>
      <c r="Y208">
        <f t="shared" si="46"/>
        <v>442.3949804144554</v>
      </c>
      <c r="Z208">
        <f t="shared" si="47"/>
        <v>442.3949804144554</v>
      </c>
      <c r="AA208">
        <f t="shared" si="48"/>
        <v>0.32971786175066176</v>
      </c>
      <c r="AB208">
        <f t="shared" si="49"/>
        <v>0.58966128421052633</v>
      </c>
      <c r="AC208">
        <f t="shared" si="50"/>
        <v>95215.065182009625</v>
      </c>
      <c r="AD208" s="4">
        <f t="shared" si="51"/>
        <v>66650.54562740674</v>
      </c>
    </row>
    <row r="209" spans="1:30" x14ac:dyDescent="0.25">
      <c r="A209" t="s">
        <v>311</v>
      </c>
      <c r="B209" t="s">
        <v>308</v>
      </c>
      <c r="C209" t="s">
        <v>52</v>
      </c>
      <c r="D209">
        <v>1</v>
      </c>
      <c r="E209">
        <v>2295</v>
      </c>
      <c r="G209" s="3">
        <f t="shared" si="39"/>
        <v>26796.42</v>
      </c>
      <c r="H209">
        <v>270</v>
      </c>
      <c r="I209">
        <v>0.46850000000000003</v>
      </c>
      <c r="J209">
        <v>100</v>
      </c>
      <c r="K209" s="4">
        <v>469</v>
      </c>
      <c r="L209">
        <f t="shared" si="40"/>
        <v>369</v>
      </c>
      <c r="M209">
        <f t="shared" si="41"/>
        <v>170</v>
      </c>
      <c r="N209">
        <f t="shared" si="42"/>
        <v>0.46856368563685635</v>
      </c>
      <c r="O209" s="4">
        <v>0.46850000000000003</v>
      </c>
      <c r="P209">
        <v>114</v>
      </c>
      <c r="Q209">
        <f>0.8*(P209-J209)/(K209-J209)+0.1</f>
        <v>0.13035230352303523</v>
      </c>
      <c r="R209">
        <f t="shared" si="43"/>
        <v>0.74743918699186995</v>
      </c>
      <c r="S209" s="4">
        <f>R209*365*P209</f>
        <v>31100.94457073171</v>
      </c>
      <c r="T209" s="4">
        <f t="shared" si="44"/>
        <v>21770.661199512197</v>
      </c>
      <c r="U209">
        <v>100</v>
      </c>
      <c r="V209">
        <f>1.25*L209</f>
        <v>461.25</v>
      </c>
      <c r="W209">
        <f>J209-L209/8</f>
        <v>53.875</v>
      </c>
      <c r="X209">
        <f t="shared" si="45"/>
        <v>-291.41394996209249</v>
      </c>
      <c r="Y209">
        <f t="shared" si="46"/>
        <v>274.81420583775588</v>
      </c>
      <c r="Z209">
        <f t="shared" si="47"/>
        <v>274.81420583775588</v>
      </c>
      <c r="AA209">
        <f t="shared" si="48"/>
        <v>0.47900098826613741</v>
      </c>
      <c r="AB209">
        <f t="shared" si="49"/>
        <v>0.47151861788617888</v>
      </c>
      <c r="AC209">
        <f t="shared" si="50"/>
        <v>47296.705296918881</v>
      </c>
      <c r="AD209" s="4">
        <f t="shared" si="51"/>
        <v>33107.693707843217</v>
      </c>
    </row>
    <row r="210" spans="1:30" x14ac:dyDescent="0.25">
      <c r="A210" t="s">
        <v>312</v>
      </c>
      <c r="B210" t="s">
        <v>313</v>
      </c>
      <c r="C210" t="s">
        <v>52</v>
      </c>
      <c r="D210">
        <v>2</v>
      </c>
      <c r="E210">
        <v>3000</v>
      </c>
      <c r="G210" s="3">
        <f t="shared" si="39"/>
        <v>35028</v>
      </c>
      <c r="H210">
        <v>424</v>
      </c>
      <c r="I210">
        <v>0.34250000000000003</v>
      </c>
      <c r="J210">
        <v>270</v>
      </c>
      <c r="K210" s="4">
        <v>543</v>
      </c>
      <c r="L210">
        <f t="shared" si="40"/>
        <v>273</v>
      </c>
      <c r="M210">
        <f t="shared" si="41"/>
        <v>154</v>
      </c>
      <c r="N210">
        <f t="shared" si="42"/>
        <v>0.55128205128205132</v>
      </c>
      <c r="O210" s="4">
        <v>0.34250000000000003</v>
      </c>
      <c r="P210">
        <v>114</v>
      </c>
      <c r="Q210">
        <f>0.8*(P210-J210)/(K210-J210)+0.1</f>
        <v>-0.35714285714285721</v>
      </c>
      <c r="R210">
        <f t="shared" si="43"/>
        <v>1.1332428571428572</v>
      </c>
      <c r="S210" s="4">
        <f>R210*365*P210</f>
        <v>47154.235285714291</v>
      </c>
      <c r="T210" s="4">
        <f t="shared" si="44"/>
        <v>33007.964700000004</v>
      </c>
      <c r="U210">
        <v>270</v>
      </c>
      <c r="V210">
        <f>1.25*L210</f>
        <v>341.25</v>
      </c>
      <c r="W210">
        <f>J210-L210/8</f>
        <v>235.875</v>
      </c>
      <c r="X210">
        <f t="shared" si="45"/>
        <v>-215.5989385898408</v>
      </c>
      <c r="Y210">
        <f t="shared" si="46"/>
        <v>301.32595716451863</v>
      </c>
      <c r="Z210">
        <f t="shared" si="47"/>
        <v>301.32595716451863</v>
      </c>
      <c r="AA210">
        <f t="shared" si="48"/>
        <v>0.19179767667258205</v>
      </c>
      <c r="AB210">
        <f t="shared" si="49"/>
        <v>0.69881131868131863</v>
      </c>
      <c r="AC210">
        <f t="shared" si="50"/>
        <v>76858.046159852442</v>
      </c>
      <c r="AD210" s="4">
        <f t="shared" si="51"/>
        <v>53800.632311896705</v>
      </c>
    </row>
    <row r="211" spans="1:30" x14ac:dyDescent="0.25">
      <c r="A211" t="s">
        <v>314</v>
      </c>
      <c r="B211" t="s">
        <v>313</v>
      </c>
      <c r="C211" t="s">
        <v>61</v>
      </c>
      <c r="D211">
        <v>1</v>
      </c>
      <c r="E211">
        <v>3300</v>
      </c>
      <c r="G211" s="3">
        <f t="shared" si="39"/>
        <v>38530.800000000003</v>
      </c>
      <c r="H211">
        <v>980</v>
      </c>
      <c r="I211">
        <v>0.2712</v>
      </c>
      <c r="J211">
        <v>283</v>
      </c>
      <c r="K211" s="4">
        <v>1261</v>
      </c>
      <c r="L211">
        <f t="shared" si="40"/>
        <v>978</v>
      </c>
      <c r="M211">
        <f t="shared" si="41"/>
        <v>697</v>
      </c>
      <c r="N211">
        <f t="shared" si="42"/>
        <v>0.67014314928425356</v>
      </c>
      <c r="O211" s="4">
        <v>0.2712</v>
      </c>
      <c r="P211">
        <v>114</v>
      </c>
      <c r="Q211">
        <f>0.8*(P211-J211)/(K211-J211)+0.1</f>
        <v>-3.8241308793456052E-2</v>
      </c>
      <c r="R211">
        <f t="shared" si="43"/>
        <v>0.88086417177914111</v>
      </c>
      <c r="S211" s="4">
        <f>R211*365*P211</f>
        <v>36652.758187730062</v>
      </c>
      <c r="T211" s="4">
        <f t="shared" si="44"/>
        <v>25656.930731411041</v>
      </c>
      <c r="U211">
        <v>283</v>
      </c>
      <c r="V211">
        <f>1.25*L211</f>
        <v>1222.5</v>
      </c>
      <c r="W211">
        <f>J211-L211/8</f>
        <v>160.75</v>
      </c>
      <c r="X211">
        <f t="shared" si="45"/>
        <v>-772.3654283548143</v>
      </c>
      <c r="Y211">
        <f t="shared" si="46"/>
        <v>737.34903335860508</v>
      </c>
      <c r="Z211">
        <f t="shared" si="47"/>
        <v>737.34903335860508</v>
      </c>
      <c r="AA211">
        <f t="shared" si="48"/>
        <v>0.47165565100908391</v>
      </c>
      <c r="AB211">
        <f t="shared" si="49"/>
        <v>0.47733171779141104</v>
      </c>
      <c r="AC211">
        <f t="shared" si="50"/>
        <v>128465.42945728828</v>
      </c>
      <c r="AD211" s="4">
        <f t="shared" si="51"/>
        <v>89925.800620101785</v>
      </c>
    </row>
    <row r="212" spans="1:30" x14ac:dyDescent="0.25">
      <c r="A212" t="s">
        <v>315</v>
      </c>
      <c r="B212" t="s">
        <v>313</v>
      </c>
      <c r="C212" t="s">
        <v>61</v>
      </c>
      <c r="D212">
        <v>2</v>
      </c>
      <c r="E212">
        <v>4500</v>
      </c>
      <c r="G212" s="3">
        <f t="shared" si="39"/>
        <v>52542</v>
      </c>
      <c r="H212">
        <v>994</v>
      </c>
      <c r="I212">
        <v>0.43009999999999998</v>
      </c>
      <c r="J212">
        <v>530</v>
      </c>
      <c r="K212" s="4">
        <v>1354</v>
      </c>
      <c r="L212">
        <f t="shared" si="40"/>
        <v>824</v>
      </c>
      <c r="M212">
        <f t="shared" si="41"/>
        <v>464</v>
      </c>
      <c r="N212">
        <f t="shared" si="42"/>
        <v>0.55048543689320395</v>
      </c>
      <c r="O212" s="4">
        <v>0.43009999999999998</v>
      </c>
      <c r="P212">
        <v>114</v>
      </c>
      <c r="Q212">
        <f>0.8*(P212-J212)/(K212-J212)+0.1</f>
        <v>-0.30388349514563107</v>
      </c>
      <c r="R212">
        <f t="shared" si="43"/>
        <v>1.0910933980582525</v>
      </c>
      <c r="S212" s="4">
        <f>R212*365*P212</f>
        <v>45400.396293203885</v>
      </c>
      <c r="T212" s="4">
        <f t="shared" si="44"/>
        <v>31780.277405242716</v>
      </c>
      <c r="U212">
        <v>530</v>
      </c>
      <c r="V212">
        <f>1.25*L212</f>
        <v>1030</v>
      </c>
      <c r="W212">
        <f>J212-L212/8</f>
        <v>427</v>
      </c>
      <c r="X212">
        <f t="shared" si="45"/>
        <v>-650.74551427849383</v>
      </c>
      <c r="Y212">
        <f t="shared" si="46"/>
        <v>767.0241344452869</v>
      </c>
      <c r="Z212">
        <f t="shared" si="47"/>
        <v>767.0241344452869</v>
      </c>
      <c r="AA212">
        <f t="shared" si="48"/>
        <v>0.3301205188789193</v>
      </c>
      <c r="AB212">
        <f t="shared" si="49"/>
        <v>0.58934262135922322</v>
      </c>
      <c r="AC212">
        <f t="shared" si="50"/>
        <v>164994.60512451775</v>
      </c>
      <c r="AD212" s="4">
        <f t="shared" si="51"/>
        <v>115496.22358716241</v>
      </c>
    </row>
    <row r="213" spans="1:30" x14ac:dyDescent="0.25">
      <c r="A213" t="s">
        <v>316</v>
      </c>
      <c r="B213" t="s">
        <v>313</v>
      </c>
      <c r="C213" t="s">
        <v>52</v>
      </c>
      <c r="D213">
        <v>1</v>
      </c>
      <c r="E213">
        <v>2700</v>
      </c>
      <c r="G213" s="3">
        <f t="shared" si="39"/>
        <v>31525.199999999997</v>
      </c>
      <c r="H213">
        <v>284</v>
      </c>
      <c r="I213">
        <v>0.60550000000000004</v>
      </c>
      <c r="J213">
        <v>103</v>
      </c>
      <c r="K213" s="4">
        <v>483</v>
      </c>
      <c r="L213">
        <f t="shared" si="40"/>
        <v>380</v>
      </c>
      <c r="M213">
        <f t="shared" si="41"/>
        <v>181</v>
      </c>
      <c r="N213">
        <f t="shared" si="42"/>
        <v>0.4810526315789474</v>
      </c>
      <c r="O213" s="4">
        <v>0.60550000000000004</v>
      </c>
      <c r="P213">
        <v>114</v>
      </c>
      <c r="Q213">
        <f>0.8*(P213-J213)/(K213-J213)+0.1</f>
        <v>0.12315789473684211</v>
      </c>
      <c r="R213">
        <f t="shared" si="43"/>
        <v>0.75313284210526321</v>
      </c>
      <c r="S213" s="4">
        <f>R213*365*P213</f>
        <v>31337.85756</v>
      </c>
      <c r="T213" s="4">
        <f t="shared" si="44"/>
        <v>21936.500292000001</v>
      </c>
      <c r="U213">
        <v>103</v>
      </c>
      <c r="V213">
        <f>1.25*L213</f>
        <v>475</v>
      </c>
      <c r="W213">
        <f>J213-L213/8</f>
        <v>55.5</v>
      </c>
      <c r="X213">
        <f t="shared" si="45"/>
        <v>-300.10108668182966</v>
      </c>
      <c r="Y213">
        <f t="shared" si="46"/>
        <v>283.01598433156431</v>
      </c>
      <c r="Z213">
        <f t="shared" si="47"/>
        <v>283.01598433156431</v>
      </c>
      <c r="AA213">
        <f t="shared" si="48"/>
        <v>0.47898101964539858</v>
      </c>
      <c r="AB213">
        <f t="shared" si="49"/>
        <v>0.4715344210526316</v>
      </c>
      <c r="AC213">
        <f t="shared" si="50"/>
        <v>48709.899086955062</v>
      </c>
      <c r="AD213" s="4">
        <f t="shared" si="51"/>
        <v>34096.92936086854</v>
      </c>
    </row>
    <row r="214" spans="1:30" x14ac:dyDescent="0.25">
      <c r="A214" t="s">
        <v>317</v>
      </c>
      <c r="B214" t="s">
        <v>318</v>
      </c>
      <c r="C214" t="s">
        <v>52</v>
      </c>
      <c r="D214">
        <v>1</v>
      </c>
      <c r="E214">
        <v>2700</v>
      </c>
      <c r="G214" s="3">
        <f t="shared" si="39"/>
        <v>31525.199999999997</v>
      </c>
      <c r="H214">
        <v>236</v>
      </c>
      <c r="I214">
        <v>0.56710000000000005</v>
      </c>
      <c r="J214">
        <v>110</v>
      </c>
      <c r="K214" s="4">
        <v>515</v>
      </c>
      <c r="L214">
        <f t="shared" si="40"/>
        <v>405</v>
      </c>
      <c r="M214">
        <f t="shared" si="41"/>
        <v>126</v>
      </c>
      <c r="N214">
        <f t="shared" si="42"/>
        <v>0.34888888888888892</v>
      </c>
      <c r="O214" s="4">
        <v>0.56710000000000005</v>
      </c>
      <c r="P214">
        <v>114</v>
      </c>
      <c r="Q214">
        <f>0.8*(P214-J214)/(K214-J214)+0.1</f>
        <v>0.10790123456790124</v>
      </c>
      <c r="R214">
        <f t="shared" si="43"/>
        <v>0.76520696296296298</v>
      </c>
      <c r="S214" s="4">
        <f>R214*365*P214</f>
        <v>31840.261728888891</v>
      </c>
      <c r="T214" s="4">
        <f t="shared" si="44"/>
        <v>22288.183210222222</v>
      </c>
      <c r="U214">
        <v>110</v>
      </c>
      <c r="V214">
        <f>1.25*L214</f>
        <v>506.25</v>
      </c>
      <c r="W214">
        <f>J214-L214/8</f>
        <v>59.375</v>
      </c>
      <c r="X214">
        <f t="shared" si="45"/>
        <v>-319.8445792266869</v>
      </c>
      <c r="Y214">
        <f t="shared" si="46"/>
        <v>301.74729909021988</v>
      </c>
      <c r="Z214">
        <f t="shared" si="47"/>
        <v>301.74729909021988</v>
      </c>
      <c r="AA214">
        <f t="shared" si="48"/>
        <v>0.47876009696833555</v>
      </c>
      <c r="AB214">
        <f t="shared" si="49"/>
        <v>0.47170925925925927</v>
      </c>
      <c r="AC214">
        <f t="shared" si="50"/>
        <v>51953.003152125377</v>
      </c>
      <c r="AD214" s="4">
        <f t="shared" si="51"/>
        <v>36367.102206487762</v>
      </c>
    </row>
    <row r="215" spans="1:30" x14ac:dyDescent="0.25">
      <c r="A215" t="s">
        <v>319</v>
      </c>
      <c r="B215" t="s">
        <v>292</v>
      </c>
      <c r="C215" t="s">
        <v>61</v>
      </c>
      <c r="D215">
        <v>2</v>
      </c>
      <c r="E215">
        <v>1100</v>
      </c>
      <c r="G215" s="3">
        <f t="shared" si="39"/>
        <v>12843.599999999999</v>
      </c>
      <c r="H215">
        <v>188</v>
      </c>
      <c r="I215">
        <v>0.61919999999999997</v>
      </c>
      <c r="J215">
        <v>136</v>
      </c>
      <c r="K215" s="4">
        <v>335</v>
      </c>
      <c r="L215">
        <f t="shared" si="40"/>
        <v>199</v>
      </c>
      <c r="M215">
        <f t="shared" si="41"/>
        <v>52</v>
      </c>
      <c r="N215">
        <f t="shared" si="42"/>
        <v>0.30904522613065327</v>
      </c>
      <c r="O215" s="4">
        <v>0.61919999999999997</v>
      </c>
      <c r="P215">
        <v>114</v>
      </c>
      <c r="Q215">
        <f>0.8*(P215-J215)/(K215-J215)+0.1</f>
        <v>1.1557788944723618E-2</v>
      </c>
      <c r="R215">
        <f t="shared" si="43"/>
        <v>0.84145316582914575</v>
      </c>
      <c r="S215" s="4">
        <f>R215*365*P215</f>
        <v>35012.86623015075</v>
      </c>
      <c r="T215" s="4">
        <f t="shared" si="44"/>
        <v>24509.006361105523</v>
      </c>
      <c r="U215">
        <v>136</v>
      </c>
      <c r="V215">
        <f>1.25*L215</f>
        <v>248.75</v>
      </c>
      <c r="W215">
        <f>J215-L215/8</f>
        <v>111.125</v>
      </c>
      <c r="X215">
        <f t="shared" si="45"/>
        <v>-157.15820065706345</v>
      </c>
      <c r="Y215">
        <f t="shared" si="46"/>
        <v>189.24126547889819</v>
      </c>
      <c r="Z215">
        <f t="shared" si="47"/>
        <v>189.24126547889819</v>
      </c>
      <c r="AA215">
        <f t="shared" si="48"/>
        <v>0.31403523810612338</v>
      </c>
      <c r="AB215">
        <f t="shared" si="49"/>
        <v>0.60207251256281402</v>
      </c>
      <c r="AC215">
        <f t="shared" si="50"/>
        <v>41586.991928418065</v>
      </c>
      <c r="AD215" s="4">
        <f t="shared" si="51"/>
        <v>29110.894349892642</v>
      </c>
    </row>
    <row r="216" spans="1:30" x14ac:dyDescent="0.25">
      <c r="A216" t="s">
        <v>320</v>
      </c>
      <c r="B216" t="s">
        <v>318</v>
      </c>
      <c r="C216" t="s">
        <v>52</v>
      </c>
      <c r="D216">
        <v>2</v>
      </c>
      <c r="E216">
        <v>3000</v>
      </c>
      <c r="G216" s="3">
        <f t="shared" si="39"/>
        <v>35028</v>
      </c>
      <c r="H216">
        <v>329</v>
      </c>
      <c r="I216">
        <v>0.70409999999999995</v>
      </c>
      <c r="J216">
        <v>270</v>
      </c>
      <c r="K216" s="4">
        <v>544</v>
      </c>
      <c r="L216">
        <f t="shared" si="40"/>
        <v>274</v>
      </c>
      <c r="M216">
        <f t="shared" si="41"/>
        <v>59</v>
      </c>
      <c r="N216">
        <f t="shared" si="42"/>
        <v>0.27226277372262775</v>
      </c>
      <c r="O216" s="4">
        <v>0.70409999999999995</v>
      </c>
      <c r="P216">
        <v>114</v>
      </c>
      <c r="Q216">
        <f>0.8*(P216-J216)/(K216-J216)+0.1</f>
        <v>-0.35547445255474452</v>
      </c>
      <c r="R216">
        <f t="shared" si="43"/>
        <v>1.131922481751825</v>
      </c>
      <c r="S216" s="4">
        <f>R216*365*P216</f>
        <v>47099.294465693441</v>
      </c>
      <c r="T216" s="4">
        <f t="shared" si="44"/>
        <v>32969.506125985405</v>
      </c>
      <c r="U216">
        <v>270</v>
      </c>
      <c r="V216">
        <f>1.25*L216</f>
        <v>342.5</v>
      </c>
      <c r="W216">
        <f>J216-L216/8</f>
        <v>235.75</v>
      </c>
      <c r="X216">
        <f t="shared" si="45"/>
        <v>-216.38867829163507</v>
      </c>
      <c r="Y216">
        <f t="shared" si="46"/>
        <v>301.93520975486479</v>
      </c>
      <c r="Z216">
        <f t="shared" si="47"/>
        <v>301.93520975486479</v>
      </c>
      <c r="AA216">
        <f t="shared" si="48"/>
        <v>0.19324148833537164</v>
      </c>
      <c r="AB216">
        <f t="shared" si="49"/>
        <v>0.69766868613138688</v>
      </c>
      <c r="AC216">
        <f t="shared" si="50"/>
        <v>76887.520496565645</v>
      </c>
      <c r="AD216" s="4">
        <f t="shared" si="51"/>
        <v>53821.264347595948</v>
      </c>
    </row>
    <row r="217" spans="1:30" x14ac:dyDescent="0.25">
      <c r="A217" t="s">
        <v>321</v>
      </c>
      <c r="B217" t="s">
        <v>318</v>
      </c>
      <c r="C217" t="s">
        <v>61</v>
      </c>
      <c r="D217">
        <v>1</v>
      </c>
      <c r="E217">
        <v>4500</v>
      </c>
      <c r="G217" s="3">
        <f t="shared" si="39"/>
        <v>52542</v>
      </c>
      <c r="H217">
        <v>549</v>
      </c>
      <c r="I217">
        <v>0.44379999999999997</v>
      </c>
      <c r="J217">
        <v>231</v>
      </c>
      <c r="K217" s="4">
        <v>1027</v>
      </c>
      <c r="L217">
        <f t="shared" si="40"/>
        <v>796</v>
      </c>
      <c r="M217">
        <f t="shared" si="41"/>
        <v>318</v>
      </c>
      <c r="N217">
        <f t="shared" si="42"/>
        <v>0.41959798994974873</v>
      </c>
      <c r="O217" s="4">
        <v>0.44379999999999997</v>
      </c>
      <c r="P217">
        <v>114</v>
      </c>
      <c r="Q217">
        <f>0.8*(P217-J217)/(K217-J217)+0.1</f>
        <v>-1.7587939698492469E-2</v>
      </c>
      <c r="R217">
        <f t="shared" si="43"/>
        <v>0.86451909547738692</v>
      </c>
      <c r="S217" s="4">
        <f>R217*365*P217</f>
        <v>35972.639562814074</v>
      </c>
      <c r="T217" s="4">
        <f t="shared" si="44"/>
        <v>25180.847693969852</v>
      </c>
      <c r="U217">
        <v>231</v>
      </c>
      <c r="V217">
        <f>1.25*L217</f>
        <v>995</v>
      </c>
      <c r="W217">
        <f>J217-L217/8</f>
        <v>131.5</v>
      </c>
      <c r="X217">
        <f t="shared" si="45"/>
        <v>-628.63280262825378</v>
      </c>
      <c r="Y217">
        <f t="shared" si="46"/>
        <v>600.46506191559274</v>
      </c>
      <c r="Z217">
        <f t="shared" si="47"/>
        <v>600.46506191559274</v>
      </c>
      <c r="AA217">
        <f t="shared" si="48"/>
        <v>0.47132167026692739</v>
      </c>
      <c r="AB217">
        <f t="shared" si="49"/>
        <v>0.47759603015075369</v>
      </c>
      <c r="AC217">
        <f t="shared" si="50"/>
        <v>104674.60138251647</v>
      </c>
      <c r="AD217" s="4">
        <f t="shared" si="51"/>
        <v>73272.220967761517</v>
      </c>
    </row>
    <row r="218" spans="1:30" x14ac:dyDescent="0.25">
      <c r="A218" t="s">
        <v>322</v>
      </c>
      <c r="B218" t="s">
        <v>318</v>
      </c>
      <c r="C218" t="s">
        <v>61</v>
      </c>
      <c r="D218">
        <v>2</v>
      </c>
      <c r="E218">
        <v>4900</v>
      </c>
      <c r="G218" s="3">
        <f t="shared" si="39"/>
        <v>57212.399999999994</v>
      </c>
      <c r="H218">
        <v>652</v>
      </c>
      <c r="I218">
        <v>0.4466</v>
      </c>
      <c r="J218">
        <v>379</v>
      </c>
      <c r="K218" s="4">
        <v>969</v>
      </c>
      <c r="L218">
        <f t="shared" si="40"/>
        <v>590</v>
      </c>
      <c r="M218">
        <f t="shared" si="41"/>
        <v>273</v>
      </c>
      <c r="N218">
        <f t="shared" si="42"/>
        <v>0.47016949152542376</v>
      </c>
      <c r="O218" s="4">
        <v>0.4466</v>
      </c>
      <c r="P218">
        <v>114</v>
      </c>
      <c r="Q218">
        <f>0.8*(P218-J218)/(K218-J218)+0.1</f>
        <v>-0.2593220338983051</v>
      </c>
      <c r="R218">
        <f t="shared" si="43"/>
        <v>1.0558274576271187</v>
      </c>
      <c r="S218" s="4">
        <f>R218*365*P218</f>
        <v>43932.980511864414</v>
      </c>
      <c r="T218" s="4">
        <f t="shared" si="44"/>
        <v>30753.086358305089</v>
      </c>
      <c r="U218">
        <v>379</v>
      </c>
      <c r="V218">
        <f>1.25*L218</f>
        <v>737.5</v>
      </c>
      <c r="W218">
        <f>J218-L218/8</f>
        <v>305.25</v>
      </c>
      <c r="X218">
        <f t="shared" si="45"/>
        <v>-465.94642405863027</v>
      </c>
      <c r="Y218">
        <f t="shared" si="46"/>
        <v>548.95902830427099</v>
      </c>
      <c r="Z218">
        <f t="shared" si="47"/>
        <v>548.95902830427099</v>
      </c>
      <c r="AA218">
        <f t="shared" si="48"/>
        <v>0.33045291973460472</v>
      </c>
      <c r="AB218">
        <f t="shared" si="49"/>
        <v>0.58907955932203393</v>
      </c>
      <c r="AC218">
        <f t="shared" si="50"/>
        <v>118033.89800495614</v>
      </c>
      <c r="AD218" s="4">
        <f t="shared" si="51"/>
        <v>82623.728603469295</v>
      </c>
    </row>
    <row r="219" spans="1:30" x14ac:dyDescent="0.25">
      <c r="A219" t="s">
        <v>323</v>
      </c>
      <c r="B219" t="s">
        <v>324</v>
      </c>
      <c r="C219" t="s">
        <v>52</v>
      </c>
      <c r="D219">
        <v>2</v>
      </c>
      <c r="E219">
        <v>3300</v>
      </c>
      <c r="G219" s="3">
        <f t="shared" si="39"/>
        <v>38530.800000000003</v>
      </c>
      <c r="H219">
        <v>378</v>
      </c>
      <c r="I219">
        <v>0.4219</v>
      </c>
      <c r="J219">
        <v>264</v>
      </c>
      <c r="K219" s="4">
        <v>532</v>
      </c>
      <c r="L219">
        <f t="shared" si="40"/>
        <v>268</v>
      </c>
      <c r="M219">
        <f t="shared" si="41"/>
        <v>114</v>
      </c>
      <c r="N219">
        <f t="shared" si="42"/>
        <v>0.44029850746268662</v>
      </c>
      <c r="O219" s="4">
        <v>0.4219</v>
      </c>
      <c r="P219">
        <v>114</v>
      </c>
      <c r="Q219">
        <f>0.8*(P219-J219)/(K219-J219)+0.1</f>
        <v>-0.34776119402985073</v>
      </c>
      <c r="R219">
        <f t="shared" si="43"/>
        <v>1.125818208955224</v>
      </c>
      <c r="S219" s="4">
        <f>R219*365*P219</f>
        <v>46845.295674626868</v>
      </c>
      <c r="T219" s="4">
        <f t="shared" si="44"/>
        <v>32791.706972238804</v>
      </c>
      <c r="U219">
        <v>264</v>
      </c>
      <c r="V219">
        <f>1.25*L219</f>
        <v>335</v>
      </c>
      <c r="W219">
        <f>J219-L219/8</f>
        <v>230.5</v>
      </c>
      <c r="X219">
        <f t="shared" si="45"/>
        <v>-211.65024008086934</v>
      </c>
      <c r="Y219">
        <f t="shared" si="46"/>
        <v>295.27969421278743</v>
      </c>
      <c r="Z219">
        <f t="shared" si="47"/>
        <v>295.27969421278743</v>
      </c>
      <c r="AA219">
        <f t="shared" si="48"/>
        <v>0.19337222153070877</v>
      </c>
      <c r="AB219">
        <f t="shared" si="49"/>
        <v>0.69756522388059716</v>
      </c>
      <c r="AC219">
        <f t="shared" si="50"/>
        <v>75181.548790342131</v>
      </c>
      <c r="AD219" s="4">
        <f t="shared" si="51"/>
        <v>52627.084153239492</v>
      </c>
    </row>
    <row r="220" spans="1:30" x14ac:dyDescent="0.25">
      <c r="A220" t="s">
        <v>325</v>
      </c>
      <c r="B220" t="s">
        <v>324</v>
      </c>
      <c r="C220" t="s">
        <v>61</v>
      </c>
      <c r="D220">
        <v>1</v>
      </c>
      <c r="E220">
        <v>4500</v>
      </c>
      <c r="G220" s="3">
        <f t="shared" si="39"/>
        <v>52542</v>
      </c>
      <c r="H220">
        <v>255</v>
      </c>
      <c r="I220">
        <v>0.59179999999999999</v>
      </c>
      <c r="J220">
        <v>151</v>
      </c>
      <c r="K220" s="4">
        <v>673</v>
      </c>
      <c r="L220">
        <f t="shared" si="40"/>
        <v>522</v>
      </c>
      <c r="M220">
        <f t="shared" si="41"/>
        <v>104</v>
      </c>
      <c r="N220">
        <f t="shared" si="42"/>
        <v>0.25938697318007664</v>
      </c>
      <c r="O220" s="4">
        <v>0.59179999999999999</v>
      </c>
      <c r="P220">
        <v>114</v>
      </c>
      <c r="Q220">
        <f>0.8*(P220-J220)/(K220-J220)+0.1</f>
        <v>4.3295019157088124E-2</v>
      </c>
      <c r="R220">
        <f t="shared" si="43"/>
        <v>0.81633632183908045</v>
      </c>
      <c r="S220" s="4">
        <f>R220*365*P220</f>
        <v>33967.754351724136</v>
      </c>
      <c r="T220" s="4">
        <f t="shared" si="44"/>
        <v>23777.428046206893</v>
      </c>
      <c r="U220">
        <v>151</v>
      </c>
      <c r="V220">
        <f>1.25*L220</f>
        <v>652.5</v>
      </c>
      <c r="W220">
        <f>J220-L220/8</f>
        <v>85.75</v>
      </c>
      <c r="X220">
        <f t="shared" si="45"/>
        <v>-412.24412433661865</v>
      </c>
      <c r="Y220">
        <f t="shared" si="46"/>
        <v>393.52985216072784</v>
      </c>
      <c r="Z220">
        <f t="shared" si="47"/>
        <v>393.52985216072784</v>
      </c>
      <c r="AA220">
        <f t="shared" si="48"/>
        <v>0.47169326001644113</v>
      </c>
      <c r="AB220">
        <f t="shared" si="49"/>
        <v>0.47730195402298853</v>
      </c>
      <c r="AC220">
        <f t="shared" si="50"/>
        <v>68558.887101983011</v>
      </c>
      <c r="AD220" s="4">
        <f t="shared" si="51"/>
        <v>47991.220971388102</v>
      </c>
    </row>
    <row r="221" spans="1:30" x14ac:dyDescent="0.25">
      <c r="A221" t="s">
        <v>326</v>
      </c>
      <c r="B221" t="s">
        <v>324</v>
      </c>
      <c r="C221" t="s">
        <v>61</v>
      </c>
      <c r="D221">
        <v>2</v>
      </c>
      <c r="E221">
        <v>4200</v>
      </c>
      <c r="G221" s="3">
        <f t="shared" si="39"/>
        <v>49039.199999999997</v>
      </c>
      <c r="H221">
        <v>441</v>
      </c>
      <c r="I221">
        <v>0.5726</v>
      </c>
      <c r="J221">
        <v>278</v>
      </c>
      <c r="K221" s="4">
        <v>711</v>
      </c>
      <c r="L221">
        <f t="shared" si="40"/>
        <v>433</v>
      </c>
      <c r="M221">
        <f t="shared" si="41"/>
        <v>163</v>
      </c>
      <c r="N221">
        <f t="shared" si="42"/>
        <v>0.40115473441108551</v>
      </c>
      <c r="O221" s="4">
        <v>0.5726</v>
      </c>
      <c r="P221">
        <v>114</v>
      </c>
      <c r="Q221">
        <f>0.8*(P221-J221)/(K221-J221)+0.1</f>
        <v>-0.20300230946882222</v>
      </c>
      <c r="R221">
        <f t="shared" si="43"/>
        <v>1.011256027713626</v>
      </c>
      <c r="S221" s="4">
        <f>R221*365*P221</f>
        <v>42078.36331316398</v>
      </c>
      <c r="T221" s="4">
        <f t="shared" si="44"/>
        <v>29454.854319214784</v>
      </c>
      <c r="U221">
        <v>278</v>
      </c>
      <c r="V221">
        <f>1.25*L221</f>
        <v>541.25</v>
      </c>
      <c r="W221">
        <f>J221-L221/8</f>
        <v>223.875</v>
      </c>
      <c r="X221">
        <f t="shared" si="45"/>
        <v>-341.95729087692695</v>
      </c>
      <c r="Y221">
        <f t="shared" si="46"/>
        <v>402.80637161991405</v>
      </c>
      <c r="Z221">
        <f t="shared" si="47"/>
        <v>402.80637161991405</v>
      </c>
      <c r="AA221">
        <f t="shared" si="48"/>
        <v>0.33058913925157329</v>
      </c>
      <c r="AB221">
        <f t="shared" si="49"/>
        <v>0.58897175519630496</v>
      </c>
      <c r="AC221">
        <f t="shared" si="50"/>
        <v>86593.175129491079</v>
      </c>
      <c r="AD221" s="4">
        <f t="shared" si="51"/>
        <v>60615.222590643752</v>
      </c>
    </row>
    <row r="222" spans="1:30" x14ac:dyDescent="0.25">
      <c r="A222" t="s">
        <v>327</v>
      </c>
      <c r="B222" t="s">
        <v>324</v>
      </c>
      <c r="C222" t="s">
        <v>52</v>
      </c>
      <c r="D222">
        <v>1</v>
      </c>
      <c r="E222">
        <v>2500</v>
      </c>
      <c r="G222" s="3">
        <f t="shared" si="39"/>
        <v>29190</v>
      </c>
      <c r="H222">
        <v>356</v>
      </c>
      <c r="I222">
        <v>0.42470000000000002</v>
      </c>
      <c r="J222">
        <v>98</v>
      </c>
      <c r="K222" s="4">
        <v>460</v>
      </c>
      <c r="L222">
        <f t="shared" si="40"/>
        <v>362</v>
      </c>
      <c r="M222">
        <f t="shared" si="41"/>
        <v>258</v>
      </c>
      <c r="N222">
        <f t="shared" si="42"/>
        <v>0.67016574585635358</v>
      </c>
      <c r="O222" s="4">
        <v>0.42470000000000002</v>
      </c>
      <c r="P222">
        <v>114</v>
      </c>
      <c r="Q222">
        <f>0.8*(P222-J222)/(K222-J222)+0.1</f>
        <v>0.13535911602209946</v>
      </c>
      <c r="R222">
        <f t="shared" si="43"/>
        <v>0.74347679558011048</v>
      </c>
      <c r="S222" s="4">
        <f>R222*365*P222</f>
        <v>30936.069464088399</v>
      </c>
      <c r="T222" s="4">
        <f t="shared" si="44"/>
        <v>21655.248624861877</v>
      </c>
      <c r="U222">
        <v>98</v>
      </c>
      <c r="V222">
        <f>1.25*L222</f>
        <v>452.5</v>
      </c>
      <c r="W222">
        <f>J222-L222/8</f>
        <v>52.75</v>
      </c>
      <c r="X222">
        <f t="shared" si="45"/>
        <v>-285.88577204953248</v>
      </c>
      <c r="Y222">
        <f t="shared" si="46"/>
        <v>269.54943770533231</v>
      </c>
      <c r="Z222">
        <f t="shared" si="47"/>
        <v>269.54943770533231</v>
      </c>
      <c r="AA222">
        <f t="shared" si="48"/>
        <v>0.47911477945929792</v>
      </c>
      <c r="AB222">
        <f t="shared" si="49"/>
        <v>0.47142856353591167</v>
      </c>
      <c r="AC222">
        <f t="shared" si="50"/>
        <v>46381.756040058193</v>
      </c>
      <c r="AD222" s="4">
        <f t="shared" si="51"/>
        <v>32467.229228040735</v>
      </c>
    </row>
    <row r="223" spans="1:30" x14ac:dyDescent="0.25">
      <c r="A223" t="s">
        <v>328</v>
      </c>
      <c r="B223" t="s">
        <v>329</v>
      </c>
      <c r="C223" t="s">
        <v>52</v>
      </c>
      <c r="D223">
        <v>1</v>
      </c>
      <c r="E223">
        <v>2500</v>
      </c>
      <c r="G223" s="3">
        <f t="shared" si="39"/>
        <v>29190</v>
      </c>
      <c r="H223">
        <v>437</v>
      </c>
      <c r="I223">
        <v>7.9500000000000001E-2</v>
      </c>
      <c r="J223">
        <v>108</v>
      </c>
      <c r="K223" s="4">
        <v>507</v>
      </c>
      <c r="L223">
        <f t="shared" si="40"/>
        <v>399</v>
      </c>
      <c r="M223">
        <f t="shared" si="41"/>
        <v>329</v>
      </c>
      <c r="N223">
        <f t="shared" si="42"/>
        <v>0.75964912280701746</v>
      </c>
      <c r="O223" s="4">
        <v>7.9500000000000001E-2</v>
      </c>
      <c r="P223">
        <v>114</v>
      </c>
      <c r="Q223">
        <f>0.8*(P223-J223)/(K223-J223)+0.1</f>
        <v>0.11203007518796994</v>
      </c>
      <c r="R223">
        <f t="shared" si="43"/>
        <v>0.76193939849624059</v>
      </c>
      <c r="S223" s="4">
        <f>R223*365*P223</f>
        <v>31704.298371428569</v>
      </c>
      <c r="T223" s="4">
        <f t="shared" si="44"/>
        <v>22193.008859999998</v>
      </c>
      <c r="U223">
        <v>108</v>
      </c>
      <c r="V223">
        <f>1.25*L223</f>
        <v>498.75</v>
      </c>
      <c r="W223">
        <f>J223-L223/8</f>
        <v>58.125</v>
      </c>
      <c r="X223">
        <f t="shared" si="45"/>
        <v>-315.10614101592114</v>
      </c>
      <c r="Y223">
        <f t="shared" si="46"/>
        <v>297.09178354814253</v>
      </c>
      <c r="Z223">
        <f t="shared" si="47"/>
        <v>297.09178354814253</v>
      </c>
      <c r="AA223">
        <f t="shared" si="48"/>
        <v>0.4791313955852482</v>
      </c>
      <c r="AB223">
        <f t="shared" si="49"/>
        <v>0.47141541353383459</v>
      </c>
      <c r="AC223">
        <f t="shared" si="50"/>
        <v>51119.580789581014</v>
      </c>
      <c r="AD223" s="4">
        <f t="shared" si="51"/>
        <v>35783.70655270671</v>
      </c>
    </row>
    <row r="224" spans="1:30" x14ac:dyDescent="0.25">
      <c r="A224" t="s">
        <v>330</v>
      </c>
      <c r="B224" t="s">
        <v>329</v>
      </c>
      <c r="C224" t="s">
        <v>52</v>
      </c>
      <c r="D224">
        <v>2</v>
      </c>
      <c r="E224">
        <v>3300</v>
      </c>
      <c r="G224" s="3">
        <f t="shared" si="39"/>
        <v>38530.800000000003</v>
      </c>
      <c r="H224">
        <v>461</v>
      </c>
      <c r="I224">
        <v>0.31780000000000003</v>
      </c>
      <c r="J224">
        <v>270</v>
      </c>
      <c r="K224" s="4">
        <v>543</v>
      </c>
      <c r="L224">
        <f t="shared" si="40"/>
        <v>273</v>
      </c>
      <c r="M224">
        <f t="shared" si="41"/>
        <v>191</v>
      </c>
      <c r="N224">
        <f t="shared" si="42"/>
        <v>0.65970695970695969</v>
      </c>
      <c r="O224" s="4">
        <v>0.31780000000000003</v>
      </c>
      <c r="P224">
        <v>114</v>
      </c>
      <c r="Q224">
        <f>0.8*(P224-J224)/(K224-J224)+0.1</f>
        <v>-0.35714285714285721</v>
      </c>
      <c r="R224">
        <f t="shared" si="43"/>
        <v>1.1332428571428572</v>
      </c>
      <c r="S224" s="4">
        <f>R224*365*P224</f>
        <v>47154.235285714291</v>
      </c>
      <c r="T224" s="4">
        <f t="shared" si="44"/>
        <v>33007.964700000004</v>
      </c>
      <c r="U224">
        <v>270</v>
      </c>
      <c r="V224">
        <f>1.25*L224</f>
        <v>341.25</v>
      </c>
      <c r="W224">
        <f>J224-L224/8</f>
        <v>235.875</v>
      </c>
      <c r="X224">
        <f t="shared" si="45"/>
        <v>-215.5989385898408</v>
      </c>
      <c r="Y224">
        <f t="shared" si="46"/>
        <v>301.32595716451863</v>
      </c>
      <c r="Z224">
        <f t="shared" si="47"/>
        <v>301.32595716451863</v>
      </c>
      <c r="AA224">
        <f t="shared" si="48"/>
        <v>0.19179767667258205</v>
      </c>
      <c r="AB224">
        <f t="shared" si="49"/>
        <v>0.69881131868131863</v>
      </c>
      <c r="AC224">
        <f t="shared" si="50"/>
        <v>76858.046159852442</v>
      </c>
      <c r="AD224" s="4">
        <f t="shared" si="51"/>
        <v>53800.632311896705</v>
      </c>
    </row>
    <row r="225" spans="1:30" x14ac:dyDescent="0.25">
      <c r="A225" t="s">
        <v>331</v>
      </c>
      <c r="B225" t="s">
        <v>329</v>
      </c>
      <c r="C225" t="s">
        <v>61</v>
      </c>
      <c r="D225">
        <v>1</v>
      </c>
      <c r="E225">
        <v>4500</v>
      </c>
      <c r="G225" s="3">
        <f t="shared" si="39"/>
        <v>52542</v>
      </c>
      <c r="H225">
        <v>669</v>
      </c>
      <c r="I225">
        <v>0.31230000000000002</v>
      </c>
      <c r="J225">
        <v>186</v>
      </c>
      <c r="K225" s="4">
        <v>829</v>
      </c>
      <c r="L225">
        <f t="shared" si="40"/>
        <v>643</v>
      </c>
      <c r="M225">
        <f t="shared" si="41"/>
        <v>483</v>
      </c>
      <c r="N225">
        <f t="shared" si="42"/>
        <v>0.7009331259720063</v>
      </c>
      <c r="O225" s="4">
        <v>0.31230000000000002</v>
      </c>
      <c r="P225">
        <v>114</v>
      </c>
      <c r="Q225">
        <f>0.8*(P225-J225)/(K225-J225)+0.1</f>
        <v>1.0419906687402808E-2</v>
      </c>
      <c r="R225">
        <f t="shared" si="43"/>
        <v>0.84235368584758941</v>
      </c>
      <c r="S225" s="4">
        <f>R225*365*P225</f>
        <v>35050.336868118196</v>
      </c>
      <c r="T225" s="4">
        <f t="shared" si="44"/>
        <v>24535.235807682737</v>
      </c>
      <c r="U225">
        <v>186</v>
      </c>
      <c r="V225">
        <f>1.25*L225</f>
        <v>803.75</v>
      </c>
      <c r="W225">
        <f>J225-L225/8</f>
        <v>105.625</v>
      </c>
      <c r="X225">
        <f t="shared" si="45"/>
        <v>-507.80262825372756</v>
      </c>
      <c r="Y225">
        <f t="shared" si="46"/>
        <v>484.74941559262066</v>
      </c>
      <c r="Z225">
        <f t="shared" si="47"/>
        <v>484.74941559262066</v>
      </c>
      <c r="AA225">
        <f t="shared" si="48"/>
        <v>0.47169445174820612</v>
      </c>
      <c r="AB225">
        <f t="shared" si="49"/>
        <v>0.4773010108864697</v>
      </c>
      <c r="AC225">
        <f t="shared" si="50"/>
        <v>84450.555922478889</v>
      </c>
      <c r="AD225" s="4">
        <f t="shared" si="51"/>
        <v>59115.389145735215</v>
      </c>
    </row>
    <row r="226" spans="1:30" x14ac:dyDescent="0.25">
      <c r="A226" t="s">
        <v>332</v>
      </c>
      <c r="B226" t="s">
        <v>292</v>
      </c>
      <c r="C226" t="s">
        <v>52</v>
      </c>
      <c r="D226">
        <v>1</v>
      </c>
      <c r="E226">
        <v>500</v>
      </c>
      <c r="G226" s="3">
        <f t="shared" si="39"/>
        <v>5838</v>
      </c>
      <c r="H226">
        <v>121</v>
      </c>
      <c r="I226">
        <v>0.39729999999999999</v>
      </c>
      <c r="J226">
        <v>50</v>
      </c>
      <c r="K226" s="4">
        <v>174</v>
      </c>
      <c r="L226">
        <f t="shared" si="40"/>
        <v>124</v>
      </c>
      <c r="M226">
        <f t="shared" si="41"/>
        <v>71</v>
      </c>
      <c r="N226">
        <f t="shared" si="42"/>
        <v>0.5580645161290323</v>
      </c>
      <c r="O226" s="4">
        <v>0.39729999999999999</v>
      </c>
      <c r="P226">
        <v>114</v>
      </c>
      <c r="Q226">
        <f>0.8*(P226-J226)/(K226-J226)+0.1</f>
        <v>0.51290322580645165</v>
      </c>
      <c r="R226">
        <f t="shared" si="43"/>
        <v>0.44468838709677422</v>
      </c>
      <c r="S226" s="4">
        <f>R226*365*P226</f>
        <v>18503.483787096775</v>
      </c>
      <c r="T226" s="4">
        <f t="shared" si="44"/>
        <v>12952.438650967742</v>
      </c>
      <c r="U226">
        <v>50</v>
      </c>
      <c r="V226">
        <f>1.25*L226</f>
        <v>155</v>
      </c>
      <c r="W226">
        <f>J226-L226/8</f>
        <v>34.5</v>
      </c>
      <c r="X226">
        <f t="shared" si="45"/>
        <v>-97.92772302249179</v>
      </c>
      <c r="Y226">
        <f t="shared" si="46"/>
        <v>100.54732120293151</v>
      </c>
      <c r="Z226">
        <f t="shared" si="47"/>
        <v>100.54732120293151</v>
      </c>
      <c r="AA226">
        <f t="shared" si="48"/>
        <v>0.42611174969633236</v>
      </c>
      <c r="AB226">
        <f t="shared" si="49"/>
        <v>0.51337516129032257</v>
      </c>
      <c r="AC226">
        <f t="shared" si="50"/>
        <v>18840.751492550666</v>
      </c>
      <c r="AD226" s="4">
        <f t="shared" si="51"/>
        <v>13188.526044785465</v>
      </c>
    </row>
    <row r="227" spans="1:30" x14ac:dyDescent="0.25">
      <c r="A227" t="s">
        <v>333</v>
      </c>
      <c r="B227" t="s">
        <v>329</v>
      </c>
      <c r="C227" t="s">
        <v>61</v>
      </c>
      <c r="D227">
        <v>2</v>
      </c>
      <c r="E227">
        <v>4200</v>
      </c>
      <c r="G227" s="3">
        <f t="shared" si="39"/>
        <v>49039.199999999997</v>
      </c>
      <c r="H227">
        <v>437</v>
      </c>
      <c r="I227">
        <v>0.61099999999999999</v>
      </c>
      <c r="J227">
        <v>319</v>
      </c>
      <c r="K227" s="4">
        <v>815</v>
      </c>
      <c r="L227">
        <f t="shared" si="40"/>
        <v>496</v>
      </c>
      <c r="M227">
        <f t="shared" si="41"/>
        <v>118</v>
      </c>
      <c r="N227">
        <f t="shared" si="42"/>
        <v>0.29032258064516131</v>
      </c>
      <c r="O227" s="4">
        <v>0.61099999999999999</v>
      </c>
      <c r="P227">
        <v>114</v>
      </c>
      <c r="Q227">
        <f>0.8*(P227-J227)/(K227-J227)+0.1</f>
        <v>-0.23064516129032256</v>
      </c>
      <c r="R227">
        <f t="shared" si="43"/>
        <v>1.0331325806451612</v>
      </c>
      <c r="S227" s="4">
        <f>R227*365*P227</f>
        <v>42988.646680645157</v>
      </c>
      <c r="T227" s="4">
        <f t="shared" si="44"/>
        <v>30092.052676451607</v>
      </c>
      <c r="U227">
        <v>319</v>
      </c>
      <c r="V227">
        <f>1.25*L227</f>
        <v>620</v>
      </c>
      <c r="W227">
        <f>J227-L227/8</f>
        <v>257</v>
      </c>
      <c r="X227">
        <f t="shared" si="45"/>
        <v>-391.71089208996716</v>
      </c>
      <c r="Y227">
        <f t="shared" si="46"/>
        <v>461.68928481172605</v>
      </c>
      <c r="Z227">
        <f t="shared" si="47"/>
        <v>461.68928481172605</v>
      </c>
      <c r="AA227">
        <f t="shared" si="48"/>
        <v>0.33014400776084846</v>
      </c>
      <c r="AB227">
        <f t="shared" si="49"/>
        <v>0.58932403225806462</v>
      </c>
      <c r="AC227">
        <f t="shared" si="50"/>
        <v>99310.875706089777</v>
      </c>
      <c r="AD227" s="4">
        <f t="shared" si="51"/>
        <v>69517.612994262832</v>
      </c>
    </row>
    <row r="228" spans="1:30" x14ac:dyDescent="0.25">
      <c r="A228" t="s">
        <v>334</v>
      </c>
      <c r="B228" t="s">
        <v>335</v>
      </c>
      <c r="C228" t="s">
        <v>52</v>
      </c>
      <c r="D228">
        <v>2</v>
      </c>
      <c r="E228">
        <v>3600</v>
      </c>
      <c r="G228" s="3">
        <f t="shared" si="39"/>
        <v>42033.599999999999</v>
      </c>
      <c r="H228">
        <v>663</v>
      </c>
      <c r="I228">
        <v>0.2329</v>
      </c>
      <c r="J228">
        <v>332</v>
      </c>
      <c r="K228" s="4">
        <v>805</v>
      </c>
      <c r="L228">
        <f t="shared" si="40"/>
        <v>473</v>
      </c>
      <c r="M228">
        <f t="shared" si="41"/>
        <v>331</v>
      </c>
      <c r="N228">
        <f t="shared" si="42"/>
        <v>0.65983086680761105</v>
      </c>
      <c r="O228" s="4">
        <v>0.2329</v>
      </c>
      <c r="P228">
        <v>114</v>
      </c>
      <c r="Q228">
        <f>0.8*(P228-J228)/(K228-J228)+0.1</f>
        <v>-0.26871035940803378</v>
      </c>
      <c r="R228">
        <f t="shared" si="43"/>
        <v>1.0632573784355179</v>
      </c>
      <c r="S228" s="4">
        <f>R228*365*P228</f>
        <v>44242.1395167019</v>
      </c>
      <c r="T228" s="4">
        <f t="shared" si="44"/>
        <v>30969.497661691326</v>
      </c>
      <c r="U228">
        <v>332</v>
      </c>
      <c r="V228">
        <f>1.25*L228</f>
        <v>591.25</v>
      </c>
      <c r="W228">
        <f>J228-L228/8</f>
        <v>272.875</v>
      </c>
      <c r="X228">
        <f t="shared" si="45"/>
        <v>-373.54687894869852</v>
      </c>
      <c r="Y228">
        <f t="shared" si="46"/>
        <v>454.17647523376291</v>
      </c>
      <c r="Z228">
        <f t="shared" si="47"/>
        <v>454.17647523376291</v>
      </c>
      <c r="AA228">
        <f t="shared" si="48"/>
        <v>0.30664097291122694</v>
      </c>
      <c r="AB228">
        <f t="shared" si="49"/>
        <v>0.60792433403805501</v>
      </c>
      <c r="AC228">
        <f t="shared" si="50"/>
        <v>100778.29990341632</v>
      </c>
      <c r="AD228" s="4">
        <f t="shared" si="51"/>
        <v>70544.809932391421</v>
      </c>
    </row>
    <row r="229" spans="1:30" x14ac:dyDescent="0.25">
      <c r="A229" t="s">
        <v>336</v>
      </c>
      <c r="B229" t="s">
        <v>335</v>
      </c>
      <c r="C229" t="s">
        <v>61</v>
      </c>
      <c r="D229">
        <v>1</v>
      </c>
      <c r="E229">
        <v>4000</v>
      </c>
      <c r="G229" s="3">
        <f t="shared" si="39"/>
        <v>46704</v>
      </c>
      <c r="H229">
        <v>337</v>
      </c>
      <c r="I229">
        <v>0.50680000000000003</v>
      </c>
      <c r="J229">
        <v>179</v>
      </c>
      <c r="K229" s="4">
        <v>629</v>
      </c>
      <c r="L229">
        <f t="shared" si="40"/>
        <v>450</v>
      </c>
      <c r="M229">
        <f t="shared" si="41"/>
        <v>158</v>
      </c>
      <c r="N229">
        <f t="shared" si="42"/>
        <v>0.38088888888888894</v>
      </c>
      <c r="O229" s="4">
        <v>0.50680000000000003</v>
      </c>
      <c r="P229">
        <v>114</v>
      </c>
      <c r="Q229">
        <f>0.8*(P229-J229)/(K229-J229)+0.1</f>
        <v>-1.5555555555555545E-2</v>
      </c>
      <c r="R229">
        <f t="shared" si="43"/>
        <v>0.86291066666666671</v>
      </c>
      <c r="S229" s="4">
        <f>R229*365*P229</f>
        <v>35905.71284</v>
      </c>
      <c r="T229" s="4">
        <f t="shared" si="44"/>
        <v>25133.998987999999</v>
      </c>
      <c r="U229">
        <v>179</v>
      </c>
      <c r="V229">
        <f>1.25*L229</f>
        <v>562.5</v>
      </c>
      <c r="W229">
        <f>J229-L229/8</f>
        <v>122.75</v>
      </c>
      <c r="X229">
        <f t="shared" si="45"/>
        <v>-355.38286580742988</v>
      </c>
      <c r="Y229">
        <f t="shared" si="46"/>
        <v>363.66366565579983</v>
      </c>
      <c r="Z229">
        <f t="shared" si="47"/>
        <v>363.66366565579983</v>
      </c>
      <c r="AA229">
        <f t="shared" si="48"/>
        <v>0.42829096116586635</v>
      </c>
      <c r="AB229">
        <f t="shared" si="49"/>
        <v>0.51165053333333343</v>
      </c>
      <c r="AC229">
        <f t="shared" si="50"/>
        <v>67915.078597661937</v>
      </c>
      <c r="AD229" s="4">
        <f t="shared" si="51"/>
        <v>47540.555018363353</v>
      </c>
    </row>
    <row r="230" spans="1:30" x14ac:dyDescent="0.25">
      <c r="A230" t="s">
        <v>337</v>
      </c>
      <c r="B230" t="s">
        <v>335</v>
      </c>
      <c r="C230" t="s">
        <v>61</v>
      </c>
      <c r="D230">
        <v>2</v>
      </c>
      <c r="E230">
        <v>5500</v>
      </c>
      <c r="G230" s="3">
        <f t="shared" si="39"/>
        <v>64218</v>
      </c>
      <c r="H230">
        <v>447</v>
      </c>
      <c r="I230">
        <v>0.61639999999999995</v>
      </c>
      <c r="J230">
        <v>227</v>
      </c>
      <c r="K230" s="4">
        <v>813</v>
      </c>
      <c r="L230">
        <f t="shared" si="40"/>
        <v>586</v>
      </c>
      <c r="M230">
        <f t="shared" si="41"/>
        <v>220</v>
      </c>
      <c r="N230">
        <f t="shared" si="42"/>
        <v>0.40034129692832765</v>
      </c>
      <c r="O230" s="4">
        <v>0.61639999999999995</v>
      </c>
      <c r="P230">
        <v>114</v>
      </c>
      <c r="Q230">
        <f>0.8*(P230-J230)/(K230-J230)+0.1</f>
        <v>-5.426621160409556E-2</v>
      </c>
      <c r="R230">
        <f t="shared" si="43"/>
        <v>0.89354627986348123</v>
      </c>
      <c r="S230" s="4">
        <f>R230*365*P230</f>
        <v>37180.460705119454</v>
      </c>
      <c r="T230" s="4">
        <f t="shared" si="44"/>
        <v>26026.322493583615</v>
      </c>
      <c r="U230">
        <v>227</v>
      </c>
      <c r="V230">
        <f>1.25*L230</f>
        <v>732.5</v>
      </c>
      <c r="W230">
        <f>J230-L230/8</f>
        <v>153.75</v>
      </c>
      <c r="X230">
        <f t="shared" si="45"/>
        <v>-462.78746525145311</v>
      </c>
      <c r="Y230">
        <f t="shared" si="46"/>
        <v>470.52201794288595</v>
      </c>
      <c r="Z230">
        <f t="shared" si="47"/>
        <v>470.52201794288595</v>
      </c>
      <c r="AA230">
        <f t="shared" si="48"/>
        <v>0.43245326681622653</v>
      </c>
      <c r="AB230">
        <f t="shared" si="49"/>
        <v>0.50835648464163841</v>
      </c>
      <c r="AC230">
        <f t="shared" si="50"/>
        <v>87305.415430596418</v>
      </c>
      <c r="AD230" s="4">
        <f t="shared" si="51"/>
        <v>61113.79080141749</v>
      </c>
    </row>
    <row r="231" spans="1:30" x14ac:dyDescent="0.25">
      <c r="A231" t="s">
        <v>338</v>
      </c>
      <c r="B231" t="s">
        <v>335</v>
      </c>
      <c r="C231" t="s">
        <v>52</v>
      </c>
      <c r="D231">
        <v>1</v>
      </c>
      <c r="E231">
        <v>3000</v>
      </c>
      <c r="G231" s="3">
        <f t="shared" si="39"/>
        <v>35028</v>
      </c>
      <c r="H231">
        <v>610</v>
      </c>
      <c r="I231">
        <v>0.1014</v>
      </c>
      <c r="J231">
        <v>115</v>
      </c>
      <c r="K231" s="4">
        <v>650</v>
      </c>
      <c r="L231">
        <f t="shared" si="40"/>
        <v>535</v>
      </c>
      <c r="M231">
        <f t="shared" si="41"/>
        <v>495</v>
      </c>
      <c r="N231">
        <f t="shared" si="42"/>
        <v>0.84018691588785044</v>
      </c>
      <c r="O231" s="4">
        <v>0.1014</v>
      </c>
      <c r="P231">
        <v>114</v>
      </c>
      <c r="Q231">
        <f>0.8*(P231-J231)/(K231-J231)+0.1</f>
        <v>9.8504672897196263E-2</v>
      </c>
      <c r="R231">
        <f t="shared" si="43"/>
        <v>0.77264340186915892</v>
      </c>
      <c r="S231" s="4">
        <f>R231*365*P231</f>
        <v>32149.691951775701</v>
      </c>
      <c r="T231" s="4">
        <f t="shared" si="44"/>
        <v>22504.784366242991</v>
      </c>
      <c r="U231">
        <v>115</v>
      </c>
      <c r="V231">
        <f>1.25*L231</f>
        <v>668.75</v>
      </c>
      <c r="W231">
        <f>J231-L231/8</f>
        <v>48.125</v>
      </c>
      <c r="X231">
        <f t="shared" si="45"/>
        <v>-422.51074045994443</v>
      </c>
      <c r="Y231">
        <f t="shared" si="46"/>
        <v>383.45013583522876</v>
      </c>
      <c r="Z231">
        <f t="shared" si="47"/>
        <v>383.45013583522876</v>
      </c>
      <c r="AA231">
        <f t="shared" si="48"/>
        <v>0.50142076386576262</v>
      </c>
      <c r="AB231">
        <f t="shared" si="49"/>
        <v>0.45377560747663548</v>
      </c>
      <c r="AC231">
        <f t="shared" si="50"/>
        <v>63510.116188854707</v>
      </c>
      <c r="AD231" s="4">
        <f t="shared" si="51"/>
        <v>44457.081332198293</v>
      </c>
    </row>
    <row r="232" spans="1:30" x14ac:dyDescent="0.25">
      <c r="A232" t="s">
        <v>339</v>
      </c>
      <c r="B232" t="s">
        <v>340</v>
      </c>
      <c r="C232" t="s">
        <v>52</v>
      </c>
      <c r="D232">
        <v>2</v>
      </c>
      <c r="E232">
        <v>4000</v>
      </c>
      <c r="G232" s="3">
        <f t="shared" si="39"/>
        <v>46704</v>
      </c>
      <c r="H232">
        <v>302</v>
      </c>
      <c r="I232">
        <v>0.31509999999999999</v>
      </c>
      <c r="J232">
        <v>220</v>
      </c>
      <c r="K232" s="4">
        <v>534</v>
      </c>
      <c r="L232">
        <f t="shared" si="40"/>
        <v>314</v>
      </c>
      <c r="M232">
        <f t="shared" si="41"/>
        <v>82</v>
      </c>
      <c r="N232">
        <f t="shared" si="42"/>
        <v>0.30891719745222934</v>
      </c>
      <c r="O232" s="4">
        <v>0.31509999999999999</v>
      </c>
      <c r="P232">
        <v>114</v>
      </c>
      <c r="Q232">
        <f>0.8*(P232-J232)/(K232-J232)+0.1</f>
        <v>-0.17006369426751597</v>
      </c>
      <c r="R232">
        <f t="shared" si="43"/>
        <v>0.98518840764331217</v>
      </c>
      <c r="S232" s="4">
        <f>R232*365*P232</f>
        <v>40993.689642038218</v>
      </c>
      <c r="T232" s="4">
        <f t="shared" si="44"/>
        <v>28695.582749426751</v>
      </c>
      <c r="U232">
        <v>220</v>
      </c>
      <c r="V232">
        <f>1.25*L232</f>
        <v>392.5</v>
      </c>
      <c r="W232">
        <f>J232-L232/8</f>
        <v>180.75</v>
      </c>
      <c r="X232">
        <f t="shared" si="45"/>
        <v>-247.97826636340662</v>
      </c>
      <c r="Y232">
        <f t="shared" si="46"/>
        <v>301.30531336871366</v>
      </c>
      <c r="Z232">
        <f t="shared" si="47"/>
        <v>301.30531336871366</v>
      </c>
      <c r="AA232">
        <f t="shared" si="48"/>
        <v>0.30714729520691375</v>
      </c>
      <c r="AB232">
        <f t="shared" si="49"/>
        <v>0.60752363057324854</v>
      </c>
      <c r="AC232">
        <f t="shared" si="50"/>
        <v>66813.285729401527</v>
      </c>
      <c r="AD232" s="4">
        <f t="shared" si="51"/>
        <v>46769.300010581064</v>
      </c>
    </row>
    <row r="233" spans="1:30" x14ac:dyDescent="0.25">
      <c r="A233" t="s">
        <v>341</v>
      </c>
      <c r="B233" t="s">
        <v>340</v>
      </c>
      <c r="C233" t="s">
        <v>61</v>
      </c>
      <c r="D233">
        <v>1</v>
      </c>
      <c r="E233">
        <v>4000</v>
      </c>
      <c r="G233" s="3">
        <f t="shared" si="39"/>
        <v>46704</v>
      </c>
      <c r="H233">
        <v>213</v>
      </c>
      <c r="I233">
        <v>0.65210000000000001</v>
      </c>
      <c r="J233">
        <v>128</v>
      </c>
      <c r="K233" s="4">
        <v>450</v>
      </c>
      <c r="L233">
        <f t="shared" si="40"/>
        <v>322</v>
      </c>
      <c r="M233">
        <f t="shared" si="41"/>
        <v>85</v>
      </c>
      <c r="N233">
        <f t="shared" si="42"/>
        <v>0.31118012422360253</v>
      </c>
      <c r="O233" s="4">
        <v>0.65210000000000001</v>
      </c>
      <c r="P233">
        <v>114</v>
      </c>
      <c r="Q233">
        <f>0.8*(P233-J233)/(K233-J233)+0.1</f>
        <v>6.5217391304347838E-2</v>
      </c>
      <c r="R233">
        <f t="shared" si="43"/>
        <v>0.79898695652173912</v>
      </c>
      <c r="S233" s="4">
        <f>R233*365*P233</f>
        <v>33245.847260869567</v>
      </c>
      <c r="T233" s="4">
        <f t="shared" si="44"/>
        <v>23272.093082608695</v>
      </c>
      <c r="U233">
        <v>128</v>
      </c>
      <c r="V233">
        <f>1.25*L233</f>
        <v>402.5</v>
      </c>
      <c r="W233">
        <f>J233-L233/8</f>
        <v>87.75</v>
      </c>
      <c r="X233">
        <f t="shared" si="45"/>
        <v>-254.29618397776093</v>
      </c>
      <c r="Y233">
        <f t="shared" si="46"/>
        <v>260.17933409148344</v>
      </c>
      <c r="Z233">
        <f t="shared" si="47"/>
        <v>260.17933409148344</v>
      </c>
      <c r="AA233">
        <f t="shared" si="48"/>
        <v>0.42839586109685329</v>
      </c>
      <c r="AB233">
        <f t="shared" si="49"/>
        <v>0.51156751552795032</v>
      </c>
      <c r="AC233">
        <f t="shared" si="50"/>
        <v>48581.242869507303</v>
      </c>
      <c r="AD233" s="4">
        <f t="shared" si="51"/>
        <v>34006.870008655111</v>
      </c>
    </row>
    <row r="234" spans="1:30" x14ac:dyDescent="0.25">
      <c r="A234" t="s">
        <v>342</v>
      </c>
      <c r="B234" t="s">
        <v>340</v>
      </c>
      <c r="C234" t="s">
        <v>61</v>
      </c>
      <c r="D234">
        <v>2</v>
      </c>
      <c r="E234">
        <v>5000</v>
      </c>
      <c r="G234" s="3">
        <f t="shared" si="39"/>
        <v>58380</v>
      </c>
      <c r="H234">
        <v>364</v>
      </c>
      <c r="I234">
        <v>0.51229999999999998</v>
      </c>
      <c r="J234">
        <v>152</v>
      </c>
      <c r="K234" s="4">
        <v>546</v>
      </c>
      <c r="L234">
        <f t="shared" si="40"/>
        <v>394</v>
      </c>
      <c r="M234">
        <f t="shared" si="41"/>
        <v>212</v>
      </c>
      <c r="N234">
        <f t="shared" si="42"/>
        <v>0.53045685279187826</v>
      </c>
      <c r="O234" s="4">
        <v>0.51229999999999998</v>
      </c>
      <c r="P234">
        <v>114</v>
      </c>
      <c r="Q234">
        <f>0.8*(P234-J234)/(K234-J234)+0.1</f>
        <v>2.2842639593908629E-2</v>
      </c>
      <c r="R234">
        <f t="shared" si="43"/>
        <v>0.83252233502538076</v>
      </c>
      <c r="S234" s="4">
        <f>R234*365*P234</f>
        <v>34641.254360406092</v>
      </c>
      <c r="T234" s="4">
        <f t="shared" si="44"/>
        <v>24248.878052284264</v>
      </c>
      <c r="U234">
        <v>152</v>
      </c>
      <c r="V234">
        <f>1.25*L234</f>
        <v>492.5</v>
      </c>
      <c r="W234">
        <f>J234-L234/8</f>
        <v>102.75</v>
      </c>
      <c r="X234">
        <f t="shared" si="45"/>
        <v>-311.15744250694974</v>
      </c>
      <c r="Y234">
        <f t="shared" si="46"/>
        <v>316.04552059641145</v>
      </c>
      <c r="Z234">
        <f t="shared" si="47"/>
        <v>316.04552059641145</v>
      </c>
      <c r="AA234">
        <f t="shared" si="48"/>
        <v>0.43308735146479482</v>
      </c>
      <c r="AB234">
        <f t="shared" si="49"/>
        <v>0.50785467005076135</v>
      </c>
      <c r="AC234">
        <f t="shared" si="50"/>
        <v>58584.395657981746</v>
      </c>
      <c r="AD234" s="4">
        <f t="shared" si="51"/>
        <v>41009.076960587219</v>
      </c>
    </row>
    <row r="235" spans="1:30" x14ac:dyDescent="0.25">
      <c r="A235" t="s">
        <v>343</v>
      </c>
      <c r="B235" t="s">
        <v>340</v>
      </c>
      <c r="C235" t="s">
        <v>52</v>
      </c>
      <c r="D235">
        <v>1</v>
      </c>
      <c r="E235">
        <v>3200</v>
      </c>
      <c r="G235" s="3">
        <f t="shared" si="39"/>
        <v>37363.199999999997</v>
      </c>
      <c r="H235">
        <v>251</v>
      </c>
      <c r="I235">
        <v>0.62739999999999996</v>
      </c>
      <c r="J235">
        <v>94</v>
      </c>
      <c r="K235" s="4">
        <v>528</v>
      </c>
      <c r="L235">
        <f t="shared" si="40"/>
        <v>434</v>
      </c>
      <c r="M235">
        <f t="shared" si="41"/>
        <v>157</v>
      </c>
      <c r="N235">
        <f t="shared" si="42"/>
        <v>0.38940092165898621</v>
      </c>
      <c r="O235" s="4">
        <v>0.62739999999999996</v>
      </c>
      <c r="P235">
        <v>114</v>
      </c>
      <c r="Q235">
        <f>0.8*(P235-J235)/(K235-J235)+0.1</f>
        <v>0.13686635944700462</v>
      </c>
      <c r="R235">
        <f t="shared" si="43"/>
        <v>0.74228396313364053</v>
      </c>
      <c r="S235" s="4">
        <f>R235*365*P235</f>
        <v>30886.435705990785</v>
      </c>
      <c r="T235" s="4">
        <f t="shared" si="44"/>
        <v>21620.504994193547</v>
      </c>
      <c r="U235">
        <v>94</v>
      </c>
      <c r="V235">
        <f>1.25*L235</f>
        <v>542.5</v>
      </c>
      <c r="W235">
        <f>J235-L235/8</f>
        <v>39.75</v>
      </c>
      <c r="X235">
        <f t="shared" si="45"/>
        <v>-342.74703057872125</v>
      </c>
      <c r="Y235">
        <f t="shared" si="46"/>
        <v>311.41562421026032</v>
      </c>
      <c r="Z235">
        <f t="shared" si="47"/>
        <v>311.41562421026032</v>
      </c>
      <c r="AA235">
        <f t="shared" si="48"/>
        <v>0.50076612757651673</v>
      </c>
      <c r="AB235">
        <f t="shared" si="49"/>
        <v>0.45429368663594466</v>
      </c>
      <c r="AC235">
        <f t="shared" si="50"/>
        <v>51638.065479457277</v>
      </c>
      <c r="AD235" s="4">
        <f t="shared" si="51"/>
        <v>36146.645835620089</v>
      </c>
    </row>
    <row r="236" spans="1:30" x14ac:dyDescent="0.25">
      <c r="A236" t="s">
        <v>344</v>
      </c>
      <c r="B236" t="s">
        <v>345</v>
      </c>
      <c r="C236" t="s">
        <v>52</v>
      </c>
      <c r="D236">
        <v>2</v>
      </c>
      <c r="E236">
        <v>3500</v>
      </c>
      <c r="G236" s="3">
        <f t="shared" si="39"/>
        <v>40866</v>
      </c>
      <c r="H236">
        <v>343</v>
      </c>
      <c r="I236">
        <v>0.39729999999999999</v>
      </c>
      <c r="J236">
        <v>194</v>
      </c>
      <c r="K236" s="4">
        <v>471</v>
      </c>
      <c r="L236">
        <f t="shared" si="40"/>
        <v>277</v>
      </c>
      <c r="M236">
        <f t="shared" si="41"/>
        <v>149</v>
      </c>
      <c r="N236">
        <f t="shared" si="42"/>
        <v>0.53032490974729241</v>
      </c>
      <c r="O236" s="4">
        <v>0.39729999999999999</v>
      </c>
      <c r="P236">
        <v>114</v>
      </c>
      <c r="Q236">
        <f>0.8*(P236-J236)/(K236-J236)+0.1</f>
        <v>-0.13104693140794224</v>
      </c>
      <c r="R236">
        <f t="shared" si="43"/>
        <v>0.9543105415162455</v>
      </c>
      <c r="S236" s="4">
        <f>R236*365*P236</f>
        <v>39708.861632490974</v>
      </c>
      <c r="T236" s="4">
        <f t="shared" si="44"/>
        <v>27796.203142743681</v>
      </c>
      <c r="U236">
        <v>194</v>
      </c>
      <c r="V236">
        <f>1.25*L236</f>
        <v>346.25</v>
      </c>
      <c r="W236">
        <f>J236-L236/8</f>
        <v>159.375</v>
      </c>
      <c r="X236">
        <f t="shared" si="45"/>
        <v>-218.75789739701796</v>
      </c>
      <c r="Y236">
        <f t="shared" si="46"/>
        <v>265.76296752590349</v>
      </c>
      <c r="Z236">
        <f t="shared" si="47"/>
        <v>265.76296752590349</v>
      </c>
      <c r="AA236">
        <f t="shared" si="48"/>
        <v>0.3072576679448476</v>
      </c>
      <c r="AB236">
        <f t="shared" si="49"/>
        <v>0.60743628158844765</v>
      </c>
      <c r="AC236">
        <f t="shared" si="50"/>
        <v>58923.435103913864</v>
      </c>
      <c r="AD236" s="4">
        <f t="shared" si="51"/>
        <v>41246.404572739702</v>
      </c>
    </row>
    <row r="237" spans="1:30" x14ac:dyDescent="0.25">
      <c r="A237" t="s">
        <v>346</v>
      </c>
      <c r="B237" t="s">
        <v>54</v>
      </c>
      <c r="C237" t="s">
        <v>52</v>
      </c>
      <c r="D237">
        <v>1</v>
      </c>
      <c r="E237">
        <v>965</v>
      </c>
      <c r="G237" s="3">
        <f t="shared" si="39"/>
        <v>11267.34</v>
      </c>
      <c r="H237">
        <v>125</v>
      </c>
      <c r="I237">
        <v>0.37530000000000002</v>
      </c>
      <c r="J237">
        <v>50</v>
      </c>
      <c r="K237" s="4">
        <v>174</v>
      </c>
      <c r="L237">
        <f t="shared" si="40"/>
        <v>124</v>
      </c>
      <c r="M237">
        <f t="shared" si="41"/>
        <v>75</v>
      </c>
      <c r="N237">
        <f t="shared" si="42"/>
        <v>0.58387096774193548</v>
      </c>
      <c r="O237" s="4">
        <v>0.37530000000000002</v>
      </c>
      <c r="P237">
        <v>114</v>
      </c>
      <c r="Q237">
        <f>0.8*(P237-J237)/(K237-J237)+0.1</f>
        <v>0.51290322580645165</v>
      </c>
      <c r="R237">
        <f t="shared" si="43"/>
        <v>0.44468838709677422</v>
      </c>
      <c r="S237" s="4">
        <f>R237*365*P237</f>
        <v>18503.483787096775</v>
      </c>
      <c r="T237" s="4">
        <f t="shared" si="44"/>
        <v>12952.438650967742</v>
      </c>
      <c r="U237">
        <v>50</v>
      </c>
      <c r="V237">
        <f>1.25*L237</f>
        <v>155</v>
      </c>
      <c r="W237">
        <f>J237-L237/8</f>
        <v>34.5</v>
      </c>
      <c r="X237">
        <f t="shared" si="45"/>
        <v>-97.92772302249179</v>
      </c>
      <c r="Y237">
        <f t="shared" si="46"/>
        <v>100.54732120293151</v>
      </c>
      <c r="Z237">
        <f t="shared" si="47"/>
        <v>100.54732120293151</v>
      </c>
      <c r="AA237">
        <f t="shared" si="48"/>
        <v>0.42611174969633236</v>
      </c>
      <c r="AB237">
        <f t="shared" si="49"/>
        <v>0.51337516129032257</v>
      </c>
      <c r="AC237">
        <f t="shared" si="50"/>
        <v>18840.751492550666</v>
      </c>
      <c r="AD237" s="4">
        <f t="shared" si="51"/>
        <v>13188.526044785465</v>
      </c>
    </row>
    <row r="238" spans="1:30" x14ac:dyDescent="0.25">
      <c r="A238" t="s">
        <v>347</v>
      </c>
      <c r="B238" t="s">
        <v>345</v>
      </c>
      <c r="C238" t="s">
        <v>61</v>
      </c>
      <c r="D238">
        <v>1</v>
      </c>
      <c r="E238">
        <v>3200</v>
      </c>
      <c r="G238" s="3">
        <f t="shared" si="39"/>
        <v>37363.199999999997</v>
      </c>
      <c r="H238">
        <v>251</v>
      </c>
      <c r="I238">
        <v>0.3342</v>
      </c>
      <c r="J238">
        <v>138</v>
      </c>
      <c r="K238" s="4">
        <v>485</v>
      </c>
      <c r="L238">
        <f t="shared" si="40"/>
        <v>347</v>
      </c>
      <c r="M238">
        <f t="shared" si="41"/>
        <v>113</v>
      </c>
      <c r="N238">
        <f t="shared" si="42"/>
        <v>0.36051873198847262</v>
      </c>
      <c r="O238" s="4">
        <v>0.3342</v>
      </c>
      <c r="P238">
        <v>114</v>
      </c>
      <c r="Q238">
        <f>0.8*(P238-J238)/(K238-J238)+0.1</f>
        <v>4.4668587896253602E-2</v>
      </c>
      <c r="R238">
        <f t="shared" si="43"/>
        <v>0.81524927953890491</v>
      </c>
      <c r="S238" s="4">
        <f>R238*365*P238</f>
        <v>33922.522521613828</v>
      </c>
      <c r="T238" s="4">
        <f t="shared" si="44"/>
        <v>23745.765765129679</v>
      </c>
      <c r="U238">
        <v>138</v>
      </c>
      <c r="V238">
        <f>1.25*L238</f>
        <v>433.75</v>
      </c>
      <c r="W238">
        <f>J238-L238/8</f>
        <v>94.625</v>
      </c>
      <c r="X238">
        <f t="shared" si="45"/>
        <v>-274.03967652261815</v>
      </c>
      <c r="Y238">
        <f t="shared" si="46"/>
        <v>280.41064885013901</v>
      </c>
      <c r="Z238">
        <f t="shared" si="47"/>
        <v>280.41064885013901</v>
      </c>
      <c r="AA238">
        <f t="shared" si="48"/>
        <v>0.42832426247870664</v>
      </c>
      <c r="AB238">
        <f t="shared" si="49"/>
        <v>0.51162417867435162</v>
      </c>
      <c r="AC238">
        <f t="shared" si="50"/>
        <v>52364.67678696545</v>
      </c>
      <c r="AD238" s="4">
        <f t="shared" si="51"/>
        <v>36655.273750875815</v>
      </c>
    </row>
    <row r="239" spans="1:30" x14ac:dyDescent="0.25">
      <c r="A239" t="s">
        <v>348</v>
      </c>
      <c r="B239" t="s">
        <v>345</v>
      </c>
      <c r="C239" t="s">
        <v>61</v>
      </c>
      <c r="D239">
        <v>2</v>
      </c>
      <c r="E239">
        <v>3500</v>
      </c>
      <c r="G239" s="3">
        <f t="shared" si="39"/>
        <v>40866</v>
      </c>
      <c r="H239">
        <v>404</v>
      </c>
      <c r="I239">
        <v>0.36159999999999998</v>
      </c>
      <c r="J239">
        <v>152</v>
      </c>
      <c r="K239" s="4">
        <v>547</v>
      </c>
      <c r="L239">
        <f t="shared" si="40"/>
        <v>395</v>
      </c>
      <c r="M239">
        <f t="shared" si="41"/>
        <v>252</v>
      </c>
      <c r="N239">
        <f t="shared" si="42"/>
        <v>0.61037974683544305</v>
      </c>
      <c r="O239" s="4">
        <v>0.36159999999999998</v>
      </c>
      <c r="P239">
        <v>114</v>
      </c>
      <c r="Q239">
        <f>0.8*(P239-J239)/(K239-J239)+0.1</f>
        <v>2.3037974683544307E-2</v>
      </c>
      <c r="R239">
        <f t="shared" si="43"/>
        <v>0.83236774683544301</v>
      </c>
      <c r="S239" s="4">
        <f>R239*365*P239</f>
        <v>34634.821945822783</v>
      </c>
      <c r="T239" s="4">
        <f t="shared" si="44"/>
        <v>24244.375362075945</v>
      </c>
      <c r="U239">
        <v>152</v>
      </c>
      <c r="V239">
        <f>1.25*L239</f>
        <v>493.75</v>
      </c>
      <c r="W239">
        <f>J239-L239/8</f>
        <v>102.625</v>
      </c>
      <c r="X239">
        <f t="shared" si="45"/>
        <v>-311.94718220874398</v>
      </c>
      <c r="Y239">
        <f t="shared" si="46"/>
        <v>316.65477318675761</v>
      </c>
      <c r="Z239">
        <f t="shared" si="47"/>
        <v>316.65477318675761</v>
      </c>
      <c r="AA239">
        <f t="shared" si="48"/>
        <v>0.43347802164406607</v>
      </c>
      <c r="AB239">
        <f t="shared" si="49"/>
        <v>0.50754549367088608</v>
      </c>
      <c r="AC239">
        <f t="shared" si="50"/>
        <v>58661.596660815107</v>
      </c>
      <c r="AD239" s="4">
        <f t="shared" si="51"/>
        <v>41063.11766257057</v>
      </c>
    </row>
    <row r="240" spans="1:30" x14ac:dyDescent="0.25">
      <c r="A240" t="s">
        <v>349</v>
      </c>
      <c r="B240" t="s">
        <v>345</v>
      </c>
      <c r="C240" t="s">
        <v>52</v>
      </c>
      <c r="D240">
        <v>1</v>
      </c>
      <c r="E240">
        <v>3000</v>
      </c>
      <c r="G240" s="3">
        <f t="shared" si="39"/>
        <v>35028</v>
      </c>
      <c r="H240">
        <v>161</v>
      </c>
      <c r="I240">
        <v>0.26579999999999998</v>
      </c>
      <c r="J240">
        <v>77</v>
      </c>
      <c r="K240" s="4">
        <v>432</v>
      </c>
      <c r="L240">
        <f t="shared" si="40"/>
        <v>355</v>
      </c>
      <c r="M240">
        <f t="shared" si="41"/>
        <v>84</v>
      </c>
      <c r="N240">
        <f t="shared" si="42"/>
        <v>0.28929577464788736</v>
      </c>
      <c r="O240" s="4">
        <v>0.26579999999999998</v>
      </c>
      <c r="P240">
        <v>114</v>
      </c>
      <c r="Q240">
        <f>0.8*(P240-J240)/(K240-J240)+0.1</f>
        <v>0.18338028169014087</v>
      </c>
      <c r="R240">
        <f t="shared" si="43"/>
        <v>0.70547284507042252</v>
      </c>
      <c r="S240" s="4">
        <f>R240*365*P240</f>
        <v>29354.725083380279</v>
      </c>
      <c r="T240" s="4">
        <f t="shared" si="44"/>
        <v>20548.307558366196</v>
      </c>
      <c r="U240">
        <v>77</v>
      </c>
      <c r="V240">
        <f>1.25*L240</f>
        <v>443.75</v>
      </c>
      <c r="W240">
        <f>J240-L240/8</f>
        <v>32.625</v>
      </c>
      <c r="X240">
        <f t="shared" si="45"/>
        <v>-280.35759413697247</v>
      </c>
      <c r="Y240">
        <f t="shared" si="46"/>
        <v>254.7846695729088</v>
      </c>
      <c r="Z240">
        <f t="shared" si="47"/>
        <v>254.7846695729088</v>
      </c>
      <c r="AA240">
        <f t="shared" si="48"/>
        <v>0.5006415088966959</v>
      </c>
      <c r="AB240">
        <f t="shared" si="49"/>
        <v>0.45439230985915491</v>
      </c>
      <c r="AC240">
        <f t="shared" si="50"/>
        <v>42256.851001236479</v>
      </c>
      <c r="AD240" s="4">
        <f t="shared" si="51"/>
        <v>29579.795700865532</v>
      </c>
    </row>
    <row r="241" spans="1:30" x14ac:dyDescent="0.25">
      <c r="A241" t="s">
        <v>350</v>
      </c>
      <c r="B241" t="s">
        <v>351</v>
      </c>
      <c r="C241" t="s">
        <v>52</v>
      </c>
      <c r="D241">
        <v>1</v>
      </c>
      <c r="E241">
        <v>2600</v>
      </c>
      <c r="G241" s="3">
        <f t="shared" si="39"/>
        <v>30357.599999999999</v>
      </c>
      <c r="H241">
        <v>408</v>
      </c>
      <c r="I241">
        <v>0.38629999999999998</v>
      </c>
      <c r="J241">
        <v>100</v>
      </c>
      <c r="K241" s="4">
        <v>565</v>
      </c>
      <c r="L241">
        <f t="shared" si="40"/>
        <v>465</v>
      </c>
      <c r="M241">
        <f t="shared" si="41"/>
        <v>308</v>
      </c>
      <c r="N241">
        <f t="shared" si="42"/>
        <v>0.62989247311827956</v>
      </c>
      <c r="O241" s="4">
        <v>0.38629999999999998</v>
      </c>
      <c r="P241">
        <v>114</v>
      </c>
      <c r="Q241">
        <f>0.8*(P241-J241)/(K241-J241)+0.1</f>
        <v>0.12408602150537636</v>
      </c>
      <c r="R241">
        <f t="shared" si="43"/>
        <v>0.75239832258064521</v>
      </c>
      <c r="S241" s="4">
        <f>R241*365*P241</f>
        <v>31307.294202580651</v>
      </c>
      <c r="T241" s="4">
        <f t="shared" si="44"/>
        <v>21915.105941806454</v>
      </c>
      <c r="U241">
        <v>100</v>
      </c>
      <c r="V241">
        <f>1.25*L241</f>
        <v>581.25</v>
      </c>
      <c r="W241">
        <f>J241-L241/8</f>
        <v>41.875</v>
      </c>
      <c r="X241">
        <f t="shared" si="45"/>
        <v>-367.22896133434421</v>
      </c>
      <c r="Y241">
        <f t="shared" si="46"/>
        <v>333.30245451099319</v>
      </c>
      <c r="Z241">
        <f t="shared" si="47"/>
        <v>333.30245451099319</v>
      </c>
      <c r="AA241">
        <f t="shared" si="48"/>
        <v>0.50138056690063348</v>
      </c>
      <c r="AB241">
        <f t="shared" si="49"/>
        <v>0.4538074193548387</v>
      </c>
      <c r="AC241">
        <f t="shared" si="50"/>
        <v>55208.121262387576</v>
      </c>
      <c r="AD241" s="4">
        <f t="shared" si="51"/>
        <v>38645.684883671303</v>
      </c>
    </row>
    <row r="242" spans="1:30" x14ac:dyDescent="0.25">
      <c r="A242" t="s">
        <v>352</v>
      </c>
      <c r="B242" t="s">
        <v>351</v>
      </c>
      <c r="C242" t="s">
        <v>52</v>
      </c>
      <c r="D242">
        <v>2</v>
      </c>
      <c r="E242">
        <v>4000</v>
      </c>
      <c r="G242" s="3">
        <f t="shared" si="39"/>
        <v>46704</v>
      </c>
      <c r="H242">
        <v>284</v>
      </c>
      <c r="I242">
        <v>0.31509999999999999</v>
      </c>
      <c r="J242">
        <v>204</v>
      </c>
      <c r="K242" s="4">
        <v>494</v>
      </c>
      <c r="L242">
        <f t="shared" si="40"/>
        <v>290</v>
      </c>
      <c r="M242">
        <f t="shared" si="41"/>
        <v>80</v>
      </c>
      <c r="N242">
        <f t="shared" si="42"/>
        <v>0.32068965517241377</v>
      </c>
      <c r="O242" s="4">
        <v>0.31509999999999999</v>
      </c>
      <c r="P242">
        <v>114</v>
      </c>
      <c r="Q242">
        <f>0.8*(P242-J242)/(K242-J242)+0.1</f>
        <v>-0.14827586206896551</v>
      </c>
      <c r="R242">
        <f t="shared" si="43"/>
        <v>0.96794551724137934</v>
      </c>
      <c r="S242" s="4">
        <f>R242*365*P242</f>
        <v>40276.212972413792</v>
      </c>
      <c r="T242" s="4">
        <f t="shared" si="44"/>
        <v>28193.349080689652</v>
      </c>
      <c r="U242">
        <v>204</v>
      </c>
      <c r="V242">
        <f>1.25*L242</f>
        <v>362.5</v>
      </c>
      <c r="W242">
        <f>J242-L242/8</f>
        <v>167.75</v>
      </c>
      <c r="X242">
        <f t="shared" si="45"/>
        <v>-229.0245135203437</v>
      </c>
      <c r="Y242">
        <f t="shared" si="46"/>
        <v>278.68325120040436</v>
      </c>
      <c r="Z242">
        <f t="shared" si="47"/>
        <v>278.68325120040436</v>
      </c>
      <c r="AA242">
        <f t="shared" si="48"/>
        <v>0.30602276193214994</v>
      </c>
      <c r="AB242">
        <f t="shared" si="49"/>
        <v>0.60841358620689656</v>
      </c>
      <c r="AC242">
        <f t="shared" si="50"/>
        <v>61887.456841701925</v>
      </c>
      <c r="AD242" s="4">
        <f t="shared" si="51"/>
        <v>43321.219789191346</v>
      </c>
    </row>
    <row r="243" spans="1:30" x14ac:dyDescent="0.25">
      <c r="A243" t="s">
        <v>353</v>
      </c>
      <c r="B243" t="s">
        <v>351</v>
      </c>
      <c r="C243" t="s">
        <v>61</v>
      </c>
      <c r="D243">
        <v>1</v>
      </c>
      <c r="E243">
        <v>4000</v>
      </c>
      <c r="G243" s="3">
        <f t="shared" si="39"/>
        <v>46704</v>
      </c>
      <c r="H243">
        <v>443</v>
      </c>
      <c r="I243">
        <v>0.55620000000000003</v>
      </c>
      <c r="J243">
        <v>257</v>
      </c>
      <c r="K243" s="4">
        <v>903</v>
      </c>
      <c r="L243">
        <f t="shared" si="40"/>
        <v>646</v>
      </c>
      <c r="M243">
        <f t="shared" si="41"/>
        <v>186</v>
      </c>
      <c r="N243">
        <f t="shared" si="42"/>
        <v>0.33034055727554179</v>
      </c>
      <c r="O243" s="4">
        <v>0.55620000000000003</v>
      </c>
      <c r="P243">
        <v>114</v>
      </c>
      <c r="Q243">
        <f>0.8*(P243-J243)/(K243-J243)+0.1</f>
        <v>-7.7089783281733743E-2</v>
      </c>
      <c r="R243">
        <f t="shared" si="43"/>
        <v>0.91160885448916407</v>
      </c>
      <c r="S243" s="4">
        <f>R243*365*P243</f>
        <v>37932.044435294119</v>
      </c>
      <c r="T243" s="4">
        <f t="shared" si="44"/>
        <v>26552.431104705884</v>
      </c>
      <c r="U243">
        <v>257</v>
      </c>
      <c r="V243">
        <f>1.25*L243</f>
        <v>807.5</v>
      </c>
      <c r="W243">
        <f>J243-L243/8</f>
        <v>176.25</v>
      </c>
      <c r="X243">
        <f t="shared" si="45"/>
        <v>-510.17184735911042</v>
      </c>
      <c r="Y243">
        <f t="shared" si="46"/>
        <v>522.07717336365931</v>
      </c>
      <c r="Z243">
        <f t="shared" si="47"/>
        <v>522.07717336365931</v>
      </c>
      <c r="AA243">
        <f t="shared" si="48"/>
        <v>0.42826894534199295</v>
      </c>
      <c r="AB243">
        <f t="shared" si="49"/>
        <v>0.51166795665634679</v>
      </c>
      <c r="AC243">
        <f t="shared" si="50"/>
        <v>97502.508586845273</v>
      </c>
      <c r="AD243" s="4">
        <f t="shared" si="51"/>
        <v>68251.756010791694</v>
      </c>
    </row>
    <row r="244" spans="1:30" x14ac:dyDescent="0.25">
      <c r="A244" t="s">
        <v>354</v>
      </c>
      <c r="B244" t="s">
        <v>351</v>
      </c>
      <c r="C244" t="s">
        <v>61</v>
      </c>
      <c r="D244">
        <v>2</v>
      </c>
      <c r="E244">
        <v>5100</v>
      </c>
      <c r="G244" s="3">
        <f t="shared" si="39"/>
        <v>59547.600000000006</v>
      </c>
      <c r="H244">
        <v>718</v>
      </c>
      <c r="I244">
        <v>0.44929999999999998</v>
      </c>
      <c r="J244">
        <v>256</v>
      </c>
      <c r="K244" s="4">
        <v>916</v>
      </c>
      <c r="L244">
        <f t="shared" si="40"/>
        <v>660</v>
      </c>
      <c r="M244">
        <f t="shared" si="41"/>
        <v>462</v>
      </c>
      <c r="N244">
        <f t="shared" si="42"/>
        <v>0.66</v>
      </c>
      <c r="O244" s="4">
        <v>0.44929999999999998</v>
      </c>
      <c r="P244">
        <v>114</v>
      </c>
      <c r="Q244">
        <f>0.8*(P244-J244)/(K244-J244)+0.1</f>
        <v>-7.2121212121212142E-2</v>
      </c>
      <c r="R244">
        <f t="shared" si="43"/>
        <v>0.9076767272727273</v>
      </c>
      <c r="S244" s="4">
        <f>R244*365*P244</f>
        <v>37768.428621818181</v>
      </c>
      <c r="T244" s="4">
        <f t="shared" si="44"/>
        <v>26437.900035272723</v>
      </c>
      <c r="U244">
        <v>256</v>
      </c>
      <c r="V244">
        <f>1.25*L244</f>
        <v>825</v>
      </c>
      <c r="W244">
        <f>J244-L244/8</f>
        <v>173.5</v>
      </c>
      <c r="X244">
        <f t="shared" si="45"/>
        <v>-521.22820318423044</v>
      </c>
      <c r="Y244">
        <f t="shared" si="46"/>
        <v>530.10670962850634</v>
      </c>
      <c r="Z244">
        <f t="shared" si="47"/>
        <v>530.10670962850634</v>
      </c>
      <c r="AA244">
        <f t="shared" si="48"/>
        <v>0.43225055712546223</v>
      </c>
      <c r="AB244">
        <f t="shared" si="49"/>
        <v>0.50851690909090919</v>
      </c>
      <c r="AC244">
        <f t="shared" si="50"/>
        <v>98392.402296053653</v>
      </c>
      <c r="AD244" s="4">
        <f t="shared" si="51"/>
        <v>68874.681607237551</v>
      </c>
    </row>
    <row r="245" spans="1:30" x14ac:dyDescent="0.25">
      <c r="A245" t="s">
        <v>355</v>
      </c>
      <c r="B245" t="s">
        <v>56</v>
      </c>
      <c r="C245" t="s">
        <v>52</v>
      </c>
      <c r="D245">
        <v>2</v>
      </c>
      <c r="E245">
        <v>5600</v>
      </c>
      <c r="G245" s="3">
        <f t="shared" si="39"/>
        <v>65385.600000000006</v>
      </c>
      <c r="H245">
        <v>478</v>
      </c>
      <c r="I245">
        <v>0.31780000000000003</v>
      </c>
      <c r="J245">
        <v>265</v>
      </c>
      <c r="K245" s="4">
        <v>644</v>
      </c>
      <c r="L245">
        <f t="shared" si="40"/>
        <v>379</v>
      </c>
      <c r="M245">
        <f t="shared" si="41"/>
        <v>213</v>
      </c>
      <c r="N245">
        <f t="shared" si="42"/>
        <v>0.54960422163588396</v>
      </c>
      <c r="O245" s="4">
        <v>0.31780000000000003</v>
      </c>
      <c r="P245">
        <v>114</v>
      </c>
      <c r="Q245">
        <f>0.8*(P245-J245)/(K245-J245)+0.1</f>
        <v>-0.21873350923482851</v>
      </c>
      <c r="R245">
        <f t="shared" si="43"/>
        <v>1.0237056992084432</v>
      </c>
      <c r="S245" s="4">
        <f>R245*365*P245</f>
        <v>42596.394144063321</v>
      </c>
      <c r="T245" s="4">
        <f t="shared" si="44"/>
        <v>29817.475900844322</v>
      </c>
      <c r="U245">
        <v>265</v>
      </c>
      <c r="V245">
        <f>1.25*L245</f>
        <v>473.75</v>
      </c>
      <c r="W245">
        <f>J245-L245/8</f>
        <v>217.625</v>
      </c>
      <c r="X245">
        <f t="shared" si="45"/>
        <v>-299.31134698003541</v>
      </c>
      <c r="Y245">
        <f t="shared" si="46"/>
        <v>363.40673174121815</v>
      </c>
      <c r="Z245">
        <f t="shared" si="47"/>
        <v>363.40673174121815</v>
      </c>
      <c r="AA245">
        <f t="shared" si="48"/>
        <v>0.30771869496827048</v>
      </c>
      <c r="AB245">
        <f t="shared" si="49"/>
        <v>0.60707142480211074</v>
      </c>
      <c r="AC245">
        <f t="shared" si="50"/>
        <v>80524.052483599211</v>
      </c>
      <c r="AD245" s="4">
        <f t="shared" si="51"/>
        <v>56366.836738519443</v>
      </c>
    </row>
    <row r="246" spans="1:30" x14ac:dyDescent="0.25">
      <c r="A246" t="s">
        <v>356</v>
      </c>
      <c r="B246" t="s">
        <v>56</v>
      </c>
      <c r="C246" t="s">
        <v>61</v>
      </c>
      <c r="D246">
        <v>1</v>
      </c>
      <c r="E246">
        <v>5000</v>
      </c>
      <c r="G246" s="3">
        <f t="shared" si="39"/>
        <v>58380</v>
      </c>
      <c r="H246">
        <v>533</v>
      </c>
      <c r="I246">
        <v>0.51229999999999998</v>
      </c>
      <c r="J246">
        <v>236</v>
      </c>
      <c r="K246" s="4">
        <v>829</v>
      </c>
      <c r="L246">
        <f t="shared" si="40"/>
        <v>593</v>
      </c>
      <c r="M246">
        <f t="shared" si="41"/>
        <v>297</v>
      </c>
      <c r="N246">
        <f t="shared" si="42"/>
        <v>0.50067453625632385</v>
      </c>
      <c r="O246" s="4">
        <v>0.51229999999999998</v>
      </c>
      <c r="P246">
        <v>114</v>
      </c>
      <c r="Q246">
        <f>0.8*(P246-J246)/(K246-J246)+0.1</f>
        <v>-6.4586846543001702E-2</v>
      </c>
      <c r="R246">
        <f t="shared" si="43"/>
        <v>0.90171403035413156</v>
      </c>
      <c r="S246" s="4">
        <f>R246*365*P246</f>
        <v>37520.320803035414</v>
      </c>
      <c r="T246" s="4">
        <f t="shared" si="44"/>
        <v>26264.224562124789</v>
      </c>
      <c r="U246">
        <v>236</v>
      </c>
      <c r="V246">
        <f>1.25*L246</f>
        <v>741.25</v>
      </c>
      <c r="W246">
        <f>J246-L246/8</f>
        <v>161.875</v>
      </c>
      <c r="X246">
        <f t="shared" si="45"/>
        <v>-468.31564316401312</v>
      </c>
      <c r="Y246">
        <f t="shared" si="46"/>
        <v>479.28678607530964</v>
      </c>
      <c r="Z246">
        <f t="shared" si="47"/>
        <v>479.28678607530964</v>
      </c>
      <c r="AA246">
        <f t="shared" si="48"/>
        <v>0.42821151578456612</v>
      </c>
      <c r="AB246">
        <f t="shared" si="49"/>
        <v>0.51171340640809437</v>
      </c>
      <c r="AC246">
        <f t="shared" si="50"/>
        <v>89518.977991379274</v>
      </c>
      <c r="AD246" s="4">
        <f t="shared" si="51"/>
        <v>62663.284593965487</v>
      </c>
    </row>
    <row r="247" spans="1:30" x14ac:dyDescent="0.25">
      <c r="A247" t="s">
        <v>357</v>
      </c>
      <c r="B247" t="s">
        <v>56</v>
      </c>
      <c r="C247" t="s">
        <v>61</v>
      </c>
      <c r="D247">
        <v>2</v>
      </c>
      <c r="E247">
        <v>6000</v>
      </c>
      <c r="G247" s="3">
        <f t="shared" si="39"/>
        <v>70056</v>
      </c>
      <c r="H247">
        <v>566</v>
      </c>
      <c r="I247">
        <v>0.36990000000000001</v>
      </c>
      <c r="J247">
        <v>244</v>
      </c>
      <c r="K247" s="4">
        <v>872</v>
      </c>
      <c r="L247">
        <f t="shared" si="40"/>
        <v>628</v>
      </c>
      <c r="M247">
        <f t="shared" si="41"/>
        <v>322</v>
      </c>
      <c r="N247">
        <f t="shared" si="42"/>
        <v>0.51019108280254777</v>
      </c>
      <c r="O247" s="4">
        <v>0.36990000000000001</v>
      </c>
      <c r="P247">
        <v>114</v>
      </c>
      <c r="Q247">
        <f>0.8*(P247-J247)/(K247-J247)+0.1</f>
        <v>-6.5605095541401259E-2</v>
      </c>
      <c r="R247">
        <f t="shared" si="43"/>
        <v>0.90251987261146494</v>
      </c>
      <c r="S247" s="4">
        <f>R247*365*P247</f>
        <v>37553.851899363057</v>
      </c>
      <c r="T247" s="4">
        <f t="shared" si="44"/>
        <v>26287.696329554139</v>
      </c>
      <c r="U247">
        <v>244</v>
      </c>
      <c r="V247">
        <f>1.25*L247</f>
        <v>785</v>
      </c>
      <c r="W247">
        <f>J247-L247/8</f>
        <v>165.5</v>
      </c>
      <c r="X247">
        <f t="shared" si="45"/>
        <v>-495.95653272681324</v>
      </c>
      <c r="Y247">
        <f t="shared" si="46"/>
        <v>504.61062673742731</v>
      </c>
      <c r="Z247">
        <f t="shared" si="47"/>
        <v>504.61062673742731</v>
      </c>
      <c r="AA247">
        <f t="shared" si="48"/>
        <v>0.43198805953812397</v>
      </c>
      <c r="AB247">
        <f t="shared" si="49"/>
        <v>0.50872464968152875</v>
      </c>
      <c r="AC247">
        <f t="shared" si="50"/>
        <v>93698.37047408965</v>
      </c>
      <c r="AD247" s="4">
        <f t="shared" si="51"/>
        <v>65588.859331862754</v>
      </c>
    </row>
  </sheetData>
  <phoneticPr fontId="9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1 - First Best-Fit Line</vt:lpstr>
      <vt:lpstr>2 - Normalized Data and Model</vt:lpstr>
      <vt:lpstr>3 - "Solver" Rent Optimization</vt:lpstr>
      <vt:lpstr> 4 - Alternative to "Solver"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王钧渤</cp:lastModifiedBy>
  <dcterms:created xsi:type="dcterms:W3CDTF">2016-02-26T18:41:34Z</dcterms:created>
  <dcterms:modified xsi:type="dcterms:W3CDTF">2020-02-14T22:54:47Z</dcterms:modified>
</cp:coreProperties>
</file>