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39214832-B9E4-42BD-AAD9-94A27D3FD7DB}" xr6:coauthVersionLast="47" xr6:coauthVersionMax="47" xr10:uidLastSave="{00000000-0000-0000-0000-000000000000}"/>
  <bookViews>
    <workbookView xWindow="29130" yWindow="1335" windowWidth="23265" windowHeight="14100" firstSheet="1" activeTab="9" xr2:uid="{8CE12EDD-A903-453D-9173-D2DA91965075}"/>
  </bookViews>
  <sheets>
    <sheet name="#VALUE!-1" sheetId="1" r:id="rId1"/>
    <sheet name="#VALUE!-2" sheetId="11" r:id="rId2"/>
    <sheet name="#NULL!" sheetId="6" r:id="rId3"/>
    <sheet name="#DIV0!" sheetId="2" r:id="rId4"/>
    <sheet name="#NAME" sheetId="12" r:id="rId5"/>
    <sheet name="#REF!-1" sheetId="3" r:id="rId6"/>
    <sheet name="집계" sheetId="4" r:id="rId7"/>
    <sheet name="#REF!-2" sheetId="10" r:id="rId8"/>
    <sheet name="#NA" sheetId="8" r:id="rId9"/>
    <sheet name="#NUM!" sheetId="9" r:id="rId10"/>
  </sheets>
  <externalReferences>
    <externalReference r:id="rId11"/>
  </externalReferences>
  <definedNames>
    <definedName name="_xlnm._FilterDatabase" localSheetId="8" hidden="1">'#NA'!#REF!</definedName>
    <definedName name="_xlnm._FilterDatabase" localSheetId="5" hidden="1">'#REF!-1'!$C$4:$G$78</definedName>
    <definedName name="금액합계">'#NAME'!$G$12</definedName>
    <definedName name="제품명">[1]제품명!$B$3:$D$16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9" l="1"/>
  <c r="C7" i="9"/>
  <c r="C5" i="9"/>
  <c r="C4" i="9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4" i="8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E4" i="10"/>
  <c r="E5" i="10"/>
  <c r="E6" i="10"/>
  <c r="E7" i="10"/>
  <c r="E8" i="10"/>
  <c r="E9" i="10"/>
  <c r="E10" i="10"/>
  <c r="E11" i="10"/>
  <c r="E3" i="10"/>
  <c r="D4" i="10"/>
  <c r="D5" i="10"/>
  <c r="D6" i="10"/>
  <c r="D7" i="10"/>
  <c r="D8" i="10"/>
  <c r="D9" i="10"/>
  <c r="D10" i="10"/>
  <c r="D11" i="10"/>
  <c r="D3" i="10"/>
  <c r="E10" i="4"/>
  <c r="D10" i="4"/>
  <c r="C10" i="4"/>
  <c r="E5" i="4"/>
  <c r="D5" i="4"/>
  <c r="C5" i="4"/>
  <c r="H6" i="12" a="1"/>
  <c r="H6" i="12" s="1"/>
  <c r="H7" i="12" a="1"/>
  <c r="H7" i="12" s="1"/>
  <c r="H8" i="12" a="1"/>
  <c r="H8" i="12" s="1"/>
  <c r="H9" i="12" a="1"/>
  <c r="H9" i="12" s="1"/>
  <c r="H10" i="12" a="1"/>
  <c r="H10" i="12"/>
  <c r="H11" i="12" a="1"/>
  <c r="H11" i="12"/>
  <c r="H5" i="12" a="1"/>
  <c r="H5" i="12" s="1"/>
  <c r="H6" i="2"/>
  <c r="H7" i="2"/>
  <c r="H8" i="2"/>
  <c r="H9" i="2"/>
  <c r="H10" i="2"/>
  <c r="H11" i="2"/>
  <c r="H5" i="2"/>
  <c r="D1" i="6"/>
  <c r="C6" i="11"/>
  <c r="C7" i="11"/>
  <c r="C8" i="11"/>
  <c r="C9" i="11"/>
  <c r="C10" i="11"/>
  <c r="C11" i="11"/>
  <c r="C12" i="11"/>
  <c r="C13" i="11"/>
  <c r="C14" i="11"/>
  <c r="C15" i="11"/>
  <c r="C5" i="11"/>
  <c r="D3" i="1"/>
  <c r="E12" i="12"/>
  <c r="G11" i="12"/>
  <c r="G10" i="12"/>
  <c r="G9" i="12"/>
  <c r="G8" i="12"/>
  <c r="G7" i="12"/>
  <c r="G6" i="12"/>
  <c r="G5" i="12"/>
  <c r="G12" i="12" s="1"/>
  <c r="F124" i="3" l="1"/>
  <c r="G123" i="3"/>
  <c r="H123" i="3" s="1"/>
  <c r="H122" i="3"/>
  <c r="G122" i="3"/>
  <c r="G121" i="3"/>
  <c r="H121" i="3" s="1"/>
  <c r="H120" i="3"/>
  <c r="G120" i="3"/>
  <c r="H119" i="3"/>
  <c r="G119" i="3"/>
  <c r="H118" i="3"/>
  <c r="G118" i="3"/>
  <c r="G117" i="3"/>
  <c r="H117" i="3" s="1"/>
  <c r="H116" i="3"/>
  <c r="G116" i="3"/>
  <c r="H115" i="3"/>
  <c r="G115" i="3"/>
  <c r="H114" i="3"/>
  <c r="G114" i="3"/>
  <c r="G113" i="3"/>
  <c r="H113" i="3" s="1"/>
  <c r="H112" i="3"/>
  <c r="G112" i="3"/>
  <c r="H111" i="3"/>
  <c r="G111" i="3"/>
  <c r="H110" i="3"/>
  <c r="G110" i="3"/>
  <c r="G109" i="3"/>
  <c r="H109" i="3" s="1"/>
  <c r="H108" i="3"/>
  <c r="G108" i="3"/>
  <c r="H107" i="3"/>
  <c r="G107" i="3"/>
  <c r="H106" i="3"/>
  <c r="G106" i="3"/>
  <c r="G105" i="3"/>
  <c r="H105" i="3" s="1"/>
  <c r="H104" i="3"/>
  <c r="G104" i="3"/>
  <c r="H103" i="3"/>
  <c r="G103" i="3"/>
  <c r="H102" i="3"/>
  <c r="G102" i="3"/>
  <c r="G101" i="3"/>
  <c r="H101" i="3" s="1"/>
  <c r="H100" i="3"/>
  <c r="G100" i="3"/>
  <c r="H99" i="3"/>
  <c r="G99" i="3"/>
  <c r="H98" i="3"/>
  <c r="G98" i="3"/>
  <c r="G97" i="3"/>
  <c r="H97" i="3" s="1"/>
  <c r="H96" i="3"/>
  <c r="G96" i="3"/>
  <c r="H95" i="3"/>
  <c r="G95" i="3"/>
  <c r="H94" i="3"/>
  <c r="G94" i="3"/>
  <c r="G93" i="3"/>
  <c r="H93" i="3" s="1"/>
  <c r="H92" i="3"/>
  <c r="G92" i="3"/>
  <c r="H91" i="3"/>
  <c r="G91" i="3"/>
  <c r="H90" i="3"/>
  <c r="G90" i="3"/>
  <c r="G89" i="3"/>
  <c r="H89" i="3" s="1"/>
  <c r="H88" i="3"/>
  <c r="G88" i="3"/>
  <c r="H87" i="3"/>
  <c r="G87" i="3"/>
  <c r="H86" i="3"/>
  <c r="G86" i="3"/>
  <c r="G85" i="3"/>
  <c r="H85" i="3" s="1"/>
  <c r="H84" i="3"/>
  <c r="G84" i="3"/>
  <c r="H83" i="3"/>
  <c r="G83" i="3"/>
  <c r="H82" i="3"/>
  <c r="G82" i="3"/>
  <c r="G81" i="3"/>
  <c r="H81" i="3" s="1"/>
  <c r="H80" i="3"/>
  <c r="G80" i="3"/>
  <c r="H79" i="3"/>
  <c r="G79" i="3"/>
  <c r="H78" i="3"/>
  <c r="G78" i="3"/>
  <c r="G77" i="3"/>
  <c r="H77" i="3" s="1"/>
  <c r="H76" i="3"/>
  <c r="G76" i="3"/>
  <c r="H75" i="3"/>
  <c r="G75" i="3"/>
  <c r="H74" i="3"/>
  <c r="G74" i="3"/>
  <c r="G73" i="3"/>
  <c r="H73" i="3" s="1"/>
  <c r="H72" i="3"/>
  <c r="G72" i="3"/>
  <c r="H71" i="3"/>
  <c r="G71" i="3"/>
  <c r="H70" i="3"/>
  <c r="G70" i="3"/>
  <c r="G69" i="3"/>
  <c r="H69" i="3" s="1"/>
  <c r="H68" i="3"/>
  <c r="G68" i="3"/>
  <c r="H67" i="3"/>
  <c r="G67" i="3"/>
  <c r="H66" i="3"/>
  <c r="G66" i="3"/>
  <c r="G65" i="3"/>
  <c r="H65" i="3" s="1"/>
  <c r="H64" i="3"/>
  <c r="G64" i="3"/>
  <c r="H63" i="3"/>
  <c r="G63" i="3"/>
  <c r="H62" i="3"/>
  <c r="G62" i="3"/>
  <c r="G61" i="3"/>
  <c r="H61" i="3" s="1"/>
  <c r="H60" i="3"/>
  <c r="G60" i="3"/>
  <c r="H59" i="3"/>
  <c r="G59" i="3"/>
  <c r="H58" i="3"/>
  <c r="G58" i="3"/>
  <c r="G57" i="3"/>
  <c r="H57" i="3" s="1"/>
  <c r="H56" i="3"/>
  <c r="G56" i="3"/>
  <c r="H55" i="3"/>
  <c r="G55" i="3"/>
  <c r="H54" i="3"/>
  <c r="G54" i="3"/>
  <c r="G53" i="3"/>
  <c r="H53" i="3" s="1"/>
  <c r="H52" i="3"/>
  <c r="G52" i="3"/>
  <c r="H51" i="3"/>
  <c r="G51" i="3"/>
  <c r="H50" i="3"/>
  <c r="G50" i="3"/>
  <c r="G49" i="3"/>
  <c r="H49" i="3" s="1"/>
  <c r="H48" i="3"/>
  <c r="G48" i="3"/>
  <c r="H47" i="3"/>
  <c r="G47" i="3"/>
  <c r="H46" i="3"/>
  <c r="G46" i="3"/>
  <c r="G45" i="3"/>
  <c r="H45" i="3" s="1"/>
  <c r="H44" i="3"/>
  <c r="G44" i="3"/>
  <c r="H43" i="3"/>
  <c r="G43" i="3"/>
  <c r="H42" i="3"/>
  <c r="G42" i="3"/>
  <c r="G41" i="3"/>
  <c r="H41" i="3" s="1"/>
  <c r="H40" i="3"/>
  <c r="G40" i="3"/>
  <c r="H39" i="3"/>
  <c r="G39" i="3"/>
  <c r="H38" i="3"/>
  <c r="G38" i="3"/>
  <c r="G37" i="3"/>
  <c r="H37" i="3" s="1"/>
  <c r="H36" i="3"/>
  <c r="G36" i="3"/>
  <c r="H35" i="3"/>
  <c r="G35" i="3"/>
  <c r="H34" i="3"/>
  <c r="G34" i="3"/>
  <c r="G33" i="3"/>
  <c r="H33" i="3" s="1"/>
  <c r="H32" i="3"/>
  <c r="G32" i="3"/>
  <c r="H31" i="3"/>
  <c r="G31" i="3"/>
  <c r="H30" i="3"/>
  <c r="G30" i="3"/>
  <c r="G29" i="3"/>
  <c r="H29" i="3" s="1"/>
  <c r="H28" i="3"/>
  <c r="G28" i="3"/>
  <c r="H27" i="3"/>
  <c r="G27" i="3"/>
  <c r="H26" i="3"/>
  <c r="G26" i="3"/>
  <c r="G25" i="3"/>
  <c r="H25" i="3" s="1"/>
  <c r="H24" i="3"/>
  <c r="G24" i="3"/>
  <c r="H23" i="3"/>
  <c r="G23" i="3"/>
  <c r="H22" i="3"/>
  <c r="G22" i="3"/>
  <c r="G21" i="3"/>
  <c r="H21" i="3" s="1"/>
  <c r="H20" i="3"/>
  <c r="G20" i="3"/>
  <c r="H19" i="3"/>
  <c r="G19" i="3"/>
  <c r="H18" i="3"/>
  <c r="G18" i="3"/>
  <c r="G17" i="3"/>
  <c r="H17" i="3" s="1"/>
  <c r="H16" i="3"/>
  <c r="G16" i="3"/>
  <c r="H15" i="3"/>
  <c r="G15" i="3"/>
  <c r="H14" i="3"/>
  <c r="G14" i="3"/>
  <c r="G13" i="3"/>
  <c r="H13" i="3" s="1"/>
  <c r="H12" i="3"/>
  <c r="G12" i="3"/>
  <c r="H11" i="3"/>
  <c r="G11" i="3"/>
  <c r="H10" i="3"/>
  <c r="G10" i="3"/>
  <c r="G9" i="3"/>
  <c r="H9" i="3" s="1"/>
  <c r="H8" i="3"/>
  <c r="G8" i="3"/>
  <c r="H7" i="3"/>
  <c r="G7" i="3"/>
  <c r="H6" i="3"/>
  <c r="G6" i="3"/>
  <c r="G5" i="3"/>
  <c r="H5" i="3" s="1"/>
  <c r="G4" i="3"/>
  <c r="G124" i="3" s="1"/>
  <c r="H4" i="3" l="1"/>
  <c r="H124" i="3" s="1"/>
  <c r="G12" i="2" l="1"/>
  <c r="E12" i="2"/>
  <c r="G11" i="2"/>
  <c r="G10" i="2"/>
  <c r="G9" i="2"/>
  <c r="G8" i="2"/>
  <c r="G7" i="2"/>
  <c r="G6" i="2"/>
  <c r="G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<sst xmlns="http://schemas.openxmlformats.org/spreadsheetml/2006/main" count="514" uniqueCount="172">
  <si>
    <t>수량</t>
    <phoneticPr fontId="3" type="noConversion"/>
  </si>
  <si>
    <t>금액</t>
    <phoneticPr fontId="3" type="noConversion"/>
  </si>
  <si>
    <t>단가</t>
    <phoneticPr fontId="3" type="noConversion"/>
  </si>
  <si>
    <t>정보화 교육 교재 입고 내역</t>
    <phoneticPr fontId="3" type="noConversion"/>
  </si>
  <si>
    <t>교재명</t>
    <phoneticPr fontId="3" type="noConversion"/>
  </si>
  <si>
    <t>출판사</t>
    <phoneticPr fontId="3" type="noConversion"/>
  </si>
  <si>
    <t>할인율</t>
    <phoneticPr fontId="3" type="noConversion"/>
  </si>
  <si>
    <t>구성비</t>
    <phoneticPr fontId="3" type="noConversion"/>
  </si>
  <si>
    <t>컴퓨터 입문</t>
    <phoneticPr fontId="3" type="noConversion"/>
  </si>
  <si>
    <t>이한아이티</t>
    <phoneticPr fontId="3" type="noConversion"/>
  </si>
  <si>
    <t>한글</t>
    <phoneticPr fontId="3" type="noConversion"/>
  </si>
  <si>
    <t>이지스퍼블리싱</t>
    <phoneticPr fontId="3" type="noConversion"/>
  </si>
  <si>
    <t>엑셀</t>
    <phoneticPr fontId="3" type="noConversion"/>
  </si>
  <si>
    <t>파워포인트</t>
    <phoneticPr fontId="3" type="noConversion"/>
  </si>
  <si>
    <t>길벗</t>
    <phoneticPr fontId="3" type="noConversion"/>
  </si>
  <si>
    <t>매크로&amp;VBA</t>
    <phoneticPr fontId="3" type="noConversion"/>
  </si>
  <si>
    <t>블로그</t>
    <phoneticPr fontId="3" type="noConversion"/>
  </si>
  <si>
    <t>영진출판사</t>
    <phoneticPr fontId="3" type="noConversion"/>
  </si>
  <si>
    <t>포토샵</t>
    <phoneticPr fontId="3" type="noConversion"/>
  </si>
  <si>
    <t>한빛미디어</t>
    <phoneticPr fontId="3" type="noConversion"/>
  </si>
  <si>
    <t>합계</t>
    <phoneticPr fontId="3" type="noConversion"/>
  </si>
  <si>
    <t>주방 가전 행사 거래 내역</t>
    <phoneticPr fontId="7" type="noConversion"/>
  </si>
  <si>
    <t>일자</t>
    <phoneticPr fontId="7" type="noConversion"/>
  </si>
  <si>
    <t>거래지점</t>
    <phoneticPr fontId="7" type="noConversion"/>
  </si>
  <si>
    <t>품명</t>
    <phoneticPr fontId="7" type="noConversion"/>
  </si>
  <si>
    <t>단가</t>
    <phoneticPr fontId="7" type="noConversion"/>
  </si>
  <si>
    <t>수량</t>
    <phoneticPr fontId="7" type="noConversion"/>
  </si>
  <si>
    <t>금액</t>
    <phoneticPr fontId="7" type="noConversion"/>
  </si>
  <si>
    <t>행사금액</t>
    <phoneticPr fontId="7" type="noConversion"/>
  </si>
  <si>
    <t>사은품</t>
    <phoneticPr fontId="7" type="noConversion"/>
  </si>
  <si>
    <t>영도지점</t>
  </si>
  <si>
    <t>식기세척기</t>
    <phoneticPr fontId="7" type="noConversion"/>
  </si>
  <si>
    <t>√</t>
    <phoneticPr fontId="7" type="noConversion"/>
  </si>
  <si>
    <t>해운대지점</t>
  </si>
  <si>
    <t>광파오븐</t>
    <phoneticPr fontId="7" type="noConversion"/>
  </si>
  <si>
    <t>사상지점</t>
  </si>
  <si>
    <t>동래지점</t>
  </si>
  <si>
    <t>중탕기</t>
    <phoneticPr fontId="7" type="noConversion"/>
  </si>
  <si>
    <t>수영지점</t>
    <phoneticPr fontId="7" type="noConversion"/>
  </si>
  <si>
    <t>에어프라이어</t>
    <phoneticPr fontId="7" type="noConversion"/>
  </si>
  <si>
    <t>냉정수기</t>
    <phoneticPr fontId="7" type="noConversion"/>
  </si>
  <si>
    <t>수영지점</t>
  </si>
  <si>
    <t>원액주서기</t>
    <phoneticPr fontId="7" type="noConversion"/>
  </si>
  <si>
    <t>전기압력밭솥</t>
    <phoneticPr fontId="7" type="noConversion"/>
  </si>
  <si>
    <t>토스터기</t>
    <phoneticPr fontId="7" type="noConversion"/>
  </si>
  <si>
    <t>전자레인지</t>
    <phoneticPr fontId="7" type="noConversion"/>
  </si>
  <si>
    <t>반자동커피머신</t>
    <phoneticPr fontId="7" type="noConversion"/>
  </si>
  <si>
    <t>슬로쿠커</t>
    <phoneticPr fontId="7" type="noConversion"/>
  </si>
  <si>
    <t>커피메이커</t>
    <phoneticPr fontId="7" type="noConversion"/>
  </si>
  <si>
    <t>전기주전자</t>
    <phoneticPr fontId="7" type="noConversion"/>
  </si>
  <si>
    <t>전기레인지</t>
    <phoneticPr fontId="7" type="noConversion"/>
  </si>
  <si>
    <t>해운대지점</t>
    <phoneticPr fontId="7" type="noConversion"/>
  </si>
  <si>
    <t>영도지점</t>
    <phoneticPr fontId="7" type="noConversion"/>
  </si>
  <si>
    <t>사상지점</t>
    <phoneticPr fontId="7" type="noConversion"/>
  </si>
  <si>
    <t>멀티블랜더</t>
    <phoneticPr fontId="7" type="noConversion"/>
  </si>
  <si>
    <t>동래지점</t>
    <phoneticPr fontId="7" type="noConversion"/>
  </si>
  <si>
    <t xml:space="preserve">합계 </t>
    <phoneticPr fontId="7" type="noConversion"/>
  </si>
  <si>
    <t>가전 행사 판매 금액</t>
    <phoneticPr fontId="7" type="noConversion"/>
  </si>
  <si>
    <t>주방가전</t>
    <phoneticPr fontId="7" type="noConversion"/>
  </si>
  <si>
    <t>생활가전</t>
    <phoneticPr fontId="7" type="noConversion"/>
  </si>
  <si>
    <t>계절가전</t>
    <phoneticPr fontId="7" type="noConversion"/>
  </si>
  <si>
    <t>주민등록번호</t>
    <phoneticPr fontId="3" type="noConversion"/>
  </si>
  <si>
    <t>이름</t>
    <phoneticPr fontId="3" type="noConversion"/>
  </si>
  <si>
    <t>소모품 구입현황</t>
    <phoneticPr fontId="15" type="noConversion"/>
  </si>
  <si>
    <t>단가표</t>
    <phoneticPr fontId="15" type="noConversion"/>
  </si>
  <si>
    <t>날짜</t>
    <phoneticPr fontId="15" type="noConversion"/>
  </si>
  <si>
    <t>품명</t>
    <phoneticPr fontId="15" type="noConversion"/>
  </si>
  <si>
    <t>수량</t>
    <phoneticPr fontId="15" type="noConversion"/>
  </si>
  <si>
    <t>단가</t>
    <phoneticPr fontId="15" type="noConversion"/>
  </si>
  <si>
    <t>판매가격</t>
    <phoneticPr fontId="15" type="noConversion"/>
  </si>
  <si>
    <t>포스트잇</t>
    <phoneticPr fontId="7" type="noConversion"/>
  </si>
  <si>
    <t>포스트잇</t>
    <phoneticPr fontId="15" type="noConversion"/>
  </si>
  <si>
    <t>볼펜</t>
    <phoneticPr fontId="15" type="noConversion"/>
  </si>
  <si>
    <t>유리테이프</t>
    <phoneticPr fontId="15" type="noConversion"/>
  </si>
  <si>
    <t>형광펜</t>
    <phoneticPr fontId="15" type="noConversion"/>
  </si>
  <si>
    <t>칼날</t>
    <phoneticPr fontId="15" type="noConversion"/>
  </si>
  <si>
    <t>A4용지</t>
    <phoneticPr fontId="15" type="noConversion"/>
  </si>
  <si>
    <t>샤프심</t>
    <phoneticPr fontId="15" type="noConversion"/>
  </si>
  <si>
    <t>현광펜</t>
    <phoneticPr fontId="15" type="noConversion"/>
  </si>
  <si>
    <t>포스트잍</t>
    <phoneticPr fontId="15" type="noConversion"/>
  </si>
  <si>
    <t>유리 테이프</t>
    <phoneticPr fontId="15" type="noConversion"/>
  </si>
  <si>
    <t>=SQRT(6)</t>
    <phoneticPr fontId="3" type="noConversion"/>
  </si>
  <si>
    <t>수식</t>
    <phoneticPr fontId="3" type="noConversion"/>
  </si>
  <si>
    <t>결과</t>
    <phoneticPr fontId="3" type="noConversion"/>
  </si>
  <si>
    <t>=SQRT(-6)</t>
    <phoneticPr fontId="3" type="noConversion"/>
  </si>
  <si>
    <t>=2^1000</t>
    <phoneticPr fontId="3" type="noConversion"/>
  </si>
  <si>
    <t>=3^1000</t>
    <phoneticPr fontId="3" type="noConversion"/>
  </si>
  <si>
    <t>이름</t>
    <phoneticPr fontId="7" type="noConversion"/>
  </si>
  <si>
    <t>주민등록번호</t>
    <phoneticPr fontId="7" type="noConversion"/>
  </si>
  <si>
    <t>최현희</t>
    <phoneticPr fontId="3" type="noConversion"/>
  </si>
  <si>
    <t>000325-4715526</t>
    <phoneticPr fontId="7" type="noConversion"/>
  </si>
  <si>
    <t>이경호</t>
    <phoneticPr fontId="3" type="noConversion"/>
  </si>
  <si>
    <t>021201-3190622</t>
    <phoneticPr fontId="7" type="noConversion"/>
  </si>
  <si>
    <t>차준영</t>
    <phoneticPr fontId="3" type="noConversion"/>
  </si>
  <si>
    <t>011020-4240417</t>
    <phoneticPr fontId="7" type="noConversion"/>
  </si>
  <si>
    <t>김성헌</t>
    <phoneticPr fontId="3" type="noConversion"/>
  </si>
  <si>
    <t>001129-3107911</t>
    <phoneticPr fontId="7" type="noConversion"/>
  </si>
  <si>
    <t>고현주</t>
    <phoneticPr fontId="3" type="noConversion"/>
  </si>
  <si>
    <t>030929-4155019</t>
    <phoneticPr fontId="7" type="noConversion"/>
  </si>
  <si>
    <t>강하나</t>
    <phoneticPr fontId="3" type="noConversion"/>
  </si>
  <si>
    <t>020509-4110913</t>
    <phoneticPr fontId="7" type="noConversion"/>
  </si>
  <si>
    <t>허영</t>
    <phoneticPr fontId="3" type="noConversion"/>
  </si>
  <si>
    <t>040321-3146018</t>
    <phoneticPr fontId="7" type="noConversion"/>
  </si>
  <si>
    <t>방송현</t>
    <phoneticPr fontId="3" type="noConversion"/>
  </si>
  <si>
    <t>010413-3829119</t>
    <phoneticPr fontId="7" type="noConversion"/>
  </si>
  <si>
    <t>이준석</t>
    <phoneticPr fontId="3" type="noConversion"/>
  </si>
  <si>
    <t>031110-4172211</t>
    <phoneticPr fontId="7" type="noConversion"/>
  </si>
  <si>
    <t>IT 장비 대여 내역</t>
  </si>
  <si>
    <t>대여 기간: 90일</t>
  </si>
  <si>
    <t>(단위: 원)</t>
  </si>
  <si>
    <t>대여일</t>
  </si>
  <si>
    <t>반납일</t>
  </si>
  <si>
    <t>품목</t>
  </si>
  <si>
    <t>대여료</t>
  </si>
  <si>
    <t>복사기</t>
  </si>
  <si>
    <t>1,000,000</t>
  </si>
  <si>
    <t>2020.03.13</t>
  </si>
  <si>
    <t>PC</t>
  </si>
  <si>
    <t>580,000</t>
  </si>
  <si>
    <t>2020.03.15</t>
  </si>
  <si>
    <t>공유기</t>
  </si>
  <si>
    <t>250,000</t>
  </si>
  <si>
    <t>2020.03.20</t>
  </si>
  <si>
    <t>잉크젯 프린터</t>
  </si>
  <si>
    <t>300,000</t>
  </si>
  <si>
    <t>레이저 복합기</t>
  </si>
  <si>
    <t>350,000</t>
  </si>
  <si>
    <t>팩스</t>
  </si>
  <si>
    <t>18,000</t>
  </si>
  <si>
    <t>플로터</t>
  </si>
  <si>
    <t>800,000</t>
  </si>
  <si>
    <t>빔 프로젝트</t>
  </si>
  <si>
    <t>1,200,000</t>
  </si>
  <si>
    <t>노트북</t>
  </si>
  <si>
    <t>600,000</t>
  </si>
  <si>
    <t>합계</t>
  </si>
  <si>
    <t>10개</t>
    <phoneticPr fontId="3" type="noConversion"/>
  </si>
  <si>
    <t>#VALUE! 에러는 잘못된 데이터 유형 또는 수식의 인수가 올바르지 않다는 것을 의미한다.</t>
    <phoneticPr fontId="3" type="noConversion"/>
  </si>
  <si>
    <t>연산이나 함수 인수로 들어가는 데이터의 타입이 연산이나 인수에 어울리지 않을 때 주로 발생한다.</t>
    <phoneticPr fontId="3" type="noConversion"/>
  </si>
  <si>
    <t>2020.03.10</t>
    <phoneticPr fontId="3" type="noConversion"/>
  </si>
  <si>
    <t>날짜 데이터는 - 또는 / 기호로 구분된다.</t>
    <phoneticPr fontId="3" type="noConversion"/>
  </si>
  <si>
    <t>날짜 데이터 덧셈 뺄셈 수치는 1일 단위이다.</t>
    <phoneticPr fontId="3" type="noConversion"/>
  </si>
  <si>
    <t>2020.03.21</t>
    <phoneticPr fontId="3" type="noConversion"/>
  </si>
  <si>
    <r>
      <t xml:space="preserve">엑셀에서 </t>
    </r>
    <r>
      <rPr>
        <sz val="10"/>
        <color theme="1"/>
        <rFont val="맑은 고딕"/>
        <family val="2"/>
        <charset val="129"/>
      </rPr>
      <t>#NULL!</t>
    </r>
    <r>
      <rPr>
        <sz val="11"/>
        <color theme="1"/>
        <rFont val="맑은 고딕"/>
        <family val="2"/>
        <charset val="129"/>
      </rPr>
      <t xml:space="preserve"> 오류는 </t>
    </r>
    <r>
      <rPr>
        <sz val="11"/>
        <color theme="1"/>
        <rFont val="맑은 고딕"/>
        <family val="3"/>
        <charset val="129"/>
      </rPr>
      <t>두 개의 교차하지 않는 범위가 함께 사용되었을 때</t>
    </r>
    <r>
      <rPr>
        <sz val="11"/>
        <color theme="1"/>
        <rFont val="맑은 고딕"/>
        <family val="2"/>
        <charset val="129"/>
      </rPr>
      <t xml:space="preserve"> 발생하는 오류이다.</t>
    </r>
    <phoneticPr fontId="3" type="noConversion"/>
  </si>
  <si>
    <t>예시: =SUM(A1 A3)</t>
    <phoneticPr fontId="3" type="noConversion"/>
  </si>
  <si>
    <t>예시: =SUM(A1:A3 C1:C3)</t>
    <phoneticPr fontId="3" type="noConversion"/>
  </si>
  <si>
    <t>&lt;-- 잘못된 범위 구분 기호를 사용할 때 자주 발생한다.</t>
    <phoneticPr fontId="3" type="noConversion"/>
  </si>
  <si>
    <t xml:space="preserve">&lt;-- 교차하지 않는 범위를 연산하려 한다거나, </t>
    <phoneticPr fontId="3" type="noConversion"/>
  </si>
  <si>
    <r>
      <t xml:space="preserve">쉽게 말해, </t>
    </r>
    <r>
      <rPr>
        <b/>
        <sz val="11"/>
        <color theme="1"/>
        <rFont val="맑은 고딕"/>
        <family val="3"/>
        <charset val="129"/>
      </rPr>
      <t>#NULL!</t>
    </r>
    <r>
      <rPr>
        <sz val="11"/>
        <color theme="1"/>
        <rFont val="맑은 고딕"/>
        <family val="2"/>
        <charset val="129"/>
      </rPr>
      <t xml:space="preserve">이 발생하는 이유로 </t>
    </r>
    <r>
      <rPr>
        <b/>
        <sz val="11"/>
        <color rgb="FFC00000"/>
        <rFont val="맑은 고딕"/>
        <family val="3"/>
        <charset val="129"/>
      </rPr>
      <t>범위 지정 부분에서 오타가 있을 확률이 높다</t>
    </r>
    <r>
      <rPr>
        <sz val="11"/>
        <color theme="1"/>
        <rFont val="맑은 고딕"/>
        <family val="2"/>
        <charset val="129"/>
      </rPr>
      <t>.</t>
    </r>
    <phoneticPr fontId="3" type="noConversion"/>
  </si>
  <si>
    <t>#DIV/0!은 0으로 나누려고 시도할 때 발생하는 오류이다.</t>
    <phoneticPr fontId="3" type="noConversion"/>
  </si>
  <si>
    <t>절대 참조로 설정해주는 걸 깜빡해서 채우기 핸들을 따라 0으로 나누게 된 경우가 굉장히 많다.</t>
    <phoneticPr fontId="3" type="noConversion"/>
  </si>
  <si>
    <t>#NAME? 에러는 잘못된 함수 이름이나, 정의되지 않은 이름을 사용할 때 발생한다.</t>
    <phoneticPr fontId="3" type="noConversion"/>
  </si>
  <si>
    <r>
      <t>여기서는 G12 셀에 '</t>
    </r>
    <r>
      <rPr>
        <b/>
        <sz val="11"/>
        <color rgb="FF0070C0"/>
        <rFont val="맑은 고딕"/>
        <family val="3"/>
        <charset val="129"/>
      </rPr>
      <t>금액합계</t>
    </r>
    <r>
      <rPr>
        <sz val="11"/>
        <color theme="1"/>
        <rFont val="맑은 고딕"/>
        <family val="2"/>
        <charset val="129"/>
      </rPr>
      <t>'라고 이름을 지었는데, 구성비 컬럼에서 나눌 때 '</t>
    </r>
    <r>
      <rPr>
        <b/>
        <sz val="11"/>
        <color rgb="FFC00000"/>
        <rFont val="맑은 고딕"/>
        <family val="3"/>
        <charset val="129"/>
      </rPr>
      <t>합계금액</t>
    </r>
    <r>
      <rPr>
        <sz val="11"/>
        <color theme="1"/>
        <rFont val="맑은 고딕"/>
        <family val="2"/>
        <charset val="129"/>
      </rPr>
      <t>'이라고 적어버려서 에러가 났다.</t>
    </r>
    <phoneticPr fontId="3" type="noConversion"/>
  </si>
  <si>
    <t>일반적으로 함수 이름에 오타를 낸다든지, 문자열 인수에서 따옴표를 누락한다든지, 범위 참조 기호를 잘못 쓸 때 발생한다.</t>
    <phoneticPr fontId="3" type="noConversion"/>
  </si>
  <si>
    <t>SUMME(A1:A10)</t>
    <phoneticPr fontId="3" type="noConversion"/>
  </si>
  <si>
    <t>IF(A1=Yes, 1, 0)</t>
  </si>
  <si>
    <t>SUM(A1_A10)</t>
  </si>
  <si>
    <t>사진과 같이 124번째 행을 복사하여 [집계] 시트에 복붙하면</t>
    <phoneticPr fontId="3" type="noConversion"/>
  </si>
  <si>
    <t xml:space="preserve">다음과 같은 에러가 발생한다: </t>
    <phoneticPr fontId="3" type="noConversion"/>
  </si>
  <si>
    <t>#REF! 오류는 잘못된 셀 참조로 인해 발생한다.</t>
    <phoneticPr fontId="3" type="noConversion"/>
  </si>
  <si>
    <t>수식이 존재하지 않거나 유효하지 않은 셀을 참조할 때 나타난다.</t>
    <phoneticPr fontId="3" type="noConversion"/>
  </si>
  <si>
    <t>잘못된 참조 방식 (단순히 셀을 복사 붙여넣기 하면 안 됨)</t>
    <phoneticPr fontId="3" type="noConversion"/>
  </si>
  <si>
    <t>올바른 참조 방식. 직접 시트에서 함수를 작성하여 시작해야 함</t>
    <phoneticPr fontId="3" type="noConversion"/>
  </si>
  <si>
    <t>기존에 참조하고 있었던 범위의 셀이 삭제된 경우에도 #REF! 에러가 발생한다.</t>
    <phoneticPr fontId="3" type="noConversion"/>
  </si>
  <si>
    <t>#N/A 에러는 주로 데이터가 없거나, 참조가 실패했을 때 발생한다.</t>
    <phoneticPr fontId="3" type="noConversion"/>
  </si>
  <si>
    <t>특히 VLOOKUP, HLOOKUP, MATCH 등의 함수에서 #N/A가 발생하면,</t>
    <phoneticPr fontId="3" type="noConversion"/>
  </si>
  <si>
    <r>
      <rPr>
        <b/>
        <sz val="11"/>
        <color rgb="FFC00000"/>
        <rFont val="맑은 고딕"/>
        <family val="3"/>
        <charset val="129"/>
        <scheme val="major"/>
      </rPr>
      <t>오타 때문</t>
    </r>
    <r>
      <rPr>
        <sz val="11"/>
        <color theme="1"/>
        <rFont val="맑은 고딕"/>
        <family val="3"/>
        <charset val="129"/>
        <scheme val="major"/>
      </rPr>
      <t>에 인수로 입력받은 값을 룩업 테이블에서 찾을 수 없는 경우가 많다.</t>
    </r>
    <phoneticPr fontId="3" type="noConversion"/>
  </si>
  <si>
    <t>#NUM! 에러는 수치 계산에서 문제가 발생했을 때 나타난다.</t>
    <phoneticPr fontId="3" type="noConversion"/>
  </si>
  <si>
    <t>계산의 결과가 너무 크거나 작음</t>
    <phoneticPr fontId="3" type="noConversion"/>
  </si>
  <si>
    <t>위 사례 외에도 순환 참조, 복잡한 수식, 알고리즘 최대 반복 횟수 초과 등 다양한 원인에 의해</t>
    <phoneticPr fontId="3" type="noConversion"/>
  </si>
  <si>
    <t>#NUM! 에러가 발생할 수 있다.</t>
    <phoneticPr fontId="3" type="noConversion"/>
  </si>
  <si>
    <t>엑셀은 허수를 처리하지 않음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</si>
</sst>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&quot;개&quot;"/>
  </numFmts>
  <fonts count="32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6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5"/>
      <name val="맑은 고딕"/>
      <family val="3"/>
      <charset val="129"/>
      <scheme val="major"/>
    </font>
    <font>
      <sz val="11"/>
      <color theme="9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1"/>
      <color rgb="FFC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C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indexed="9"/>
        <bgColor indexed="9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0" xfId="1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1" fontId="0" fillId="0" borderId="8" xfId="1" applyFont="1" applyBorder="1">
      <alignment vertical="center"/>
    </xf>
    <xf numFmtId="9" fontId="0" fillId="0" borderId="8" xfId="1" applyNumberFormat="1" applyFont="1" applyBorder="1">
      <alignment vertical="center"/>
    </xf>
    <xf numFmtId="41" fontId="0" fillId="0" borderId="8" xfId="1" quotePrefix="1" applyFont="1" applyBorder="1">
      <alignment vertical="center"/>
    </xf>
    <xf numFmtId="176" fontId="0" fillId="0" borderId="9" xfId="2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1" fontId="0" fillId="0" borderId="12" xfId="1" applyFont="1" applyBorder="1">
      <alignment vertical="center"/>
    </xf>
    <xf numFmtId="9" fontId="0" fillId="0" borderId="12" xfId="1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1" fontId="0" fillId="0" borderId="15" xfId="1" applyFont="1" applyBorder="1">
      <alignment vertical="center"/>
    </xf>
    <xf numFmtId="9" fontId="0" fillId="0" borderId="15" xfId="1" applyNumberFormat="1" applyFont="1" applyBorder="1">
      <alignment vertical="center"/>
    </xf>
    <xf numFmtId="41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41" fontId="0" fillId="0" borderId="20" xfId="0" applyNumberFormat="1" applyBorder="1">
      <alignment vertical="center"/>
    </xf>
    <xf numFmtId="0" fontId="8" fillId="0" borderId="0" xfId="3" applyFont="1">
      <alignment vertical="center"/>
    </xf>
    <xf numFmtId="0" fontId="9" fillId="2" borderId="21" xfId="3" applyFont="1" applyFill="1" applyBorder="1" applyAlignment="1">
      <alignment horizontal="center" vertical="center"/>
    </xf>
    <xf numFmtId="0" fontId="9" fillId="2" borderId="22" xfId="3" applyFont="1" applyFill="1" applyBorder="1" applyAlignment="1">
      <alignment horizontal="center" vertical="center"/>
    </xf>
    <xf numFmtId="0" fontId="9" fillId="2" borderId="11" xfId="3" applyFont="1" applyFill="1" applyBorder="1" applyAlignment="1">
      <alignment horizontal="center" vertical="center"/>
    </xf>
    <xf numFmtId="14" fontId="8" fillId="0" borderId="0" xfId="3" applyNumberFormat="1" applyFont="1">
      <alignment vertical="center"/>
    </xf>
    <xf numFmtId="41" fontId="8" fillId="0" borderId="0" xfId="4" applyFont="1">
      <alignment vertical="center"/>
    </xf>
    <xf numFmtId="41" fontId="8" fillId="0" borderId="0" xfId="3" applyNumberFormat="1" applyFont="1">
      <alignment vertical="center"/>
    </xf>
    <xf numFmtId="0" fontId="8" fillId="0" borderId="0" xfId="3" applyFont="1" applyAlignment="1">
      <alignment horizontal="center" vertical="center"/>
    </xf>
    <xf numFmtId="41" fontId="8" fillId="0" borderId="0" xfId="4" applyFont="1" applyBorder="1">
      <alignment vertical="center"/>
    </xf>
    <xf numFmtId="41" fontId="9" fillId="2" borderId="22" xfId="4" applyFont="1" applyFill="1" applyBorder="1" applyAlignment="1">
      <alignment horizontal="center" vertical="center"/>
    </xf>
    <xf numFmtId="41" fontId="9" fillId="2" borderId="11" xfId="4" applyFont="1" applyFill="1" applyBorder="1" applyAlignment="1">
      <alignment horizontal="center" vertical="center"/>
    </xf>
    <xf numFmtId="0" fontId="5" fillId="0" borderId="0" xfId="3">
      <alignment vertical="center"/>
    </xf>
    <xf numFmtId="0" fontId="5" fillId="0" borderId="12" xfId="3" applyBorder="1">
      <alignment vertical="center"/>
    </xf>
    <xf numFmtId="0" fontId="5" fillId="0" borderId="12" xfId="3" applyBorder="1" applyAlignment="1">
      <alignment horizontal="center" vertical="center"/>
    </xf>
    <xf numFmtId="0" fontId="11" fillId="2" borderId="12" xfId="5" applyFont="1" applyFill="1" applyBorder="1" applyAlignment="1">
      <alignment horizontal="center" vertical="center"/>
    </xf>
    <xf numFmtId="0" fontId="12" fillId="2" borderId="12" xfId="5" applyFont="1" applyFill="1" applyBorder="1" applyAlignment="1">
      <alignment horizontal="center" vertical="center"/>
    </xf>
    <xf numFmtId="0" fontId="12" fillId="0" borderId="12" xfId="6" applyNumberFormat="1" applyFont="1" applyFill="1" applyBorder="1" applyAlignment="1">
      <alignment horizontal="center" vertical="center"/>
    </xf>
    <xf numFmtId="0" fontId="14" fillId="0" borderId="0" xfId="7" applyFont="1">
      <alignment vertical="center"/>
    </xf>
    <xf numFmtId="0" fontId="16" fillId="0" borderId="0" xfId="7" applyFont="1">
      <alignment vertical="center"/>
    </xf>
    <xf numFmtId="0" fontId="17" fillId="0" borderId="0" xfId="7" applyFont="1">
      <alignment vertical="center"/>
    </xf>
    <xf numFmtId="0" fontId="16" fillId="0" borderId="0" xfId="7" applyFont="1" applyAlignment="1">
      <alignment horizontal="right" vertical="center"/>
    </xf>
    <xf numFmtId="0" fontId="16" fillId="0" borderId="0" xfId="7" applyFont="1" applyAlignment="1">
      <alignment horizontal="center" vertical="center"/>
    </xf>
    <xf numFmtId="41" fontId="16" fillId="0" borderId="0" xfId="4" applyFont="1">
      <alignment vertical="center"/>
    </xf>
    <xf numFmtId="0" fontId="17" fillId="0" borderId="0" xfId="7" applyFont="1" applyAlignment="1">
      <alignment horizontal="center" vertical="center"/>
    </xf>
    <xf numFmtId="0" fontId="17" fillId="3" borderId="12" xfId="7" applyFont="1" applyFill="1" applyBorder="1" applyAlignment="1">
      <alignment horizontal="center" vertical="center"/>
    </xf>
    <xf numFmtId="41" fontId="17" fillId="3" borderId="12" xfId="4" applyFont="1" applyFill="1" applyBorder="1" applyAlignment="1">
      <alignment horizontal="center" vertical="center"/>
    </xf>
    <xf numFmtId="14" fontId="16" fillId="0" borderId="12" xfId="7" applyNumberFormat="1" applyFont="1" applyBorder="1" applyAlignment="1">
      <alignment horizontal="center" vertical="center"/>
    </xf>
    <xf numFmtId="41" fontId="8" fillId="0" borderId="12" xfId="7" applyNumberFormat="1" applyFont="1" applyBorder="1">
      <alignment vertical="center"/>
    </xf>
    <xf numFmtId="0" fontId="8" fillId="0" borderId="12" xfId="7" applyFont="1" applyBorder="1" applyAlignment="1">
      <alignment horizontal="center" vertical="center"/>
    </xf>
    <xf numFmtId="41" fontId="8" fillId="0" borderId="12" xfId="7" applyNumberFormat="1" applyFont="1" applyBorder="1" applyAlignment="1">
      <alignment horizontal="left" vertical="center"/>
    </xf>
    <xf numFmtId="41" fontId="8" fillId="0" borderId="12" xfId="4" applyFont="1" applyBorder="1">
      <alignment vertical="center"/>
    </xf>
    <xf numFmtId="41" fontId="16" fillId="0" borderId="12" xfId="7" applyNumberFormat="1" applyFont="1" applyBorder="1" applyAlignment="1">
      <alignment horizontal="left" vertical="center"/>
    </xf>
    <xf numFmtId="0" fontId="19" fillId="0" borderId="0" xfId="7" applyFont="1">
      <alignment vertical="center"/>
    </xf>
    <xf numFmtId="0" fontId="20" fillId="0" borderId="0" xfId="7" applyFont="1">
      <alignment vertical="center"/>
    </xf>
    <xf numFmtId="0" fontId="21" fillId="0" borderId="0" xfId="7" applyFont="1">
      <alignment vertical="center"/>
    </xf>
    <xf numFmtId="41" fontId="16" fillId="0" borderId="12" xfId="7" applyNumberFormat="1" applyFont="1" applyBorder="1">
      <alignment vertical="center"/>
    </xf>
    <xf numFmtId="41" fontId="8" fillId="0" borderId="12" xfId="1" applyFont="1" applyFill="1" applyBorder="1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  <xf numFmtId="49" fontId="16" fillId="4" borderId="9" xfId="10" applyNumberFormat="1" applyFont="1" applyFill="1" applyBorder="1" applyAlignment="1">
      <alignment horizontal="right" vertical="center"/>
    </xf>
    <xf numFmtId="49" fontId="16" fillId="4" borderId="23" xfId="10" applyNumberFormat="1" applyFont="1" applyFill="1" applyBorder="1" applyAlignment="1">
      <alignment horizontal="right" vertical="center"/>
    </xf>
    <xf numFmtId="0" fontId="22" fillId="4" borderId="26" xfId="10" applyFont="1" applyFill="1" applyBorder="1">
      <alignment vertical="center"/>
    </xf>
    <xf numFmtId="0" fontId="23" fillId="0" borderId="0" xfId="0" applyFont="1" applyAlignment="1">
      <alignment horizontal="centerContinuous" vertical="center"/>
    </xf>
    <xf numFmtId="0" fontId="24" fillId="0" borderId="0" xfId="0" applyFont="1" applyAlignment="1">
      <alignment horizontal="centerContinuous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14" fontId="24" fillId="0" borderId="6" xfId="0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4" fontId="24" fillId="0" borderId="10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4" fillId="0" borderId="0" xfId="7" applyFont="1" applyAlignment="1">
      <alignment horizontal="center" vertical="center"/>
    </xf>
    <xf numFmtId="0" fontId="0" fillId="0" borderId="0" xfId="1" applyNumberFormat="1" applyFont="1" applyAlignment="1">
      <alignment vertical="center"/>
    </xf>
    <xf numFmtId="0" fontId="26" fillId="0" borderId="0" xfId="0" applyFont="1">
      <alignment vertical="center"/>
    </xf>
    <xf numFmtId="14" fontId="24" fillId="0" borderId="8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9" xfId="2" applyNumberFormat="1" applyFont="1" applyBorder="1">
      <alignment vertical="center"/>
    </xf>
    <xf numFmtId="0" fontId="29" fillId="0" borderId="0" xfId="0" applyFont="1">
      <alignment vertical="center"/>
    </xf>
    <xf numFmtId="0" fontId="1" fillId="0" borderId="0" xfId="3" applyFont="1">
      <alignment vertical="center"/>
    </xf>
    <xf numFmtId="0" fontId="8" fillId="0" borderId="0" xfId="7" applyFont="1">
      <alignment vertical="center"/>
    </xf>
    <xf numFmtId="41" fontId="18" fillId="0" borderId="12" xfId="7" applyNumberFormat="1" applyFont="1" applyBorder="1">
      <alignment vertical="center"/>
    </xf>
  </cellXfs>
  <cellStyles count="11">
    <cellStyle name="백분율" xfId="2" builtinId="5"/>
    <cellStyle name="쉼표 [0]" xfId="1" builtinId="6"/>
    <cellStyle name="쉼표 [0] 2" xfId="4" xr:uid="{73DC5443-9724-4293-8964-2D35833F6632}"/>
    <cellStyle name="쉼표 [0] 2 2" xfId="6" xr:uid="{D43D60D4-2A64-4FFD-87C4-7994C67B1BA6}"/>
    <cellStyle name="쉼표 [0] 3" xfId="8" xr:uid="{FCF81A92-316D-4809-8C16-1BC85F43E138}"/>
    <cellStyle name="표준" xfId="0" builtinId="0"/>
    <cellStyle name="표준 2" xfId="3" xr:uid="{F5EA25F4-610B-41EB-8D20-E35EF71CE4B4}"/>
    <cellStyle name="표준 2 3" xfId="5" xr:uid="{DE74DC90-D84B-4C24-B564-E48A04581D3A}"/>
    <cellStyle name="표준 3" xfId="7" xr:uid="{F050E423-9639-4F8F-93E3-522C0640A5F1}"/>
    <cellStyle name="표준 3 2" xfId="9" xr:uid="{D48CD904-FBDD-4AB9-8394-A2AC3795156A}"/>
    <cellStyle name="표준 4" xfId="10" xr:uid="{7BE80A4F-44E5-4CB4-BCCF-BCC0ED1CB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14</xdr:col>
      <xdr:colOff>618705</xdr:colOff>
      <xdr:row>6</xdr:row>
      <xdr:rowOff>76133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B3072B-C9F6-2401-340A-9FC968AB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1095375"/>
          <a:ext cx="3361905" cy="5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9</xdr:row>
      <xdr:rowOff>42006</xdr:rowOff>
    </xdr:from>
    <xdr:to>
      <xdr:col>15</xdr:col>
      <xdr:colOff>238125</xdr:colOff>
      <xdr:row>13</xdr:row>
      <xdr:rowOff>161660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853307-880B-F890-95A1-0410C2035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2280381"/>
          <a:ext cx="3695700" cy="1034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11</xdr:row>
      <xdr:rowOff>161925</xdr:rowOff>
    </xdr:from>
    <xdr:to>
      <xdr:col>7</xdr:col>
      <xdr:colOff>685121</xdr:colOff>
      <xdr:row>23</xdr:row>
      <xdr:rowOff>94932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6F8FAAC-5265-43D6-FDFC-F13CAC35A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3152775"/>
          <a:ext cx="5428571" cy="25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1060;&#51648;&#49828;&#54140;&#48660;&#47532;&#49905;\&#50641;&#49472;%20&#49892;&#49845;%20&#54028;&#51068;_&#44368;&#51221;&#50756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월"/>
      <sheetName val="거래명세서"/>
      <sheetName val="2021년"/>
      <sheetName val="5월"/>
      <sheetName val="6월"/>
      <sheetName val="시설운영비"/>
      <sheetName val="장비구입내역"/>
      <sheetName val="소모품신청"/>
      <sheetName val="IT장비대여내역"/>
      <sheetName val="할인행사"/>
      <sheetName val="할인율단가표"/>
      <sheetName val="판매보고서"/>
      <sheetName val="거래처입금내역"/>
      <sheetName val="설문조사"/>
      <sheetName val="실적보고서1"/>
      <sheetName val="실적보고서2"/>
      <sheetName val="텍스트함수1"/>
      <sheetName val="텍스트함수2"/>
      <sheetName val="텍스트함수3"/>
      <sheetName val="날짜함수1"/>
      <sheetName val="날짜함수2"/>
      <sheetName val="날짜함수3"/>
      <sheetName val="업체정보"/>
      <sheetName val="제품명"/>
      <sheetName val="거래내역"/>
      <sheetName val="Sheet1"/>
      <sheetName val="실습자료"/>
    </sheetNames>
    <sheetDataSet>
      <sheetData sheetId="0"/>
      <sheetData sheetId="1"/>
      <sheetData sheetId="2"/>
      <sheetData sheetId="3">
        <row r="2">
          <cell r="B2" t="str">
            <v>최고무역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B3" t="str">
            <v>김메주의 유튜브 영상 만들기</v>
          </cell>
          <cell r="C3">
            <v>16000</v>
          </cell>
          <cell r="D3" t="str">
            <v>종이책</v>
          </cell>
        </row>
        <row r="4">
          <cell r="B4" t="str">
            <v>첫 코딩</v>
          </cell>
          <cell r="C4">
            <v>9000</v>
          </cell>
          <cell r="D4" t="str">
            <v>전자책</v>
          </cell>
        </row>
        <row r="5">
          <cell r="B5" t="str">
            <v>웹 사이트 따라 만들기</v>
          </cell>
          <cell r="C5">
            <v>11000</v>
          </cell>
          <cell r="D5" t="str">
            <v>전자책</v>
          </cell>
        </row>
        <row r="6">
          <cell r="B6" t="str">
            <v>파워포인트 실무의 신</v>
          </cell>
          <cell r="C6">
            <v>19500</v>
          </cell>
          <cell r="D6" t="str">
            <v>종이책</v>
          </cell>
        </row>
        <row r="7">
          <cell r="B7" t="str">
            <v>웹 사이트 따라 만들기</v>
          </cell>
          <cell r="C7">
            <v>16000</v>
          </cell>
          <cell r="D7" t="str">
            <v>종이책</v>
          </cell>
        </row>
        <row r="8">
          <cell r="B8" t="str">
            <v>첫 코딩</v>
          </cell>
          <cell r="C8">
            <v>14000</v>
          </cell>
          <cell r="D8" t="str">
            <v>종이책</v>
          </cell>
        </row>
        <row r="9">
          <cell r="B9" t="str">
            <v>7일 실무 엑셀</v>
          </cell>
          <cell r="C9">
            <v>20000</v>
          </cell>
          <cell r="D9" t="str">
            <v>종이책</v>
          </cell>
        </row>
        <row r="10">
          <cell r="B10" t="str">
            <v>점프 투 파이썬</v>
          </cell>
          <cell r="C10">
            <v>13000</v>
          </cell>
          <cell r="D10" t="str">
            <v>전자책</v>
          </cell>
        </row>
        <row r="11">
          <cell r="B11" t="str">
            <v>코틀린 프로그래밍</v>
          </cell>
          <cell r="C11">
            <v>19000</v>
          </cell>
          <cell r="D11" t="str">
            <v>전자책</v>
          </cell>
        </row>
        <row r="12">
          <cell r="B12" t="str">
            <v>점프 투 파이썬</v>
          </cell>
          <cell r="C12">
            <v>18800</v>
          </cell>
          <cell r="D12" t="str">
            <v>종이책</v>
          </cell>
        </row>
        <row r="13">
          <cell r="B13" t="str">
            <v>코틀린 프로그래밍</v>
          </cell>
          <cell r="C13">
            <v>30000</v>
          </cell>
          <cell r="D13" t="str">
            <v>종이책</v>
          </cell>
        </row>
        <row r="14">
          <cell r="B14" t="str">
            <v>오토캐드 2020</v>
          </cell>
          <cell r="C14">
            <v>17000</v>
          </cell>
          <cell r="D14" t="str">
            <v>전자책</v>
          </cell>
        </row>
        <row r="15">
          <cell r="B15" t="str">
            <v>오토캐드 2020</v>
          </cell>
          <cell r="C15">
            <v>25000</v>
          </cell>
          <cell r="D15" t="str">
            <v>종이책</v>
          </cell>
        </row>
        <row r="16">
          <cell r="B16" t="str">
            <v>귀염뽀짝 이모티콘 만들기</v>
          </cell>
          <cell r="C16">
            <v>9500</v>
          </cell>
          <cell r="D16" t="str">
            <v>전자책</v>
          </cell>
        </row>
      </sheetData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62D-A2D2-4EEA-AFD8-E20C24B73AF2}">
  <dimension ref="B2:D16"/>
  <sheetViews>
    <sheetView zoomScaleNormal="100" workbookViewId="0">
      <selection activeCell="F10" sqref="F10"/>
    </sheetView>
  </sheetViews>
  <sheetFormatPr defaultRowHeight="16.5"/>
  <cols>
    <col min="2" max="2" width="9.375" bestFit="1" customWidth="1"/>
    <col min="3" max="3" width="10.875" bestFit="1" customWidth="1"/>
  </cols>
  <sheetData>
    <row r="2" spans="2:4" ht="17.25" thickBot="1">
      <c r="B2" s="1" t="s">
        <v>0</v>
      </c>
      <c r="C2" s="1" t="s">
        <v>2</v>
      </c>
      <c r="D2" s="1" t="s">
        <v>1</v>
      </c>
    </row>
    <row r="3" spans="2:4" ht="17.25" thickTop="1">
      <c r="B3" s="62" t="s">
        <v>136</v>
      </c>
      <c r="C3" s="2">
        <v>108000</v>
      </c>
      <c r="D3" s="86" t="e">
        <f>B3*C3</f>
        <v>#VALUE!</v>
      </c>
    </row>
    <row r="4" spans="2:4" ht="21" customHeight="1"/>
    <row r="5" spans="2:4" ht="21" customHeight="1">
      <c r="B5" s="87" t="s">
        <v>137</v>
      </c>
    </row>
    <row r="6" spans="2:4" ht="21" customHeight="1">
      <c r="B6" s="87" t="s">
        <v>138</v>
      </c>
    </row>
    <row r="7" spans="2:4" ht="21" customHeight="1"/>
    <row r="8" spans="2:4" ht="21" customHeight="1"/>
    <row r="9" spans="2:4" ht="21" customHeight="1"/>
    <row r="10" spans="2:4" ht="21" customHeight="1"/>
    <row r="11" spans="2:4" ht="21" customHeight="1"/>
    <row r="12" spans="2:4" ht="21" customHeight="1"/>
    <row r="13" spans="2:4" ht="21" customHeight="1"/>
    <row r="14" spans="2:4" ht="21" customHeight="1"/>
    <row r="15" spans="2:4" ht="21" customHeight="1"/>
    <row r="16" spans="2:4" ht="21" customHeight="1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CEFE-C648-48DA-BECA-EA968A0522F9}">
  <dimension ref="B1:G16"/>
  <sheetViews>
    <sheetView zoomScaleNormal="100" workbookViewId="0">
      <selection activeCell="G13" sqref="G13"/>
    </sheetView>
  </sheetViews>
  <sheetFormatPr defaultRowHeight="16.5"/>
  <cols>
    <col min="1" max="1" width="3.375" customWidth="1"/>
    <col min="2" max="3" width="12.75" customWidth="1"/>
    <col min="4" max="4" width="18" customWidth="1"/>
    <col min="5" max="5" width="14.25" customWidth="1"/>
  </cols>
  <sheetData>
    <row r="1" spans="2:7" ht="26.25">
      <c r="B1" s="66" t="s">
        <v>107</v>
      </c>
      <c r="C1" s="67"/>
      <c r="D1" s="67"/>
      <c r="E1" s="67"/>
    </row>
    <row r="2" spans="2:7" ht="17.25" customHeight="1"/>
    <row r="3" spans="2:7" ht="30" customHeight="1" thickBot="1">
      <c r="B3" s="68" t="s">
        <v>108</v>
      </c>
      <c r="E3" s="69" t="s">
        <v>109</v>
      </c>
    </row>
    <row r="4" spans="2:7" ht="21" customHeight="1" thickBot="1">
      <c r="B4" s="70" t="s">
        <v>110</v>
      </c>
      <c r="C4" s="71" t="s">
        <v>111</v>
      </c>
      <c r="D4" s="71" t="s">
        <v>112</v>
      </c>
      <c r="E4" s="72" t="s">
        <v>113</v>
      </c>
    </row>
    <row r="5" spans="2:7" ht="21" customHeight="1" thickTop="1">
      <c r="B5" s="73" t="s">
        <v>139</v>
      </c>
      <c r="C5" s="88" t="e">
        <f>B5+90</f>
        <v>#VALUE!</v>
      </c>
      <c r="D5" s="74" t="s">
        <v>114</v>
      </c>
      <c r="E5" s="63" t="s">
        <v>115</v>
      </c>
      <c r="G5" t="s">
        <v>140</v>
      </c>
    </row>
    <row r="6" spans="2:7" ht="21" customHeight="1">
      <c r="B6" s="75" t="s">
        <v>116</v>
      </c>
      <c r="C6" s="88" t="e">
        <f t="shared" ref="C6:C15" si="0">B6+90</f>
        <v>#VALUE!</v>
      </c>
      <c r="D6" s="76" t="s">
        <v>117</v>
      </c>
      <c r="E6" s="64" t="s">
        <v>118</v>
      </c>
      <c r="G6" t="s">
        <v>141</v>
      </c>
    </row>
    <row r="7" spans="2:7" ht="21" customHeight="1">
      <c r="B7" s="75" t="s">
        <v>119</v>
      </c>
      <c r="C7" s="88" t="e">
        <f t="shared" si="0"/>
        <v>#VALUE!</v>
      </c>
      <c r="D7" s="76" t="s">
        <v>120</v>
      </c>
      <c r="E7" s="64" t="s">
        <v>121</v>
      </c>
    </row>
    <row r="8" spans="2:7" ht="21" customHeight="1">
      <c r="B8" s="75" t="s">
        <v>122</v>
      </c>
      <c r="C8" s="88" t="e">
        <f t="shared" si="0"/>
        <v>#VALUE!</v>
      </c>
      <c r="D8" s="76" t="s">
        <v>123</v>
      </c>
      <c r="E8" s="64" t="s">
        <v>124</v>
      </c>
      <c r="G8" s="87" t="s">
        <v>137</v>
      </c>
    </row>
    <row r="9" spans="2:7" ht="21" customHeight="1">
      <c r="B9" s="75" t="s">
        <v>142</v>
      </c>
      <c r="C9" s="88" t="e">
        <f t="shared" si="0"/>
        <v>#VALUE!</v>
      </c>
      <c r="D9" s="76" t="s">
        <v>125</v>
      </c>
      <c r="E9" s="64" t="s">
        <v>126</v>
      </c>
      <c r="G9" s="87" t="s">
        <v>138</v>
      </c>
    </row>
    <row r="10" spans="2:7" ht="21" customHeight="1">
      <c r="B10" s="75">
        <v>43915</v>
      </c>
      <c r="C10" s="88">
        <f t="shared" si="0"/>
        <v>44005</v>
      </c>
      <c r="D10" s="76" t="s">
        <v>117</v>
      </c>
      <c r="E10" s="64" t="s">
        <v>118</v>
      </c>
    </row>
    <row r="11" spans="2:7" ht="21" customHeight="1">
      <c r="B11" s="75">
        <v>43920</v>
      </c>
      <c r="C11" s="88">
        <f t="shared" si="0"/>
        <v>44010</v>
      </c>
      <c r="D11" s="76" t="s">
        <v>127</v>
      </c>
      <c r="E11" s="64" t="s">
        <v>128</v>
      </c>
    </row>
    <row r="12" spans="2:7" ht="21" customHeight="1">
      <c r="B12" s="75">
        <v>43923</v>
      </c>
      <c r="C12" s="88">
        <f t="shared" si="0"/>
        <v>44013</v>
      </c>
      <c r="D12" s="76" t="s">
        <v>125</v>
      </c>
      <c r="E12" s="64" t="s">
        <v>126</v>
      </c>
    </row>
    <row r="13" spans="2:7" ht="21" customHeight="1">
      <c r="B13" s="75">
        <v>43925</v>
      </c>
      <c r="C13" s="88">
        <f t="shared" si="0"/>
        <v>44015</v>
      </c>
      <c r="D13" s="76" t="s">
        <v>129</v>
      </c>
      <c r="E13" s="64" t="s">
        <v>130</v>
      </c>
    </row>
    <row r="14" spans="2:7" ht="21" customHeight="1">
      <c r="B14" s="75">
        <v>43930</v>
      </c>
      <c r="C14" s="88">
        <f t="shared" si="0"/>
        <v>44020</v>
      </c>
      <c r="D14" s="76" t="s">
        <v>131</v>
      </c>
      <c r="E14" s="64" t="s">
        <v>132</v>
      </c>
    </row>
    <row r="15" spans="2:7" ht="21" customHeight="1">
      <c r="B15" s="75">
        <v>43935</v>
      </c>
      <c r="C15" s="88">
        <f t="shared" si="0"/>
        <v>44025</v>
      </c>
      <c r="D15" s="76" t="s">
        <v>133</v>
      </c>
      <c r="E15" s="64" t="s">
        <v>134</v>
      </c>
    </row>
    <row r="16" spans="2:7" ht="21" customHeight="1" thickBot="1">
      <c r="B16" s="77" t="s">
        <v>135</v>
      </c>
      <c r="C16" s="78"/>
      <c r="D16" s="78"/>
      <c r="E16" s="65"/>
    </row>
  </sheetData>
  <mergeCells count="1">
    <mergeCell ref="B16:D1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E343-1A10-4A6D-8F3B-3A57F1ABC9B5}">
  <dimension ref="A1:F9"/>
  <sheetViews>
    <sheetView zoomScaleNormal="100" workbookViewId="0">
      <selection activeCell="F12" sqref="F12"/>
    </sheetView>
  </sheetViews>
  <sheetFormatPr defaultRowHeight="16.5"/>
  <sheetData>
    <row r="1" spans="1:6">
      <c r="A1">
        <v>10</v>
      </c>
      <c r="B1">
        <v>20</v>
      </c>
      <c r="C1">
        <v>30</v>
      </c>
      <c r="D1" t="e">
        <f>SUM(A1 C1)</f>
        <v>#NULL!</v>
      </c>
    </row>
    <row r="4" spans="1:6">
      <c r="B4" s="89" t="s">
        <v>143</v>
      </c>
    </row>
    <row r="6" spans="1:6">
      <c r="C6" s="89" t="s">
        <v>145</v>
      </c>
      <c r="F6" t="s">
        <v>147</v>
      </c>
    </row>
    <row r="7" spans="1:6">
      <c r="C7" s="89" t="s">
        <v>144</v>
      </c>
      <c r="F7" t="s">
        <v>146</v>
      </c>
    </row>
    <row r="9" spans="1:6">
      <c r="B9" t="s">
        <v>148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65F6-8F1B-4D28-BFB6-E5F7E75C649D}">
  <dimension ref="B1:H15"/>
  <sheetViews>
    <sheetView zoomScaleNormal="100" workbookViewId="0">
      <selection activeCell="F16" sqref="F16"/>
    </sheetView>
  </sheetViews>
  <sheetFormatPr defaultRowHeight="16.5"/>
  <cols>
    <col min="1" max="1" width="4.25" customWidth="1"/>
    <col min="2" max="3" width="14.375" customWidth="1"/>
    <col min="4" max="6" width="10.875" customWidth="1"/>
    <col min="7" max="7" width="12.75" customWidth="1"/>
    <col min="8" max="8" width="10.125" customWidth="1"/>
  </cols>
  <sheetData>
    <row r="1" spans="2:8" ht="8.25" customHeight="1"/>
    <row r="2" spans="2:8" ht="20.25">
      <c r="B2" s="79" t="s">
        <v>3</v>
      </c>
      <c r="C2" s="79"/>
      <c r="D2" s="79"/>
      <c r="E2" s="79"/>
      <c r="F2" s="79"/>
      <c r="G2" s="79"/>
      <c r="H2" s="79"/>
    </row>
    <row r="3" spans="2:8" ht="17.25" thickBot="1"/>
    <row r="4" spans="2:8" ht="19.5" customHeight="1" thickBot="1">
      <c r="B4" s="3" t="s">
        <v>4</v>
      </c>
      <c r="C4" s="4" t="s">
        <v>5</v>
      </c>
      <c r="D4" s="5" t="s">
        <v>2</v>
      </c>
      <c r="E4" s="5" t="s">
        <v>0</v>
      </c>
      <c r="F4" s="5" t="s">
        <v>6</v>
      </c>
      <c r="G4" s="5" t="s">
        <v>1</v>
      </c>
      <c r="H4" s="6" t="s">
        <v>7</v>
      </c>
    </row>
    <row r="5" spans="2:8" ht="19.5" customHeight="1" thickTop="1">
      <c r="B5" s="7" t="s">
        <v>8</v>
      </c>
      <c r="C5" s="8" t="s">
        <v>9</v>
      </c>
      <c r="D5" s="9">
        <v>16000</v>
      </c>
      <c r="E5" s="9">
        <v>200</v>
      </c>
      <c r="F5" s="10">
        <v>0.05</v>
      </c>
      <c r="G5" s="11">
        <f>D5*E5*(1-F5)</f>
        <v>3040000</v>
      </c>
      <c r="H5" s="90">
        <f>G5/G12</f>
        <v>0.12557313395844522</v>
      </c>
    </row>
    <row r="6" spans="2:8" ht="19.5" customHeight="1">
      <c r="B6" s="13" t="s">
        <v>10</v>
      </c>
      <c r="C6" s="14" t="s">
        <v>11</v>
      </c>
      <c r="D6" s="15">
        <v>18000</v>
      </c>
      <c r="E6" s="15">
        <v>250</v>
      </c>
      <c r="F6" s="16">
        <v>0.1</v>
      </c>
      <c r="G6" s="11">
        <f t="shared" ref="G6:G11" si="0">D6*E6*(1-F6)</f>
        <v>4050000</v>
      </c>
      <c r="H6" s="90" t="e">
        <f t="shared" ref="H6:H11" si="1">G6/G13</f>
        <v>#DIV/0!</v>
      </c>
    </row>
    <row r="7" spans="2:8" ht="19.5" customHeight="1">
      <c r="B7" s="13" t="s">
        <v>12</v>
      </c>
      <c r="C7" s="14" t="s">
        <v>11</v>
      </c>
      <c r="D7" s="15">
        <v>19000</v>
      </c>
      <c r="E7" s="15">
        <v>300</v>
      </c>
      <c r="F7" s="16">
        <v>0.1</v>
      </c>
      <c r="G7" s="11">
        <f t="shared" si="0"/>
        <v>5130000</v>
      </c>
      <c r="H7" s="90" t="e">
        <f t="shared" si="1"/>
        <v>#DIV/0!</v>
      </c>
    </row>
    <row r="8" spans="2:8" ht="19.5" customHeight="1">
      <c r="B8" s="13" t="s">
        <v>13</v>
      </c>
      <c r="C8" s="14" t="s">
        <v>14</v>
      </c>
      <c r="D8" s="15">
        <v>23000</v>
      </c>
      <c r="E8" s="15">
        <v>180</v>
      </c>
      <c r="F8" s="16">
        <v>0.15</v>
      </c>
      <c r="G8" s="11">
        <f t="shared" si="0"/>
        <v>3519000</v>
      </c>
      <c r="H8" s="90" t="e">
        <f t="shared" si="1"/>
        <v>#DIV/0!</v>
      </c>
    </row>
    <row r="9" spans="2:8" ht="19.5" customHeight="1">
      <c r="B9" s="13" t="s">
        <v>15</v>
      </c>
      <c r="C9" s="14" t="s">
        <v>9</v>
      </c>
      <c r="D9" s="15">
        <v>25000</v>
      </c>
      <c r="E9" s="15">
        <v>100</v>
      </c>
      <c r="F9" s="16">
        <v>0.05</v>
      </c>
      <c r="G9" s="11">
        <f t="shared" si="0"/>
        <v>2375000</v>
      </c>
      <c r="H9" s="90" t="e">
        <f t="shared" si="1"/>
        <v>#DIV/0!</v>
      </c>
    </row>
    <row r="10" spans="2:8" ht="19.5" customHeight="1">
      <c r="B10" s="13" t="s">
        <v>16</v>
      </c>
      <c r="C10" s="14" t="s">
        <v>17</v>
      </c>
      <c r="D10" s="15">
        <v>16000</v>
      </c>
      <c r="E10" s="15">
        <v>200</v>
      </c>
      <c r="F10" s="16">
        <v>0.15</v>
      </c>
      <c r="G10" s="11">
        <f t="shared" si="0"/>
        <v>2720000</v>
      </c>
      <c r="H10" s="90" t="e">
        <f t="shared" si="1"/>
        <v>#DIV/0!</v>
      </c>
    </row>
    <row r="11" spans="2:8" ht="19.5" customHeight="1" thickBot="1">
      <c r="B11" s="17" t="s">
        <v>18</v>
      </c>
      <c r="C11" s="18" t="s">
        <v>19</v>
      </c>
      <c r="D11" s="19">
        <v>25000</v>
      </c>
      <c r="E11" s="19">
        <v>150</v>
      </c>
      <c r="F11" s="20">
        <v>0.1</v>
      </c>
      <c r="G11" s="11">
        <f t="shared" si="0"/>
        <v>3375000</v>
      </c>
      <c r="H11" s="90" t="e">
        <f t="shared" si="1"/>
        <v>#DIV/0!</v>
      </c>
    </row>
    <row r="12" spans="2:8" ht="19.5" customHeight="1" thickTop="1" thickBot="1">
      <c r="B12" s="80" t="s">
        <v>20</v>
      </c>
      <c r="C12" s="81"/>
      <c r="D12" s="82"/>
      <c r="E12" s="21">
        <f>SUM(E5:E11)</f>
        <v>1380</v>
      </c>
      <c r="F12" s="23"/>
      <c r="G12" s="21">
        <f>SUM(G5:G11)</f>
        <v>24209000</v>
      </c>
      <c r="H12" s="22"/>
    </row>
    <row r="14" spans="2:8">
      <c r="B14" s="87" t="s">
        <v>149</v>
      </c>
    </row>
    <row r="15" spans="2:8">
      <c r="B15" s="91" t="s">
        <v>150</v>
      </c>
    </row>
  </sheetData>
  <mergeCells count="2">
    <mergeCell ref="B2:H2"/>
    <mergeCell ref="B12:D1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25BC-D7D5-4FF7-961D-DCB504A6D894}">
  <dimension ref="B1:H20"/>
  <sheetViews>
    <sheetView zoomScaleNormal="100" workbookViewId="0">
      <selection activeCell="D18" sqref="D18"/>
    </sheetView>
  </sheetViews>
  <sheetFormatPr defaultRowHeight="16.5"/>
  <cols>
    <col min="1" max="1" width="4.25" customWidth="1"/>
    <col min="2" max="3" width="14.375" customWidth="1"/>
    <col min="4" max="6" width="10.875" customWidth="1"/>
    <col min="7" max="7" width="12.75" customWidth="1"/>
    <col min="8" max="8" width="10.125" customWidth="1"/>
  </cols>
  <sheetData>
    <row r="1" spans="2:8" ht="8.25" customHeight="1"/>
    <row r="2" spans="2:8" ht="20.25">
      <c r="B2" s="79" t="s">
        <v>3</v>
      </c>
      <c r="C2" s="79"/>
      <c r="D2" s="79"/>
      <c r="E2" s="79"/>
      <c r="F2" s="79"/>
      <c r="G2" s="79"/>
      <c r="H2" s="79"/>
    </row>
    <row r="3" spans="2:8" ht="17.25" thickBot="1"/>
    <row r="4" spans="2:8" ht="19.5" customHeight="1" thickBot="1">
      <c r="B4" s="3" t="s">
        <v>4</v>
      </c>
      <c r="C4" s="4" t="s">
        <v>5</v>
      </c>
      <c r="D4" s="5" t="s">
        <v>2</v>
      </c>
      <c r="E4" s="5" t="s">
        <v>0</v>
      </c>
      <c r="F4" s="5" t="s">
        <v>6</v>
      </c>
      <c r="G4" s="5" t="s">
        <v>1</v>
      </c>
      <c r="H4" s="6" t="s">
        <v>7</v>
      </c>
    </row>
    <row r="5" spans="2:8" ht="19.5" customHeight="1" thickTop="1">
      <c r="B5" s="7" t="s">
        <v>8</v>
      </c>
      <c r="C5" s="8" t="s">
        <v>9</v>
      </c>
      <c r="D5" s="9">
        <v>16000</v>
      </c>
      <c r="E5" s="9">
        <v>200</v>
      </c>
      <c r="F5" s="10">
        <v>0.05</v>
      </c>
      <c r="G5" s="11">
        <f>D5*E5*(1-F5)</f>
        <v>3040000</v>
      </c>
      <c r="H5" s="12" t="e" cm="1">
        <f t="array" ref="H5">G5/합계금액</f>
        <v>#NAME?</v>
      </c>
    </row>
    <row r="6" spans="2:8" ht="19.5" customHeight="1">
      <c r="B6" s="13" t="s">
        <v>10</v>
      </c>
      <c r="C6" s="14" t="s">
        <v>11</v>
      </c>
      <c r="D6" s="15">
        <v>18000</v>
      </c>
      <c r="E6" s="15">
        <v>250</v>
      </c>
      <c r="F6" s="16">
        <v>0.1</v>
      </c>
      <c r="G6" s="11">
        <f t="shared" ref="G6:G11" si="0">D6*E6*(1-F6)</f>
        <v>4050000</v>
      </c>
      <c r="H6" s="12" t="e" cm="1">
        <f t="array" ref="H6">G6/합계금액</f>
        <v>#NAME?</v>
      </c>
    </row>
    <row r="7" spans="2:8" ht="19.5" customHeight="1">
      <c r="B7" s="13" t="s">
        <v>12</v>
      </c>
      <c r="C7" s="14" t="s">
        <v>11</v>
      </c>
      <c r="D7" s="15">
        <v>19000</v>
      </c>
      <c r="E7" s="15">
        <v>300</v>
      </c>
      <c r="F7" s="16">
        <v>0.1</v>
      </c>
      <c r="G7" s="11">
        <f t="shared" si="0"/>
        <v>5130000</v>
      </c>
      <c r="H7" s="12" t="e" cm="1">
        <f t="array" ref="H7">G7/합계금액</f>
        <v>#NAME?</v>
      </c>
    </row>
    <row r="8" spans="2:8" ht="19.5" customHeight="1">
      <c r="B8" s="13" t="s">
        <v>13</v>
      </c>
      <c r="C8" s="14" t="s">
        <v>14</v>
      </c>
      <c r="D8" s="15">
        <v>23000</v>
      </c>
      <c r="E8" s="15">
        <v>180</v>
      </c>
      <c r="F8" s="16">
        <v>0.15</v>
      </c>
      <c r="G8" s="11">
        <f t="shared" si="0"/>
        <v>3519000</v>
      </c>
      <c r="H8" s="12" t="e" cm="1">
        <f t="array" ref="H8">G8/합계금액</f>
        <v>#NAME?</v>
      </c>
    </row>
    <row r="9" spans="2:8" ht="19.5" customHeight="1">
      <c r="B9" s="13" t="s">
        <v>15</v>
      </c>
      <c r="C9" s="14" t="s">
        <v>9</v>
      </c>
      <c r="D9" s="15">
        <v>25000</v>
      </c>
      <c r="E9" s="15">
        <v>100</v>
      </c>
      <c r="F9" s="16">
        <v>0.05</v>
      </c>
      <c r="G9" s="11">
        <f t="shared" si="0"/>
        <v>2375000</v>
      </c>
      <c r="H9" s="12" t="e" cm="1">
        <f t="array" ref="H9">G9/합계금액</f>
        <v>#NAME?</v>
      </c>
    </row>
    <row r="10" spans="2:8" ht="19.5" customHeight="1">
      <c r="B10" s="13" t="s">
        <v>16</v>
      </c>
      <c r="C10" s="14" t="s">
        <v>17</v>
      </c>
      <c r="D10" s="15">
        <v>16000</v>
      </c>
      <c r="E10" s="15">
        <v>200</v>
      </c>
      <c r="F10" s="16">
        <v>0.15</v>
      </c>
      <c r="G10" s="11">
        <f t="shared" si="0"/>
        <v>2720000</v>
      </c>
      <c r="H10" s="12" t="e" cm="1">
        <f t="array" ref="H10">G10/합계금액</f>
        <v>#NAME?</v>
      </c>
    </row>
    <row r="11" spans="2:8" ht="19.5" customHeight="1" thickBot="1">
      <c r="B11" s="17" t="s">
        <v>18</v>
      </c>
      <c r="C11" s="18" t="s">
        <v>19</v>
      </c>
      <c r="D11" s="19">
        <v>25000</v>
      </c>
      <c r="E11" s="19">
        <v>150</v>
      </c>
      <c r="F11" s="20">
        <v>0.1</v>
      </c>
      <c r="G11" s="11">
        <f t="shared" si="0"/>
        <v>3375000</v>
      </c>
      <c r="H11" s="12" t="e" cm="1">
        <f t="array" ref="H11">G11/합계금액</f>
        <v>#NAME?</v>
      </c>
    </row>
    <row r="12" spans="2:8" ht="19.5" customHeight="1" thickTop="1" thickBot="1">
      <c r="B12" s="80" t="s">
        <v>20</v>
      </c>
      <c r="C12" s="81"/>
      <c r="D12" s="82"/>
      <c r="E12" s="21">
        <f>SUM(E5:E11)</f>
        <v>1380</v>
      </c>
      <c r="F12" s="23"/>
      <c r="G12" s="21">
        <f>SUM(G5:G11)</f>
        <v>24209000</v>
      </c>
      <c r="H12" s="22"/>
    </row>
    <row r="14" spans="2:8">
      <c r="B14" t="s">
        <v>151</v>
      </c>
    </row>
    <row r="15" spans="2:8">
      <c r="B15" t="s">
        <v>152</v>
      </c>
    </row>
    <row r="17" spans="2:2">
      <c r="B17" t="s">
        <v>153</v>
      </c>
    </row>
    <row r="18" spans="2:2">
      <c r="B18" t="s">
        <v>154</v>
      </c>
    </row>
    <row r="19" spans="2:2">
      <c r="B19" t="s">
        <v>155</v>
      </c>
    </row>
    <row r="20" spans="2:2">
      <c r="B20" t="s">
        <v>156</v>
      </c>
    </row>
  </sheetData>
  <mergeCells count="2">
    <mergeCell ref="B2:H2"/>
    <mergeCell ref="B12:D1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177C-B0C2-4285-A9B3-5AFAFF651003}">
  <dimension ref="B1:K128"/>
  <sheetViews>
    <sheetView zoomScaleNormal="100" workbookViewId="0">
      <pane xSplit="1" ySplit="3" topLeftCell="B103" activePane="bottomRight" state="frozen"/>
      <selection activeCell="C10" sqref="C10"/>
      <selection pane="topRight" activeCell="C10" sqref="C10"/>
      <selection pane="bottomLeft" activeCell="C10" sqref="C10"/>
      <selection pane="bottomRight" activeCell="K19" sqref="K19"/>
    </sheetView>
  </sheetViews>
  <sheetFormatPr defaultRowHeight="16.5"/>
  <cols>
    <col min="1" max="1" width="1.5" style="24" customWidth="1"/>
    <col min="2" max="2" width="13.25" style="24" customWidth="1"/>
    <col min="3" max="3" width="15" style="24" customWidth="1"/>
    <col min="4" max="4" width="17" style="24" customWidth="1"/>
    <col min="5" max="5" width="14" style="24" customWidth="1"/>
    <col min="6" max="6" width="9" style="24"/>
    <col min="7" max="7" width="18.125" style="24" customWidth="1"/>
    <col min="8" max="8" width="14.875" style="24" bestFit="1" customWidth="1"/>
    <col min="9" max="16384" width="9" style="24"/>
  </cols>
  <sheetData>
    <row r="1" spans="2:11" ht="32.25" customHeight="1">
      <c r="B1" s="83" t="s">
        <v>21</v>
      </c>
      <c r="C1" s="83"/>
      <c r="D1" s="83"/>
      <c r="E1" s="83"/>
      <c r="F1" s="83"/>
      <c r="G1" s="83"/>
      <c r="H1" s="83"/>
      <c r="I1" s="83"/>
    </row>
    <row r="3" spans="2:11" ht="19.5" customHeight="1">
      <c r="B3" s="25" t="s">
        <v>22</v>
      </c>
      <c r="C3" s="26" t="s">
        <v>23</v>
      </c>
      <c r="D3" s="26" t="s">
        <v>24</v>
      </c>
      <c r="E3" s="26" t="s">
        <v>25</v>
      </c>
      <c r="F3" s="26" t="s">
        <v>26</v>
      </c>
      <c r="G3" s="26" t="s">
        <v>27</v>
      </c>
      <c r="H3" s="27" t="s">
        <v>28</v>
      </c>
      <c r="I3" s="27" t="s">
        <v>29</v>
      </c>
    </row>
    <row r="4" spans="2:11" ht="18" customHeight="1">
      <c r="B4" s="28">
        <v>44568</v>
      </c>
      <c r="C4" s="24" t="s">
        <v>30</v>
      </c>
      <c r="D4" s="24" t="s">
        <v>31</v>
      </c>
      <c r="E4" s="29">
        <v>512600</v>
      </c>
      <c r="F4" s="24">
        <v>3</v>
      </c>
      <c r="G4" s="30">
        <f>E4*F4</f>
        <v>1537800</v>
      </c>
      <c r="H4" s="30">
        <f>G4*(1-15%)</f>
        <v>1307130</v>
      </c>
      <c r="I4" s="31" t="s">
        <v>32</v>
      </c>
    </row>
    <row r="5" spans="2:11" ht="18" customHeight="1">
      <c r="B5" s="28">
        <v>44571</v>
      </c>
      <c r="C5" s="24" t="s">
        <v>33</v>
      </c>
      <c r="D5" s="24" t="s">
        <v>34</v>
      </c>
      <c r="E5" s="29">
        <v>450000</v>
      </c>
      <c r="F5" s="24">
        <v>7</v>
      </c>
      <c r="G5" s="30">
        <f t="shared" ref="G5:G68" si="0">E5*F5</f>
        <v>3150000</v>
      </c>
      <c r="H5" s="30">
        <f t="shared" ref="H5:H68" si="1">G5*(1-15%)</f>
        <v>2677500</v>
      </c>
    </row>
    <row r="6" spans="2:11" ht="18" customHeight="1">
      <c r="B6" s="28">
        <v>44574</v>
      </c>
      <c r="C6" s="24" t="s">
        <v>35</v>
      </c>
      <c r="D6" s="24" t="s">
        <v>34</v>
      </c>
      <c r="E6" s="29">
        <v>450000</v>
      </c>
      <c r="F6" s="24">
        <v>5</v>
      </c>
      <c r="G6" s="30">
        <f t="shared" si="0"/>
        <v>2250000</v>
      </c>
      <c r="H6" s="30">
        <f t="shared" si="1"/>
        <v>1912500</v>
      </c>
      <c r="I6" s="31" t="s">
        <v>32</v>
      </c>
    </row>
    <row r="7" spans="2:11" ht="18" customHeight="1">
      <c r="B7" s="28">
        <v>44577</v>
      </c>
      <c r="C7" s="24" t="s">
        <v>36</v>
      </c>
      <c r="D7" s="24" t="s">
        <v>37</v>
      </c>
      <c r="E7" s="29">
        <v>332100</v>
      </c>
      <c r="F7" s="24">
        <v>18</v>
      </c>
      <c r="G7" s="30">
        <f t="shared" si="0"/>
        <v>5977800</v>
      </c>
      <c r="H7" s="30">
        <f t="shared" si="1"/>
        <v>5081130</v>
      </c>
      <c r="I7" s="31" t="s">
        <v>32</v>
      </c>
    </row>
    <row r="8" spans="2:11" ht="18" customHeight="1">
      <c r="B8" s="28">
        <v>44580</v>
      </c>
      <c r="C8" s="24" t="s">
        <v>38</v>
      </c>
      <c r="D8" s="24" t="s">
        <v>39</v>
      </c>
      <c r="E8" s="29">
        <v>159000</v>
      </c>
      <c r="F8" s="24">
        <v>8</v>
      </c>
      <c r="G8" s="30">
        <f t="shared" si="0"/>
        <v>1272000</v>
      </c>
      <c r="H8" s="30">
        <f t="shared" si="1"/>
        <v>1081200</v>
      </c>
      <c r="K8" s="24" t="s">
        <v>157</v>
      </c>
    </row>
    <row r="9" spans="2:11" ht="18" customHeight="1">
      <c r="B9" s="28">
        <v>44583</v>
      </c>
      <c r="C9" s="24" t="s">
        <v>33</v>
      </c>
      <c r="D9" s="24" t="s">
        <v>40</v>
      </c>
      <c r="E9" s="29">
        <v>1090000</v>
      </c>
      <c r="F9" s="24">
        <v>5</v>
      </c>
      <c r="G9" s="30">
        <f t="shared" si="0"/>
        <v>5450000</v>
      </c>
      <c r="H9" s="30">
        <f t="shared" si="1"/>
        <v>4632500</v>
      </c>
      <c r="K9" s="24" t="s">
        <v>158</v>
      </c>
    </row>
    <row r="10" spans="2:11" ht="18" customHeight="1">
      <c r="B10" s="28">
        <v>44586</v>
      </c>
      <c r="C10" s="24" t="s">
        <v>30</v>
      </c>
      <c r="D10" s="24" t="s">
        <v>40</v>
      </c>
      <c r="E10" s="29">
        <v>1090000</v>
      </c>
      <c r="F10" s="24">
        <v>5</v>
      </c>
      <c r="G10" s="30">
        <f t="shared" si="0"/>
        <v>5450000</v>
      </c>
      <c r="H10" s="30">
        <f t="shared" si="1"/>
        <v>4632500</v>
      </c>
      <c r="I10" s="31" t="s">
        <v>32</v>
      </c>
    </row>
    <row r="11" spans="2:11" ht="18" customHeight="1">
      <c r="B11" s="28">
        <v>44589</v>
      </c>
      <c r="C11" s="24" t="s">
        <v>36</v>
      </c>
      <c r="D11" s="24" t="s">
        <v>31</v>
      </c>
      <c r="E11" s="29">
        <v>512600</v>
      </c>
      <c r="F11" s="24">
        <v>10</v>
      </c>
      <c r="G11" s="30">
        <f t="shared" si="0"/>
        <v>5126000</v>
      </c>
      <c r="H11" s="30">
        <f t="shared" si="1"/>
        <v>4357100</v>
      </c>
      <c r="I11" s="31" t="s">
        <v>32</v>
      </c>
    </row>
    <row r="12" spans="2:11" ht="18" customHeight="1">
      <c r="B12" s="28">
        <v>44592</v>
      </c>
      <c r="C12" s="24" t="s">
        <v>41</v>
      </c>
      <c r="D12" s="24" t="s">
        <v>34</v>
      </c>
      <c r="E12" s="29">
        <v>450000</v>
      </c>
      <c r="F12" s="24">
        <v>12</v>
      </c>
      <c r="G12" s="30">
        <f t="shared" si="0"/>
        <v>5400000</v>
      </c>
      <c r="H12" s="30">
        <f t="shared" si="1"/>
        <v>4590000</v>
      </c>
    </row>
    <row r="13" spans="2:11" ht="18" customHeight="1">
      <c r="B13" s="28">
        <v>44595</v>
      </c>
      <c r="C13" s="24" t="s">
        <v>36</v>
      </c>
      <c r="D13" s="24" t="s">
        <v>42</v>
      </c>
      <c r="E13" s="29">
        <v>390150</v>
      </c>
      <c r="F13" s="24">
        <v>6</v>
      </c>
      <c r="G13" s="30">
        <f t="shared" si="0"/>
        <v>2340900</v>
      </c>
      <c r="H13" s="30">
        <f t="shared" si="1"/>
        <v>1989765</v>
      </c>
      <c r="I13" s="31" t="s">
        <v>32</v>
      </c>
    </row>
    <row r="14" spans="2:11" ht="18" customHeight="1">
      <c r="B14" s="28">
        <v>44598</v>
      </c>
      <c r="C14" s="24" t="s">
        <v>41</v>
      </c>
      <c r="D14" s="24" t="s">
        <v>43</v>
      </c>
      <c r="E14" s="29">
        <v>339000</v>
      </c>
      <c r="F14" s="24">
        <v>10</v>
      </c>
      <c r="G14" s="30">
        <f t="shared" si="0"/>
        <v>3390000</v>
      </c>
      <c r="H14" s="30">
        <f t="shared" si="1"/>
        <v>2881500</v>
      </c>
    </row>
    <row r="15" spans="2:11" ht="18" customHeight="1">
      <c r="B15" s="28">
        <v>44601</v>
      </c>
      <c r="C15" s="24" t="s">
        <v>33</v>
      </c>
      <c r="D15" s="24" t="s">
        <v>37</v>
      </c>
      <c r="E15" s="29">
        <v>332100</v>
      </c>
      <c r="F15" s="24">
        <v>15</v>
      </c>
      <c r="G15" s="30">
        <f t="shared" si="0"/>
        <v>4981500</v>
      </c>
      <c r="H15" s="30">
        <f t="shared" si="1"/>
        <v>4234275</v>
      </c>
    </row>
    <row r="16" spans="2:11" ht="18" customHeight="1">
      <c r="B16" s="28">
        <v>44604</v>
      </c>
      <c r="C16" s="24" t="s">
        <v>30</v>
      </c>
      <c r="D16" s="24" t="s">
        <v>37</v>
      </c>
      <c r="E16" s="29">
        <v>332100</v>
      </c>
      <c r="F16" s="24">
        <v>20</v>
      </c>
      <c r="G16" s="30">
        <f t="shared" si="0"/>
        <v>6642000</v>
      </c>
      <c r="H16" s="30">
        <f t="shared" si="1"/>
        <v>5645700</v>
      </c>
      <c r="I16" s="31" t="s">
        <v>32</v>
      </c>
      <c r="K16" s="24" t="s">
        <v>159</v>
      </c>
    </row>
    <row r="17" spans="2:11" ht="18" customHeight="1">
      <c r="B17" s="28">
        <v>44607</v>
      </c>
      <c r="C17" s="24" t="s">
        <v>35</v>
      </c>
      <c r="D17" s="24" t="s">
        <v>37</v>
      </c>
      <c r="E17" s="29">
        <v>332100</v>
      </c>
      <c r="F17" s="24">
        <v>10</v>
      </c>
      <c r="G17" s="30">
        <f t="shared" si="0"/>
        <v>3321000</v>
      </c>
      <c r="H17" s="30">
        <f t="shared" si="1"/>
        <v>2822850</v>
      </c>
      <c r="I17" s="31" t="s">
        <v>32</v>
      </c>
      <c r="K17" s="24" t="s">
        <v>160</v>
      </c>
    </row>
    <row r="18" spans="2:11" ht="18" customHeight="1">
      <c r="B18" s="28">
        <v>44610</v>
      </c>
      <c r="C18" s="24" t="s">
        <v>33</v>
      </c>
      <c r="D18" s="24" t="s">
        <v>44</v>
      </c>
      <c r="E18" s="29">
        <v>319000</v>
      </c>
      <c r="F18" s="24">
        <v>20</v>
      </c>
      <c r="G18" s="30">
        <f t="shared" si="0"/>
        <v>6380000</v>
      </c>
      <c r="H18" s="30">
        <f t="shared" si="1"/>
        <v>5423000</v>
      </c>
    </row>
    <row r="19" spans="2:11" ht="18" customHeight="1">
      <c r="B19" s="28">
        <v>44613</v>
      </c>
      <c r="C19" s="24" t="s">
        <v>35</v>
      </c>
      <c r="D19" s="24" t="s">
        <v>44</v>
      </c>
      <c r="E19" s="29">
        <v>319000</v>
      </c>
      <c r="F19" s="24">
        <v>10</v>
      </c>
      <c r="G19" s="30">
        <f t="shared" si="0"/>
        <v>3190000</v>
      </c>
      <c r="H19" s="30">
        <f t="shared" si="1"/>
        <v>2711500</v>
      </c>
    </row>
    <row r="20" spans="2:11" ht="18" customHeight="1">
      <c r="B20" s="28">
        <v>44616</v>
      </c>
      <c r="C20" s="24" t="s">
        <v>41</v>
      </c>
      <c r="D20" s="24" t="s">
        <v>44</v>
      </c>
      <c r="E20" s="29">
        <v>319000</v>
      </c>
      <c r="F20" s="24">
        <v>10</v>
      </c>
      <c r="G20" s="30">
        <f t="shared" si="0"/>
        <v>3190000</v>
      </c>
      <c r="H20" s="30">
        <f t="shared" si="1"/>
        <v>2711500</v>
      </c>
      <c r="I20" s="31" t="s">
        <v>32</v>
      </c>
    </row>
    <row r="21" spans="2:11" ht="18" customHeight="1">
      <c r="B21" s="28">
        <v>44619</v>
      </c>
      <c r="C21" s="24" t="s">
        <v>33</v>
      </c>
      <c r="D21" s="24" t="s">
        <v>45</v>
      </c>
      <c r="E21" s="29">
        <v>233500</v>
      </c>
      <c r="F21" s="24">
        <v>20</v>
      </c>
      <c r="G21" s="30">
        <f t="shared" si="0"/>
        <v>4670000</v>
      </c>
      <c r="H21" s="30">
        <f t="shared" si="1"/>
        <v>3969500</v>
      </c>
    </row>
    <row r="22" spans="2:11" ht="18" customHeight="1">
      <c r="B22" s="28">
        <v>44622</v>
      </c>
      <c r="C22" s="24" t="s">
        <v>30</v>
      </c>
      <c r="D22" s="24" t="s">
        <v>45</v>
      </c>
      <c r="E22" s="29">
        <v>233500</v>
      </c>
      <c r="F22" s="24">
        <v>10</v>
      </c>
      <c r="G22" s="30">
        <f t="shared" si="0"/>
        <v>2335000</v>
      </c>
      <c r="H22" s="30">
        <f t="shared" si="1"/>
        <v>1984750</v>
      </c>
    </row>
    <row r="23" spans="2:11" ht="18" customHeight="1">
      <c r="B23" s="28">
        <v>44625</v>
      </c>
      <c r="C23" s="24" t="s">
        <v>35</v>
      </c>
      <c r="D23" s="24" t="s">
        <v>45</v>
      </c>
      <c r="E23" s="29">
        <v>233500</v>
      </c>
      <c r="F23" s="24">
        <v>15</v>
      </c>
      <c r="G23" s="30">
        <f t="shared" si="0"/>
        <v>3502500</v>
      </c>
      <c r="H23" s="30">
        <f t="shared" si="1"/>
        <v>2977125</v>
      </c>
      <c r="I23" s="31" t="s">
        <v>32</v>
      </c>
    </row>
    <row r="24" spans="2:11" ht="18" customHeight="1">
      <c r="B24" s="28">
        <v>44628</v>
      </c>
      <c r="C24" s="24" t="s">
        <v>41</v>
      </c>
      <c r="D24" s="24" t="s">
        <v>45</v>
      </c>
      <c r="E24" s="29">
        <v>233500</v>
      </c>
      <c r="F24" s="24">
        <v>30</v>
      </c>
      <c r="G24" s="30">
        <f t="shared" si="0"/>
        <v>7005000</v>
      </c>
      <c r="H24" s="30">
        <f t="shared" si="1"/>
        <v>5954250</v>
      </c>
    </row>
    <row r="25" spans="2:11" ht="18" customHeight="1">
      <c r="B25" s="28">
        <v>44631</v>
      </c>
      <c r="C25" s="24" t="s">
        <v>36</v>
      </c>
      <c r="D25" s="24" t="s">
        <v>46</v>
      </c>
      <c r="E25" s="29">
        <v>178200</v>
      </c>
      <c r="F25" s="24">
        <v>50</v>
      </c>
      <c r="G25" s="30">
        <f t="shared" si="0"/>
        <v>8910000</v>
      </c>
      <c r="H25" s="30">
        <f t="shared" si="1"/>
        <v>7573500</v>
      </c>
      <c r="I25" s="31" t="s">
        <v>32</v>
      </c>
    </row>
    <row r="26" spans="2:11" ht="18" customHeight="1">
      <c r="B26" s="28">
        <v>44634</v>
      </c>
      <c r="C26" s="24" t="s">
        <v>30</v>
      </c>
      <c r="D26" s="24" t="s">
        <v>46</v>
      </c>
      <c r="E26" s="29">
        <v>178200</v>
      </c>
      <c r="F26" s="24">
        <v>32</v>
      </c>
      <c r="G26" s="30">
        <f t="shared" si="0"/>
        <v>5702400</v>
      </c>
      <c r="H26" s="30">
        <f t="shared" si="1"/>
        <v>4847040</v>
      </c>
    </row>
    <row r="27" spans="2:11" ht="18" customHeight="1">
      <c r="B27" s="28">
        <v>44637</v>
      </c>
      <c r="C27" s="24" t="s">
        <v>36</v>
      </c>
      <c r="D27" s="24" t="s">
        <v>47</v>
      </c>
      <c r="E27" s="29">
        <v>109000</v>
      </c>
      <c r="F27" s="24">
        <v>17</v>
      </c>
      <c r="G27" s="30">
        <f t="shared" si="0"/>
        <v>1853000</v>
      </c>
      <c r="H27" s="30">
        <f t="shared" si="1"/>
        <v>1575050</v>
      </c>
    </row>
    <row r="28" spans="2:11" ht="18" customHeight="1">
      <c r="B28" s="28">
        <v>44640</v>
      </c>
      <c r="C28" s="24" t="s">
        <v>35</v>
      </c>
      <c r="D28" s="24" t="s">
        <v>48</v>
      </c>
      <c r="E28" s="29">
        <v>69800</v>
      </c>
      <c r="F28" s="24">
        <v>55</v>
      </c>
      <c r="G28" s="30">
        <f t="shared" si="0"/>
        <v>3839000</v>
      </c>
      <c r="H28" s="30">
        <f t="shared" si="1"/>
        <v>3263150</v>
      </c>
      <c r="I28" s="31" t="s">
        <v>32</v>
      </c>
    </row>
    <row r="29" spans="2:11" ht="18" customHeight="1">
      <c r="B29" s="28">
        <v>44643</v>
      </c>
      <c r="C29" s="24" t="s">
        <v>36</v>
      </c>
      <c r="D29" s="24" t="s">
        <v>40</v>
      </c>
      <c r="E29" s="29">
        <v>1090000</v>
      </c>
      <c r="F29" s="24">
        <v>5</v>
      </c>
      <c r="G29" s="30">
        <f t="shared" si="0"/>
        <v>5450000</v>
      </c>
      <c r="H29" s="30">
        <f t="shared" si="1"/>
        <v>4632500</v>
      </c>
      <c r="I29" s="31" t="s">
        <v>32</v>
      </c>
    </row>
    <row r="30" spans="2:11" ht="18" customHeight="1">
      <c r="B30" s="28">
        <v>44646</v>
      </c>
      <c r="C30" s="24" t="s">
        <v>33</v>
      </c>
      <c r="D30" s="24" t="s">
        <v>43</v>
      </c>
      <c r="E30" s="29">
        <v>339000</v>
      </c>
      <c r="F30" s="24">
        <v>20</v>
      </c>
      <c r="G30" s="30">
        <f t="shared" si="0"/>
        <v>6780000</v>
      </c>
      <c r="H30" s="30">
        <f t="shared" si="1"/>
        <v>5763000</v>
      </c>
    </row>
    <row r="31" spans="2:11" ht="18" customHeight="1">
      <c r="B31" s="28">
        <v>44649</v>
      </c>
      <c r="C31" s="24" t="s">
        <v>30</v>
      </c>
      <c r="D31" s="24" t="s">
        <v>43</v>
      </c>
      <c r="E31" s="29">
        <v>339000</v>
      </c>
      <c r="F31" s="24">
        <v>27</v>
      </c>
      <c r="G31" s="30">
        <f t="shared" si="0"/>
        <v>9153000</v>
      </c>
      <c r="H31" s="30">
        <f t="shared" si="1"/>
        <v>7780050</v>
      </c>
    </row>
    <row r="32" spans="2:11" ht="18" customHeight="1">
      <c r="B32" s="28">
        <v>44652</v>
      </c>
      <c r="C32" s="24" t="s">
        <v>35</v>
      </c>
      <c r="D32" s="24" t="s">
        <v>43</v>
      </c>
      <c r="E32" s="29">
        <v>339000</v>
      </c>
      <c r="F32" s="24">
        <v>18</v>
      </c>
      <c r="G32" s="30">
        <f t="shared" si="0"/>
        <v>6102000</v>
      </c>
      <c r="H32" s="30">
        <f t="shared" si="1"/>
        <v>5186700</v>
      </c>
      <c r="I32" s="31" t="s">
        <v>32</v>
      </c>
    </row>
    <row r="33" spans="2:9" ht="18" customHeight="1">
      <c r="B33" s="28">
        <v>44655</v>
      </c>
      <c r="C33" s="24" t="s">
        <v>41</v>
      </c>
      <c r="D33" s="24" t="s">
        <v>49</v>
      </c>
      <c r="E33" s="29">
        <v>199000</v>
      </c>
      <c r="F33" s="24">
        <v>25</v>
      </c>
      <c r="G33" s="30">
        <f t="shared" si="0"/>
        <v>4975000</v>
      </c>
      <c r="H33" s="30">
        <f t="shared" si="1"/>
        <v>4228750</v>
      </c>
      <c r="I33" s="31" t="s">
        <v>32</v>
      </c>
    </row>
    <row r="34" spans="2:9" ht="18" customHeight="1">
      <c r="B34" s="28">
        <v>44658</v>
      </c>
      <c r="C34" s="24" t="s">
        <v>36</v>
      </c>
      <c r="D34" s="24" t="s">
        <v>50</v>
      </c>
      <c r="E34" s="29">
        <v>1471680</v>
      </c>
      <c r="F34" s="24">
        <v>3</v>
      </c>
      <c r="G34" s="30">
        <f t="shared" si="0"/>
        <v>4415040</v>
      </c>
      <c r="H34" s="30">
        <f t="shared" si="1"/>
        <v>3752784</v>
      </c>
    </row>
    <row r="35" spans="2:9" ht="18" customHeight="1">
      <c r="B35" s="28">
        <v>44661</v>
      </c>
      <c r="C35" s="24" t="s">
        <v>30</v>
      </c>
      <c r="D35" s="24" t="s">
        <v>50</v>
      </c>
      <c r="E35" s="29">
        <v>1471680</v>
      </c>
      <c r="F35" s="24">
        <v>5</v>
      </c>
      <c r="G35" s="30">
        <f t="shared" si="0"/>
        <v>7358400</v>
      </c>
      <c r="H35" s="30">
        <f t="shared" si="1"/>
        <v>6254640</v>
      </c>
      <c r="I35" s="31" t="s">
        <v>32</v>
      </c>
    </row>
    <row r="36" spans="2:9" ht="18" customHeight="1">
      <c r="B36" s="28">
        <v>44664</v>
      </c>
      <c r="C36" s="24" t="s">
        <v>41</v>
      </c>
      <c r="D36" s="24" t="s">
        <v>50</v>
      </c>
      <c r="E36" s="29">
        <v>1471680</v>
      </c>
      <c r="F36" s="24">
        <v>5</v>
      </c>
      <c r="G36" s="30">
        <f t="shared" si="0"/>
        <v>7358400</v>
      </c>
      <c r="H36" s="30">
        <f t="shared" si="1"/>
        <v>6254640</v>
      </c>
    </row>
    <row r="37" spans="2:9" ht="18" customHeight="1">
      <c r="B37" s="28">
        <v>44667</v>
      </c>
      <c r="C37" s="24" t="s">
        <v>35</v>
      </c>
      <c r="D37" s="24" t="s">
        <v>40</v>
      </c>
      <c r="E37" s="29">
        <v>1090000</v>
      </c>
      <c r="F37" s="24">
        <v>6</v>
      </c>
      <c r="G37" s="30">
        <f t="shared" si="0"/>
        <v>6540000</v>
      </c>
      <c r="H37" s="30">
        <f t="shared" si="1"/>
        <v>5559000</v>
      </c>
    </row>
    <row r="38" spans="2:9" ht="18" customHeight="1">
      <c r="B38" s="28">
        <v>44670</v>
      </c>
      <c r="C38" s="24" t="s">
        <v>41</v>
      </c>
      <c r="D38" s="24" t="s">
        <v>40</v>
      </c>
      <c r="E38" s="29">
        <v>1090000</v>
      </c>
      <c r="F38" s="24">
        <v>8</v>
      </c>
      <c r="G38" s="30">
        <f t="shared" si="0"/>
        <v>8720000</v>
      </c>
      <c r="H38" s="30">
        <f t="shared" si="1"/>
        <v>7412000</v>
      </c>
      <c r="I38" s="31" t="s">
        <v>32</v>
      </c>
    </row>
    <row r="39" spans="2:9" ht="18" customHeight="1">
      <c r="B39" s="28">
        <v>44673</v>
      </c>
      <c r="C39" s="24" t="s">
        <v>33</v>
      </c>
      <c r="D39" s="24" t="s">
        <v>49</v>
      </c>
      <c r="E39" s="29">
        <v>199000</v>
      </c>
      <c r="F39" s="24">
        <v>30</v>
      </c>
      <c r="G39" s="30">
        <f t="shared" si="0"/>
        <v>5970000</v>
      </c>
      <c r="H39" s="30">
        <f t="shared" si="1"/>
        <v>5074500</v>
      </c>
      <c r="I39" s="31" t="s">
        <v>32</v>
      </c>
    </row>
    <row r="40" spans="2:9" ht="18" customHeight="1">
      <c r="B40" s="28">
        <v>44676</v>
      </c>
      <c r="C40" s="24" t="s">
        <v>36</v>
      </c>
      <c r="D40" s="24" t="s">
        <v>49</v>
      </c>
      <c r="E40" s="29">
        <v>199000</v>
      </c>
      <c r="F40" s="24">
        <v>25</v>
      </c>
      <c r="G40" s="30">
        <f t="shared" si="0"/>
        <v>4975000</v>
      </c>
      <c r="H40" s="30">
        <f t="shared" si="1"/>
        <v>4228750</v>
      </c>
    </row>
    <row r="41" spans="2:9" ht="18" customHeight="1">
      <c r="B41" s="28">
        <v>44679</v>
      </c>
      <c r="C41" s="24" t="s">
        <v>33</v>
      </c>
      <c r="D41" s="24" t="s">
        <v>46</v>
      </c>
      <c r="E41" s="29">
        <v>178200</v>
      </c>
      <c r="F41" s="24">
        <v>17</v>
      </c>
      <c r="G41" s="30">
        <f t="shared" si="0"/>
        <v>3029400</v>
      </c>
      <c r="H41" s="30">
        <f t="shared" si="1"/>
        <v>2574990</v>
      </c>
    </row>
    <row r="42" spans="2:9" ht="18" customHeight="1">
      <c r="B42" s="28">
        <v>44682</v>
      </c>
      <c r="C42" s="24" t="s">
        <v>35</v>
      </c>
      <c r="D42" s="24" t="s">
        <v>46</v>
      </c>
      <c r="E42" s="29">
        <v>178200</v>
      </c>
      <c r="F42" s="24">
        <v>25</v>
      </c>
      <c r="G42" s="30">
        <f t="shared" si="0"/>
        <v>4455000</v>
      </c>
      <c r="H42" s="30">
        <f t="shared" si="1"/>
        <v>3786750</v>
      </c>
      <c r="I42" s="31" t="s">
        <v>32</v>
      </c>
    </row>
    <row r="43" spans="2:9" ht="18" customHeight="1">
      <c r="B43" s="28">
        <v>44685</v>
      </c>
      <c r="C43" s="24" t="s">
        <v>51</v>
      </c>
      <c r="D43" s="24" t="s">
        <v>39</v>
      </c>
      <c r="E43" s="29">
        <v>159000</v>
      </c>
      <c r="F43" s="24">
        <v>20</v>
      </c>
      <c r="G43" s="30">
        <f t="shared" si="0"/>
        <v>3180000</v>
      </c>
      <c r="H43" s="30">
        <f t="shared" si="1"/>
        <v>2703000</v>
      </c>
      <c r="I43" s="31" t="s">
        <v>32</v>
      </c>
    </row>
    <row r="44" spans="2:9" ht="18" customHeight="1">
      <c r="B44" s="28">
        <v>44688</v>
      </c>
      <c r="C44" s="24" t="s">
        <v>52</v>
      </c>
      <c r="D44" s="24" t="s">
        <v>39</v>
      </c>
      <c r="E44" s="29">
        <v>159000</v>
      </c>
      <c r="F44" s="24">
        <v>20</v>
      </c>
      <c r="G44" s="30">
        <f t="shared" si="0"/>
        <v>3180000</v>
      </c>
      <c r="H44" s="30">
        <f t="shared" si="1"/>
        <v>2703000</v>
      </c>
    </row>
    <row r="45" spans="2:9" ht="18" customHeight="1">
      <c r="B45" s="28">
        <v>44691</v>
      </c>
      <c r="C45" s="24" t="s">
        <v>53</v>
      </c>
      <c r="D45" s="24" t="s">
        <v>39</v>
      </c>
      <c r="E45" s="29">
        <v>159000</v>
      </c>
      <c r="F45" s="24">
        <v>20</v>
      </c>
      <c r="G45" s="30">
        <f t="shared" si="0"/>
        <v>3180000</v>
      </c>
      <c r="H45" s="30">
        <f t="shared" si="1"/>
        <v>2703000</v>
      </c>
    </row>
    <row r="46" spans="2:9" ht="18" customHeight="1">
      <c r="B46" s="28">
        <v>44694</v>
      </c>
      <c r="C46" s="24" t="s">
        <v>33</v>
      </c>
      <c r="D46" s="24" t="s">
        <v>47</v>
      </c>
      <c r="E46" s="29">
        <v>109000</v>
      </c>
      <c r="F46" s="24">
        <v>46</v>
      </c>
      <c r="G46" s="30">
        <f t="shared" si="0"/>
        <v>5014000</v>
      </c>
      <c r="H46" s="30">
        <f t="shared" si="1"/>
        <v>4261900</v>
      </c>
      <c r="I46" s="31" t="s">
        <v>32</v>
      </c>
    </row>
    <row r="47" spans="2:9" ht="18" customHeight="1">
      <c r="B47" s="28">
        <v>44697</v>
      </c>
      <c r="C47" s="24" t="s">
        <v>30</v>
      </c>
      <c r="D47" s="24" t="s">
        <v>47</v>
      </c>
      <c r="E47" s="29">
        <v>109000</v>
      </c>
      <c r="F47" s="24">
        <v>20</v>
      </c>
      <c r="G47" s="30">
        <f t="shared" si="0"/>
        <v>2180000</v>
      </c>
      <c r="H47" s="30">
        <f t="shared" si="1"/>
        <v>1853000</v>
      </c>
      <c r="I47" s="31" t="s">
        <v>32</v>
      </c>
    </row>
    <row r="48" spans="2:9" ht="18" customHeight="1">
      <c r="B48" s="28">
        <v>44700</v>
      </c>
      <c r="C48" s="24" t="s">
        <v>36</v>
      </c>
      <c r="D48" s="24" t="s">
        <v>54</v>
      </c>
      <c r="E48" s="29">
        <v>74800</v>
      </c>
      <c r="F48" s="24">
        <v>22</v>
      </c>
      <c r="G48" s="30">
        <f t="shared" si="0"/>
        <v>1645600</v>
      </c>
      <c r="H48" s="30">
        <f t="shared" si="1"/>
        <v>1398760</v>
      </c>
      <c r="I48" s="31" t="s">
        <v>32</v>
      </c>
    </row>
    <row r="49" spans="2:9" ht="18" customHeight="1">
      <c r="B49" s="28">
        <v>44703</v>
      </c>
      <c r="C49" s="24" t="s">
        <v>35</v>
      </c>
      <c r="D49" s="24" t="s">
        <v>54</v>
      </c>
      <c r="E49" s="29">
        <v>74800</v>
      </c>
      <c r="F49" s="24">
        <v>20</v>
      </c>
      <c r="G49" s="30">
        <f t="shared" si="0"/>
        <v>1496000</v>
      </c>
      <c r="H49" s="30">
        <f t="shared" si="1"/>
        <v>1271600</v>
      </c>
      <c r="I49" s="31" t="s">
        <v>32</v>
      </c>
    </row>
    <row r="50" spans="2:9" ht="18" customHeight="1">
      <c r="B50" s="28">
        <v>44706</v>
      </c>
      <c r="C50" s="24" t="s">
        <v>41</v>
      </c>
      <c r="D50" s="24" t="s">
        <v>54</v>
      </c>
      <c r="E50" s="29">
        <v>74800</v>
      </c>
      <c r="F50" s="24">
        <v>20</v>
      </c>
      <c r="G50" s="30">
        <f t="shared" si="0"/>
        <v>1496000</v>
      </c>
      <c r="H50" s="30">
        <f t="shared" si="1"/>
        <v>1271600</v>
      </c>
    </row>
    <row r="51" spans="2:9" ht="18" customHeight="1">
      <c r="B51" s="28">
        <v>44709</v>
      </c>
      <c r="C51" s="24" t="s">
        <v>36</v>
      </c>
      <c r="D51" s="24" t="s">
        <v>48</v>
      </c>
      <c r="E51" s="29">
        <v>69800</v>
      </c>
      <c r="F51" s="24">
        <v>22</v>
      </c>
      <c r="G51" s="30">
        <f t="shared" si="0"/>
        <v>1535600</v>
      </c>
      <c r="H51" s="30">
        <f t="shared" si="1"/>
        <v>1305260</v>
      </c>
    </row>
    <row r="52" spans="2:9" ht="18" customHeight="1">
      <c r="B52" s="28">
        <v>44712</v>
      </c>
      <c r="C52" s="24" t="s">
        <v>30</v>
      </c>
      <c r="D52" s="24" t="s">
        <v>48</v>
      </c>
      <c r="E52" s="29">
        <v>69800</v>
      </c>
      <c r="F52" s="24">
        <v>20</v>
      </c>
      <c r="G52" s="30">
        <f t="shared" si="0"/>
        <v>1396000</v>
      </c>
      <c r="H52" s="30">
        <f t="shared" si="1"/>
        <v>1186600</v>
      </c>
      <c r="I52" s="31" t="s">
        <v>32</v>
      </c>
    </row>
    <row r="53" spans="2:9" ht="18" customHeight="1">
      <c r="B53" s="28">
        <v>44715</v>
      </c>
      <c r="C53" s="24" t="s">
        <v>41</v>
      </c>
      <c r="D53" s="24" t="s">
        <v>48</v>
      </c>
      <c r="E53" s="29">
        <v>69800</v>
      </c>
      <c r="F53" s="24">
        <v>18</v>
      </c>
      <c r="G53" s="30">
        <f t="shared" si="0"/>
        <v>1256400</v>
      </c>
      <c r="H53" s="30">
        <f t="shared" si="1"/>
        <v>1067940</v>
      </c>
      <c r="I53" s="31" t="s">
        <v>32</v>
      </c>
    </row>
    <row r="54" spans="2:9" ht="18" customHeight="1">
      <c r="B54" s="28">
        <v>44718</v>
      </c>
      <c r="C54" s="24" t="s">
        <v>36</v>
      </c>
      <c r="D54" s="24" t="s">
        <v>44</v>
      </c>
      <c r="E54" s="29">
        <v>319000</v>
      </c>
      <c r="F54" s="24">
        <v>20</v>
      </c>
      <c r="G54" s="30">
        <f t="shared" si="0"/>
        <v>6380000</v>
      </c>
      <c r="H54" s="30">
        <f t="shared" si="1"/>
        <v>5423000</v>
      </c>
    </row>
    <row r="55" spans="2:9" ht="18" customHeight="1">
      <c r="B55" s="28">
        <v>44721</v>
      </c>
      <c r="C55" s="24" t="s">
        <v>35</v>
      </c>
      <c r="D55" s="24" t="s">
        <v>49</v>
      </c>
      <c r="E55" s="29">
        <v>199000</v>
      </c>
      <c r="F55" s="24">
        <v>15</v>
      </c>
      <c r="G55" s="30">
        <f t="shared" si="0"/>
        <v>2985000</v>
      </c>
      <c r="H55" s="30">
        <f t="shared" si="1"/>
        <v>2537250</v>
      </c>
      <c r="I55" s="31" t="s">
        <v>32</v>
      </c>
    </row>
    <row r="56" spans="2:9" ht="18" customHeight="1">
      <c r="B56" s="28">
        <v>44724</v>
      </c>
      <c r="C56" s="24" t="s">
        <v>41</v>
      </c>
      <c r="D56" s="24" t="s">
        <v>46</v>
      </c>
      <c r="E56" s="29">
        <v>178200</v>
      </c>
      <c r="F56" s="24">
        <v>20</v>
      </c>
      <c r="G56" s="30">
        <f t="shared" si="0"/>
        <v>3564000</v>
      </c>
      <c r="H56" s="30">
        <f t="shared" si="1"/>
        <v>3029400</v>
      </c>
      <c r="I56" s="31" t="s">
        <v>32</v>
      </c>
    </row>
    <row r="57" spans="2:9" ht="18" customHeight="1">
      <c r="B57" s="28">
        <v>44727</v>
      </c>
      <c r="C57" s="24" t="s">
        <v>33</v>
      </c>
      <c r="D57" s="24" t="s">
        <v>54</v>
      </c>
      <c r="E57" s="29">
        <v>74800</v>
      </c>
      <c r="F57" s="24">
        <v>20</v>
      </c>
      <c r="G57" s="30">
        <f t="shared" si="0"/>
        <v>1496000</v>
      </c>
      <c r="H57" s="30">
        <f t="shared" si="1"/>
        <v>1271600</v>
      </c>
      <c r="I57" s="31" t="s">
        <v>32</v>
      </c>
    </row>
    <row r="58" spans="2:9" ht="18" customHeight="1">
      <c r="B58" s="28">
        <v>44730</v>
      </c>
      <c r="C58" s="24" t="s">
        <v>30</v>
      </c>
      <c r="D58" s="24" t="s">
        <v>54</v>
      </c>
      <c r="E58" s="29">
        <v>74800</v>
      </c>
      <c r="F58" s="24">
        <v>20</v>
      </c>
      <c r="G58" s="30">
        <f t="shared" si="0"/>
        <v>1496000</v>
      </c>
      <c r="H58" s="30">
        <f t="shared" si="1"/>
        <v>1271600</v>
      </c>
    </row>
    <row r="59" spans="2:9" ht="18" customHeight="1">
      <c r="B59" s="28">
        <v>44733</v>
      </c>
      <c r="C59" s="24" t="s">
        <v>33</v>
      </c>
      <c r="D59" s="24" t="s">
        <v>50</v>
      </c>
      <c r="E59" s="29">
        <v>1471680</v>
      </c>
      <c r="F59" s="24">
        <v>3</v>
      </c>
      <c r="G59" s="30">
        <f t="shared" si="0"/>
        <v>4415040</v>
      </c>
      <c r="H59" s="30">
        <f t="shared" si="1"/>
        <v>3752784</v>
      </c>
    </row>
    <row r="60" spans="2:9" ht="18" customHeight="1">
      <c r="B60" s="28">
        <v>44736</v>
      </c>
      <c r="C60" s="24" t="s">
        <v>35</v>
      </c>
      <c r="D60" s="24" t="s">
        <v>50</v>
      </c>
      <c r="E60" s="29">
        <v>1471680</v>
      </c>
      <c r="F60" s="24">
        <v>5</v>
      </c>
      <c r="G60" s="30">
        <f t="shared" si="0"/>
        <v>7358400</v>
      </c>
      <c r="H60" s="30">
        <f t="shared" si="1"/>
        <v>6254640</v>
      </c>
      <c r="I60" s="31" t="s">
        <v>32</v>
      </c>
    </row>
    <row r="61" spans="2:9" ht="18" customHeight="1">
      <c r="B61" s="28">
        <v>44739</v>
      </c>
      <c r="C61" s="24" t="s">
        <v>33</v>
      </c>
      <c r="D61" s="24" t="s">
        <v>31</v>
      </c>
      <c r="E61" s="29">
        <v>512600</v>
      </c>
      <c r="F61" s="24">
        <v>3</v>
      </c>
      <c r="G61" s="30">
        <f t="shared" si="0"/>
        <v>1537800</v>
      </c>
      <c r="H61" s="30">
        <f t="shared" si="1"/>
        <v>1307130</v>
      </c>
      <c r="I61" s="31" t="s">
        <v>32</v>
      </c>
    </row>
    <row r="62" spans="2:9" ht="18" customHeight="1">
      <c r="B62" s="28">
        <v>44742</v>
      </c>
      <c r="C62" s="24" t="s">
        <v>35</v>
      </c>
      <c r="D62" s="24" t="s">
        <v>31</v>
      </c>
      <c r="E62" s="29">
        <v>512600</v>
      </c>
      <c r="F62" s="24">
        <v>4</v>
      </c>
      <c r="G62" s="30">
        <f t="shared" si="0"/>
        <v>2050400</v>
      </c>
      <c r="H62" s="30">
        <f t="shared" si="1"/>
        <v>1742840</v>
      </c>
    </row>
    <row r="63" spans="2:9" ht="18" customHeight="1">
      <c r="B63" s="28">
        <v>44745</v>
      </c>
      <c r="C63" s="24" t="s">
        <v>41</v>
      </c>
      <c r="D63" s="24" t="s">
        <v>31</v>
      </c>
      <c r="E63" s="29">
        <v>512600</v>
      </c>
      <c r="F63" s="24">
        <v>15</v>
      </c>
      <c r="G63" s="30">
        <f t="shared" si="0"/>
        <v>7689000</v>
      </c>
      <c r="H63" s="30">
        <f t="shared" si="1"/>
        <v>6535650</v>
      </c>
      <c r="I63" s="31" t="s">
        <v>32</v>
      </c>
    </row>
    <row r="64" spans="2:9" ht="18" customHeight="1">
      <c r="B64" s="28">
        <v>44748</v>
      </c>
      <c r="C64" s="24" t="s">
        <v>36</v>
      </c>
      <c r="D64" s="24" t="s">
        <v>34</v>
      </c>
      <c r="E64" s="29">
        <v>450000</v>
      </c>
      <c r="F64" s="24">
        <v>18</v>
      </c>
      <c r="G64" s="30">
        <f t="shared" si="0"/>
        <v>8100000</v>
      </c>
      <c r="H64" s="30">
        <f t="shared" si="1"/>
        <v>6885000</v>
      </c>
    </row>
    <row r="65" spans="2:9" ht="18" customHeight="1">
      <c r="B65" s="28">
        <v>44751</v>
      </c>
      <c r="C65" s="24" t="s">
        <v>41</v>
      </c>
      <c r="D65" s="24" t="s">
        <v>42</v>
      </c>
      <c r="E65" s="29">
        <v>390150</v>
      </c>
      <c r="F65" s="24">
        <v>15</v>
      </c>
      <c r="G65" s="30">
        <f t="shared" si="0"/>
        <v>5852250</v>
      </c>
      <c r="H65" s="30">
        <f t="shared" si="1"/>
        <v>4974412.5</v>
      </c>
    </row>
    <row r="66" spans="2:9" ht="18" customHeight="1">
      <c r="B66" s="28">
        <v>44754</v>
      </c>
      <c r="C66" s="24" t="s">
        <v>36</v>
      </c>
      <c r="D66" s="24" t="s">
        <v>43</v>
      </c>
      <c r="E66" s="29">
        <v>339000</v>
      </c>
      <c r="F66" s="24">
        <v>22</v>
      </c>
      <c r="G66" s="30">
        <f t="shared" si="0"/>
        <v>7458000</v>
      </c>
      <c r="H66" s="30">
        <f t="shared" si="1"/>
        <v>6339300</v>
      </c>
      <c r="I66" s="31" t="s">
        <v>32</v>
      </c>
    </row>
    <row r="67" spans="2:9" ht="18" customHeight="1">
      <c r="B67" s="28">
        <v>44757</v>
      </c>
      <c r="C67" s="24" t="s">
        <v>30</v>
      </c>
      <c r="D67" s="24" t="s">
        <v>44</v>
      </c>
      <c r="E67" s="29">
        <v>319000</v>
      </c>
      <c r="F67" s="24">
        <v>15</v>
      </c>
      <c r="G67" s="30">
        <f t="shared" si="0"/>
        <v>4785000</v>
      </c>
      <c r="H67" s="30">
        <f t="shared" si="1"/>
        <v>4067250</v>
      </c>
      <c r="I67" s="31" t="s">
        <v>32</v>
      </c>
    </row>
    <row r="68" spans="2:9" ht="18" customHeight="1">
      <c r="B68" s="28">
        <v>44760</v>
      </c>
      <c r="C68" s="24" t="s">
        <v>30</v>
      </c>
      <c r="D68" s="24" t="s">
        <v>49</v>
      </c>
      <c r="E68" s="29">
        <v>199000</v>
      </c>
      <c r="F68" s="24">
        <v>10</v>
      </c>
      <c r="G68" s="30">
        <f t="shared" si="0"/>
        <v>1990000</v>
      </c>
      <c r="H68" s="30">
        <f t="shared" si="1"/>
        <v>1691500</v>
      </c>
    </row>
    <row r="69" spans="2:9" ht="18" customHeight="1">
      <c r="B69" s="28">
        <v>44763</v>
      </c>
      <c r="C69" s="24" t="s">
        <v>30</v>
      </c>
      <c r="D69" s="24" t="s">
        <v>34</v>
      </c>
      <c r="E69" s="29">
        <v>450000</v>
      </c>
      <c r="F69" s="24">
        <v>13</v>
      </c>
      <c r="G69" s="30">
        <f t="shared" ref="G69:G123" si="2">E69*F69</f>
        <v>5850000</v>
      </c>
      <c r="H69" s="30">
        <f t="shared" ref="H69:H123" si="3">G69*(1-15%)</f>
        <v>4972500</v>
      </c>
    </row>
    <row r="70" spans="2:9" ht="18" customHeight="1">
      <c r="B70" s="28">
        <v>44766</v>
      </c>
      <c r="C70" s="24" t="s">
        <v>33</v>
      </c>
      <c r="D70" s="24" t="s">
        <v>42</v>
      </c>
      <c r="E70" s="29">
        <v>390150</v>
      </c>
      <c r="F70" s="24">
        <v>10</v>
      </c>
      <c r="G70" s="30">
        <f t="shared" si="2"/>
        <v>3901500</v>
      </c>
      <c r="H70" s="30">
        <f t="shared" si="3"/>
        <v>3316275</v>
      </c>
    </row>
    <row r="71" spans="2:9" ht="18" customHeight="1">
      <c r="B71" s="28">
        <v>44769</v>
      </c>
      <c r="C71" s="24" t="s">
        <v>30</v>
      </c>
      <c r="D71" s="24" t="s">
        <v>42</v>
      </c>
      <c r="E71" s="29">
        <v>390150</v>
      </c>
      <c r="F71" s="24">
        <v>8</v>
      </c>
      <c r="G71" s="30">
        <f t="shared" si="2"/>
        <v>3121200</v>
      </c>
      <c r="H71" s="30">
        <f t="shared" si="3"/>
        <v>2653020</v>
      </c>
      <c r="I71" s="31" t="s">
        <v>32</v>
      </c>
    </row>
    <row r="72" spans="2:9" ht="18" customHeight="1">
      <c r="B72" s="28">
        <v>44772</v>
      </c>
      <c r="C72" s="24" t="s">
        <v>35</v>
      </c>
      <c r="D72" s="24" t="s">
        <v>42</v>
      </c>
      <c r="E72" s="29">
        <v>390150</v>
      </c>
      <c r="F72" s="24">
        <v>10</v>
      </c>
      <c r="G72" s="30">
        <f t="shared" si="2"/>
        <v>3901500</v>
      </c>
      <c r="H72" s="30">
        <f t="shared" si="3"/>
        <v>3316275</v>
      </c>
      <c r="I72" s="31" t="s">
        <v>32</v>
      </c>
    </row>
    <row r="73" spans="2:9" ht="18" customHeight="1">
      <c r="B73" s="28">
        <v>44775</v>
      </c>
      <c r="C73" s="24" t="s">
        <v>41</v>
      </c>
      <c r="D73" s="24" t="s">
        <v>37</v>
      </c>
      <c r="E73" s="29">
        <v>332100</v>
      </c>
      <c r="F73" s="24">
        <v>5</v>
      </c>
      <c r="G73" s="30">
        <f t="shared" si="2"/>
        <v>1660500</v>
      </c>
      <c r="H73" s="30">
        <f t="shared" si="3"/>
        <v>1411425</v>
      </c>
    </row>
    <row r="74" spans="2:9" ht="18" customHeight="1">
      <c r="B74" s="28">
        <v>44778</v>
      </c>
      <c r="C74" s="24" t="s">
        <v>36</v>
      </c>
      <c r="D74" s="24" t="s">
        <v>45</v>
      </c>
      <c r="E74" s="29">
        <v>233500</v>
      </c>
      <c r="F74" s="24">
        <v>17</v>
      </c>
      <c r="G74" s="30">
        <f t="shared" si="2"/>
        <v>3969500</v>
      </c>
      <c r="H74" s="30">
        <f t="shared" si="3"/>
        <v>3374075</v>
      </c>
    </row>
    <row r="75" spans="2:9" ht="18" customHeight="1">
      <c r="B75" s="28">
        <v>44781</v>
      </c>
      <c r="C75" s="24" t="s">
        <v>55</v>
      </c>
      <c r="D75" s="24" t="s">
        <v>39</v>
      </c>
      <c r="E75" s="29">
        <v>159000</v>
      </c>
      <c r="F75" s="24">
        <v>20</v>
      </c>
      <c r="G75" s="30">
        <f t="shared" si="2"/>
        <v>3180000</v>
      </c>
      <c r="H75" s="30">
        <f t="shared" si="3"/>
        <v>2703000</v>
      </c>
      <c r="I75" s="31" t="s">
        <v>32</v>
      </c>
    </row>
    <row r="76" spans="2:9" ht="18" customHeight="1">
      <c r="B76" s="28">
        <v>44784</v>
      </c>
      <c r="C76" s="24" t="s">
        <v>35</v>
      </c>
      <c r="D76" s="24" t="s">
        <v>47</v>
      </c>
      <c r="E76" s="29">
        <v>109000</v>
      </c>
      <c r="F76" s="24">
        <v>10</v>
      </c>
      <c r="G76" s="30">
        <f t="shared" si="2"/>
        <v>1090000</v>
      </c>
      <c r="H76" s="30">
        <f t="shared" si="3"/>
        <v>926500</v>
      </c>
      <c r="I76" s="31" t="s">
        <v>32</v>
      </c>
    </row>
    <row r="77" spans="2:9" ht="18" customHeight="1">
      <c r="B77" s="28">
        <v>44787</v>
      </c>
      <c r="C77" s="24" t="s">
        <v>41</v>
      </c>
      <c r="D77" s="24" t="s">
        <v>47</v>
      </c>
      <c r="E77" s="29">
        <v>109000</v>
      </c>
      <c r="F77" s="24">
        <v>50</v>
      </c>
      <c r="G77" s="30">
        <f t="shared" si="2"/>
        <v>5450000</v>
      </c>
      <c r="H77" s="30">
        <f t="shared" si="3"/>
        <v>4632500</v>
      </c>
    </row>
    <row r="78" spans="2:9" ht="18" customHeight="1">
      <c r="B78" s="28">
        <v>44790</v>
      </c>
      <c r="C78" s="24" t="s">
        <v>33</v>
      </c>
      <c r="D78" s="24" t="s">
        <v>48</v>
      </c>
      <c r="E78" s="32">
        <v>69800</v>
      </c>
      <c r="F78" s="24">
        <v>30</v>
      </c>
      <c r="G78" s="30">
        <f t="shared" si="2"/>
        <v>2094000</v>
      </c>
      <c r="H78" s="30">
        <f t="shared" si="3"/>
        <v>1779900</v>
      </c>
      <c r="I78" s="31" t="s">
        <v>32</v>
      </c>
    </row>
    <row r="79" spans="2:9" ht="18" customHeight="1">
      <c r="B79" s="28">
        <v>44793</v>
      </c>
      <c r="C79" s="24" t="s">
        <v>38</v>
      </c>
      <c r="D79" s="24" t="s">
        <v>39</v>
      </c>
      <c r="E79" s="29">
        <v>159000</v>
      </c>
      <c r="F79" s="24">
        <v>8</v>
      </c>
      <c r="G79" s="30">
        <f t="shared" si="2"/>
        <v>1272000</v>
      </c>
      <c r="H79" s="30">
        <f t="shared" si="3"/>
        <v>1081200</v>
      </c>
    </row>
    <row r="80" spans="2:9" ht="18" customHeight="1">
      <c r="B80" s="28">
        <v>44796</v>
      </c>
      <c r="C80" s="24" t="s">
        <v>33</v>
      </c>
      <c r="D80" s="24" t="s">
        <v>40</v>
      </c>
      <c r="E80" s="29">
        <v>1090000</v>
      </c>
      <c r="F80" s="24">
        <v>5</v>
      </c>
      <c r="G80" s="30">
        <f t="shared" si="2"/>
        <v>5450000</v>
      </c>
      <c r="H80" s="30">
        <f t="shared" si="3"/>
        <v>4632500</v>
      </c>
    </row>
    <row r="81" spans="2:9" ht="18" customHeight="1">
      <c r="B81" s="28">
        <v>44799</v>
      </c>
      <c r="C81" s="24" t="s">
        <v>30</v>
      </c>
      <c r="D81" s="24" t="s">
        <v>40</v>
      </c>
      <c r="E81" s="29">
        <v>1090000</v>
      </c>
      <c r="F81" s="24">
        <v>7</v>
      </c>
      <c r="G81" s="30">
        <f t="shared" si="2"/>
        <v>7630000</v>
      </c>
      <c r="H81" s="30">
        <f t="shared" si="3"/>
        <v>6485500</v>
      </c>
      <c r="I81" s="31" t="s">
        <v>32</v>
      </c>
    </row>
    <row r="82" spans="2:9" ht="18" customHeight="1">
      <c r="B82" s="28">
        <v>44802</v>
      </c>
      <c r="C82" s="24" t="s">
        <v>36</v>
      </c>
      <c r="D82" s="24" t="s">
        <v>31</v>
      </c>
      <c r="E82" s="29">
        <v>512600</v>
      </c>
      <c r="F82" s="24">
        <v>10</v>
      </c>
      <c r="G82" s="30">
        <f t="shared" si="2"/>
        <v>5126000</v>
      </c>
      <c r="H82" s="30">
        <f t="shared" si="3"/>
        <v>4357100</v>
      </c>
      <c r="I82" s="31" t="s">
        <v>32</v>
      </c>
    </row>
    <row r="83" spans="2:9" ht="18" customHeight="1">
      <c r="B83" s="28">
        <v>44805</v>
      </c>
      <c r="C83" s="24" t="s">
        <v>41</v>
      </c>
      <c r="D83" s="24" t="s">
        <v>34</v>
      </c>
      <c r="E83" s="29">
        <v>450000</v>
      </c>
      <c r="F83" s="24">
        <v>12</v>
      </c>
      <c r="G83" s="30">
        <f t="shared" si="2"/>
        <v>5400000</v>
      </c>
      <c r="H83" s="30">
        <f t="shared" si="3"/>
        <v>4590000</v>
      </c>
    </row>
    <row r="84" spans="2:9" ht="18" customHeight="1">
      <c r="B84" s="28">
        <v>44808</v>
      </c>
      <c r="C84" s="24" t="s">
        <v>36</v>
      </c>
      <c r="D84" s="24" t="s">
        <v>42</v>
      </c>
      <c r="E84" s="29">
        <v>390150</v>
      </c>
      <c r="F84" s="24">
        <v>7</v>
      </c>
      <c r="G84" s="30">
        <f t="shared" si="2"/>
        <v>2731050</v>
      </c>
      <c r="H84" s="30">
        <f t="shared" si="3"/>
        <v>2321392.5</v>
      </c>
    </row>
    <row r="85" spans="2:9" ht="18" customHeight="1">
      <c r="B85" s="28">
        <v>44811</v>
      </c>
      <c r="C85" s="24" t="s">
        <v>41</v>
      </c>
      <c r="D85" s="24" t="s">
        <v>43</v>
      </c>
      <c r="E85" s="29">
        <v>339000</v>
      </c>
      <c r="F85" s="24">
        <v>10</v>
      </c>
      <c r="G85" s="30">
        <f t="shared" si="2"/>
        <v>3390000</v>
      </c>
      <c r="H85" s="30">
        <f t="shared" si="3"/>
        <v>2881500</v>
      </c>
      <c r="I85" s="31" t="s">
        <v>32</v>
      </c>
    </row>
    <row r="86" spans="2:9" ht="18" customHeight="1">
      <c r="B86" s="28">
        <v>44814</v>
      </c>
      <c r="C86" s="24" t="s">
        <v>33</v>
      </c>
      <c r="D86" s="24" t="s">
        <v>37</v>
      </c>
      <c r="E86" s="29">
        <v>332100</v>
      </c>
      <c r="F86" s="24">
        <v>15</v>
      </c>
      <c r="G86" s="30">
        <f t="shared" si="2"/>
        <v>4981500</v>
      </c>
      <c r="H86" s="30">
        <f t="shared" si="3"/>
        <v>4234275</v>
      </c>
      <c r="I86" s="31" t="s">
        <v>32</v>
      </c>
    </row>
    <row r="87" spans="2:9" ht="18" customHeight="1">
      <c r="B87" s="28">
        <v>44817</v>
      </c>
      <c r="C87" s="24" t="s">
        <v>30</v>
      </c>
      <c r="D87" s="24" t="s">
        <v>37</v>
      </c>
      <c r="E87" s="29">
        <v>332100</v>
      </c>
      <c r="F87" s="24">
        <v>20</v>
      </c>
      <c r="G87" s="30">
        <f t="shared" si="2"/>
        <v>6642000</v>
      </c>
      <c r="H87" s="30">
        <f t="shared" si="3"/>
        <v>5645700</v>
      </c>
    </row>
    <row r="88" spans="2:9" ht="18" customHeight="1">
      <c r="B88" s="28">
        <v>44820</v>
      </c>
      <c r="C88" s="24" t="s">
        <v>35</v>
      </c>
      <c r="D88" s="24" t="s">
        <v>37</v>
      </c>
      <c r="E88" s="29">
        <v>332100</v>
      </c>
      <c r="F88" s="24">
        <v>10</v>
      </c>
      <c r="G88" s="30">
        <f t="shared" si="2"/>
        <v>3321000</v>
      </c>
      <c r="H88" s="30">
        <f t="shared" si="3"/>
        <v>2822850</v>
      </c>
      <c r="I88" s="31" t="s">
        <v>32</v>
      </c>
    </row>
    <row r="89" spans="2:9" ht="18" customHeight="1">
      <c r="B89" s="28">
        <v>44823</v>
      </c>
      <c r="C89" s="24" t="s">
        <v>33</v>
      </c>
      <c r="D89" s="24" t="s">
        <v>44</v>
      </c>
      <c r="E89" s="29">
        <v>319000</v>
      </c>
      <c r="F89" s="24">
        <v>10</v>
      </c>
      <c r="G89" s="30">
        <f t="shared" si="2"/>
        <v>3190000</v>
      </c>
      <c r="H89" s="30">
        <f t="shared" si="3"/>
        <v>2711500</v>
      </c>
    </row>
    <row r="90" spans="2:9" ht="18" customHeight="1">
      <c r="B90" s="28">
        <v>44826</v>
      </c>
      <c r="C90" s="24" t="s">
        <v>51</v>
      </c>
      <c r="D90" s="24" t="s">
        <v>39</v>
      </c>
      <c r="E90" s="29">
        <v>159000</v>
      </c>
      <c r="F90" s="24">
        <v>20</v>
      </c>
      <c r="G90" s="30">
        <f t="shared" si="2"/>
        <v>3180000</v>
      </c>
      <c r="H90" s="30">
        <f t="shared" si="3"/>
        <v>2703000</v>
      </c>
    </row>
    <row r="91" spans="2:9" ht="18" customHeight="1">
      <c r="B91" s="28">
        <v>44829</v>
      </c>
      <c r="C91" s="24" t="s">
        <v>52</v>
      </c>
      <c r="D91" s="24" t="s">
        <v>39</v>
      </c>
      <c r="E91" s="29">
        <v>159000</v>
      </c>
      <c r="F91" s="24">
        <v>20</v>
      </c>
      <c r="G91" s="30">
        <f t="shared" si="2"/>
        <v>3180000</v>
      </c>
      <c r="H91" s="30">
        <f t="shared" si="3"/>
        <v>2703000</v>
      </c>
      <c r="I91" s="31" t="s">
        <v>32</v>
      </c>
    </row>
    <row r="92" spans="2:9" ht="18" customHeight="1">
      <c r="B92" s="28">
        <v>44832</v>
      </c>
      <c r="C92" s="24" t="s">
        <v>53</v>
      </c>
      <c r="D92" s="24" t="s">
        <v>39</v>
      </c>
      <c r="E92" s="29">
        <v>159000</v>
      </c>
      <c r="F92" s="24">
        <v>20</v>
      </c>
      <c r="G92" s="30">
        <f t="shared" si="2"/>
        <v>3180000</v>
      </c>
      <c r="H92" s="30">
        <f t="shared" si="3"/>
        <v>2703000</v>
      </c>
      <c r="I92" s="31" t="s">
        <v>32</v>
      </c>
    </row>
    <row r="93" spans="2:9" ht="18" customHeight="1">
      <c r="B93" s="28">
        <v>44835</v>
      </c>
      <c r="C93" s="24" t="s">
        <v>33</v>
      </c>
      <c r="D93" s="24" t="s">
        <v>47</v>
      </c>
      <c r="E93" s="29">
        <v>109000</v>
      </c>
      <c r="F93" s="24">
        <v>46</v>
      </c>
      <c r="G93" s="30">
        <f t="shared" si="2"/>
        <v>5014000</v>
      </c>
      <c r="H93" s="30">
        <f t="shared" si="3"/>
        <v>4261900</v>
      </c>
    </row>
    <row r="94" spans="2:9" ht="18" customHeight="1">
      <c r="B94" s="28">
        <v>44838</v>
      </c>
      <c r="C94" s="24" t="s">
        <v>30</v>
      </c>
      <c r="D94" s="24" t="s">
        <v>47</v>
      </c>
      <c r="E94" s="29">
        <v>109000</v>
      </c>
      <c r="F94" s="24">
        <v>20</v>
      </c>
      <c r="G94" s="30">
        <f t="shared" si="2"/>
        <v>2180000</v>
      </c>
      <c r="H94" s="30">
        <f t="shared" si="3"/>
        <v>1853000</v>
      </c>
    </row>
    <row r="95" spans="2:9" ht="18" customHeight="1">
      <c r="B95" s="28">
        <v>44841</v>
      </c>
      <c r="C95" s="24" t="s">
        <v>36</v>
      </c>
      <c r="D95" s="24" t="s">
        <v>54</v>
      </c>
      <c r="E95" s="29">
        <v>74800</v>
      </c>
      <c r="F95" s="24">
        <v>22</v>
      </c>
      <c r="G95" s="30">
        <f t="shared" si="2"/>
        <v>1645600</v>
      </c>
      <c r="H95" s="30">
        <f t="shared" si="3"/>
        <v>1398760</v>
      </c>
      <c r="I95" s="31" t="s">
        <v>32</v>
      </c>
    </row>
    <row r="96" spans="2:9" ht="18" customHeight="1">
      <c r="B96" s="28">
        <v>44844</v>
      </c>
      <c r="C96" s="24" t="s">
        <v>35</v>
      </c>
      <c r="D96" s="24" t="s">
        <v>54</v>
      </c>
      <c r="E96" s="29">
        <v>74800</v>
      </c>
      <c r="F96" s="24">
        <v>20</v>
      </c>
      <c r="G96" s="30">
        <f t="shared" si="2"/>
        <v>1496000</v>
      </c>
      <c r="H96" s="30">
        <f t="shared" si="3"/>
        <v>1271600</v>
      </c>
      <c r="I96" s="31" t="s">
        <v>32</v>
      </c>
    </row>
    <row r="97" spans="2:9" ht="18" customHeight="1">
      <c r="B97" s="28">
        <v>44847</v>
      </c>
      <c r="C97" s="24" t="s">
        <v>41</v>
      </c>
      <c r="D97" s="24" t="s">
        <v>54</v>
      </c>
      <c r="E97" s="29">
        <v>74800</v>
      </c>
      <c r="F97" s="24">
        <v>20</v>
      </c>
      <c r="G97" s="30">
        <f t="shared" si="2"/>
        <v>1496000</v>
      </c>
      <c r="H97" s="30">
        <f t="shared" si="3"/>
        <v>1271600</v>
      </c>
    </row>
    <row r="98" spans="2:9" ht="18" customHeight="1">
      <c r="B98" s="28">
        <v>44850</v>
      </c>
      <c r="C98" s="24" t="s">
        <v>36</v>
      </c>
      <c r="D98" s="24" t="s">
        <v>48</v>
      </c>
      <c r="E98" s="29">
        <v>69800</v>
      </c>
      <c r="F98" s="24">
        <v>22</v>
      </c>
      <c r="G98" s="30">
        <f t="shared" si="2"/>
        <v>1535600</v>
      </c>
      <c r="H98" s="30">
        <f t="shared" si="3"/>
        <v>1305260</v>
      </c>
      <c r="I98" s="31" t="s">
        <v>32</v>
      </c>
    </row>
    <row r="99" spans="2:9" ht="18" customHeight="1">
      <c r="B99" s="28">
        <v>44853</v>
      </c>
      <c r="C99" s="24" t="s">
        <v>30</v>
      </c>
      <c r="D99" s="24" t="s">
        <v>48</v>
      </c>
      <c r="E99" s="29">
        <v>69800</v>
      </c>
      <c r="F99" s="24">
        <v>20</v>
      </c>
      <c r="G99" s="30">
        <f t="shared" si="2"/>
        <v>1396000</v>
      </c>
      <c r="H99" s="30">
        <f t="shared" si="3"/>
        <v>1186600</v>
      </c>
      <c r="I99" s="31" t="s">
        <v>32</v>
      </c>
    </row>
    <row r="100" spans="2:9" ht="18" customHeight="1">
      <c r="B100" s="28">
        <v>44856</v>
      </c>
      <c r="C100" s="24" t="s">
        <v>41</v>
      </c>
      <c r="D100" s="24" t="s">
        <v>48</v>
      </c>
      <c r="E100" s="29">
        <v>69800</v>
      </c>
      <c r="F100" s="24">
        <v>18</v>
      </c>
      <c r="G100" s="30">
        <f t="shared" si="2"/>
        <v>1256400</v>
      </c>
      <c r="H100" s="30">
        <f t="shared" si="3"/>
        <v>1067940</v>
      </c>
      <c r="I100" s="31" t="s">
        <v>32</v>
      </c>
    </row>
    <row r="101" spans="2:9" ht="18" customHeight="1">
      <c r="B101" s="28">
        <v>44859</v>
      </c>
      <c r="C101" s="24" t="s">
        <v>41</v>
      </c>
      <c r="D101" s="24" t="s">
        <v>42</v>
      </c>
      <c r="E101" s="29">
        <v>390150</v>
      </c>
      <c r="F101" s="24">
        <v>15</v>
      </c>
      <c r="G101" s="30">
        <f t="shared" si="2"/>
        <v>5852250</v>
      </c>
      <c r="H101" s="30">
        <f t="shared" si="3"/>
        <v>4974412.5</v>
      </c>
      <c r="I101" s="31" t="s">
        <v>32</v>
      </c>
    </row>
    <row r="102" spans="2:9" ht="18" customHeight="1">
      <c r="B102" s="28">
        <v>44862</v>
      </c>
      <c r="C102" s="24" t="s">
        <v>36</v>
      </c>
      <c r="D102" s="24" t="s">
        <v>43</v>
      </c>
      <c r="E102" s="29">
        <v>339000</v>
      </c>
      <c r="F102" s="24">
        <v>22</v>
      </c>
      <c r="G102" s="30">
        <f t="shared" si="2"/>
        <v>7458000</v>
      </c>
      <c r="H102" s="30">
        <f t="shared" si="3"/>
        <v>6339300</v>
      </c>
    </row>
    <row r="103" spans="2:9" ht="18" customHeight="1">
      <c r="B103" s="28">
        <v>44865</v>
      </c>
      <c r="C103" s="24" t="s">
        <v>30</v>
      </c>
      <c r="D103" s="24" t="s">
        <v>44</v>
      </c>
      <c r="E103" s="29">
        <v>319000</v>
      </c>
      <c r="F103" s="24">
        <v>15</v>
      </c>
      <c r="G103" s="30">
        <f t="shared" si="2"/>
        <v>4785000</v>
      </c>
      <c r="H103" s="30">
        <f t="shared" si="3"/>
        <v>4067250</v>
      </c>
      <c r="I103" s="31" t="s">
        <v>32</v>
      </c>
    </row>
    <row r="104" spans="2:9" ht="18" customHeight="1">
      <c r="B104" s="28">
        <v>44868</v>
      </c>
      <c r="C104" s="24" t="s">
        <v>30</v>
      </c>
      <c r="D104" s="24" t="s">
        <v>49</v>
      </c>
      <c r="E104" s="29">
        <v>199000</v>
      </c>
      <c r="F104" s="24">
        <v>10</v>
      </c>
      <c r="G104" s="30">
        <f t="shared" si="2"/>
        <v>1990000</v>
      </c>
      <c r="H104" s="30">
        <f t="shared" si="3"/>
        <v>1691500</v>
      </c>
      <c r="I104" s="31" t="s">
        <v>32</v>
      </c>
    </row>
    <row r="105" spans="2:9" ht="18" customHeight="1">
      <c r="B105" s="28">
        <v>44871</v>
      </c>
      <c r="C105" s="24" t="s">
        <v>30</v>
      </c>
      <c r="D105" s="24" t="s">
        <v>34</v>
      </c>
      <c r="E105" s="29">
        <v>450000</v>
      </c>
      <c r="F105" s="24">
        <v>13</v>
      </c>
      <c r="G105" s="30">
        <f t="shared" si="2"/>
        <v>5850000</v>
      </c>
      <c r="H105" s="30">
        <f t="shared" si="3"/>
        <v>4972500</v>
      </c>
    </row>
    <row r="106" spans="2:9" ht="18" customHeight="1">
      <c r="B106" s="28">
        <v>44874</v>
      </c>
      <c r="C106" s="24" t="s">
        <v>33</v>
      </c>
      <c r="D106" s="24" t="s">
        <v>42</v>
      </c>
      <c r="E106" s="29">
        <v>390150</v>
      </c>
      <c r="F106" s="24">
        <v>10</v>
      </c>
      <c r="G106" s="30">
        <f t="shared" si="2"/>
        <v>3901500</v>
      </c>
      <c r="H106" s="30">
        <f t="shared" si="3"/>
        <v>3316275</v>
      </c>
    </row>
    <row r="107" spans="2:9" ht="18" customHeight="1">
      <c r="B107" s="28">
        <v>44877</v>
      </c>
      <c r="C107" s="24" t="s">
        <v>30</v>
      </c>
      <c r="D107" s="24" t="s">
        <v>42</v>
      </c>
      <c r="E107" s="29">
        <v>390150</v>
      </c>
      <c r="F107" s="24">
        <v>100</v>
      </c>
      <c r="G107" s="30">
        <f t="shared" si="2"/>
        <v>39015000</v>
      </c>
      <c r="H107" s="30">
        <f t="shared" si="3"/>
        <v>33162750</v>
      </c>
      <c r="I107" s="31" t="s">
        <v>32</v>
      </c>
    </row>
    <row r="108" spans="2:9" ht="18" customHeight="1">
      <c r="B108" s="28">
        <v>44880</v>
      </c>
      <c r="C108" s="24" t="s">
        <v>35</v>
      </c>
      <c r="D108" s="24" t="s">
        <v>42</v>
      </c>
      <c r="E108" s="29">
        <v>390150</v>
      </c>
      <c r="F108" s="24">
        <v>10</v>
      </c>
      <c r="G108" s="30">
        <f t="shared" si="2"/>
        <v>3901500</v>
      </c>
      <c r="H108" s="30">
        <f t="shared" si="3"/>
        <v>3316275</v>
      </c>
      <c r="I108" s="31" t="s">
        <v>32</v>
      </c>
    </row>
    <row r="109" spans="2:9" ht="18" customHeight="1">
      <c r="B109" s="28">
        <v>44883</v>
      </c>
      <c r="C109" s="24" t="s">
        <v>41</v>
      </c>
      <c r="D109" s="24" t="s">
        <v>37</v>
      </c>
      <c r="E109" s="29">
        <v>332100</v>
      </c>
      <c r="F109" s="24">
        <v>10</v>
      </c>
      <c r="G109" s="30">
        <f t="shared" si="2"/>
        <v>3321000</v>
      </c>
      <c r="H109" s="30">
        <f t="shared" si="3"/>
        <v>2822850</v>
      </c>
    </row>
    <row r="110" spans="2:9" ht="18" customHeight="1">
      <c r="B110" s="28">
        <v>44886</v>
      </c>
      <c r="C110" s="24" t="s">
        <v>36</v>
      </c>
      <c r="D110" s="24" t="s">
        <v>45</v>
      </c>
      <c r="E110" s="29">
        <v>233500</v>
      </c>
      <c r="F110" s="24">
        <v>17</v>
      </c>
      <c r="G110" s="30">
        <f t="shared" si="2"/>
        <v>3969500</v>
      </c>
      <c r="H110" s="30">
        <f t="shared" si="3"/>
        <v>3374075</v>
      </c>
      <c r="I110" s="31" t="s">
        <v>32</v>
      </c>
    </row>
    <row r="111" spans="2:9" ht="18" customHeight="1">
      <c r="B111" s="28">
        <v>44889</v>
      </c>
      <c r="C111" s="24" t="s">
        <v>55</v>
      </c>
      <c r="D111" s="24" t="s">
        <v>39</v>
      </c>
      <c r="E111" s="29">
        <v>159000</v>
      </c>
      <c r="F111" s="24">
        <v>20</v>
      </c>
      <c r="G111" s="30">
        <f t="shared" si="2"/>
        <v>3180000</v>
      </c>
      <c r="H111" s="30">
        <f t="shared" si="3"/>
        <v>2703000</v>
      </c>
    </row>
    <row r="112" spans="2:9" ht="18" customHeight="1">
      <c r="B112" s="28">
        <v>44892</v>
      </c>
      <c r="C112" s="24" t="s">
        <v>41</v>
      </c>
      <c r="D112" s="24" t="s">
        <v>45</v>
      </c>
      <c r="E112" s="29">
        <v>233500</v>
      </c>
      <c r="F112" s="24">
        <v>5</v>
      </c>
      <c r="G112" s="30">
        <f t="shared" si="2"/>
        <v>1167500</v>
      </c>
      <c r="H112" s="30">
        <f t="shared" si="3"/>
        <v>992375</v>
      </c>
    </row>
    <row r="113" spans="2:9" ht="18" customHeight="1">
      <c r="B113" s="28">
        <v>44895</v>
      </c>
      <c r="C113" s="24" t="s">
        <v>36</v>
      </c>
      <c r="D113" s="24" t="s">
        <v>46</v>
      </c>
      <c r="E113" s="29">
        <v>178200</v>
      </c>
      <c r="F113" s="24">
        <v>50</v>
      </c>
      <c r="G113" s="30">
        <f t="shared" si="2"/>
        <v>8910000</v>
      </c>
      <c r="H113" s="30">
        <f t="shared" si="3"/>
        <v>7573500</v>
      </c>
      <c r="I113" s="31" t="s">
        <v>32</v>
      </c>
    </row>
    <row r="114" spans="2:9" ht="18" customHeight="1">
      <c r="B114" s="28">
        <v>44898</v>
      </c>
      <c r="C114" s="24" t="s">
        <v>30</v>
      </c>
      <c r="D114" s="24" t="s">
        <v>46</v>
      </c>
      <c r="E114" s="29">
        <v>178200</v>
      </c>
      <c r="F114" s="24">
        <v>32</v>
      </c>
      <c r="G114" s="30">
        <f t="shared" si="2"/>
        <v>5702400</v>
      </c>
      <c r="H114" s="30">
        <f t="shared" si="3"/>
        <v>4847040</v>
      </c>
      <c r="I114" s="31" t="s">
        <v>32</v>
      </c>
    </row>
    <row r="115" spans="2:9" ht="18" customHeight="1">
      <c r="B115" s="28">
        <v>44901</v>
      </c>
      <c r="C115" s="24" t="s">
        <v>36</v>
      </c>
      <c r="D115" s="24" t="s">
        <v>47</v>
      </c>
      <c r="E115" s="29">
        <v>109000</v>
      </c>
      <c r="F115" s="24">
        <v>17</v>
      </c>
      <c r="G115" s="30">
        <f t="shared" si="2"/>
        <v>1853000</v>
      </c>
      <c r="H115" s="30">
        <f t="shared" si="3"/>
        <v>1575050</v>
      </c>
    </row>
    <row r="116" spans="2:9" ht="18" customHeight="1">
      <c r="B116" s="28">
        <v>44904</v>
      </c>
      <c r="C116" s="24" t="s">
        <v>35</v>
      </c>
      <c r="D116" s="24" t="s">
        <v>48</v>
      </c>
      <c r="E116" s="29">
        <v>69800</v>
      </c>
      <c r="F116" s="24">
        <v>55</v>
      </c>
      <c r="G116" s="30">
        <f t="shared" si="2"/>
        <v>3839000</v>
      </c>
      <c r="H116" s="30">
        <f t="shared" si="3"/>
        <v>3263150</v>
      </c>
    </row>
    <row r="117" spans="2:9" ht="18" customHeight="1">
      <c r="B117" s="28">
        <v>44907</v>
      </c>
      <c r="C117" s="24" t="s">
        <v>36</v>
      </c>
      <c r="D117" s="24" t="s">
        <v>40</v>
      </c>
      <c r="E117" s="29">
        <v>1090000</v>
      </c>
      <c r="F117" s="24">
        <v>5</v>
      </c>
      <c r="G117" s="30">
        <f t="shared" si="2"/>
        <v>5450000</v>
      </c>
      <c r="H117" s="30">
        <f t="shared" si="3"/>
        <v>4632500</v>
      </c>
      <c r="I117" s="31" t="s">
        <v>32</v>
      </c>
    </row>
    <row r="118" spans="2:9" ht="18" customHeight="1">
      <c r="B118" s="28">
        <v>44910</v>
      </c>
      <c r="C118" s="24" t="s">
        <v>33</v>
      </c>
      <c r="D118" s="24" t="s">
        <v>43</v>
      </c>
      <c r="E118" s="29">
        <v>339000</v>
      </c>
      <c r="F118" s="24">
        <v>10</v>
      </c>
      <c r="G118" s="30">
        <f t="shared" si="2"/>
        <v>3390000</v>
      </c>
      <c r="H118" s="30">
        <f t="shared" si="3"/>
        <v>2881500</v>
      </c>
      <c r="I118" s="31" t="s">
        <v>32</v>
      </c>
    </row>
    <row r="119" spans="2:9" ht="18" customHeight="1">
      <c r="B119" s="28">
        <v>44913</v>
      </c>
      <c r="C119" s="24" t="s">
        <v>30</v>
      </c>
      <c r="D119" s="24" t="s">
        <v>43</v>
      </c>
      <c r="E119" s="29">
        <v>339000</v>
      </c>
      <c r="F119" s="24">
        <v>15</v>
      </c>
      <c r="G119" s="30">
        <f t="shared" si="2"/>
        <v>5085000</v>
      </c>
      <c r="H119" s="30">
        <f t="shared" si="3"/>
        <v>4322250</v>
      </c>
    </row>
    <row r="120" spans="2:9" ht="18" customHeight="1">
      <c r="B120" s="28">
        <v>44916</v>
      </c>
      <c r="C120" s="24" t="s">
        <v>35</v>
      </c>
      <c r="D120" s="24" t="s">
        <v>43</v>
      </c>
      <c r="E120" s="29">
        <v>339000</v>
      </c>
      <c r="F120" s="24">
        <v>3</v>
      </c>
      <c r="G120" s="30">
        <f t="shared" si="2"/>
        <v>1017000</v>
      </c>
      <c r="H120" s="30">
        <f t="shared" si="3"/>
        <v>864450</v>
      </c>
    </row>
    <row r="121" spans="2:9" ht="18" customHeight="1">
      <c r="B121" s="28">
        <v>44919</v>
      </c>
      <c r="C121" s="24" t="s">
        <v>41</v>
      </c>
      <c r="D121" s="24" t="s">
        <v>49</v>
      </c>
      <c r="E121" s="29">
        <v>199000</v>
      </c>
      <c r="F121" s="24">
        <v>15</v>
      </c>
      <c r="G121" s="30">
        <f t="shared" si="2"/>
        <v>2985000</v>
      </c>
      <c r="H121" s="30">
        <f t="shared" si="3"/>
        <v>2537250</v>
      </c>
      <c r="I121" s="31" t="s">
        <v>32</v>
      </c>
    </row>
    <row r="122" spans="2:9" ht="18" customHeight="1">
      <c r="B122" s="28">
        <v>44922</v>
      </c>
      <c r="C122" s="24" t="s">
        <v>36</v>
      </c>
      <c r="D122" s="24" t="s">
        <v>50</v>
      </c>
      <c r="E122" s="29">
        <v>1471680</v>
      </c>
      <c r="F122" s="24">
        <v>4</v>
      </c>
      <c r="G122" s="30">
        <f t="shared" si="2"/>
        <v>5886720</v>
      </c>
      <c r="H122" s="30">
        <f t="shared" si="3"/>
        <v>5003712</v>
      </c>
      <c r="I122" s="31" t="s">
        <v>32</v>
      </c>
    </row>
    <row r="123" spans="2:9" ht="18" customHeight="1">
      <c r="B123" s="28">
        <v>44925</v>
      </c>
      <c r="C123" s="24" t="s">
        <v>30</v>
      </c>
      <c r="D123" s="24" t="s">
        <v>50</v>
      </c>
      <c r="E123" s="29">
        <v>1471680</v>
      </c>
      <c r="F123" s="24">
        <v>5</v>
      </c>
      <c r="G123" s="30">
        <f t="shared" si="2"/>
        <v>7358400</v>
      </c>
      <c r="H123" s="30">
        <f t="shared" si="3"/>
        <v>6254640</v>
      </c>
    </row>
    <row r="124" spans="2:9">
      <c r="B124" s="25" t="s">
        <v>56</v>
      </c>
      <c r="C124" s="26"/>
      <c r="D124" s="26"/>
      <c r="E124" s="26"/>
      <c r="F124" s="33">
        <f t="shared" ref="F124:H124" si="4">SUM(F4:F123)</f>
        <v>2068</v>
      </c>
      <c r="G124" s="33">
        <f t="shared" si="4"/>
        <v>529642750</v>
      </c>
      <c r="H124" s="34">
        <f t="shared" si="4"/>
        <v>450196337.5</v>
      </c>
      <c r="I124" s="27"/>
    </row>
    <row r="127" spans="2:9">
      <c r="I127" s="31"/>
    </row>
    <row r="128" spans="2:9">
      <c r="I128" s="31"/>
    </row>
  </sheetData>
  <mergeCells count="1">
    <mergeCell ref="B1:I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2F9-3ECF-4D2F-949A-5B18F53F5E7C}">
  <dimension ref="B2:G12"/>
  <sheetViews>
    <sheetView zoomScaleNormal="100" workbookViewId="0">
      <selection activeCell="G10" sqref="G10"/>
    </sheetView>
  </sheetViews>
  <sheetFormatPr defaultRowHeight="16.5"/>
  <cols>
    <col min="1" max="1" width="3.625" style="35" customWidth="1"/>
    <col min="2" max="2" width="10.375" style="35" customWidth="1"/>
    <col min="3" max="3" width="12.25" style="35" customWidth="1"/>
    <col min="4" max="5" width="14.875" style="35" bestFit="1" customWidth="1"/>
    <col min="6" max="16384" width="9" style="35"/>
  </cols>
  <sheetData>
    <row r="2" spans="2:7" ht="26.25">
      <c r="B2" s="84" t="s">
        <v>57</v>
      </c>
      <c r="C2" s="84"/>
      <c r="D2" s="84"/>
      <c r="E2" s="84"/>
    </row>
    <row r="4" spans="2:7" ht="18.75" customHeight="1">
      <c r="B4" s="36"/>
      <c r="C4" s="37" t="s">
        <v>26</v>
      </c>
      <c r="D4" s="37" t="s">
        <v>27</v>
      </c>
      <c r="E4" s="37" t="s">
        <v>28</v>
      </c>
    </row>
    <row r="5" spans="2:7" ht="18.75" customHeight="1">
      <c r="B5" s="37" t="s">
        <v>58</v>
      </c>
      <c r="C5" s="33" t="e">
        <f t="shared" ref="C5" si="0">SUM(#REF!)</f>
        <v>#REF!</v>
      </c>
      <c r="D5" s="33" t="e">
        <f t="shared" ref="D5" si="1">SUM(#REF!)</f>
        <v>#REF!</v>
      </c>
      <c r="E5" s="34" t="e">
        <f t="shared" ref="E5" si="2">SUM(#REF!)</f>
        <v>#REF!</v>
      </c>
      <c r="G5" s="92" t="s">
        <v>161</v>
      </c>
    </row>
    <row r="6" spans="2:7" ht="18.75" customHeight="1">
      <c r="B6" s="37" t="s">
        <v>59</v>
      </c>
      <c r="C6" s="36"/>
      <c r="D6" s="36"/>
      <c r="E6" s="36"/>
    </row>
    <row r="7" spans="2:7" ht="18.75" customHeight="1">
      <c r="B7" s="37" t="s">
        <v>60</v>
      </c>
      <c r="C7" s="36"/>
      <c r="D7" s="36"/>
      <c r="E7" s="36"/>
    </row>
    <row r="9" spans="2:7">
      <c r="B9" s="36"/>
      <c r="C9" s="37" t="s">
        <v>26</v>
      </c>
      <c r="D9" s="37" t="s">
        <v>27</v>
      </c>
      <c r="E9" s="37" t="s">
        <v>28</v>
      </c>
    </row>
    <row r="10" spans="2:7">
      <c r="B10" s="37" t="s">
        <v>58</v>
      </c>
      <c r="C10" s="33">
        <f>SUM('#REF!-1'!F8:F123)</f>
        <v>2035</v>
      </c>
      <c r="D10" s="33">
        <f>SUM('#REF!-1'!G8:G123)</f>
        <v>516727150</v>
      </c>
      <c r="E10" s="33">
        <f>SUM('#REF!-1'!H8:H123)</f>
        <v>439218077.5</v>
      </c>
      <c r="G10" s="92" t="s">
        <v>162</v>
      </c>
    </row>
    <row r="11" spans="2:7">
      <c r="B11" s="37" t="s">
        <v>59</v>
      </c>
      <c r="C11" s="36"/>
      <c r="D11" s="36"/>
      <c r="E11" s="36"/>
    </row>
    <row r="12" spans="2:7">
      <c r="B12" s="37" t="s">
        <v>60</v>
      </c>
      <c r="C12" s="36"/>
      <c r="D12" s="36"/>
      <c r="E12" s="36"/>
    </row>
  </sheetData>
  <mergeCells count="1">
    <mergeCell ref="B2:E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F22-C1BD-4455-AE4E-0952D7962886}">
  <dimension ref="B1:E26"/>
  <sheetViews>
    <sheetView topLeftCell="A8" zoomScaleNormal="100" workbookViewId="0">
      <selection activeCell="D27" sqref="D27"/>
    </sheetView>
  </sheetViews>
  <sheetFormatPr defaultRowHeight="16.5"/>
  <cols>
    <col min="1" max="1" width="2.875" customWidth="1"/>
    <col min="2" max="2" width="18.375" customWidth="1"/>
    <col min="3" max="5" width="22.625" customWidth="1"/>
    <col min="6" max="6" width="15.25" customWidth="1"/>
  </cols>
  <sheetData>
    <row r="1" spans="2:5" ht="12.75" customHeight="1"/>
    <row r="2" spans="2:5" ht="20.25" customHeight="1">
      <c r="B2" s="38" t="s">
        <v>87</v>
      </c>
      <c r="C2" s="39" t="s">
        <v>88</v>
      </c>
      <c r="D2" s="39" t="s">
        <v>62</v>
      </c>
      <c r="E2" s="39" t="s">
        <v>61</v>
      </c>
    </row>
    <row r="3" spans="2:5" ht="22.5" customHeight="1">
      <c r="B3" s="40" t="s">
        <v>89</v>
      </c>
      <c r="C3" s="40" t="s">
        <v>90</v>
      </c>
      <c r="D3" s="40" t="str">
        <f>REPLACE(B3,2,1,"*")</f>
        <v>최*희</v>
      </c>
      <c r="E3" s="40" t="str">
        <f>REPLACE(C3,9,6,"******")</f>
        <v>000325-4******</v>
      </c>
    </row>
    <row r="4" spans="2:5" ht="22.5" customHeight="1">
      <c r="B4" s="40" t="s">
        <v>91</v>
      </c>
      <c r="C4" s="40" t="s">
        <v>92</v>
      </c>
      <c r="D4" s="40" t="str">
        <f t="shared" ref="D4:D11" si="0">REPLACE(B4,2,1,"*")</f>
        <v>이*호</v>
      </c>
      <c r="E4" s="40" t="str">
        <f t="shared" ref="E4:E11" si="1">REPLACE(C4,9,6,"******")</f>
        <v>021201-3******</v>
      </c>
    </row>
    <row r="5" spans="2:5" ht="22.5" customHeight="1">
      <c r="B5" s="40" t="s">
        <v>93</v>
      </c>
      <c r="C5" s="40" t="s">
        <v>94</v>
      </c>
      <c r="D5" s="40" t="str">
        <f t="shared" si="0"/>
        <v>차*영</v>
      </c>
      <c r="E5" s="40" t="str">
        <f t="shared" si="1"/>
        <v>011020-4******</v>
      </c>
    </row>
    <row r="6" spans="2:5" ht="22.5" customHeight="1">
      <c r="B6" s="40" t="s">
        <v>95</v>
      </c>
      <c r="C6" s="40" t="s">
        <v>96</v>
      </c>
      <c r="D6" s="40" t="str">
        <f t="shared" si="0"/>
        <v>김*헌</v>
      </c>
      <c r="E6" s="40" t="str">
        <f t="shared" si="1"/>
        <v>001129-3******</v>
      </c>
    </row>
    <row r="7" spans="2:5" ht="22.5" customHeight="1">
      <c r="B7" s="40" t="s">
        <v>97</v>
      </c>
      <c r="C7" s="40" t="s">
        <v>98</v>
      </c>
      <c r="D7" s="40" t="str">
        <f t="shared" si="0"/>
        <v>고*주</v>
      </c>
      <c r="E7" s="40" t="str">
        <f t="shared" si="1"/>
        <v>030929-4******</v>
      </c>
    </row>
    <row r="8" spans="2:5" ht="22.5" customHeight="1">
      <c r="B8" s="40" t="s">
        <v>99</v>
      </c>
      <c r="C8" s="40" t="s">
        <v>100</v>
      </c>
      <c r="D8" s="40" t="str">
        <f t="shared" si="0"/>
        <v>강*나</v>
      </c>
      <c r="E8" s="40" t="str">
        <f t="shared" si="1"/>
        <v>020509-4******</v>
      </c>
    </row>
    <row r="9" spans="2:5" ht="22.5" customHeight="1">
      <c r="B9" s="40" t="s">
        <v>101</v>
      </c>
      <c r="C9" s="40" t="s">
        <v>102</v>
      </c>
      <c r="D9" s="40" t="str">
        <f t="shared" si="0"/>
        <v>허*</v>
      </c>
      <c r="E9" s="40" t="str">
        <f t="shared" si="1"/>
        <v>040321-3******</v>
      </c>
    </row>
    <row r="10" spans="2:5" ht="22.5" customHeight="1">
      <c r="B10" s="40" t="s">
        <v>103</v>
      </c>
      <c r="C10" s="40" t="s">
        <v>104</v>
      </c>
      <c r="D10" s="40" t="str">
        <f t="shared" si="0"/>
        <v>방*현</v>
      </c>
      <c r="E10" s="40" t="str">
        <f t="shared" si="1"/>
        <v>010413-3******</v>
      </c>
    </row>
    <row r="11" spans="2:5" ht="22.5" customHeight="1">
      <c r="B11" s="40" t="s">
        <v>105</v>
      </c>
      <c r="C11" s="40" t="s">
        <v>106</v>
      </c>
      <c r="D11" s="40" t="str">
        <f t="shared" si="0"/>
        <v>이*석</v>
      </c>
      <c r="E11" s="40" t="str">
        <f t="shared" si="1"/>
        <v>031110-4******</v>
      </c>
    </row>
    <row r="13" spans="2:5" ht="17.25">
      <c r="B13" s="39" t="s">
        <v>62</v>
      </c>
      <c r="C13" s="39" t="s">
        <v>61</v>
      </c>
    </row>
    <row r="14" spans="2:5" ht="17.25">
      <c r="B14" s="40" t="e">
        <f>REPLACE(#REF!,2,1,"*")</f>
        <v>#REF!</v>
      </c>
      <c r="C14" s="40" t="e">
        <f>REPLACE(#REF!,9,6,"******")</f>
        <v>#REF!</v>
      </c>
    </row>
    <row r="15" spans="2:5" ht="17.25">
      <c r="B15" s="40" t="e">
        <f>REPLACE(#REF!,2,1,"*")</f>
        <v>#REF!</v>
      </c>
      <c r="C15" s="40" t="e">
        <f>REPLACE(#REF!,9,6,"******")</f>
        <v>#REF!</v>
      </c>
    </row>
    <row r="16" spans="2:5" ht="17.25">
      <c r="B16" s="40" t="e">
        <f>REPLACE(#REF!,2,1,"*")</f>
        <v>#REF!</v>
      </c>
      <c r="C16" s="40" t="e">
        <f>REPLACE(#REF!,9,6,"******")</f>
        <v>#REF!</v>
      </c>
    </row>
    <row r="17" spans="2:4" ht="17.25">
      <c r="B17" s="40" t="e">
        <f>REPLACE(#REF!,2,1,"*")</f>
        <v>#REF!</v>
      </c>
      <c r="C17" s="40" t="e">
        <f>REPLACE(#REF!,9,6,"******")</f>
        <v>#REF!</v>
      </c>
    </row>
    <row r="18" spans="2:4" ht="17.25">
      <c r="B18" s="40" t="e">
        <f>REPLACE(#REF!,2,1,"*")</f>
        <v>#REF!</v>
      </c>
      <c r="C18" s="40" t="e">
        <f>REPLACE(#REF!,9,6,"******")</f>
        <v>#REF!</v>
      </c>
    </row>
    <row r="19" spans="2:4" ht="17.25">
      <c r="B19" s="40" t="e">
        <f>REPLACE(#REF!,2,1,"*")</f>
        <v>#REF!</v>
      </c>
      <c r="C19" s="40" t="e">
        <f>REPLACE(#REF!,9,6,"******")</f>
        <v>#REF!</v>
      </c>
    </row>
    <row r="20" spans="2:4" ht="17.25">
      <c r="B20" s="40" t="e">
        <f>REPLACE(#REF!,2,1,"*")</f>
        <v>#REF!</v>
      </c>
      <c r="C20" s="40" t="e">
        <f>REPLACE(#REF!,9,6,"******")</f>
        <v>#REF!</v>
      </c>
    </row>
    <row r="21" spans="2:4" ht="17.25">
      <c r="B21" s="40" t="e">
        <f>REPLACE(#REF!,2,1,"*")</f>
        <v>#REF!</v>
      </c>
      <c r="C21" s="40" t="e">
        <f>REPLACE(#REF!,9,6,"******")</f>
        <v>#REF!</v>
      </c>
    </row>
    <row r="22" spans="2:4" ht="17.25">
      <c r="B22" s="40" t="e">
        <f>REPLACE(#REF!,2,1,"*")</f>
        <v>#REF!</v>
      </c>
      <c r="C22" s="40" t="e">
        <f>REPLACE(#REF!,9,6,"******")</f>
        <v>#REF!</v>
      </c>
    </row>
    <row r="26" spans="2:4">
      <c r="D26" t="s">
        <v>163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6B50-5392-4BF1-AE0D-2993C012FD01}">
  <dimension ref="A1:K25"/>
  <sheetViews>
    <sheetView topLeftCell="A3" zoomScaleNormal="100" workbookViewId="0">
      <selection activeCell="I18" sqref="I18"/>
    </sheetView>
  </sheetViews>
  <sheetFormatPr defaultColWidth="9" defaultRowHeight="16.5"/>
  <cols>
    <col min="1" max="1" width="2.5" style="42" customWidth="1"/>
    <col min="2" max="2" width="13.375" style="42" bestFit="1" customWidth="1"/>
    <col min="3" max="3" width="12.625" style="42" bestFit="1" customWidth="1"/>
    <col min="4" max="4" width="11.125" style="45" customWidth="1"/>
    <col min="5" max="5" width="16.5" style="46" customWidth="1"/>
    <col min="6" max="6" width="16.25" style="42" customWidth="1"/>
    <col min="7" max="7" width="4" style="42" customWidth="1"/>
    <col min="8" max="9" width="12.75" style="42" customWidth="1"/>
    <col min="10" max="15" width="10.25" style="42" customWidth="1"/>
    <col min="16" max="16" width="8.75" style="42" bestFit="1" customWidth="1"/>
    <col min="17" max="17" width="9.125" style="42" bestFit="1" customWidth="1"/>
    <col min="18" max="18" width="8.125" style="42" bestFit="1" customWidth="1"/>
    <col min="19" max="19" width="8.75" style="42" bestFit="1" customWidth="1"/>
    <col min="20" max="16384" width="9" style="42"/>
  </cols>
  <sheetData>
    <row r="1" spans="1:11" ht="26.25">
      <c r="A1" s="41"/>
      <c r="B1" s="85" t="s">
        <v>63</v>
      </c>
      <c r="C1" s="85"/>
      <c r="D1" s="85"/>
      <c r="E1" s="85"/>
      <c r="F1" s="85"/>
    </row>
    <row r="2" spans="1:11">
      <c r="A2" s="43"/>
      <c r="B2" s="44"/>
      <c r="H2" s="47" t="s">
        <v>64</v>
      </c>
    </row>
    <row r="3" spans="1:11" ht="21.75" customHeight="1">
      <c r="B3" s="48" t="s">
        <v>65</v>
      </c>
      <c r="C3" s="48" t="s">
        <v>66</v>
      </c>
      <c r="D3" s="48" t="s">
        <v>67</v>
      </c>
      <c r="E3" s="48" t="s">
        <v>68</v>
      </c>
      <c r="F3" s="48" t="s">
        <v>69</v>
      </c>
      <c r="H3" s="48" t="s">
        <v>66</v>
      </c>
      <c r="I3" s="49" t="s">
        <v>68</v>
      </c>
    </row>
    <row r="4" spans="1:11" ht="21.75" customHeight="1">
      <c r="B4" s="50">
        <v>44656</v>
      </c>
      <c r="C4" s="51" t="s">
        <v>70</v>
      </c>
      <c r="D4" s="52">
        <v>50</v>
      </c>
      <c r="E4" s="60">
        <f>VLOOKUP(C4,$H$4:$I$10,2,FALSE)</f>
        <v>3000</v>
      </c>
      <c r="F4" s="51">
        <f>D4*E4</f>
        <v>150000</v>
      </c>
      <c r="H4" s="53" t="s">
        <v>71</v>
      </c>
      <c r="I4" s="54">
        <v>3000</v>
      </c>
    </row>
    <row r="5" spans="1:11" ht="21.75" customHeight="1">
      <c r="B5" s="50">
        <v>44656</v>
      </c>
      <c r="C5" s="51" t="s">
        <v>72</v>
      </c>
      <c r="D5" s="52">
        <v>80</v>
      </c>
      <c r="E5" s="60">
        <f t="shared" ref="E5:E25" si="0">VLOOKUP(C5,$H$4:$I$10,2,FALSE)</f>
        <v>1000</v>
      </c>
      <c r="F5" s="51">
        <f t="shared" ref="F5:F25" si="1">D5*E5</f>
        <v>80000</v>
      </c>
      <c r="H5" s="53" t="s">
        <v>72</v>
      </c>
      <c r="I5" s="54">
        <v>1000</v>
      </c>
    </row>
    <row r="6" spans="1:11" ht="21.75" customHeight="1">
      <c r="B6" s="50">
        <v>44656</v>
      </c>
      <c r="C6" s="94" t="s">
        <v>80</v>
      </c>
      <c r="D6" s="52">
        <v>30</v>
      </c>
      <c r="E6" s="60" t="e">
        <f t="shared" si="0"/>
        <v>#N/A</v>
      </c>
      <c r="F6" s="51" t="e">
        <f t="shared" si="1"/>
        <v>#N/A</v>
      </c>
      <c r="H6" s="55" t="s">
        <v>73</v>
      </c>
      <c r="I6" s="54">
        <v>1500</v>
      </c>
      <c r="K6" s="56"/>
    </row>
    <row r="7" spans="1:11" ht="21.75" customHeight="1">
      <c r="B7" s="50">
        <v>44656</v>
      </c>
      <c r="C7" s="94" t="s">
        <v>78</v>
      </c>
      <c r="D7" s="52">
        <v>70</v>
      </c>
      <c r="E7" s="60" t="e">
        <f t="shared" si="0"/>
        <v>#N/A</v>
      </c>
      <c r="F7" s="51" t="e">
        <f t="shared" si="1"/>
        <v>#N/A</v>
      </c>
      <c r="H7" s="53" t="s">
        <v>74</v>
      </c>
      <c r="I7" s="54">
        <v>3000</v>
      </c>
      <c r="K7" s="57"/>
    </row>
    <row r="8" spans="1:11" ht="21.75" customHeight="1">
      <c r="B8" s="50">
        <v>44656</v>
      </c>
      <c r="C8" s="51" t="s">
        <v>75</v>
      </c>
      <c r="D8" s="52">
        <v>40</v>
      </c>
      <c r="E8" s="60">
        <f t="shared" si="0"/>
        <v>1000</v>
      </c>
      <c r="F8" s="51">
        <f t="shared" si="1"/>
        <v>40000</v>
      </c>
      <c r="H8" s="53" t="s">
        <v>76</v>
      </c>
      <c r="I8" s="54">
        <v>8000</v>
      </c>
      <c r="K8" s="57"/>
    </row>
    <row r="9" spans="1:11" ht="21.75" customHeight="1">
      <c r="B9" s="50">
        <v>44656</v>
      </c>
      <c r="C9" s="51" t="s">
        <v>77</v>
      </c>
      <c r="D9" s="52">
        <v>10</v>
      </c>
      <c r="E9" s="60">
        <f t="shared" si="0"/>
        <v>1500</v>
      </c>
      <c r="F9" s="51">
        <f t="shared" si="1"/>
        <v>15000</v>
      </c>
      <c r="H9" s="53" t="s">
        <v>75</v>
      </c>
      <c r="I9" s="54">
        <v>1000</v>
      </c>
    </row>
    <row r="10" spans="1:11" ht="21.75" customHeight="1">
      <c r="B10" s="50">
        <v>44696</v>
      </c>
      <c r="C10" s="51" t="s">
        <v>76</v>
      </c>
      <c r="D10" s="52">
        <v>50</v>
      </c>
      <c r="E10" s="60">
        <f t="shared" si="0"/>
        <v>8000</v>
      </c>
      <c r="F10" s="51">
        <f t="shared" si="1"/>
        <v>400000</v>
      </c>
      <c r="H10" s="53" t="s">
        <v>77</v>
      </c>
      <c r="I10" s="54">
        <v>1500</v>
      </c>
      <c r="K10" s="58"/>
    </row>
    <row r="11" spans="1:11" ht="21.75" customHeight="1">
      <c r="B11" s="50">
        <v>44696</v>
      </c>
      <c r="C11" s="51" t="s">
        <v>72</v>
      </c>
      <c r="D11" s="52">
        <v>80</v>
      </c>
      <c r="E11" s="60">
        <f t="shared" si="0"/>
        <v>1000</v>
      </c>
      <c r="F11" s="51">
        <f t="shared" si="1"/>
        <v>80000</v>
      </c>
    </row>
    <row r="12" spans="1:11" ht="21.75" customHeight="1">
      <c r="B12" s="50">
        <v>44696</v>
      </c>
      <c r="C12" s="59" t="s">
        <v>73</v>
      </c>
      <c r="D12" s="52">
        <v>30</v>
      </c>
      <c r="E12" s="60">
        <f t="shared" si="0"/>
        <v>1500</v>
      </c>
      <c r="F12" s="51">
        <f t="shared" si="1"/>
        <v>45000</v>
      </c>
      <c r="H12" s="93" t="s">
        <v>164</v>
      </c>
    </row>
    <row r="13" spans="1:11" ht="21.75" customHeight="1">
      <c r="B13" s="50">
        <v>44696</v>
      </c>
      <c r="C13" s="51" t="s">
        <v>75</v>
      </c>
      <c r="D13" s="52">
        <v>50</v>
      </c>
      <c r="E13" s="60">
        <f t="shared" si="0"/>
        <v>1000</v>
      </c>
      <c r="F13" s="51">
        <f t="shared" si="1"/>
        <v>50000</v>
      </c>
      <c r="H13" s="93" t="s">
        <v>165</v>
      </c>
    </row>
    <row r="14" spans="1:11" ht="21.75" customHeight="1">
      <c r="B14" s="50">
        <v>44742</v>
      </c>
      <c r="C14" s="94" t="s">
        <v>79</v>
      </c>
      <c r="D14" s="52">
        <v>90</v>
      </c>
      <c r="E14" s="60" t="e">
        <f t="shared" si="0"/>
        <v>#N/A</v>
      </c>
      <c r="F14" s="51" t="e">
        <f t="shared" si="1"/>
        <v>#N/A</v>
      </c>
      <c r="H14" s="93" t="s">
        <v>166</v>
      </c>
    </row>
    <row r="15" spans="1:11" ht="21.75" customHeight="1">
      <c r="B15" s="50">
        <v>44742</v>
      </c>
      <c r="C15" s="51" t="s">
        <v>74</v>
      </c>
      <c r="D15" s="52">
        <v>50</v>
      </c>
      <c r="E15" s="60">
        <f t="shared" si="0"/>
        <v>3000</v>
      </c>
      <c r="F15" s="51">
        <f t="shared" si="1"/>
        <v>150000</v>
      </c>
    </row>
    <row r="16" spans="1:11" ht="21.75" customHeight="1">
      <c r="B16" s="50">
        <v>44742</v>
      </c>
      <c r="C16" s="51" t="s">
        <v>76</v>
      </c>
      <c r="D16" s="52">
        <v>30</v>
      </c>
      <c r="E16" s="60">
        <f t="shared" si="0"/>
        <v>8000</v>
      </c>
      <c r="F16" s="51">
        <f t="shared" si="1"/>
        <v>240000</v>
      </c>
    </row>
    <row r="17" spans="2:6" ht="21.75" customHeight="1">
      <c r="B17" s="50">
        <v>44742</v>
      </c>
      <c r="C17" s="51" t="s">
        <v>73</v>
      </c>
      <c r="D17" s="52">
        <v>40</v>
      </c>
      <c r="E17" s="60">
        <f t="shared" si="0"/>
        <v>1500</v>
      </c>
      <c r="F17" s="51">
        <f t="shared" si="1"/>
        <v>60000</v>
      </c>
    </row>
    <row r="18" spans="2:6" ht="21.75" customHeight="1">
      <c r="B18" s="50">
        <v>44742</v>
      </c>
      <c r="C18" s="51" t="s">
        <v>76</v>
      </c>
      <c r="D18" s="52">
        <v>10</v>
      </c>
      <c r="E18" s="60">
        <f t="shared" si="0"/>
        <v>8000</v>
      </c>
      <c r="F18" s="51">
        <f t="shared" si="1"/>
        <v>80000</v>
      </c>
    </row>
    <row r="19" spans="2:6" ht="21.75" customHeight="1">
      <c r="B19" s="50">
        <v>44742</v>
      </c>
      <c r="C19" s="51" t="s">
        <v>72</v>
      </c>
      <c r="D19" s="52">
        <v>40</v>
      </c>
      <c r="E19" s="60">
        <f t="shared" si="0"/>
        <v>1000</v>
      </c>
      <c r="F19" s="51">
        <f t="shared" si="1"/>
        <v>40000</v>
      </c>
    </row>
    <row r="20" spans="2:6" ht="21.75" customHeight="1">
      <c r="B20" s="50">
        <v>44762</v>
      </c>
      <c r="C20" s="51" t="s">
        <v>74</v>
      </c>
      <c r="D20" s="52">
        <v>40</v>
      </c>
      <c r="E20" s="60">
        <f t="shared" si="0"/>
        <v>3000</v>
      </c>
      <c r="F20" s="51">
        <f t="shared" si="1"/>
        <v>120000</v>
      </c>
    </row>
    <row r="21" spans="2:6" ht="21.75" customHeight="1">
      <c r="B21" s="50">
        <v>44805</v>
      </c>
      <c r="C21" s="51" t="s">
        <v>77</v>
      </c>
      <c r="D21" s="52">
        <v>80</v>
      </c>
      <c r="E21" s="60">
        <f t="shared" si="0"/>
        <v>1500</v>
      </c>
      <c r="F21" s="51">
        <f t="shared" si="1"/>
        <v>120000</v>
      </c>
    </row>
    <row r="22" spans="2:6" ht="21.75" customHeight="1">
      <c r="B22" s="50">
        <v>44805</v>
      </c>
      <c r="C22" s="51" t="s">
        <v>75</v>
      </c>
      <c r="D22" s="52">
        <v>60</v>
      </c>
      <c r="E22" s="60">
        <f t="shared" si="0"/>
        <v>1000</v>
      </c>
      <c r="F22" s="51">
        <f t="shared" si="1"/>
        <v>60000</v>
      </c>
    </row>
    <row r="23" spans="2:6" ht="21.75" customHeight="1">
      <c r="B23" s="50">
        <v>44805</v>
      </c>
      <c r="C23" s="51" t="s">
        <v>74</v>
      </c>
      <c r="D23" s="52">
        <v>20</v>
      </c>
      <c r="E23" s="60">
        <f t="shared" si="0"/>
        <v>3000</v>
      </c>
      <c r="F23" s="51">
        <f t="shared" si="1"/>
        <v>60000</v>
      </c>
    </row>
    <row r="24" spans="2:6" ht="21.75" customHeight="1">
      <c r="B24" s="50">
        <v>44805</v>
      </c>
      <c r="C24" s="51" t="s">
        <v>77</v>
      </c>
      <c r="D24" s="52">
        <v>40</v>
      </c>
      <c r="E24" s="60">
        <f t="shared" si="0"/>
        <v>1500</v>
      </c>
      <c r="F24" s="51">
        <f t="shared" si="1"/>
        <v>60000</v>
      </c>
    </row>
    <row r="25" spans="2:6" ht="21.75" customHeight="1">
      <c r="B25" s="50">
        <v>44805</v>
      </c>
      <c r="C25" s="51" t="s">
        <v>71</v>
      </c>
      <c r="D25" s="52">
        <v>20</v>
      </c>
      <c r="E25" s="60">
        <f t="shared" si="0"/>
        <v>3000</v>
      </c>
      <c r="F25" s="51">
        <f t="shared" si="1"/>
        <v>60000</v>
      </c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5827-56C6-4D75-8CE6-158269381CAA}">
  <dimension ref="B2:E12"/>
  <sheetViews>
    <sheetView tabSelected="1" zoomScaleNormal="100" workbookViewId="0">
      <selection activeCell="B13" sqref="B13"/>
    </sheetView>
  </sheetViews>
  <sheetFormatPr defaultRowHeight="16.5"/>
  <cols>
    <col min="2" max="2" width="12.875" customWidth="1"/>
    <col min="3" max="3" width="17.25" customWidth="1"/>
  </cols>
  <sheetData>
    <row r="2" spans="2:5">
      <c r="E2" t="s">
        <v>167</v>
      </c>
    </row>
    <row r="3" spans="2:5">
      <c r="B3" t="s">
        <v>82</v>
      </c>
      <c r="C3" t="s">
        <v>83</v>
      </c>
    </row>
    <row r="4" spans="2:5">
      <c r="B4" s="61" t="s">
        <v>81</v>
      </c>
      <c r="C4">
        <f>SQRT(6)</f>
        <v>2.4494897427831779</v>
      </c>
    </row>
    <row r="5" spans="2:5">
      <c r="B5" s="61" t="s">
        <v>84</v>
      </c>
      <c r="C5" t="e">
        <f>SQRT(-6)</f>
        <v>#NUM!</v>
      </c>
      <c r="E5" t="s">
        <v>171</v>
      </c>
    </row>
    <row r="7" spans="2:5">
      <c r="B7" s="61" t="s">
        <v>85</v>
      </c>
      <c r="C7">
        <f>2^1000</f>
        <v>1.0715086071862673E+301</v>
      </c>
    </row>
    <row r="8" spans="2:5">
      <c r="B8" s="61" t="s">
        <v>86</v>
      </c>
      <c r="C8" t="e">
        <f>3^1000</f>
        <v>#NUM!</v>
      </c>
      <c r="E8" t="s">
        <v>168</v>
      </c>
    </row>
    <row r="11" spans="2:5">
      <c r="B11" t="s">
        <v>169</v>
      </c>
    </row>
    <row r="12" spans="2:5">
      <c r="B12" t="s">
        <v>170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#VALUE!-1</vt:lpstr>
      <vt:lpstr>#VALUE!-2</vt:lpstr>
      <vt:lpstr>#NULL!</vt:lpstr>
      <vt:lpstr>#DIV0!</vt:lpstr>
      <vt:lpstr>#NAME</vt:lpstr>
      <vt:lpstr>#REF!-1</vt:lpstr>
      <vt:lpstr>집계</vt:lpstr>
      <vt:lpstr>#REF!-2</vt:lpstr>
      <vt:lpstr>#NA</vt:lpstr>
      <vt:lpstr>#NUM!</vt:lpstr>
      <vt:lpstr>금액합계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웅진 조</cp:lastModifiedBy>
  <dcterms:created xsi:type="dcterms:W3CDTF">2022-06-09T05:42:37Z</dcterms:created>
  <dcterms:modified xsi:type="dcterms:W3CDTF">2024-08-15T08:55:04Z</dcterms:modified>
</cp:coreProperties>
</file>