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ate1904="1"/>
  <mc:AlternateContent xmlns:mc="http://schemas.openxmlformats.org/markup-compatibility/2006">
    <mc:Choice Requires="x15">
      <x15ac:absPath xmlns:x15ac="http://schemas.microsoft.com/office/spreadsheetml/2010/11/ac" url="C:\Users\wjchu\OneDrive\Work\Consultancy projects\Barts\I-SPY\files v1\"/>
    </mc:Choice>
  </mc:AlternateContent>
  <xr:revisionPtr revIDLastSave="0" documentId="310DEE77B3BA71A9DB00725DE88B9A738EC40B49" xr6:coauthVersionLast="31" xr6:coauthVersionMax="31" xr10:uidLastSave="{00000000-0000-0000-0000-000000000000}"/>
  <bookViews>
    <workbookView xWindow="0" yWindow="0" windowWidth="20520" windowHeight="10989" tabRatio="715" xr2:uid="{00000000-000D-0000-FFFF-FFFF00000000}"/>
  </bookViews>
  <sheets>
    <sheet name="Sheet 1" sheetId="1" r:id="rId1"/>
  </sheets>
  <calcPr calcId="179017"/>
</workbook>
</file>

<file path=xl/calcChain.xml><?xml version="1.0" encoding="utf-8"?>
<calcChain xmlns="http://schemas.openxmlformats.org/spreadsheetml/2006/main">
  <c r="L4" i="1" l="1"/>
  <c r="BL41" i="1"/>
  <c r="BC41" i="1"/>
  <c r="BD41" i="1"/>
  <c r="BE41" i="1" s="1"/>
  <c r="AT41" i="1"/>
  <c r="AL41" i="1"/>
  <c r="AC41" i="1"/>
  <c r="AD41" i="1" s="1"/>
  <c r="AE41" i="1" s="1"/>
  <c r="T41" i="1"/>
  <c r="M41" i="1"/>
  <c r="L41" i="1"/>
  <c r="BL40" i="1"/>
  <c r="BC40" i="1"/>
  <c r="BD40" i="1"/>
  <c r="BE40" i="1" s="1"/>
  <c r="AT40" i="1"/>
  <c r="AL40" i="1"/>
  <c r="AC40" i="1"/>
  <c r="AD40" i="1" s="1"/>
  <c r="AE40" i="1" s="1"/>
  <c r="T40" i="1"/>
  <c r="M40" i="1"/>
  <c r="L40" i="1"/>
  <c r="BL39" i="1"/>
  <c r="BC39" i="1"/>
  <c r="BD39" i="1"/>
  <c r="BE39" i="1" s="1"/>
  <c r="AT39" i="1"/>
  <c r="AL39" i="1"/>
  <c r="AC39" i="1"/>
  <c r="AD39" i="1" s="1"/>
  <c r="AE39" i="1" s="1"/>
  <c r="T39" i="1"/>
  <c r="M39" i="1"/>
  <c r="L39" i="1"/>
  <c r="BL38" i="1"/>
  <c r="BC38" i="1"/>
  <c r="BD38" i="1"/>
  <c r="BE38" i="1" s="1"/>
  <c r="AT38" i="1"/>
  <c r="AL38" i="1"/>
  <c r="AC38" i="1"/>
  <c r="AD38" i="1" s="1"/>
  <c r="AE38" i="1" s="1"/>
  <c r="T38" i="1"/>
  <c r="M38" i="1"/>
  <c r="L38" i="1"/>
  <c r="BL37" i="1"/>
  <c r="BC37" i="1"/>
  <c r="BD37" i="1"/>
  <c r="BE37" i="1" s="1"/>
  <c r="AT37" i="1"/>
  <c r="AL37" i="1"/>
  <c r="AC37" i="1"/>
  <c r="AD37" i="1" s="1"/>
  <c r="AE37" i="1" s="1"/>
  <c r="T37" i="1"/>
  <c r="M37" i="1"/>
  <c r="L37" i="1"/>
  <c r="BL36" i="1"/>
  <c r="BC36" i="1"/>
  <c r="BD36" i="1"/>
  <c r="BE36" i="1" s="1"/>
  <c r="AL36" i="1"/>
  <c r="AC36" i="1"/>
  <c r="AD36" i="1"/>
  <c r="AE36" i="1" s="1"/>
  <c r="M36" i="1"/>
  <c r="L36" i="1"/>
  <c r="BL35" i="1"/>
  <c r="BC35" i="1"/>
  <c r="BD35" i="1" s="1"/>
  <c r="BE35" i="1" s="1"/>
  <c r="AL35" i="1"/>
  <c r="AC35" i="1"/>
  <c r="AD35" i="1" s="1"/>
  <c r="AE35" i="1" s="1"/>
  <c r="M35" i="1"/>
  <c r="L35" i="1"/>
  <c r="BL34" i="1"/>
  <c r="BC34" i="1"/>
  <c r="BD34" i="1"/>
  <c r="BE34" i="1" s="1"/>
  <c r="AT34" i="1"/>
  <c r="AL34" i="1"/>
  <c r="AC34" i="1"/>
  <c r="AD34" i="1" s="1"/>
  <c r="AE34" i="1" s="1"/>
  <c r="T34" i="1"/>
  <c r="M34" i="1"/>
  <c r="L34" i="1"/>
  <c r="BL33" i="1"/>
  <c r="BC33" i="1"/>
  <c r="BD33" i="1"/>
  <c r="BE33" i="1" s="1"/>
  <c r="AT33" i="1"/>
  <c r="AL33" i="1"/>
  <c r="AC33" i="1"/>
  <c r="AD33" i="1" s="1"/>
  <c r="AE33" i="1" s="1"/>
  <c r="T33" i="1"/>
  <c r="M33" i="1"/>
  <c r="L33" i="1"/>
  <c r="BL32" i="1"/>
  <c r="BC32" i="1"/>
  <c r="BD32" i="1"/>
  <c r="BE32" i="1" s="1"/>
  <c r="AT32" i="1"/>
  <c r="AL32" i="1"/>
  <c r="AC32" i="1"/>
  <c r="AD32" i="1" s="1"/>
  <c r="AE32" i="1" s="1"/>
  <c r="T32" i="1"/>
  <c r="M32" i="1"/>
  <c r="L32" i="1"/>
  <c r="BL31" i="1"/>
  <c r="AL31" i="1"/>
  <c r="M31" i="1"/>
  <c r="L31" i="1"/>
  <c r="BL30" i="1"/>
  <c r="BC30" i="1"/>
  <c r="BD30" i="1"/>
  <c r="BE30" i="1" s="1"/>
  <c r="AL30" i="1"/>
  <c r="AC30" i="1"/>
  <c r="AD30" i="1"/>
  <c r="AE30" i="1" s="1"/>
  <c r="M30" i="1"/>
  <c r="L30" i="1"/>
  <c r="BL29" i="1"/>
  <c r="BC29" i="1"/>
  <c r="BD29" i="1" s="1"/>
  <c r="BE29" i="1" s="1"/>
  <c r="AT29" i="1"/>
  <c r="AL29" i="1"/>
  <c r="AC29" i="1"/>
  <c r="AD29" i="1" s="1"/>
  <c r="AE29" i="1" s="1"/>
  <c r="T29" i="1"/>
  <c r="M29" i="1"/>
  <c r="L29" i="1"/>
  <c r="BL28" i="1"/>
  <c r="BC28" i="1"/>
  <c r="BD28" i="1" s="1"/>
  <c r="BE28" i="1" s="1"/>
  <c r="AL28" i="1"/>
  <c r="AC28" i="1"/>
  <c r="AD28" i="1" s="1"/>
  <c r="AE28" i="1" s="1"/>
  <c r="M28" i="1"/>
  <c r="L28" i="1"/>
  <c r="BL27" i="1"/>
  <c r="BC27" i="1"/>
  <c r="BD27" i="1"/>
  <c r="BE27" i="1" s="1"/>
  <c r="AT27" i="1"/>
  <c r="AL27" i="1"/>
  <c r="AC27" i="1"/>
  <c r="AD27" i="1" s="1"/>
  <c r="AE27" i="1" s="1"/>
  <c r="T27" i="1"/>
  <c r="M27" i="1"/>
  <c r="L27" i="1"/>
  <c r="BL26" i="1"/>
  <c r="BC26" i="1"/>
  <c r="BD26" i="1"/>
  <c r="BE26" i="1" s="1"/>
  <c r="AL26" i="1"/>
  <c r="AC26" i="1"/>
  <c r="AD26" i="1" s="1"/>
  <c r="AE26" i="1" s="1"/>
  <c r="M26" i="1"/>
  <c r="L26" i="1"/>
  <c r="BL25" i="1"/>
  <c r="BC25" i="1"/>
  <c r="BD25" i="1" s="1"/>
  <c r="BE25" i="1" s="1"/>
  <c r="AT25" i="1"/>
  <c r="AL25" i="1"/>
  <c r="AC25" i="1"/>
  <c r="AD25" i="1"/>
  <c r="AE25" i="1"/>
  <c r="T25" i="1"/>
  <c r="M25" i="1"/>
  <c r="L25" i="1"/>
  <c r="BL24" i="1"/>
  <c r="BC24" i="1"/>
  <c r="BD24" i="1" s="1"/>
  <c r="BE24" i="1" s="1"/>
  <c r="AT24" i="1"/>
  <c r="AL24" i="1"/>
  <c r="AC24" i="1"/>
  <c r="AD24" i="1"/>
  <c r="AE24" i="1"/>
  <c r="T24" i="1"/>
  <c r="M24" i="1"/>
  <c r="L24" i="1"/>
  <c r="BL23" i="1"/>
  <c r="BC23" i="1"/>
  <c r="BD23" i="1" s="1"/>
  <c r="BE23" i="1" s="1"/>
  <c r="AT23" i="1"/>
  <c r="AL23" i="1"/>
  <c r="AC23" i="1"/>
  <c r="AD23" i="1"/>
  <c r="AE23" i="1"/>
  <c r="T23" i="1"/>
  <c r="M23" i="1"/>
  <c r="L23" i="1"/>
  <c r="BL22" i="1"/>
  <c r="BC22" i="1"/>
  <c r="BD22" i="1" s="1"/>
  <c r="BE22" i="1" s="1"/>
  <c r="AT22" i="1"/>
  <c r="AL22" i="1"/>
  <c r="AC22" i="1"/>
  <c r="AD22" i="1"/>
  <c r="AE22" i="1"/>
  <c r="T22" i="1"/>
  <c r="M22" i="1"/>
  <c r="L22" i="1"/>
  <c r="BL21" i="1"/>
  <c r="BC21" i="1"/>
  <c r="BD21" i="1" s="1"/>
  <c r="BE21" i="1" s="1"/>
  <c r="AT21" i="1"/>
  <c r="AL21" i="1"/>
  <c r="AC21" i="1"/>
  <c r="AD21" i="1"/>
  <c r="AE21" i="1"/>
  <c r="T21" i="1"/>
  <c r="M21" i="1"/>
  <c r="L21" i="1"/>
  <c r="BL20" i="1"/>
  <c r="BC20" i="1"/>
  <c r="BD20" i="1" s="1"/>
  <c r="BE20" i="1" s="1"/>
  <c r="AT20" i="1"/>
  <c r="AL20" i="1"/>
  <c r="AC20" i="1"/>
  <c r="AD20" i="1"/>
  <c r="AE20" i="1"/>
  <c r="T20" i="1"/>
  <c r="M20" i="1"/>
  <c r="L20" i="1"/>
  <c r="BL19" i="1"/>
  <c r="BC19" i="1"/>
  <c r="BD19" i="1" s="1"/>
  <c r="BE19" i="1" s="1"/>
  <c r="AL19" i="1"/>
  <c r="AC19" i="1"/>
  <c r="AD19" i="1" s="1"/>
  <c r="AE19" i="1" s="1"/>
  <c r="M19" i="1"/>
  <c r="L19" i="1"/>
  <c r="BL18" i="1"/>
  <c r="BC18" i="1"/>
  <c r="BD18" i="1"/>
  <c r="BE18" i="1" s="1"/>
  <c r="AT18" i="1"/>
  <c r="AL18" i="1"/>
  <c r="AC18" i="1"/>
  <c r="AD18" i="1" s="1"/>
  <c r="AE18" i="1" s="1"/>
  <c r="T18" i="1"/>
  <c r="M18" i="1"/>
  <c r="L18" i="1"/>
  <c r="BL17" i="1"/>
  <c r="BC17" i="1"/>
  <c r="BD17" i="1"/>
  <c r="BE17" i="1" s="1"/>
  <c r="AT17" i="1"/>
  <c r="AL17" i="1"/>
  <c r="AC17" i="1"/>
  <c r="AD17" i="1" s="1"/>
  <c r="AE17" i="1" s="1"/>
  <c r="T17" i="1"/>
  <c r="M17" i="1"/>
  <c r="L17" i="1"/>
  <c r="BL16" i="1"/>
  <c r="BC16" i="1"/>
  <c r="BD16" i="1"/>
  <c r="BE16" i="1" s="1"/>
  <c r="AL16" i="1"/>
  <c r="AC16" i="1"/>
  <c r="AD16" i="1"/>
  <c r="AE16" i="1" s="1"/>
  <c r="M16" i="1"/>
  <c r="L16" i="1"/>
  <c r="BL15" i="1"/>
  <c r="BC15" i="1"/>
  <c r="BD15" i="1" s="1"/>
  <c r="BE15" i="1" s="1"/>
  <c r="AT15" i="1"/>
  <c r="AL15" i="1"/>
  <c r="AC15" i="1"/>
  <c r="AD15" i="1"/>
  <c r="AE15" i="1"/>
  <c r="T15" i="1"/>
  <c r="M15" i="1"/>
  <c r="L15" i="1"/>
  <c r="BL14" i="1"/>
  <c r="BC14" i="1"/>
  <c r="BD14" i="1" s="1"/>
  <c r="BE14" i="1" s="1"/>
  <c r="AT14" i="1"/>
  <c r="AL14" i="1"/>
  <c r="AC14" i="1"/>
  <c r="AD14" i="1"/>
  <c r="AE14" i="1"/>
  <c r="T14" i="1"/>
  <c r="M14" i="1"/>
  <c r="L14" i="1"/>
  <c r="BL13" i="1"/>
  <c r="BC13" i="1"/>
  <c r="BD13" i="1" s="1"/>
  <c r="BE13" i="1" s="1"/>
  <c r="AT13" i="1"/>
  <c r="AL13" i="1"/>
  <c r="AC13" i="1"/>
  <c r="AD13" i="1"/>
  <c r="AE13" i="1"/>
  <c r="T13" i="1"/>
  <c r="M13" i="1"/>
  <c r="L13" i="1"/>
  <c r="BL12" i="1"/>
  <c r="BC12" i="1"/>
  <c r="BD12" i="1" s="1"/>
  <c r="BE12" i="1" s="1"/>
  <c r="AL12" i="1"/>
  <c r="AC12" i="1"/>
  <c r="AD12" i="1" s="1"/>
  <c r="AE12" i="1" s="1"/>
  <c r="M12" i="1"/>
  <c r="L12" i="1"/>
  <c r="BL11" i="1"/>
  <c r="BC11" i="1"/>
  <c r="BD11" i="1"/>
  <c r="BE11" i="1" s="1"/>
  <c r="AT11" i="1"/>
  <c r="AL11" i="1"/>
  <c r="AC11" i="1"/>
  <c r="AD11" i="1" s="1"/>
  <c r="AE11" i="1" s="1"/>
  <c r="T11" i="1"/>
  <c r="M11" i="1"/>
  <c r="L11" i="1"/>
  <c r="BL10" i="1"/>
  <c r="BC10" i="1"/>
  <c r="BD10" i="1"/>
  <c r="BE10" i="1" s="1"/>
  <c r="AT10" i="1"/>
  <c r="AL10" i="1"/>
  <c r="AC10" i="1"/>
  <c r="AD10" i="1" s="1"/>
  <c r="AE10" i="1" s="1"/>
  <c r="T10" i="1"/>
  <c r="M10" i="1"/>
  <c r="L10" i="1"/>
  <c r="BL9" i="1"/>
  <c r="BC9" i="1"/>
  <c r="BD9" i="1"/>
  <c r="BE9" i="1" s="1"/>
  <c r="AT9" i="1"/>
  <c r="AL9" i="1"/>
  <c r="AC9" i="1"/>
  <c r="AD9" i="1" s="1"/>
  <c r="AE9" i="1" s="1"/>
  <c r="T9" i="1"/>
  <c r="M9" i="1"/>
  <c r="L9" i="1"/>
  <c r="BL8" i="1"/>
  <c r="BC8" i="1"/>
  <c r="BD8" i="1"/>
  <c r="BE8" i="1" s="1"/>
  <c r="AT8" i="1"/>
  <c r="AL8" i="1"/>
  <c r="AC8" i="1"/>
  <c r="AD8" i="1" s="1"/>
  <c r="AE8" i="1" s="1"/>
  <c r="T8" i="1"/>
  <c r="M8" i="1"/>
  <c r="L8" i="1"/>
  <c r="BL7" i="1"/>
  <c r="BC7" i="1"/>
  <c r="BD7" i="1"/>
  <c r="BE7" i="1" s="1"/>
  <c r="AL7" i="1"/>
  <c r="AC7" i="1"/>
  <c r="AD7" i="1"/>
  <c r="AE7" i="1" s="1"/>
  <c r="M7" i="1"/>
  <c r="L7" i="1"/>
  <c r="BL6" i="1"/>
  <c r="BC6" i="1"/>
  <c r="BD6" i="1" s="1"/>
  <c r="BE6" i="1" s="1"/>
  <c r="AL6" i="1"/>
  <c r="AC6" i="1"/>
  <c r="AD6" i="1" s="1"/>
  <c r="AE6" i="1" s="1"/>
  <c r="M6" i="1"/>
  <c r="L6" i="1"/>
  <c r="BL5" i="1"/>
  <c r="BC5" i="1"/>
  <c r="BD5" i="1"/>
  <c r="BE5" i="1" s="1"/>
  <c r="AT5" i="1"/>
  <c r="AL5" i="1"/>
  <c r="AC5" i="1"/>
  <c r="AD5" i="1" s="1"/>
  <c r="AE5" i="1" s="1"/>
  <c r="T5" i="1"/>
  <c r="M5" i="1"/>
  <c r="L5" i="1"/>
  <c r="BL4" i="1"/>
  <c r="BC4" i="1"/>
  <c r="BD4" i="1"/>
  <c r="BE4" i="1" s="1"/>
  <c r="AT4" i="1"/>
  <c r="AL4" i="1"/>
  <c r="AC4" i="1"/>
  <c r="AD4" i="1" s="1"/>
  <c r="AE4" i="1" s="1"/>
  <c r="T4" i="1"/>
  <c r="M4" i="1"/>
  <c r="BL3" i="1"/>
  <c r="BC3" i="1"/>
  <c r="BD3" i="1"/>
  <c r="BE3" i="1"/>
  <c r="AT3" i="1"/>
  <c r="AL3" i="1"/>
  <c r="AC3" i="1"/>
  <c r="AD3" i="1"/>
  <c r="AE3" i="1" s="1"/>
  <c r="T3" i="1"/>
  <c r="M3" i="1"/>
  <c r="L3" i="1"/>
  <c r="BL2" i="1"/>
  <c r="BC2" i="1"/>
  <c r="BD2" i="1"/>
  <c r="BE2" i="1"/>
  <c r="AT2" i="1"/>
  <c r="AL2" i="1"/>
  <c r="AC2" i="1"/>
  <c r="AD2" i="1"/>
  <c r="AE2" i="1" s="1"/>
  <c r="T2" i="1"/>
  <c r="M2" i="1"/>
  <c r="L2" i="1"/>
</calcChain>
</file>

<file path=xl/sharedStrings.xml><?xml version="1.0" encoding="utf-8"?>
<sst xmlns="http://schemas.openxmlformats.org/spreadsheetml/2006/main" count="273" uniqueCount="154">
  <si>
    <t>ID</t>
  </si>
  <si>
    <t>date</t>
  </si>
  <si>
    <t>gender</t>
  </si>
  <si>
    <t>age</t>
  </si>
  <si>
    <t>DOB</t>
  </si>
  <si>
    <t>height</t>
  </si>
  <si>
    <t>weight</t>
  </si>
  <si>
    <t>Time ven start</t>
  </si>
  <si>
    <t>time ven end</t>
  </si>
  <si>
    <t>time post start</t>
  </si>
  <si>
    <t>time post end</t>
  </si>
  <si>
    <t>Ven duration</t>
  </si>
  <si>
    <t>Measurement duration post ven</t>
  </si>
  <si>
    <t>BP Sys</t>
  </si>
  <si>
    <t>BP diastolic</t>
  </si>
  <si>
    <t>MAP</t>
  </si>
  <si>
    <t>HR</t>
  </si>
  <si>
    <t>IVCe</t>
  </si>
  <si>
    <t>IVCi</t>
  </si>
  <si>
    <t>IVCCI</t>
  </si>
  <si>
    <t>Tcol</t>
  </si>
  <si>
    <t>Carotid flow</t>
  </si>
  <si>
    <t>USCOM CO</t>
  </si>
  <si>
    <t>USCOM SV</t>
  </si>
  <si>
    <t>LVOT diam</t>
  </si>
  <si>
    <t xml:space="preserve">VTI 1 </t>
  </si>
  <si>
    <t xml:space="preserve">VTI 2 </t>
  </si>
  <si>
    <t>VTI 3</t>
  </si>
  <si>
    <t>VTI ave</t>
  </si>
  <si>
    <t>Echo SV</t>
  </si>
  <si>
    <t>Echo CO</t>
  </si>
  <si>
    <t>LIDCO SV</t>
  </si>
  <si>
    <t>LIDCO CO</t>
  </si>
  <si>
    <t>LIDCO SVV</t>
  </si>
  <si>
    <t>LIDCO PPV</t>
  </si>
  <si>
    <t>Flow time</t>
  </si>
  <si>
    <t>Cycle time</t>
  </si>
  <si>
    <t>FTc</t>
  </si>
  <si>
    <t>m</t>
  </si>
  <si>
    <t>13:25</t>
  </si>
  <si>
    <t>13:38</t>
  </si>
  <si>
    <t>13:46</t>
  </si>
  <si>
    <t>13:57</t>
  </si>
  <si>
    <t>14:37</t>
  </si>
  <si>
    <t>14:40</t>
  </si>
  <si>
    <t>14:45</t>
  </si>
  <si>
    <t>14:56</t>
  </si>
  <si>
    <t>11:50</t>
  </si>
  <si>
    <t>11:55</t>
  </si>
  <si>
    <t>11:58</t>
  </si>
  <si>
    <t>12:15</t>
  </si>
  <si>
    <t>14:10</t>
  </si>
  <si>
    <t>14:20</t>
  </si>
  <si>
    <t>14:34</t>
  </si>
  <si>
    <t>14:54</t>
  </si>
  <si>
    <t>14:27</t>
  </si>
  <si>
    <t>14:36</t>
  </si>
  <si>
    <t>14:39</t>
  </si>
  <si>
    <t>14:46</t>
  </si>
  <si>
    <t>14:50</t>
  </si>
  <si>
    <t>15:03</t>
  </si>
  <si>
    <t>f</t>
  </si>
  <si>
    <t>15:23</t>
  </si>
  <si>
    <t>15:33</t>
  </si>
  <si>
    <t>15:35</t>
  </si>
  <si>
    <t>15:45</t>
  </si>
  <si>
    <t>15:30</t>
  </si>
  <si>
    <t>15:41</t>
  </si>
  <si>
    <t>15:58</t>
  </si>
  <si>
    <t>15:39</t>
  </si>
  <si>
    <t>15:52</t>
  </si>
  <si>
    <t>15:56</t>
  </si>
  <si>
    <t>16:08</t>
  </si>
  <si>
    <t>10:41</t>
  </si>
  <si>
    <t>10:46</t>
  </si>
  <si>
    <t>10:50</t>
  </si>
  <si>
    <t>11:02</t>
  </si>
  <si>
    <t>11:44</t>
  </si>
  <si>
    <t>11:54</t>
  </si>
  <si>
    <t>12:00</t>
  </si>
  <si>
    <t>11:00</t>
  </si>
  <si>
    <t>11:05</t>
  </si>
  <si>
    <t>11:15</t>
  </si>
  <si>
    <t>14:25</t>
  </si>
  <si>
    <t>14:38</t>
  </si>
  <si>
    <t>11:33</t>
  </si>
  <si>
    <t>11:41</t>
  </si>
  <si>
    <t>11:45</t>
  </si>
  <si>
    <t>12:35</t>
  </si>
  <si>
    <t>12:45</t>
  </si>
  <si>
    <t>13:01</t>
  </si>
  <si>
    <t>14:12</t>
  </si>
  <si>
    <t>15:06</t>
  </si>
  <si>
    <t>11:07</t>
  </si>
  <si>
    <t>11:31</t>
  </si>
  <si>
    <t>11:35</t>
  </si>
  <si>
    <t>11:48</t>
  </si>
  <si>
    <t>15:40</t>
  </si>
  <si>
    <t>15:42</t>
  </si>
  <si>
    <t>15:53</t>
  </si>
  <si>
    <t>14:57</t>
  </si>
  <si>
    <t>15:10</t>
  </si>
  <si>
    <t>&gt;10</t>
  </si>
  <si>
    <t>11:13</t>
  </si>
  <si>
    <t>11:17</t>
  </si>
  <si>
    <t>11:19</t>
  </si>
  <si>
    <t>11:30</t>
  </si>
  <si>
    <t>15:07</t>
  </si>
  <si>
    <t>13:50</t>
  </si>
  <si>
    <t>16:06</t>
  </si>
  <si>
    <t>na</t>
  </si>
  <si>
    <t>15:17</t>
  </si>
  <si>
    <t>15:25</t>
  </si>
  <si>
    <t>15:38</t>
  </si>
  <si>
    <t>10:30</t>
  </si>
  <si>
    <t>10:37</t>
  </si>
  <si>
    <t>10:38</t>
  </si>
  <si>
    <t>10:49</t>
  </si>
  <si>
    <t>11:37</t>
  </si>
  <si>
    <t>11:40</t>
  </si>
  <si>
    <t>11:51</t>
  </si>
  <si>
    <t>12:55</t>
  </si>
  <si>
    <t>12:57</t>
  </si>
  <si>
    <t>13:11</t>
  </si>
  <si>
    <t>11:10</t>
  </si>
  <si>
    <t>11:36</t>
  </si>
  <si>
    <t>15:57</t>
  </si>
  <si>
    <t>16:00</t>
  </si>
  <si>
    <t>16:13</t>
  </si>
  <si>
    <t>14:15</t>
  </si>
  <si>
    <t>14:18</t>
  </si>
  <si>
    <t>14:32</t>
  </si>
  <si>
    <t>11:39</t>
  </si>
  <si>
    <t>15:16</t>
  </si>
  <si>
    <t>15:18</t>
  </si>
  <si>
    <t>11:52</t>
  </si>
  <si>
    <t>15:27</t>
  </si>
  <si>
    <t>15:34</t>
  </si>
  <si>
    <t>15:47</t>
  </si>
  <si>
    <t>10:09</t>
  </si>
  <si>
    <t>10:14</t>
  </si>
  <si>
    <t>10:15</t>
  </si>
  <si>
    <t>10:28</t>
  </si>
  <si>
    <t>15:54</t>
  </si>
  <si>
    <t>16:02</t>
  </si>
  <si>
    <t>16:15</t>
  </si>
  <si>
    <t>11:47</t>
  </si>
  <si>
    <t>12:01</t>
  </si>
  <si>
    <t>12:11</t>
  </si>
  <si>
    <t>14:28</t>
  </si>
  <si>
    <t>14:43</t>
  </si>
  <si>
    <t>10:27</t>
  </si>
  <si>
    <t>10:42</t>
  </si>
  <si>
    <t>10:59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</si>
</sst>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m]&quot;m&quot;"/>
    <numFmt numFmtId="165" formatCode="d/m/yy"/>
  </numFmts>
  <fonts count="2" x14ac:knownFonts="1">
    <font>
      <sz val="10"/>
      <color indexed="8"/>
      <name val="Helvetica"/>
    </font>
    <font>
      <sz val="11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49" fontId="1" fillId="2" borderId="2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20" fontId="1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65" fontId="1" fillId="0" borderId="2" xfId="0" applyNumberFormat="1" applyFont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1" fillId="0" borderId="2" xfId="0" applyNumberFormat="1" applyFont="1" applyBorder="1" applyAlignment="1">
      <alignment horizontal="left" wrapText="1"/>
    </xf>
    <xf numFmtId="0" fontId="1" fillId="0" borderId="2" xfId="0" applyNumberFormat="1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1" fillId="0" borderId="2" xfId="0" applyFont="1" applyBorder="1" applyAlignment="1">
      <alignment horizontal="left" wrapText="1"/>
    </xf>
    <xf numFmtId="0" fontId="1" fillId="2" borderId="2" xfId="0" applyNumberFormat="1" applyFont="1" applyFill="1" applyBorder="1" applyAlignment="1">
      <alignment horizontal="left" wrapText="1"/>
    </xf>
    <xf numFmtId="0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42"/>
  <sheetViews>
    <sheetView showGridLines="0" tabSelected="1" topLeftCell="Q1" zoomScale="59" workbookViewId="0">
      <pane ySplit="1" topLeftCell="A2" activePane="bottomLeft" state="frozen"/>
      <selection pane="bottomLeft" activeCell="AL8" sqref="AL8"/>
    </sheetView>
  </sheetViews>
  <sheetFormatPr defaultColWidth="12.69140625" defaultRowHeight="18" customHeight="1" x14ac:dyDescent="0.3"/>
  <cols>
    <col min="1" max="64" width="12.69140625" style="16"/>
    <col min="65" max="16384" width="12.69140625" style="13"/>
  </cols>
  <sheetData>
    <row r="1" spans="1:64" ht="43.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1" t="s">
        <v>37</v>
      </c>
      <c r="AM1" s="12"/>
      <c r="AN1" s="10" t="s">
        <v>13</v>
      </c>
      <c r="AO1" s="10" t="s">
        <v>14</v>
      </c>
      <c r="AP1" s="10" t="s">
        <v>15</v>
      </c>
      <c r="AQ1" s="10" t="s">
        <v>16</v>
      </c>
      <c r="AR1" s="10" t="s">
        <v>17</v>
      </c>
      <c r="AS1" s="10" t="s">
        <v>18</v>
      </c>
      <c r="AT1" s="10" t="s">
        <v>19</v>
      </c>
      <c r="AU1" s="10" t="s">
        <v>20</v>
      </c>
      <c r="AV1" s="10" t="s">
        <v>21</v>
      </c>
      <c r="AW1" s="10" t="s">
        <v>22</v>
      </c>
      <c r="AX1" s="10" t="s">
        <v>23</v>
      </c>
      <c r="AY1" s="10" t="s">
        <v>24</v>
      </c>
      <c r="AZ1" s="10" t="s">
        <v>25</v>
      </c>
      <c r="BA1" s="10" t="s">
        <v>26</v>
      </c>
      <c r="BB1" s="10" t="s">
        <v>27</v>
      </c>
      <c r="BC1" s="10" t="s">
        <v>28</v>
      </c>
      <c r="BD1" s="10" t="s">
        <v>29</v>
      </c>
      <c r="BE1" s="10" t="s">
        <v>30</v>
      </c>
      <c r="BF1" s="10" t="s">
        <v>31</v>
      </c>
      <c r="BG1" s="10" t="s">
        <v>32</v>
      </c>
      <c r="BH1" s="10" t="s">
        <v>33</v>
      </c>
      <c r="BI1" s="10" t="s">
        <v>34</v>
      </c>
      <c r="BJ1" s="10" t="s">
        <v>35</v>
      </c>
      <c r="BK1" s="10" t="s">
        <v>36</v>
      </c>
      <c r="BL1" s="10" t="s">
        <v>37</v>
      </c>
    </row>
    <row r="2" spans="1:64" ht="21.45" customHeight="1" x14ac:dyDescent="0.35">
      <c r="A2" s="2">
        <v>1</v>
      </c>
      <c r="B2" s="3">
        <v>40848</v>
      </c>
      <c r="C2" s="1" t="s">
        <v>38</v>
      </c>
      <c r="D2" s="4">
        <v>39</v>
      </c>
      <c r="E2" s="3">
        <v>26453</v>
      </c>
      <c r="F2" s="4">
        <v>181</v>
      </c>
      <c r="G2" s="4">
        <v>77</v>
      </c>
      <c r="H2" s="5" t="s">
        <v>39</v>
      </c>
      <c r="I2" s="5" t="s">
        <v>40</v>
      </c>
      <c r="J2" s="5" t="s">
        <v>41</v>
      </c>
      <c r="K2" s="5" t="s">
        <v>42</v>
      </c>
      <c r="L2" s="6">
        <f t="shared" ref="L2:L14" si="0">I2-H2</f>
        <v>9.0277777777777457E-3</v>
      </c>
      <c r="M2" s="6">
        <f t="shared" ref="M2:M14" si="1">K2-I2</f>
        <v>1.3194444444444398E-2</v>
      </c>
      <c r="N2" s="4">
        <v>124</v>
      </c>
      <c r="O2" s="4">
        <v>74</v>
      </c>
      <c r="P2" s="12">
        <v>91</v>
      </c>
      <c r="Q2" s="4">
        <v>84</v>
      </c>
      <c r="R2" s="4">
        <v>2.4300000000000002</v>
      </c>
      <c r="S2" s="4">
        <v>1.71</v>
      </c>
      <c r="T2" s="12">
        <f>(R2-S2)/R2</f>
        <v>0.29629629629629634</v>
      </c>
      <c r="U2" s="4">
        <v>1.93</v>
      </c>
      <c r="V2" s="4">
        <v>800</v>
      </c>
      <c r="W2" s="4">
        <v>6.6</v>
      </c>
      <c r="X2" s="4">
        <v>95</v>
      </c>
      <c r="Y2" s="4">
        <v>2.39</v>
      </c>
      <c r="Z2" s="4">
        <v>23.9</v>
      </c>
      <c r="AA2" s="4">
        <v>25.5</v>
      </c>
      <c r="AB2" s="4">
        <v>25.2</v>
      </c>
      <c r="AC2" s="12">
        <f t="shared" ref="AC2:AC14" si="2">AVERAGE(Z2:AB2)</f>
        <v>24.866666666666664</v>
      </c>
      <c r="AD2" s="12">
        <f t="shared" ref="AD2:AD14" si="3">(PI()+POWER(Y2/2,2))*AC2</f>
        <v>113.63115898593284</v>
      </c>
      <c r="AE2" s="12">
        <f t="shared" ref="AE2:AE14" si="4">(AD2*Q2)/1000</f>
        <v>9.5450173548183592</v>
      </c>
      <c r="AF2" s="12"/>
      <c r="AG2" s="12"/>
      <c r="AH2" s="12"/>
      <c r="AI2" s="12"/>
      <c r="AJ2" s="4">
        <v>0.31</v>
      </c>
      <c r="AK2" s="4">
        <v>0.86</v>
      </c>
      <c r="AL2" s="12">
        <f t="shared" ref="AL2:AL14" si="5">AJ2/SQRT(AK2)</f>
        <v>0.33428159693065912</v>
      </c>
      <c r="AM2" s="12"/>
      <c r="AN2" s="4">
        <v>131</v>
      </c>
      <c r="AO2" s="4">
        <v>63</v>
      </c>
      <c r="AP2" s="12">
        <v>86</v>
      </c>
      <c r="AQ2" s="4">
        <v>79</v>
      </c>
      <c r="AR2" s="4">
        <v>2.19</v>
      </c>
      <c r="AS2" s="4">
        <v>1.41</v>
      </c>
      <c r="AT2" s="12">
        <f>(AR2-AS2)/AR2</f>
        <v>0.35616438356164387</v>
      </c>
      <c r="AU2" s="4">
        <v>1.43</v>
      </c>
      <c r="AV2" s="4">
        <v>953</v>
      </c>
      <c r="AW2" s="4">
        <v>8.1</v>
      </c>
      <c r="AX2" s="4">
        <v>120</v>
      </c>
      <c r="AY2" s="4">
        <v>2.39</v>
      </c>
      <c r="AZ2" s="4">
        <v>24.4</v>
      </c>
      <c r="BA2" s="4">
        <v>24.9</v>
      </c>
      <c r="BB2" s="4">
        <v>25.1</v>
      </c>
      <c r="BC2" s="4">
        <f t="shared" ref="BC2:BC14" si="6">AVERAGE(AZ2:BB2)</f>
        <v>24.8</v>
      </c>
      <c r="BD2" s="12">
        <f t="shared" ref="BD2:BD14" si="7">(PI()+POWER(AY2/2,2))*BC2</f>
        <v>113.32651780902687</v>
      </c>
      <c r="BE2" s="12">
        <f t="shared" ref="BE2:BE14" si="8">(BD2*AQ2)/1000</f>
        <v>8.9527949069131232</v>
      </c>
      <c r="BF2" s="12"/>
      <c r="BG2" s="12"/>
      <c r="BH2" s="12"/>
      <c r="BI2" s="12"/>
      <c r="BJ2" s="4">
        <v>0.32</v>
      </c>
      <c r="BK2" s="4">
        <v>0.94</v>
      </c>
      <c r="BL2" s="4">
        <f t="shared" ref="BL2:BL14" si="9">BJ2/SQRT(BK2)</f>
        <v>0.33005479880281391</v>
      </c>
    </row>
    <row r="3" spans="1:64" ht="21.45" customHeight="1" x14ac:dyDescent="0.35">
      <c r="A3" s="2">
        <v>2</v>
      </c>
      <c r="B3" s="3">
        <v>40850</v>
      </c>
      <c r="C3" s="1" t="s">
        <v>38</v>
      </c>
      <c r="D3" s="4">
        <v>49</v>
      </c>
      <c r="E3" s="3">
        <v>22652</v>
      </c>
      <c r="F3" s="4">
        <v>177</v>
      </c>
      <c r="G3" s="4">
        <v>82</v>
      </c>
      <c r="H3" s="5" t="s">
        <v>43</v>
      </c>
      <c r="I3" s="5" t="s">
        <v>44</v>
      </c>
      <c r="J3" s="5" t="s">
        <v>45</v>
      </c>
      <c r="K3" s="5" t="s">
        <v>46</v>
      </c>
      <c r="L3" s="6">
        <f t="shared" si="0"/>
        <v>2.0833333333332149E-3</v>
      </c>
      <c r="M3" s="6">
        <f t="shared" si="1"/>
        <v>1.1111111111111183E-2</v>
      </c>
      <c r="N3" s="4">
        <v>121</v>
      </c>
      <c r="O3" s="4">
        <v>66</v>
      </c>
      <c r="P3" s="12">
        <v>84</v>
      </c>
      <c r="Q3" s="4">
        <v>77</v>
      </c>
      <c r="R3" s="4">
        <v>1.63</v>
      </c>
      <c r="S3" s="4">
        <v>0</v>
      </c>
      <c r="T3" s="12">
        <f>(R3-S3)/R3</f>
        <v>1</v>
      </c>
      <c r="U3" s="4">
        <v>1.03</v>
      </c>
      <c r="V3" s="4">
        <v>409</v>
      </c>
      <c r="W3" s="4">
        <v>2.7</v>
      </c>
      <c r="X3" s="4">
        <v>35</v>
      </c>
      <c r="Y3" s="4">
        <v>2.17</v>
      </c>
      <c r="Z3" s="4">
        <v>20.3</v>
      </c>
      <c r="AA3" s="4">
        <v>21.9</v>
      </c>
      <c r="AB3" s="4">
        <v>20.399999999999999</v>
      </c>
      <c r="AC3" s="12">
        <f t="shared" si="2"/>
        <v>20.866666666666667</v>
      </c>
      <c r="AD3" s="12">
        <f t="shared" si="3"/>
        <v>90.119328371573687</v>
      </c>
      <c r="AE3" s="12">
        <f t="shared" si="4"/>
        <v>6.9391882846111743</v>
      </c>
      <c r="AF3" s="12">
        <v>93</v>
      </c>
      <c r="AG3" s="12">
        <v>7.3</v>
      </c>
      <c r="AH3" s="12">
        <v>13</v>
      </c>
      <c r="AI3" s="12">
        <v>7</v>
      </c>
      <c r="AJ3" s="4">
        <v>0.32</v>
      </c>
      <c r="AK3" s="4">
        <v>0.84</v>
      </c>
      <c r="AL3" s="12">
        <f t="shared" si="5"/>
        <v>0.34914862437758781</v>
      </c>
      <c r="AM3" s="12"/>
      <c r="AN3" s="4">
        <v>117</v>
      </c>
      <c r="AO3" s="4">
        <v>59</v>
      </c>
      <c r="AP3" s="12">
        <v>78</v>
      </c>
      <c r="AQ3" s="4">
        <v>75</v>
      </c>
      <c r="AR3" s="4">
        <v>1.41</v>
      </c>
      <c r="AS3" s="4">
        <v>0</v>
      </c>
      <c r="AT3" s="12">
        <f>(AR3-AS3)/AR3</f>
        <v>1</v>
      </c>
      <c r="AU3" s="4">
        <v>0.93</v>
      </c>
      <c r="AV3" s="4">
        <v>531</v>
      </c>
      <c r="AW3" s="4">
        <v>2.8</v>
      </c>
      <c r="AX3" s="4">
        <v>38</v>
      </c>
      <c r="AY3" s="4">
        <v>2.17</v>
      </c>
      <c r="AZ3" s="4">
        <v>18.3</v>
      </c>
      <c r="BA3" s="4">
        <v>16.7</v>
      </c>
      <c r="BB3" s="4">
        <v>15.8</v>
      </c>
      <c r="BC3" s="4">
        <f t="shared" si="6"/>
        <v>16.933333333333334</v>
      </c>
      <c r="BD3" s="12">
        <f t="shared" si="7"/>
        <v>73.131978934120497</v>
      </c>
      <c r="BE3" s="12">
        <f t="shared" si="8"/>
        <v>5.4848984200590376</v>
      </c>
      <c r="BF3" s="12">
        <v>89</v>
      </c>
      <c r="BG3" s="12">
        <v>7.4</v>
      </c>
      <c r="BH3" s="12">
        <v>15</v>
      </c>
      <c r="BI3" s="12">
        <v>12</v>
      </c>
      <c r="BJ3" s="4">
        <v>0.31</v>
      </c>
      <c r="BK3" s="4">
        <v>0.78</v>
      </c>
      <c r="BL3" s="4">
        <f t="shared" si="9"/>
        <v>0.35100588058482468</v>
      </c>
    </row>
    <row r="4" spans="1:64" ht="21.45" customHeight="1" x14ac:dyDescent="0.35">
      <c r="A4" s="2">
        <v>3</v>
      </c>
      <c r="B4" s="3">
        <v>40851</v>
      </c>
      <c r="C4" s="1" t="s">
        <v>38</v>
      </c>
      <c r="D4" s="4">
        <v>72</v>
      </c>
      <c r="E4" s="3">
        <v>14366</v>
      </c>
      <c r="F4" s="4">
        <v>182</v>
      </c>
      <c r="G4" s="4">
        <v>104</v>
      </c>
      <c r="H4" s="5" t="s">
        <v>47</v>
      </c>
      <c r="I4" s="5" t="s">
        <v>48</v>
      </c>
      <c r="J4" s="5" t="s">
        <v>49</v>
      </c>
      <c r="K4" s="5" t="s">
        <v>50</v>
      </c>
      <c r="L4" s="6">
        <f>I4-H4</f>
        <v>3.4722222222221544E-3</v>
      </c>
      <c r="M4" s="6">
        <f t="shared" si="1"/>
        <v>1.3888888888888895E-2</v>
      </c>
      <c r="N4" s="4">
        <v>144</v>
      </c>
      <c r="O4" s="4">
        <v>74</v>
      </c>
      <c r="P4" s="4">
        <v>103</v>
      </c>
      <c r="Q4" s="4">
        <v>62</v>
      </c>
      <c r="R4" s="4">
        <v>2.0699999999999998</v>
      </c>
      <c r="S4" s="4">
        <v>1.28</v>
      </c>
      <c r="T4" s="12">
        <f>(R4-S4)/R4</f>
        <v>0.3816425120772946</v>
      </c>
      <c r="U4" s="4"/>
      <c r="V4" s="4">
        <v>518</v>
      </c>
      <c r="W4" s="4">
        <v>4</v>
      </c>
      <c r="X4" s="4">
        <v>63</v>
      </c>
      <c r="Y4" s="4">
        <v>2.11</v>
      </c>
      <c r="Z4" s="4">
        <v>25.2</v>
      </c>
      <c r="AA4" s="4">
        <v>24.7</v>
      </c>
      <c r="AB4" s="4">
        <v>25.4</v>
      </c>
      <c r="AC4" s="12">
        <f t="shared" si="2"/>
        <v>25.099999999999998</v>
      </c>
      <c r="AD4" s="12">
        <f t="shared" si="3"/>
        <v>106.79090310510381</v>
      </c>
      <c r="AE4" s="12">
        <f t="shared" si="4"/>
        <v>6.6210359925164362</v>
      </c>
      <c r="AF4" s="12">
        <v>131</v>
      </c>
      <c r="AG4" s="12">
        <v>8.4</v>
      </c>
      <c r="AH4" s="12">
        <v>18</v>
      </c>
      <c r="AI4" s="12">
        <v>14</v>
      </c>
      <c r="AJ4" s="4">
        <v>0.38</v>
      </c>
      <c r="AK4" s="4">
        <v>1.08</v>
      </c>
      <c r="AL4" s="12">
        <f t="shared" si="5"/>
        <v>0.36565517048676294</v>
      </c>
      <c r="AM4" s="12"/>
      <c r="AN4" s="4">
        <v>139</v>
      </c>
      <c r="AO4" s="4">
        <v>71</v>
      </c>
      <c r="AP4" s="4">
        <v>99</v>
      </c>
      <c r="AQ4" s="4">
        <v>63</v>
      </c>
      <c r="AR4" s="4">
        <v>1.84</v>
      </c>
      <c r="AS4" s="4">
        <v>0.93</v>
      </c>
      <c r="AT4" s="12">
        <f>(AR4-AS4)/AR4</f>
        <v>0.49456521739130432</v>
      </c>
      <c r="AU4" s="1"/>
      <c r="AV4" s="4">
        <v>681</v>
      </c>
      <c r="AW4" s="4">
        <v>4.5999999999999996</v>
      </c>
      <c r="AX4" s="4">
        <v>78</v>
      </c>
      <c r="AY4" s="4">
        <v>2.11</v>
      </c>
      <c r="AZ4" s="4">
        <v>19.5</v>
      </c>
      <c r="BA4" s="4">
        <v>20.100000000000001</v>
      </c>
      <c r="BB4" s="4">
        <v>21</v>
      </c>
      <c r="BC4" s="4">
        <f t="shared" si="6"/>
        <v>20.2</v>
      </c>
      <c r="BD4" s="12">
        <f t="shared" si="7"/>
        <v>85.943276602513819</v>
      </c>
      <c r="BE4" s="12">
        <f t="shared" si="8"/>
        <v>5.4144264259583705</v>
      </c>
      <c r="BF4" s="12">
        <v>137</v>
      </c>
      <c r="BG4" s="12">
        <v>9.1999999999999993</v>
      </c>
      <c r="BH4" s="12">
        <v>18</v>
      </c>
      <c r="BI4" s="12">
        <v>16</v>
      </c>
      <c r="BJ4" s="4">
        <v>0.42</v>
      </c>
      <c r="BK4" s="4">
        <v>1.02</v>
      </c>
      <c r="BL4" s="4">
        <f t="shared" si="9"/>
        <v>0.4158619680502032</v>
      </c>
    </row>
    <row r="5" spans="1:64" ht="21.45" customHeight="1" x14ac:dyDescent="0.35">
      <c r="A5" s="2">
        <v>4</v>
      </c>
      <c r="B5" s="3">
        <v>40851</v>
      </c>
      <c r="C5" s="1" t="s">
        <v>38</v>
      </c>
      <c r="D5" s="4">
        <v>26</v>
      </c>
      <c r="E5" s="3">
        <v>31261</v>
      </c>
      <c r="F5" s="4">
        <v>182</v>
      </c>
      <c r="G5" s="4">
        <v>95</v>
      </c>
      <c r="H5" s="5" t="s">
        <v>51</v>
      </c>
      <c r="I5" s="5" t="s">
        <v>52</v>
      </c>
      <c r="J5" s="5" t="s">
        <v>53</v>
      </c>
      <c r="K5" s="5" t="s">
        <v>54</v>
      </c>
      <c r="L5" s="6">
        <f t="shared" si="0"/>
        <v>6.9444444444444198E-3</v>
      </c>
      <c r="M5" s="6">
        <f t="shared" si="1"/>
        <v>2.3611111111111138E-2</v>
      </c>
      <c r="N5" s="4">
        <v>130</v>
      </c>
      <c r="O5" s="4">
        <v>58</v>
      </c>
      <c r="P5" s="4">
        <v>83</v>
      </c>
      <c r="Q5" s="4">
        <v>68</v>
      </c>
      <c r="R5" s="4">
        <v>2.0099999999999998</v>
      </c>
      <c r="S5" s="4">
        <v>1.25</v>
      </c>
      <c r="T5" s="12">
        <f>(R5-S5)/R5</f>
        <v>0.37810945273631835</v>
      </c>
      <c r="U5" s="4">
        <v>4.8</v>
      </c>
      <c r="V5" s="4">
        <v>591</v>
      </c>
      <c r="W5" s="4">
        <v>5.2</v>
      </c>
      <c r="X5" s="4">
        <v>105</v>
      </c>
      <c r="Y5" s="4">
        <v>2.41</v>
      </c>
      <c r="Z5" s="4">
        <v>19.5</v>
      </c>
      <c r="AA5" s="4">
        <v>19.100000000000001</v>
      </c>
      <c r="AB5" s="4">
        <v>18.5</v>
      </c>
      <c r="AC5" s="12">
        <f t="shared" si="2"/>
        <v>19.033333333333335</v>
      </c>
      <c r="AD5" s="12">
        <f t="shared" si="3"/>
        <v>87.431856006659075</v>
      </c>
      <c r="AE5" s="12">
        <f t="shared" si="4"/>
        <v>5.9453662084528167</v>
      </c>
      <c r="AF5" s="12">
        <v>130</v>
      </c>
      <c r="AG5" s="12">
        <v>7.1</v>
      </c>
      <c r="AH5" s="12">
        <v>9</v>
      </c>
      <c r="AI5" s="12">
        <v>10</v>
      </c>
      <c r="AJ5" s="4">
        <v>0.31</v>
      </c>
      <c r="AK5" s="4">
        <v>1.06</v>
      </c>
      <c r="AL5" s="12">
        <f t="shared" si="5"/>
        <v>0.30109861733075188</v>
      </c>
      <c r="AM5" s="12"/>
      <c r="AN5" s="4">
        <v>100</v>
      </c>
      <c r="AO5" s="4">
        <v>59</v>
      </c>
      <c r="AP5" s="4">
        <v>77</v>
      </c>
      <c r="AQ5" s="4">
        <v>60</v>
      </c>
      <c r="AR5" s="4">
        <v>1.73</v>
      </c>
      <c r="AS5" s="4">
        <v>0.86</v>
      </c>
      <c r="AT5" s="12">
        <f>(AR5-AS5)/AR5</f>
        <v>0.50289017341040465</v>
      </c>
      <c r="AU5" s="4">
        <v>1.5</v>
      </c>
      <c r="AV5" s="4">
        <v>900</v>
      </c>
      <c r="AW5" s="4">
        <v>5.0999999999999996</v>
      </c>
      <c r="AX5" s="4">
        <v>97</v>
      </c>
      <c r="AY5" s="4">
        <v>2.41</v>
      </c>
      <c r="AZ5" s="4">
        <v>19.5</v>
      </c>
      <c r="BA5" s="4">
        <v>21</v>
      </c>
      <c r="BB5" s="4">
        <v>20.8</v>
      </c>
      <c r="BC5" s="4">
        <f t="shared" si="6"/>
        <v>20.433333333333334</v>
      </c>
      <c r="BD5" s="12">
        <f t="shared" si="7"/>
        <v>93.862920721684773</v>
      </c>
      <c r="BE5" s="12">
        <f t="shared" si="8"/>
        <v>5.6317752433010861</v>
      </c>
      <c r="BF5" s="12">
        <v>76</v>
      </c>
      <c r="BG5" s="12">
        <v>4.4000000000000004</v>
      </c>
      <c r="BH5" s="12">
        <v>14</v>
      </c>
      <c r="BI5" s="12">
        <v>13</v>
      </c>
      <c r="BJ5" s="4">
        <v>0.34</v>
      </c>
      <c r="BK5" s="4">
        <v>1.07</v>
      </c>
      <c r="BL5" s="4">
        <f t="shared" si="9"/>
        <v>0.32869040627552565</v>
      </c>
    </row>
    <row r="6" spans="1:64" ht="21.45" customHeight="1" x14ac:dyDescent="0.35">
      <c r="A6" s="2">
        <v>5</v>
      </c>
      <c r="B6" s="3">
        <v>40855</v>
      </c>
      <c r="C6" s="1" t="s">
        <v>38</v>
      </c>
      <c r="D6" s="4">
        <v>48</v>
      </c>
      <c r="E6" s="3">
        <v>22982</v>
      </c>
      <c r="F6" s="4">
        <v>167</v>
      </c>
      <c r="G6" s="4">
        <v>73</v>
      </c>
      <c r="H6" s="5" t="s">
        <v>55</v>
      </c>
      <c r="I6" s="5" t="s">
        <v>56</v>
      </c>
      <c r="J6" s="5" t="s">
        <v>44</v>
      </c>
      <c r="K6" s="5" t="s">
        <v>54</v>
      </c>
      <c r="L6" s="6">
        <f t="shared" si="0"/>
        <v>6.2499999999999778E-3</v>
      </c>
      <c r="M6" s="6">
        <f t="shared" si="1"/>
        <v>1.2500000000000067E-2</v>
      </c>
      <c r="N6" s="4">
        <v>136</v>
      </c>
      <c r="O6" s="4">
        <v>79</v>
      </c>
      <c r="P6" s="4">
        <v>101</v>
      </c>
      <c r="Q6" s="4">
        <v>77</v>
      </c>
      <c r="R6" s="7"/>
      <c r="S6" s="7"/>
      <c r="T6" s="14"/>
      <c r="U6" s="7"/>
      <c r="V6" s="4">
        <v>729</v>
      </c>
      <c r="W6" s="4">
        <v>5.4</v>
      </c>
      <c r="X6" s="4">
        <v>77</v>
      </c>
      <c r="Y6" s="4">
        <v>2.17</v>
      </c>
      <c r="Z6" s="4">
        <v>23.5</v>
      </c>
      <c r="AA6" s="4">
        <v>23</v>
      </c>
      <c r="AB6" s="4">
        <v>23.9</v>
      </c>
      <c r="AC6" s="12">
        <f t="shared" si="2"/>
        <v>23.466666666666669</v>
      </c>
      <c r="AD6" s="12">
        <f t="shared" si="3"/>
        <v>101.34825427090715</v>
      </c>
      <c r="AE6" s="12">
        <f t="shared" si="4"/>
        <v>7.8038155788598509</v>
      </c>
      <c r="AF6" s="12">
        <v>82</v>
      </c>
      <c r="AG6" s="12">
        <v>6</v>
      </c>
      <c r="AH6" s="12">
        <v>16</v>
      </c>
      <c r="AI6" s="12">
        <v>11</v>
      </c>
      <c r="AJ6" s="4">
        <v>0.28000000000000003</v>
      </c>
      <c r="AK6" s="4">
        <v>0.8</v>
      </c>
      <c r="AL6" s="12">
        <f t="shared" si="5"/>
        <v>0.31304951684997062</v>
      </c>
      <c r="AM6" s="12"/>
      <c r="AN6" s="4">
        <v>134</v>
      </c>
      <c r="AO6" s="4">
        <v>60</v>
      </c>
      <c r="AP6" s="4">
        <v>84</v>
      </c>
      <c r="AQ6" s="4">
        <v>77</v>
      </c>
      <c r="AR6" s="7"/>
      <c r="AS6" s="7"/>
      <c r="AT6" s="14"/>
      <c r="AU6" s="7"/>
      <c r="AV6" s="4">
        <v>860</v>
      </c>
      <c r="AW6" s="4">
        <v>4.9000000000000004</v>
      </c>
      <c r="AX6" s="4">
        <v>74</v>
      </c>
      <c r="AY6" s="4">
        <v>2.17</v>
      </c>
      <c r="AZ6" s="4">
        <v>23.4</v>
      </c>
      <c r="BA6" s="4">
        <v>23.9</v>
      </c>
      <c r="BB6" s="4">
        <v>22.7</v>
      </c>
      <c r="BC6" s="4">
        <f t="shared" si="6"/>
        <v>23.333333333333332</v>
      </c>
      <c r="BD6" s="12">
        <f t="shared" si="7"/>
        <v>100.77241191709517</v>
      </c>
      <c r="BE6" s="12">
        <f t="shared" si="8"/>
        <v>7.7594757176163283</v>
      </c>
      <c r="BF6" s="12">
        <v>109</v>
      </c>
      <c r="BG6" s="12">
        <v>7.7</v>
      </c>
      <c r="BH6" s="12">
        <v>14</v>
      </c>
      <c r="BI6" s="12">
        <v>10</v>
      </c>
      <c r="BJ6" s="4">
        <v>0.28999999999999998</v>
      </c>
      <c r="BK6" s="4">
        <v>0.84</v>
      </c>
      <c r="BL6" s="4">
        <f t="shared" si="9"/>
        <v>0.31641594084218894</v>
      </c>
    </row>
    <row r="7" spans="1:64" ht="21.45" customHeight="1" x14ac:dyDescent="0.35">
      <c r="A7" s="2">
        <v>6</v>
      </c>
      <c r="B7" s="3">
        <v>40857</v>
      </c>
      <c r="C7" s="1" t="s">
        <v>38</v>
      </c>
      <c r="D7" s="4">
        <v>48</v>
      </c>
      <c r="E7" s="3">
        <v>23139</v>
      </c>
      <c r="F7" s="4">
        <v>182</v>
      </c>
      <c r="G7" s="4">
        <v>108</v>
      </c>
      <c r="H7" s="5" t="s">
        <v>57</v>
      </c>
      <c r="I7" s="5" t="s">
        <v>58</v>
      </c>
      <c r="J7" s="5" t="s">
        <v>59</v>
      </c>
      <c r="K7" s="5" t="s">
        <v>60</v>
      </c>
      <c r="L7" s="6">
        <f t="shared" si="0"/>
        <v>4.8611111111110938E-3</v>
      </c>
      <c r="M7" s="6">
        <f t="shared" si="1"/>
        <v>1.1805555555555514E-2</v>
      </c>
      <c r="N7" s="4">
        <v>120</v>
      </c>
      <c r="O7" s="4">
        <v>68</v>
      </c>
      <c r="P7" s="4">
        <v>85</v>
      </c>
      <c r="Q7" s="4">
        <v>73</v>
      </c>
      <c r="R7" s="7"/>
      <c r="S7" s="7"/>
      <c r="T7" s="14"/>
      <c r="U7" s="7"/>
      <c r="V7" s="4">
        <v>580</v>
      </c>
      <c r="W7" s="4">
        <v>5.0999999999999996</v>
      </c>
      <c r="X7" s="4">
        <v>87</v>
      </c>
      <c r="Y7" s="4">
        <v>2.14</v>
      </c>
      <c r="Z7" s="4">
        <v>22</v>
      </c>
      <c r="AA7" s="4">
        <v>23.1</v>
      </c>
      <c r="AB7" s="4">
        <v>23.2</v>
      </c>
      <c r="AC7" s="12">
        <f t="shared" si="2"/>
        <v>22.766666666666666</v>
      </c>
      <c r="AD7" s="12">
        <f t="shared" si="3"/>
        <v>97.589149413394281</v>
      </c>
      <c r="AE7" s="12">
        <f t="shared" si="4"/>
        <v>7.1240079071777824</v>
      </c>
      <c r="AF7" s="12">
        <v>82</v>
      </c>
      <c r="AG7" s="12">
        <v>5</v>
      </c>
      <c r="AH7" s="12">
        <v>16</v>
      </c>
      <c r="AI7" s="12">
        <v>13</v>
      </c>
      <c r="AJ7" s="4">
        <v>0.36</v>
      </c>
      <c r="AK7" s="4">
        <v>1.01</v>
      </c>
      <c r="AL7" s="12">
        <f t="shared" si="5"/>
        <v>0.35821338847559608</v>
      </c>
      <c r="AM7" s="12"/>
      <c r="AN7" s="4">
        <v>110</v>
      </c>
      <c r="AO7" s="4">
        <v>65</v>
      </c>
      <c r="AP7" s="4">
        <v>81</v>
      </c>
      <c r="AQ7" s="4">
        <v>68</v>
      </c>
      <c r="AR7" s="7"/>
      <c r="AS7" s="7"/>
      <c r="AT7" s="14"/>
      <c r="AU7" s="7"/>
      <c r="AV7" s="4">
        <v>660</v>
      </c>
      <c r="AW7" s="4">
        <v>4.8</v>
      </c>
      <c r="AX7" s="4">
        <v>78</v>
      </c>
      <c r="AY7" s="4">
        <v>2.14</v>
      </c>
      <c r="AZ7" s="4">
        <v>20.7</v>
      </c>
      <c r="BA7" s="4">
        <v>20.2</v>
      </c>
      <c r="BB7" s="4">
        <v>20.100000000000001</v>
      </c>
      <c r="BC7" s="4">
        <f t="shared" si="6"/>
        <v>20.333333333333332</v>
      </c>
      <c r="BD7" s="12">
        <f t="shared" si="7"/>
        <v>87.158683956325788</v>
      </c>
      <c r="BE7" s="12">
        <f t="shared" si="8"/>
        <v>5.9267905090301536</v>
      </c>
      <c r="BF7" s="12">
        <v>82</v>
      </c>
      <c r="BG7" s="12">
        <v>5.5</v>
      </c>
      <c r="BH7" s="12">
        <v>23</v>
      </c>
      <c r="BI7" s="12">
        <v>20</v>
      </c>
      <c r="BJ7" s="4">
        <v>0.35</v>
      </c>
      <c r="BK7" s="4">
        <v>0.91</v>
      </c>
      <c r="BL7" s="4">
        <f t="shared" si="9"/>
        <v>0.36689969285267138</v>
      </c>
    </row>
    <row r="8" spans="1:64" ht="21.45" customHeight="1" x14ac:dyDescent="0.35">
      <c r="A8" s="2">
        <v>7</v>
      </c>
      <c r="B8" s="3">
        <v>40858</v>
      </c>
      <c r="C8" s="1" t="s">
        <v>61</v>
      </c>
      <c r="D8" s="4">
        <v>28</v>
      </c>
      <c r="E8" s="3">
        <v>30424</v>
      </c>
      <c r="F8" s="4">
        <v>162</v>
      </c>
      <c r="G8" s="4">
        <v>62</v>
      </c>
      <c r="H8" s="5" t="s">
        <v>62</v>
      </c>
      <c r="I8" s="5" t="s">
        <v>63</v>
      </c>
      <c r="J8" s="5" t="s">
        <v>64</v>
      </c>
      <c r="K8" s="5" t="s">
        <v>65</v>
      </c>
      <c r="L8" s="6">
        <f t="shared" si="0"/>
        <v>6.9444444444445308E-3</v>
      </c>
      <c r="M8" s="6">
        <f t="shared" si="1"/>
        <v>8.3333333333333037E-3</v>
      </c>
      <c r="N8" s="4">
        <v>128</v>
      </c>
      <c r="O8" s="4">
        <v>69</v>
      </c>
      <c r="P8" s="4">
        <v>92</v>
      </c>
      <c r="Q8" s="4">
        <v>92</v>
      </c>
      <c r="R8" s="4">
        <v>1.46</v>
      </c>
      <c r="S8" s="4">
        <v>0.89</v>
      </c>
      <c r="T8" s="12">
        <f>(R8-S8)/R8</f>
        <v>0.39041095890410954</v>
      </c>
      <c r="U8" s="4">
        <v>1.96</v>
      </c>
      <c r="V8" s="4">
        <v>492</v>
      </c>
      <c r="W8" s="4">
        <v>4.7</v>
      </c>
      <c r="X8" s="4">
        <v>52</v>
      </c>
      <c r="Y8" s="4">
        <v>2.08</v>
      </c>
      <c r="Z8" s="4">
        <v>24.3</v>
      </c>
      <c r="AA8" s="4">
        <v>23.5</v>
      </c>
      <c r="AB8" s="4">
        <v>23.9</v>
      </c>
      <c r="AC8" s="12">
        <f t="shared" si="2"/>
        <v>23.899999999999995</v>
      </c>
      <c r="AD8" s="12">
        <f t="shared" si="3"/>
        <v>100.93430442079604</v>
      </c>
      <c r="AE8" s="12">
        <f t="shared" si="4"/>
        <v>9.285956006713235</v>
      </c>
      <c r="AF8" s="12">
        <v>151</v>
      </c>
      <c r="AG8" s="12">
        <v>14</v>
      </c>
      <c r="AH8" s="12">
        <v>20</v>
      </c>
      <c r="AI8" s="12">
        <v>15</v>
      </c>
      <c r="AJ8" s="4">
        <v>0.33</v>
      </c>
      <c r="AK8" s="4">
        <v>0.67</v>
      </c>
      <c r="AL8" s="12">
        <f t="shared" si="5"/>
        <v>0.40315916637580723</v>
      </c>
      <c r="AM8" s="12"/>
      <c r="AN8" s="4">
        <v>123</v>
      </c>
      <c r="AO8" s="4">
        <v>60</v>
      </c>
      <c r="AP8" s="4">
        <v>83</v>
      </c>
      <c r="AQ8" s="4">
        <v>93</v>
      </c>
      <c r="AR8" s="4">
        <v>1.1000000000000001</v>
      </c>
      <c r="AS8" s="4">
        <v>0.79</v>
      </c>
      <c r="AT8" s="12">
        <f>(AR8-AS8)/AR8</f>
        <v>0.28181818181818186</v>
      </c>
      <c r="AU8" s="4">
        <v>1.8</v>
      </c>
      <c r="AV8" s="4">
        <v>666</v>
      </c>
      <c r="AW8" s="4">
        <v>5.0999999999999996</v>
      </c>
      <c r="AX8" s="4">
        <v>58</v>
      </c>
      <c r="AY8" s="4">
        <v>2.08</v>
      </c>
      <c r="AZ8" s="4">
        <v>22.8</v>
      </c>
      <c r="BA8" s="4">
        <v>21.8</v>
      </c>
      <c r="BB8" s="4">
        <v>22.5</v>
      </c>
      <c r="BC8" s="4">
        <f t="shared" si="6"/>
        <v>22.366666666666664</v>
      </c>
      <c r="BD8" s="12">
        <f t="shared" si="7"/>
        <v>94.458742351958364</v>
      </c>
      <c r="BE8" s="12">
        <f t="shared" si="8"/>
        <v>8.7846630387321269</v>
      </c>
      <c r="BF8" s="12">
        <v>81</v>
      </c>
      <c r="BG8" s="12">
        <v>7.3</v>
      </c>
      <c r="BH8" s="12">
        <v>20</v>
      </c>
      <c r="BI8" s="12">
        <v>17</v>
      </c>
      <c r="BJ8" s="4">
        <v>0.27</v>
      </c>
      <c r="BK8" s="4">
        <v>0.66</v>
      </c>
      <c r="BL8" s="4">
        <f t="shared" si="9"/>
        <v>0.33234702564419838</v>
      </c>
    </row>
    <row r="9" spans="1:64" ht="21.45" customHeight="1" x14ac:dyDescent="0.35">
      <c r="A9" s="2">
        <v>8</v>
      </c>
      <c r="B9" s="3">
        <v>40859</v>
      </c>
      <c r="C9" s="1" t="s">
        <v>38</v>
      </c>
      <c r="D9" s="4">
        <v>56</v>
      </c>
      <c r="E9" s="3">
        <v>20169</v>
      </c>
      <c r="F9" s="4">
        <v>175</v>
      </c>
      <c r="G9" s="4">
        <v>92</v>
      </c>
      <c r="H9" s="5" t="s">
        <v>66</v>
      </c>
      <c r="I9" s="5" t="s">
        <v>67</v>
      </c>
      <c r="J9" s="5" t="s">
        <v>63</v>
      </c>
      <c r="K9" s="5" t="s">
        <v>68</v>
      </c>
      <c r="L9" s="6">
        <f t="shared" si="0"/>
        <v>7.6388888888888618E-3</v>
      </c>
      <c r="M9" s="6">
        <f t="shared" si="1"/>
        <v>1.1805555555555514E-2</v>
      </c>
      <c r="N9" s="4">
        <v>128</v>
      </c>
      <c r="O9" s="4">
        <v>72</v>
      </c>
      <c r="P9" s="4">
        <v>91</v>
      </c>
      <c r="Q9" s="4">
        <v>76</v>
      </c>
      <c r="R9" s="4">
        <v>1.81</v>
      </c>
      <c r="S9" s="4">
        <v>1.27</v>
      </c>
      <c r="T9" s="12">
        <f>(R9-S9)/R9</f>
        <v>0.2983425414364641</v>
      </c>
      <c r="U9" s="1"/>
      <c r="V9" s="4">
        <v>421</v>
      </c>
      <c r="W9" s="4">
        <v>3.2</v>
      </c>
      <c r="X9" s="4">
        <v>46</v>
      </c>
      <c r="Y9" s="4">
        <v>2.64</v>
      </c>
      <c r="Z9" s="4">
        <v>20.100000000000001</v>
      </c>
      <c r="AA9" s="4">
        <v>21.8</v>
      </c>
      <c r="AB9" s="4">
        <v>20.399999999999999</v>
      </c>
      <c r="AC9" s="12">
        <f t="shared" si="2"/>
        <v>20.766666666666669</v>
      </c>
      <c r="AD9" s="12">
        <f t="shared" si="3"/>
        <v>101.42424743954805</v>
      </c>
      <c r="AE9" s="12">
        <f t="shared" si="4"/>
        <v>7.7082428054056518</v>
      </c>
      <c r="AF9" s="12">
        <v>85</v>
      </c>
      <c r="AG9" s="12">
        <v>6</v>
      </c>
      <c r="AH9" s="12">
        <v>12</v>
      </c>
      <c r="AI9" s="12">
        <v>10</v>
      </c>
      <c r="AJ9" s="4">
        <v>0.28999999999999998</v>
      </c>
      <c r="AK9" s="4">
        <v>0.9</v>
      </c>
      <c r="AL9" s="12">
        <f t="shared" si="5"/>
        <v>0.30568684048294331</v>
      </c>
      <c r="AM9" s="12"/>
      <c r="AN9" s="4">
        <v>121</v>
      </c>
      <c r="AO9" s="4">
        <v>74</v>
      </c>
      <c r="AP9" s="4">
        <v>90</v>
      </c>
      <c r="AQ9" s="4">
        <v>70</v>
      </c>
      <c r="AR9" s="4">
        <v>1.24</v>
      </c>
      <c r="AS9" s="4">
        <v>0.89</v>
      </c>
      <c r="AT9" s="12">
        <f>(AR9-AS9)/AR9</f>
        <v>0.282258064516129</v>
      </c>
      <c r="AU9" s="7"/>
      <c r="AV9" s="4">
        <v>600</v>
      </c>
      <c r="AW9" s="4">
        <v>2.5</v>
      </c>
      <c r="AX9" s="4">
        <v>38</v>
      </c>
      <c r="AY9" s="4">
        <v>2.64</v>
      </c>
      <c r="AZ9" s="4">
        <v>18.8</v>
      </c>
      <c r="BA9" s="4">
        <v>18.399999999999999</v>
      </c>
      <c r="BB9" s="4">
        <v>17.899999999999999</v>
      </c>
      <c r="BC9" s="4">
        <f t="shared" si="6"/>
        <v>18.366666666666667</v>
      </c>
      <c r="BD9" s="12">
        <f t="shared" si="7"/>
        <v>89.702665070932539</v>
      </c>
      <c r="BE9" s="12">
        <f t="shared" si="8"/>
        <v>6.2791865549652774</v>
      </c>
      <c r="BF9" s="12">
        <v>89</v>
      </c>
      <c r="BG9" s="12">
        <v>6.2</v>
      </c>
      <c r="BH9" s="12">
        <v>13</v>
      </c>
      <c r="BI9" s="12">
        <v>11</v>
      </c>
      <c r="BJ9" s="4">
        <v>0.3</v>
      </c>
      <c r="BK9" s="4">
        <v>0.88</v>
      </c>
      <c r="BL9" s="4">
        <f t="shared" si="9"/>
        <v>0.31980107453341561</v>
      </c>
    </row>
    <row r="10" spans="1:64" ht="21.45" customHeight="1" x14ac:dyDescent="0.35">
      <c r="A10" s="2">
        <v>9</v>
      </c>
      <c r="B10" s="3">
        <v>40864</v>
      </c>
      <c r="C10" s="1" t="s">
        <v>38</v>
      </c>
      <c r="D10" s="15">
        <v>57</v>
      </c>
      <c r="E10" s="3">
        <v>19702</v>
      </c>
      <c r="F10" s="4">
        <v>177</v>
      </c>
      <c r="G10" s="4">
        <v>88</v>
      </c>
      <c r="H10" s="5" t="s">
        <v>69</v>
      </c>
      <c r="I10" s="5" t="s">
        <v>70</v>
      </c>
      <c r="J10" s="5" t="s">
        <v>71</v>
      </c>
      <c r="K10" s="5" t="s">
        <v>72</v>
      </c>
      <c r="L10" s="6">
        <f t="shared" si="0"/>
        <v>9.0277777777777457E-3</v>
      </c>
      <c r="M10" s="6">
        <f t="shared" si="1"/>
        <v>1.1111111111111072E-2</v>
      </c>
      <c r="N10" s="4">
        <v>140</v>
      </c>
      <c r="O10" s="4">
        <v>76</v>
      </c>
      <c r="P10" s="4">
        <v>99</v>
      </c>
      <c r="Q10" s="4">
        <v>68</v>
      </c>
      <c r="R10" s="4">
        <v>1.56</v>
      </c>
      <c r="S10" s="4">
        <v>1.05</v>
      </c>
      <c r="T10" s="12">
        <f>(R10-S10)/R10</f>
        <v>0.32692307692307693</v>
      </c>
      <c r="U10" s="7"/>
      <c r="V10" s="4">
        <v>492</v>
      </c>
      <c r="W10" s="4">
        <v>4.8</v>
      </c>
      <c r="X10" s="4">
        <v>81</v>
      </c>
      <c r="Y10" s="4">
        <v>1.79</v>
      </c>
      <c r="Z10" s="4">
        <v>34.299999999999997</v>
      </c>
      <c r="AA10" s="4">
        <v>23.9</v>
      </c>
      <c r="AB10" s="4">
        <v>23.5</v>
      </c>
      <c r="AC10" s="12">
        <f t="shared" si="2"/>
        <v>27.233333333333331</v>
      </c>
      <c r="AD10" s="12">
        <f t="shared" si="3"/>
        <v>107.37062076609536</v>
      </c>
      <c r="AE10" s="12">
        <f t="shared" si="4"/>
        <v>7.3012022120944842</v>
      </c>
      <c r="AF10" s="12">
        <v>122</v>
      </c>
      <c r="AG10" s="12">
        <v>7.8</v>
      </c>
      <c r="AH10" s="12">
        <v>12</v>
      </c>
      <c r="AI10" s="12">
        <v>8</v>
      </c>
      <c r="AJ10" s="4">
        <v>0.33</v>
      </c>
      <c r="AK10" s="4">
        <v>0.99</v>
      </c>
      <c r="AL10" s="12">
        <f t="shared" si="5"/>
        <v>0.33166247903553997</v>
      </c>
      <c r="AM10" s="12"/>
      <c r="AN10" s="4">
        <v>134</v>
      </c>
      <c r="AO10" s="4">
        <v>71</v>
      </c>
      <c r="AP10" s="4">
        <v>96</v>
      </c>
      <c r="AQ10" s="4">
        <v>59</v>
      </c>
      <c r="AR10" s="4">
        <v>1.87</v>
      </c>
      <c r="AS10" s="4">
        <v>1.01</v>
      </c>
      <c r="AT10" s="12">
        <f>(AR10-AS10)/AR10</f>
        <v>0.45989304812834225</v>
      </c>
      <c r="AU10" s="7"/>
      <c r="AV10" s="4">
        <v>602</v>
      </c>
      <c r="AW10" s="4">
        <v>4.2</v>
      </c>
      <c r="AX10" s="4">
        <v>72</v>
      </c>
      <c r="AY10" s="4">
        <v>1.79</v>
      </c>
      <c r="AZ10" s="4">
        <v>25.4</v>
      </c>
      <c r="BA10" s="4">
        <v>23.7</v>
      </c>
      <c r="BB10" s="4">
        <v>25</v>
      </c>
      <c r="BC10" s="4">
        <f t="shared" si="6"/>
        <v>24.7</v>
      </c>
      <c r="BD10" s="12">
        <f t="shared" si="7"/>
        <v>97.382656043667893</v>
      </c>
      <c r="BE10" s="12">
        <f t="shared" si="8"/>
        <v>5.7455767065764061</v>
      </c>
      <c r="BF10" s="12">
        <v>57</v>
      </c>
      <c r="BG10" s="12">
        <v>3.5</v>
      </c>
      <c r="BH10" s="12">
        <v>21</v>
      </c>
      <c r="BI10" s="12">
        <v>15</v>
      </c>
      <c r="BJ10" s="4">
        <v>0.32</v>
      </c>
      <c r="BK10" s="4">
        <v>1.01</v>
      </c>
      <c r="BL10" s="4">
        <f t="shared" si="9"/>
        <v>0.31841190086719656</v>
      </c>
    </row>
    <row r="11" spans="1:64" ht="21.45" customHeight="1" x14ac:dyDescent="0.35">
      <c r="A11" s="2">
        <v>10</v>
      </c>
      <c r="B11" s="3">
        <v>40866</v>
      </c>
      <c r="C11" s="1" t="s">
        <v>38</v>
      </c>
      <c r="D11" s="12">
        <v>52</v>
      </c>
      <c r="E11" s="8">
        <v>21980</v>
      </c>
      <c r="F11" s="4">
        <v>181</v>
      </c>
      <c r="G11" s="4">
        <v>130</v>
      </c>
      <c r="H11" s="5" t="s">
        <v>73</v>
      </c>
      <c r="I11" s="5" t="s">
        <v>74</v>
      </c>
      <c r="J11" s="5" t="s">
        <v>75</v>
      </c>
      <c r="K11" s="5" t="s">
        <v>76</v>
      </c>
      <c r="L11" s="6">
        <f t="shared" si="0"/>
        <v>3.4722222222222099E-3</v>
      </c>
      <c r="M11" s="6">
        <f t="shared" si="1"/>
        <v>1.1111111111111072E-2</v>
      </c>
      <c r="N11" s="4">
        <v>158</v>
      </c>
      <c r="O11" s="4">
        <v>98</v>
      </c>
      <c r="P11" s="4">
        <v>122</v>
      </c>
      <c r="Q11" s="4">
        <v>92</v>
      </c>
      <c r="R11" s="4">
        <v>1.7</v>
      </c>
      <c r="S11" s="4">
        <v>1.1599999999999999</v>
      </c>
      <c r="T11" s="12">
        <f>(R11-S11)/R11</f>
        <v>0.31764705882352945</v>
      </c>
      <c r="U11" s="4">
        <v>2.87</v>
      </c>
      <c r="V11" s="4">
        <v>868</v>
      </c>
      <c r="W11" s="4">
        <v>5</v>
      </c>
      <c r="X11" s="4">
        <v>70</v>
      </c>
      <c r="Y11" s="4">
        <v>1.98</v>
      </c>
      <c r="Z11" s="4">
        <v>20.3</v>
      </c>
      <c r="AA11" s="4">
        <v>21.2</v>
      </c>
      <c r="AB11" s="4">
        <v>19.8</v>
      </c>
      <c r="AC11" s="12">
        <f t="shared" si="2"/>
        <v>20.433333333333334</v>
      </c>
      <c r="AD11" s="12">
        <f t="shared" si="3"/>
        <v>84.219919888351441</v>
      </c>
      <c r="AE11" s="12">
        <f t="shared" si="4"/>
        <v>7.7482326297283324</v>
      </c>
      <c r="AF11" s="12"/>
      <c r="AG11" s="7"/>
      <c r="AH11" s="12"/>
      <c r="AI11" s="12"/>
      <c r="AJ11" s="4">
        <v>0.31</v>
      </c>
      <c r="AK11" s="4">
        <v>0.79</v>
      </c>
      <c r="AL11" s="12">
        <f t="shared" si="5"/>
        <v>0.34877724928706738</v>
      </c>
      <c r="AM11" s="12"/>
      <c r="AN11" s="4">
        <v>140</v>
      </c>
      <c r="AO11" s="4">
        <v>76</v>
      </c>
      <c r="AP11" s="4">
        <v>103</v>
      </c>
      <c r="AQ11" s="4">
        <v>76</v>
      </c>
      <c r="AR11" s="4">
        <v>1.62</v>
      </c>
      <c r="AS11" s="4">
        <v>0.98</v>
      </c>
      <c r="AT11" s="12">
        <f>(AR11-AS11)/AR11</f>
        <v>0.39506172839506176</v>
      </c>
      <c r="AU11" s="4">
        <v>2.23</v>
      </c>
      <c r="AV11" s="4">
        <v>848</v>
      </c>
      <c r="AW11" s="4">
        <v>5</v>
      </c>
      <c r="AX11" s="4">
        <v>66</v>
      </c>
      <c r="AY11" s="4">
        <v>1.98</v>
      </c>
      <c r="AZ11" s="4">
        <v>18.3</v>
      </c>
      <c r="BA11" s="4">
        <v>18.8</v>
      </c>
      <c r="BB11" s="4">
        <v>20.6</v>
      </c>
      <c r="BC11" s="4">
        <f t="shared" si="6"/>
        <v>19.233333333333334</v>
      </c>
      <c r="BD11" s="12">
        <f t="shared" si="7"/>
        <v>79.273888704043699</v>
      </c>
      <c r="BE11" s="12">
        <f t="shared" si="8"/>
        <v>6.0248155415073219</v>
      </c>
      <c r="BF11" s="12"/>
      <c r="BG11" s="12"/>
      <c r="BH11" s="12"/>
      <c r="BI11" s="12"/>
      <c r="BJ11" s="4">
        <v>0.28000000000000003</v>
      </c>
      <c r="BK11" s="4">
        <v>0.76</v>
      </c>
      <c r="BL11" s="4">
        <f t="shared" si="9"/>
        <v>0.32118202741878654</v>
      </c>
    </row>
    <row r="12" spans="1:64" ht="21.45" customHeight="1" x14ac:dyDescent="0.35">
      <c r="A12" s="2">
        <v>11</v>
      </c>
      <c r="B12" s="3">
        <v>40866</v>
      </c>
      <c r="C12" s="1" t="s">
        <v>38</v>
      </c>
      <c r="D12" s="12">
        <v>49</v>
      </c>
      <c r="E12" s="8">
        <v>23113</v>
      </c>
      <c r="F12" s="4">
        <v>175</v>
      </c>
      <c r="G12" s="4">
        <v>88</v>
      </c>
      <c r="H12" s="5" t="s">
        <v>77</v>
      </c>
      <c r="I12" s="5" t="s">
        <v>78</v>
      </c>
      <c r="J12" s="5" t="s">
        <v>79</v>
      </c>
      <c r="K12" s="5" t="s">
        <v>50</v>
      </c>
      <c r="L12" s="6">
        <f t="shared" si="0"/>
        <v>6.9444444444444753E-3</v>
      </c>
      <c r="M12" s="6">
        <f t="shared" si="1"/>
        <v>1.4583333333333282E-2</v>
      </c>
      <c r="N12" s="4">
        <v>135</v>
      </c>
      <c r="O12" s="4">
        <v>91</v>
      </c>
      <c r="P12" s="4">
        <v>106</v>
      </c>
      <c r="Q12" s="4">
        <v>91</v>
      </c>
      <c r="R12" s="1"/>
      <c r="S12" s="1"/>
      <c r="T12" s="14"/>
      <c r="U12" s="1"/>
      <c r="V12" s="4">
        <v>587</v>
      </c>
      <c r="W12" s="4">
        <v>2.4</v>
      </c>
      <c r="X12" s="4">
        <v>32</v>
      </c>
      <c r="Y12" s="4">
        <v>1.69</v>
      </c>
      <c r="Z12" s="4">
        <v>22.8</v>
      </c>
      <c r="AA12" s="4">
        <v>20.8</v>
      </c>
      <c r="AB12" s="4">
        <v>21.3</v>
      </c>
      <c r="AC12" s="12">
        <f t="shared" si="2"/>
        <v>21.633333333333336</v>
      </c>
      <c r="AD12" s="12">
        <f t="shared" si="3"/>
        <v>83.409861905992528</v>
      </c>
      <c r="AE12" s="12">
        <f t="shared" si="4"/>
        <v>7.5902974334453202</v>
      </c>
      <c r="AF12" s="4">
        <v>90</v>
      </c>
      <c r="AG12" s="4">
        <v>6.8</v>
      </c>
      <c r="AH12" s="4">
        <v>13</v>
      </c>
      <c r="AI12" s="4">
        <v>12</v>
      </c>
      <c r="AJ12" s="4">
        <v>0.3</v>
      </c>
      <c r="AK12" s="4">
        <v>0.79</v>
      </c>
      <c r="AL12" s="12">
        <f t="shared" si="5"/>
        <v>0.33752637027780713</v>
      </c>
      <c r="AM12" s="12"/>
      <c r="AN12" s="4">
        <v>138</v>
      </c>
      <c r="AO12" s="4">
        <v>92</v>
      </c>
      <c r="AP12" s="4">
        <v>109</v>
      </c>
      <c r="AQ12" s="4">
        <v>79</v>
      </c>
      <c r="AR12" s="7"/>
      <c r="AS12" s="7"/>
      <c r="AT12" s="14"/>
      <c r="AU12" s="7"/>
      <c r="AV12" s="4">
        <v>674</v>
      </c>
      <c r="AW12" s="4">
        <v>2.5</v>
      </c>
      <c r="AX12" s="4">
        <v>34</v>
      </c>
      <c r="AY12" s="4">
        <v>1.69</v>
      </c>
      <c r="AZ12" s="4">
        <v>21.9</v>
      </c>
      <c r="BA12" s="4">
        <v>22</v>
      </c>
      <c r="BB12" s="4">
        <v>22.4</v>
      </c>
      <c r="BC12" s="4">
        <f t="shared" si="6"/>
        <v>22.099999999999998</v>
      </c>
      <c r="BD12" s="12">
        <f t="shared" si="7"/>
        <v>85.209150144334416</v>
      </c>
      <c r="BE12" s="12">
        <f t="shared" si="8"/>
        <v>6.7315228614024187</v>
      </c>
      <c r="BF12" s="4">
        <v>87</v>
      </c>
      <c r="BG12" s="4">
        <v>7</v>
      </c>
      <c r="BH12" s="4">
        <v>18</v>
      </c>
      <c r="BI12" s="4">
        <v>12</v>
      </c>
      <c r="BJ12" s="4">
        <v>0.28999999999999998</v>
      </c>
      <c r="BK12" s="4">
        <v>0.75</v>
      </c>
      <c r="BL12" s="4">
        <f t="shared" si="9"/>
        <v>0.33486315612998296</v>
      </c>
    </row>
    <row r="13" spans="1:64" ht="21.45" customHeight="1" x14ac:dyDescent="0.35">
      <c r="A13" s="2">
        <v>12</v>
      </c>
      <c r="B13" s="3">
        <v>40873</v>
      </c>
      <c r="C13" s="1" t="s">
        <v>61</v>
      </c>
      <c r="D13" s="4">
        <v>51</v>
      </c>
      <c r="E13" s="12"/>
      <c r="F13" s="4">
        <v>168</v>
      </c>
      <c r="G13" s="4">
        <v>52</v>
      </c>
      <c r="H13" s="5" t="s">
        <v>75</v>
      </c>
      <c r="I13" s="5" t="s">
        <v>80</v>
      </c>
      <c r="J13" s="5" t="s">
        <v>81</v>
      </c>
      <c r="K13" s="5" t="s">
        <v>82</v>
      </c>
      <c r="L13" s="6">
        <f t="shared" si="0"/>
        <v>6.9444444444444198E-3</v>
      </c>
      <c r="M13" s="6">
        <f t="shared" si="1"/>
        <v>1.0416666666666685E-2</v>
      </c>
      <c r="N13" s="4">
        <v>117</v>
      </c>
      <c r="O13" s="4">
        <v>78</v>
      </c>
      <c r="P13" s="4">
        <v>92</v>
      </c>
      <c r="Q13" s="4">
        <v>83</v>
      </c>
      <c r="R13" s="4">
        <v>2.06</v>
      </c>
      <c r="S13" s="4">
        <v>1.21</v>
      </c>
      <c r="T13" s="12">
        <f>(R13-S13)/R13</f>
        <v>0.41262135922330101</v>
      </c>
      <c r="U13" s="4">
        <v>3.03</v>
      </c>
      <c r="V13" s="4">
        <v>781</v>
      </c>
      <c r="W13" s="4">
        <v>5.7</v>
      </c>
      <c r="X13" s="4">
        <v>77</v>
      </c>
      <c r="Y13" s="4">
        <v>2.17</v>
      </c>
      <c r="Z13" s="4">
        <v>21.1</v>
      </c>
      <c r="AA13" s="4">
        <v>20.3</v>
      </c>
      <c r="AB13" s="4">
        <v>20.100000000000001</v>
      </c>
      <c r="AC13" s="12">
        <f t="shared" si="2"/>
        <v>20.500000000000004</v>
      </c>
      <c r="AD13" s="12">
        <f t="shared" si="3"/>
        <v>88.535761898590778</v>
      </c>
      <c r="AE13" s="12">
        <f t="shared" si="4"/>
        <v>7.3484682375830346</v>
      </c>
      <c r="AF13" s="12">
        <v>47</v>
      </c>
      <c r="AG13" s="12">
        <v>3.7</v>
      </c>
      <c r="AH13" s="12">
        <v>15</v>
      </c>
      <c r="AI13" s="12">
        <v>13</v>
      </c>
      <c r="AJ13" s="4">
        <v>0.32</v>
      </c>
      <c r="AK13" s="4">
        <v>0.74</v>
      </c>
      <c r="AL13" s="12">
        <f t="shared" si="5"/>
        <v>0.37199244398022174</v>
      </c>
      <c r="AM13" s="12"/>
      <c r="AN13" s="4">
        <v>112</v>
      </c>
      <c r="AO13" s="4">
        <v>64</v>
      </c>
      <c r="AP13" s="12">
        <v>80</v>
      </c>
      <c r="AQ13" s="4">
        <v>72</v>
      </c>
      <c r="AR13" s="4">
        <v>1.89</v>
      </c>
      <c r="AS13" s="4">
        <v>1.17</v>
      </c>
      <c r="AT13" s="12">
        <f>(AR13-AS13)/AR13</f>
        <v>0.38095238095238093</v>
      </c>
      <c r="AU13" s="4">
        <v>0.47</v>
      </c>
      <c r="AV13" s="4">
        <v>671</v>
      </c>
      <c r="AW13" s="4">
        <v>4.5999999999999996</v>
      </c>
      <c r="AX13" s="4">
        <v>65</v>
      </c>
      <c r="AY13" s="4">
        <v>2.17</v>
      </c>
      <c r="AZ13" s="4">
        <v>19.7</v>
      </c>
      <c r="BA13" s="4">
        <v>19.899999999999999</v>
      </c>
      <c r="BB13" s="4">
        <v>19.5</v>
      </c>
      <c r="BC13" s="4">
        <f t="shared" si="6"/>
        <v>19.7</v>
      </c>
      <c r="BD13" s="12">
        <f t="shared" si="7"/>
        <v>85.080707775718921</v>
      </c>
      <c r="BE13" s="12">
        <f t="shared" si="8"/>
        <v>6.125810959851762</v>
      </c>
      <c r="BF13" s="12">
        <v>77</v>
      </c>
      <c r="BG13" s="12">
        <v>5.5</v>
      </c>
      <c r="BH13" s="12">
        <v>21</v>
      </c>
      <c r="BI13" s="12">
        <v>15</v>
      </c>
      <c r="BJ13" s="4">
        <v>0.32</v>
      </c>
      <c r="BK13" s="4">
        <v>0.89</v>
      </c>
      <c r="BL13" s="4">
        <f t="shared" si="9"/>
        <v>0.3391993216020352</v>
      </c>
    </row>
    <row r="14" spans="1:64" ht="21.45" customHeight="1" x14ac:dyDescent="0.35">
      <c r="A14" s="2">
        <v>13</v>
      </c>
      <c r="B14" s="3">
        <v>40866</v>
      </c>
      <c r="C14" s="1" t="s">
        <v>38</v>
      </c>
      <c r="D14" s="4">
        <v>36</v>
      </c>
      <c r="E14" s="12"/>
      <c r="F14" s="4">
        <v>176</v>
      </c>
      <c r="G14" s="4">
        <v>88</v>
      </c>
      <c r="H14" s="5" t="s">
        <v>83</v>
      </c>
      <c r="I14" s="5" t="s">
        <v>53</v>
      </c>
      <c r="J14" s="5" t="s">
        <v>84</v>
      </c>
      <c r="K14" s="5" t="s">
        <v>59</v>
      </c>
      <c r="L14" s="6">
        <f t="shared" si="0"/>
        <v>6.2499999999999778E-3</v>
      </c>
      <c r="M14" s="6">
        <f t="shared" si="1"/>
        <v>1.1111111111111183E-2</v>
      </c>
      <c r="N14" s="4">
        <v>136</v>
      </c>
      <c r="O14" s="4">
        <v>79</v>
      </c>
      <c r="P14" s="4">
        <v>101</v>
      </c>
      <c r="Q14" s="4">
        <v>87</v>
      </c>
      <c r="R14" s="4">
        <v>2.0699999999999998</v>
      </c>
      <c r="S14" s="4">
        <v>1.1599999999999999</v>
      </c>
      <c r="T14" s="12">
        <f>(R14-S14)/R14</f>
        <v>0.43961352657004832</v>
      </c>
      <c r="U14" s="4">
        <v>2.2999999999999998</v>
      </c>
      <c r="V14" s="4">
        <v>771</v>
      </c>
      <c r="W14" s="4">
        <v>6.4</v>
      </c>
      <c r="X14" s="4">
        <v>84</v>
      </c>
      <c r="Y14" s="4">
        <v>2.35</v>
      </c>
      <c r="Z14" s="4">
        <v>23.1</v>
      </c>
      <c r="AA14" s="4">
        <v>23.4</v>
      </c>
      <c r="AB14" s="4">
        <v>24.3</v>
      </c>
      <c r="AC14" s="12">
        <f t="shared" si="2"/>
        <v>23.599999999999998</v>
      </c>
      <c r="AD14" s="12">
        <f t="shared" si="3"/>
        <v>106.72433662471911</v>
      </c>
      <c r="AE14" s="12">
        <f t="shared" si="4"/>
        <v>9.2850172863505627</v>
      </c>
      <c r="AF14" s="12">
        <v>104</v>
      </c>
      <c r="AG14" s="12">
        <v>8.3000000000000007</v>
      </c>
      <c r="AH14" s="12">
        <v>10</v>
      </c>
      <c r="AI14" s="12">
        <v>9</v>
      </c>
      <c r="AJ14" s="4">
        <v>0.3</v>
      </c>
      <c r="AK14" s="4">
        <v>0.86</v>
      </c>
      <c r="AL14" s="12">
        <f t="shared" si="5"/>
        <v>0.32349831961031522</v>
      </c>
      <c r="AM14" s="12"/>
      <c r="AN14" s="4">
        <v>138</v>
      </c>
      <c r="AO14" s="4">
        <v>84</v>
      </c>
      <c r="AP14" s="4">
        <v>105</v>
      </c>
      <c r="AQ14" s="4">
        <v>75</v>
      </c>
      <c r="AR14" s="4">
        <v>1.9</v>
      </c>
      <c r="AS14" s="4">
        <v>0.91</v>
      </c>
      <c r="AT14" s="12">
        <f>(AR14-AS14)/AR14</f>
        <v>0.52105263157894732</v>
      </c>
      <c r="AU14" s="4">
        <v>2.23</v>
      </c>
      <c r="AV14" s="4">
        <v>725</v>
      </c>
      <c r="AW14" s="4">
        <v>5.9</v>
      </c>
      <c r="AX14" s="4">
        <v>73</v>
      </c>
      <c r="AY14" s="4">
        <v>2.35</v>
      </c>
      <c r="AZ14" s="4">
        <v>23.4</v>
      </c>
      <c r="BA14" s="4">
        <v>23.6</v>
      </c>
      <c r="BB14" s="4">
        <v>23.2</v>
      </c>
      <c r="BC14" s="4">
        <f t="shared" si="6"/>
        <v>23.400000000000002</v>
      </c>
      <c r="BD14" s="12">
        <f t="shared" si="7"/>
        <v>105.81989309400117</v>
      </c>
      <c r="BE14" s="12">
        <f t="shared" si="8"/>
        <v>7.9364919820500885</v>
      </c>
      <c r="BF14" s="12">
        <v>142</v>
      </c>
      <c r="BG14" s="12">
        <v>11.3</v>
      </c>
      <c r="BH14" s="12">
        <v>24</v>
      </c>
      <c r="BI14" s="12">
        <v>22</v>
      </c>
      <c r="BJ14" s="4">
        <v>0.89</v>
      </c>
      <c r="BK14" s="4">
        <v>0.3</v>
      </c>
      <c r="BL14" s="4">
        <f t="shared" si="9"/>
        <v>1.6249102539319928</v>
      </c>
    </row>
    <row r="15" spans="1:64" ht="21.45" customHeight="1" x14ac:dyDescent="0.35">
      <c r="A15" s="2">
        <v>18</v>
      </c>
      <c r="B15" s="3">
        <v>41031</v>
      </c>
      <c r="C15" s="1" t="s">
        <v>38</v>
      </c>
      <c r="D15" s="4">
        <v>50</v>
      </c>
      <c r="E15" s="3">
        <v>22612</v>
      </c>
      <c r="F15" s="4">
        <v>168</v>
      </c>
      <c r="G15" s="4">
        <v>72</v>
      </c>
      <c r="H15" s="5" t="s">
        <v>85</v>
      </c>
      <c r="I15" s="5" t="s">
        <v>86</v>
      </c>
      <c r="J15" s="5" t="s">
        <v>87</v>
      </c>
      <c r="K15" s="5" t="s">
        <v>49</v>
      </c>
      <c r="L15" s="6">
        <f t="shared" ref="L15:L41" si="10">I15-H15</f>
        <v>5.5555555555555358E-3</v>
      </c>
      <c r="M15" s="6">
        <f t="shared" ref="M15:M41" si="11">K15-I15</f>
        <v>1.1805555555555569E-2</v>
      </c>
      <c r="N15" s="4">
        <v>117</v>
      </c>
      <c r="O15" s="4">
        <v>66</v>
      </c>
      <c r="P15" s="4">
        <v>88</v>
      </c>
      <c r="Q15" s="4">
        <v>75</v>
      </c>
      <c r="R15" s="4">
        <v>1.94</v>
      </c>
      <c r="S15" s="4">
        <v>0.89</v>
      </c>
      <c r="T15" s="12">
        <f>(R15-S15)/R15</f>
        <v>0.54123711340206182</v>
      </c>
      <c r="U15" s="4">
        <v>1.3</v>
      </c>
      <c r="V15" s="4">
        <v>694</v>
      </c>
      <c r="W15" s="7"/>
      <c r="X15" s="7"/>
      <c r="Y15" s="4">
        <v>2.04</v>
      </c>
      <c r="Z15" s="4">
        <v>17.399999999999999</v>
      </c>
      <c r="AA15" s="4">
        <v>19.3</v>
      </c>
      <c r="AB15" s="4">
        <v>19.8</v>
      </c>
      <c r="AC15" s="12">
        <f t="shared" ref="AC15:AC30" si="12">AVERAGE(Z15:AB15)</f>
        <v>18.833333333333332</v>
      </c>
      <c r="AD15" s="12">
        <f t="shared" ref="AD15:AD30" si="13">(PI()+POWER(Y15/2,2))*AC15</f>
        <v>78.760861642607765</v>
      </c>
      <c r="AE15" s="12">
        <f t="shared" ref="AE15:AE30" si="14">(AD15*Q15)/1000</f>
        <v>5.9070646231955823</v>
      </c>
      <c r="AF15" s="12">
        <v>74</v>
      </c>
      <c r="AG15" s="12">
        <v>5.5</v>
      </c>
      <c r="AH15" s="12">
        <v>14</v>
      </c>
      <c r="AI15" s="12">
        <v>11</v>
      </c>
      <c r="AJ15" s="4">
        <v>0.3</v>
      </c>
      <c r="AK15" s="4">
        <v>0.9</v>
      </c>
      <c r="AL15" s="12">
        <f t="shared" ref="AL15:AL41" si="15">AJ15/SQRT(AK15)</f>
        <v>0.31622776601683794</v>
      </c>
      <c r="AM15" s="12"/>
      <c r="AN15" s="4">
        <v>112</v>
      </c>
      <c r="AO15" s="4">
        <v>65</v>
      </c>
      <c r="AP15" s="4">
        <v>82</v>
      </c>
      <c r="AQ15" s="4">
        <v>74</v>
      </c>
      <c r="AR15" s="4">
        <v>1.35</v>
      </c>
      <c r="AS15" s="4">
        <v>0.52</v>
      </c>
      <c r="AT15" s="12">
        <f>(AR15-AS15)/AR15</f>
        <v>0.61481481481481481</v>
      </c>
      <c r="AU15" s="4">
        <v>0.23</v>
      </c>
      <c r="AV15" s="4">
        <v>685</v>
      </c>
      <c r="AW15" s="4">
        <v>2.7</v>
      </c>
      <c r="AX15" s="4">
        <v>34</v>
      </c>
      <c r="AY15" s="4">
        <v>2.04</v>
      </c>
      <c r="AZ15" s="4">
        <v>17.5</v>
      </c>
      <c r="BA15" s="4">
        <v>15.2</v>
      </c>
      <c r="BB15" s="4">
        <v>16.2</v>
      </c>
      <c r="BC15" s="4">
        <f t="shared" ref="BC15:BC30" si="16">AVERAGE(AZ15:BB15)</f>
        <v>16.3</v>
      </c>
      <c r="BD15" s="12">
        <f t="shared" ref="BD15:BD30" si="17">(PI()+POWER(AY15/2,2))*BC15</f>
        <v>68.166480253513626</v>
      </c>
      <c r="BE15" s="12">
        <f t="shared" ref="BE15:BE30" si="18">(BD15*AQ15)/1000</f>
        <v>5.0443195387600079</v>
      </c>
      <c r="BF15" s="12">
        <v>72</v>
      </c>
      <c r="BG15" s="12">
        <v>5.4</v>
      </c>
      <c r="BH15" s="12">
        <v>42</v>
      </c>
      <c r="BI15" s="12">
        <v>34</v>
      </c>
      <c r="BJ15" s="4">
        <v>0.3</v>
      </c>
      <c r="BK15" s="4">
        <v>0.81</v>
      </c>
      <c r="BL15" s="4">
        <f t="shared" ref="BL15:BL41" si="19">BJ15/SQRT(BK15)</f>
        <v>0.33333333333333331</v>
      </c>
    </row>
    <row r="16" spans="1:64" ht="21.45" customHeight="1" x14ac:dyDescent="0.35">
      <c r="A16" s="2">
        <v>19</v>
      </c>
      <c r="B16" s="3">
        <v>41033</v>
      </c>
      <c r="C16" s="1" t="s">
        <v>38</v>
      </c>
      <c r="D16" s="4">
        <v>52</v>
      </c>
      <c r="E16" s="12"/>
      <c r="F16" s="4">
        <v>193</v>
      </c>
      <c r="G16" s="4">
        <v>105</v>
      </c>
      <c r="H16" s="5" t="s">
        <v>88</v>
      </c>
      <c r="I16" s="5" t="s">
        <v>89</v>
      </c>
      <c r="J16" s="5" t="s">
        <v>89</v>
      </c>
      <c r="K16" s="5" t="s">
        <v>90</v>
      </c>
      <c r="L16" s="6">
        <f t="shared" si="10"/>
        <v>6.9444444444444198E-3</v>
      </c>
      <c r="M16" s="6">
        <f t="shared" si="11"/>
        <v>1.1111111111111183E-2</v>
      </c>
      <c r="N16" s="4">
        <v>144</v>
      </c>
      <c r="O16" s="4">
        <v>78</v>
      </c>
      <c r="P16" s="4">
        <v>103</v>
      </c>
      <c r="Q16" s="4">
        <v>114</v>
      </c>
      <c r="R16" s="7"/>
      <c r="S16" s="7"/>
      <c r="T16" s="14"/>
      <c r="U16" s="7"/>
      <c r="V16" s="4">
        <v>984</v>
      </c>
      <c r="W16" s="4">
        <v>5.0999999999999996</v>
      </c>
      <c r="X16" s="4">
        <v>56</v>
      </c>
      <c r="Y16" s="4">
        <v>2.67</v>
      </c>
      <c r="Z16" s="4">
        <v>17.899999999999999</v>
      </c>
      <c r="AA16" s="4">
        <v>19.3</v>
      </c>
      <c r="AB16" s="4">
        <v>18.899999999999999</v>
      </c>
      <c r="AC16" s="12">
        <f t="shared" si="12"/>
        <v>18.7</v>
      </c>
      <c r="AD16" s="12">
        <f t="shared" si="13"/>
        <v>92.075390122129136</v>
      </c>
      <c r="AE16" s="12">
        <f t="shared" si="14"/>
        <v>10.496594473922721</v>
      </c>
      <c r="AF16" s="12">
        <v>119</v>
      </c>
      <c r="AG16" s="12">
        <v>12.2</v>
      </c>
      <c r="AH16" s="12">
        <v>14</v>
      </c>
      <c r="AI16" s="12">
        <v>17</v>
      </c>
      <c r="AJ16" s="4">
        <v>0.26</v>
      </c>
      <c r="AK16" s="4">
        <v>0.61</v>
      </c>
      <c r="AL16" s="12">
        <f t="shared" si="15"/>
        <v>0.33289588782552954</v>
      </c>
      <c r="AM16" s="12"/>
      <c r="AN16" s="4">
        <v>121</v>
      </c>
      <c r="AO16" s="4">
        <v>76</v>
      </c>
      <c r="AP16" s="4">
        <v>92</v>
      </c>
      <c r="AQ16" s="4">
        <v>98</v>
      </c>
      <c r="AR16" s="4"/>
      <c r="AS16" s="4"/>
      <c r="AT16" s="14"/>
      <c r="AU16" s="4"/>
      <c r="AV16" s="4">
        <v>1084</v>
      </c>
      <c r="AW16" s="4">
        <v>4</v>
      </c>
      <c r="AX16" s="4">
        <v>42</v>
      </c>
      <c r="AY16" s="4">
        <v>2.67</v>
      </c>
      <c r="AZ16" s="4">
        <v>16.5</v>
      </c>
      <c r="BA16" s="4">
        <v>15.4</v>
      </c>
      <c r="BB16" s="4">
        <v>15.8</v>
      </c>
      <c r="BC16" s="4">
        <f t="shared" si="16"/>
        <v>15.9</v>
      </c>
      <c r="BD16" s="12">
        <f t="shared" si="17"/>
        <v>78.288700692077725</v>
      </c>
      <c r="BE16" s="12">
        <f t="shared" si="18"/>
        <v>7.6722926678236174</v>
      </c>
      <c r="BF16" s="12">
        <v>93</v>
      </c>
      <c r="BG16" s="12">
        <v>8.9</v>
      </c>
      <c r="BH16" s="12">
        <v>12</v>
      </c>
      <c r="BI16" s="12">
        <v>14</v>
      </c>
      <c r="BJ16" s="4">
        <v>0.3</v>
      </c>
      <c r="BK16" s="4">
        <v>0.61</v>
      </c>
      <c r="BL16" s="4">
        <f t="shared" si="19"/>
        <v>0.38411063979868793</v>
      </c>
    </row>
    <row r="17" spans="1:64" ht="21.45" customHeight="1" x14ac:dyDescent="0.35">
      <c r="A17" s="2">
        <v>20</v>
      </c>
      <c r="B17" s="3">
        <v>40667</v>
      </c>
      <c r="C17" s="1" t="s">
        <v>38</v>
      </c>
      <c r="D17" s="4">
        <v>59</v>
      </c>
      <c r="E17" s="3">
        <v>19238</v>
      </c>
      <c r="F17" s="4">
        <v>173</v>
      </c>
      <c r="G17" s="4">
        <v>63</v>
      </c>
      <c r="H17" s="5" t="s">
        <v>91</v>
      </c>
      <c r="I17" s="5" t="s">
        <v>56</v>
      </c>
      <c r="J17" s="5" t="s">
        <v>44</v>
      </c>
      <c r="K17" s="5" t="s">
        <v>92</v>
      </c>
      <c r="L17" s="6">
        <f t="shared" si="10"/>
        <v>1.6666666666666607E-2</v>
      </c>
      <c r="M17" s="6">
        <f t="shared" si="11"/>
        <v>2.083333333333337E-2</v>
      </c>
      <c r="N17" s="4">
        <v>135</v>
      </c>
      <c r="O17" s="4">
        <v>66</v>
      </c>
      <c r="P17" s="4">
        <v>94</v>
      </c>
      <c r="Q17" s="4">
        <v>69</v>
      </c>
      <c r="R17" s="4">
        <v>2.0699999999999998</v>
      </c>
      <c r="S17" s="4">
        <v>1.4</v>
      </c>
      <c r="T17" s="12">
        <f>(R17-S17)/R17</f>
        <v>0.32367149758454106</v>
      </c>
      <c r="U17" s="4">
        <v>3.97</v>
      </c>
      <c r="V17" s="4">
        <v>752</v>
      </c>
      <c r="W17" s="4">
        <v>3.5</v>
      </c>
      <c r="X17" s="4">
        <v>56</v>
      </c>
      <c r="Y17" s="4">
        <v>2.1</v>
      </c>
      <c r="Z17" s="4">
        <v>23.6</v>
      </c>
      <c r="AA17" s="4">
        <v>22.3</v>
      </c>
      <c r="AB17" s="4">
        <v>21.7</v>
      </c>
      <c r="AC17" s="12">
        <f t="shared" si="12"/>
        <v>22.533333333333335</v>
      </c>
      <c r="AD17" s="12">
        <f t="shared" si="13"/>
        <v>95.633554460890011</v>
      </c>
      <c r="AE17" s="12">
        <f t="shared" si="14"/>
        <v>6.5987152578014108</v>
      </c>
      <c r="AF17" s="12">
        <v>93</v>
      </c>
      <c r="AG17" s="12">
        <v>6</v>
      </c>
      <c r="AH17" s="12">
        <v>8</v>
      </c>
      <c r="AI17" s="12">
        <v>9</v>
      </c>
      <c r="AJ17" s="4">
        <v>0.34</v>
      </c>
      <c r="AK17" s="4">
        <v>0.93</v>
      </c>
      <c r="AL17" s="12">
        <f t="shared" si="15"/>
        <v>0.35256357620834461</v>
      </c>
      <c r="AM17" s="12"/>
      <c r="AN17" s="4">
        <v>113</v>
      </c>
      <c r="AO17" s="4">
        <v>63</v>
      </c>
      <c r="AP17" s="4">
        <v>83</v>
      </c>
      <c r="AQ17" s="4">
        <v>62</v>
      </c>
      <c r="AR17" s="4">
        <v>1.88</v>
      </c>
      <c r="AS17" s="4">
        <v>1.23</v>
      </c>
      <c r="AT17" s="12">
        <f>(AR17-AS17)/AR17</f>
        <v>0.3457446808510638</v>
      </c>
      <c r="AU17" s="4">
        <v>2.4300000000000002</v>
      </c>
      <c r="AV17" s="4">
        <v>841</v>
      </c>
      <c r="AW17" s="4">
        <v>3.7</v>
      </c>
      <c r="AX17" s="4">
        <v>62</v>
      </c>
      <c r="AY17" s="4">
        <v>2.1</v>
      </c>
      <c r="AZ17" s="4">
        <v>22.4</v>
      </c>
      <c r="BA17" s="4">
        <v>22.8</v>
      </c>
      <c r="BB17" s="4">
        <v>22.2</v>
      </c>
      <c r="BC17" s="4">
        <f t="shared" si="16"/>
        <v>22.466666666666669</v>
      </c>
      <c r="BD17" s="12">
        <f t="shared" si="17"/>
        <v>95.350614950650694</v>
      </c>
      <c r="BE17" s="12">
        <f t="shared" si="18"/>
        <v>5.9117381269403433</v>
      </c>
      <c r="BF17" s="12">
        <v>72</v>
      </c>
      <c r="BG17" s="12">
        <v>4.4000000000000004</v>
      </c>
      <c r="BH17" s="12">
        <v>13</v>
      </c>
      <c r="BI17" s="12">
        <v>13</v>
      </c>
      <c r="BJ17" s="4">
        <v>0.35</v>
      </c>
      <c r="BK17" s="4">
        <v>1.01</v>
      </c>
      <c r="BL17" s="4">
        <f t="shared" si="19"/>
        <v>0.34826301657349618</v>
      </c>
    </row>
    <row r="18" spans="1:64" ht="21.45" customHeight="1" x14ac:dyDescent="0.35">
      <c r="A18" s="2">
        <v>21</v>
      </c>
      <c r="B18" s="3">
        <v>41039</v>
      </c>
      <c r="C18" s="1" t="s">
        <v>38</v>
      </c>
      <c r="D18" s="4">
        <v>28</v>
      </c>
      <c r="E18" s="12"/>
      <c r="F18" s="4">
        <v>160</v>
      </c>
      <c r="G18" s="4">
        <v>60</v>
      </c>
      <c r="H18" s="5" t="s">
        <v>93</v>
      </c>
      <c r="I18" s="5" t="s">
        <v>94</v>
      </c>
      <c r="J18" s="5" t="s">
        <v>95</v>
      </c>
      <c r="K18" s="5" t="s">
        <v>96</v>
      </c>
      <c r="L18" s="6">
        <f t="shared" si="10"/>
        <v>1.6666666666666663E-2</v>
      </c>
      <c r="M18" s="6">
        <f t="shared" si="11"/>
        <v>1.1805555555555569E-2</v>
      </c>
      <c r="N18" s="4">
        <v>136</v>
      </c>
      <c r="O18" s="4">
        <v>84</v>
      </c>
      <c r="P18" s="4">
        <v>101</v>
      </c>
      <c r="Q18" s="4">
        <v>68</v>
      </c>
      <c r="R18" s="4">
        <v>1.38</v>
      </c>
      <c r="S18" s="4">
        <v>0.78</v>
      </c>
      <c r="T18" s="12">
        <f>(R18-S18)/R18</f>
        <v>0.43478260869565211</v>
      </c>
      <c r="U18" s="4">
        <v>0.47</v>
      </c>
      <c r="V18" s="1"/>
      <c r="W18" s="4">
        <v>3.2</v>
      </c>
      <c r="X18" s="4">
        <v>50</v>
      </c>
      <c r="Y18" s="4">
        <v>1.82</v>
      </c>
      <c r="Z18" s="4">
        <v>18.7</v>
      </c>
      <c r="AA18" s="4">
        <v>19.8</v>
      </c>
      <c r="AB18" s="4">
        <v>19</v>
      </c>
      <c r="AC18" s="12">
        <f t="shared" si="12"/>
        <v>19.166666666666668</v>
      </c>
      <c r="AD18" s="12">
        <f t="shared" si="13"/>
        <v>76.085775860471045</v>
      </c>
      <c r="AE18" s="12">
        <f t="shared" si="14"/>
        <v>5.1738327585120318</v>
      </c>
      <c r="AF18" s="12">
        <v>65</v>
      </c>
      <c r="AG18" s="12">
        <v>4.5999999999999996</v>
      </c>
      <c r="AH18" s="12">
        <v>18</v>
      </c>
      <c r="AI18" s="12">
        <v>16</v>
      </c>
      <c r="AJ18" s="4">
        <v>0.33</v>
      </c>
      <c r="AK18" s="4">
        <v>0.93</v>
      </c>
      <c r="AL18" s="12">
        <f t="shared" si="15"/>
        <v>0.34219405926104035</v>
      </c>
      <c r="AM18" s="12"/>
      <c r="AN18" s="4">
        <v>120</v>
      </c>
      <c r="AO18" s="4">
        <v>74</v>
      </c>
      <c r="AP18" s="4">
        <v>93</v>
      </c>
      <c r="AQ18" s="4">
        <v>69</v>
      </c>
      <c r="AR18" s="4">
        <v>0.7</v>
      </c>
      <c r="AS18" s="4">
        <v>0</v>
      </c>
      <c r="AT18" s="12">
        <f>(AR18-AS18)/AR18</f>
        <v>1</v>
      </c>
      <c r="AU18" s="4">
        <v>0.77</v>
      </c>
      <c r="AV18" s="4">
        <v>742</v>
      </c>
      <c r="AW18" s="4">
        <v>1.9</v>
      </c>
      <c r="AX18" s="4">
        <v>32</v>
      </c>
      <c r="AY18" s="4">
        <v>1.82</v>
      </c>
      <c r="AZ18" s="4">
        <v>14.7</v>
      </c>
      <c r="BA18" s="4">
        <v>14.5</v>
      </c>
      <c r="BB18" s="4">
        <v>13.7</v>
      </c>
      <c r="BC18" s="4">
        <f t="shared" si="16"/>
        <v>14.299999999999999</v>
      </c>
      <c r="BD18" s="12">
        <f t="shared" si="17"/>
        <v>56.766604946334041</v>
      </c>
      <c r="BE18" s="12">
        <f t="shared" si="18"/>
        <v>3.9168957412970489</v>
      </c>
      <c r="BF18" s="12">
        <v>77</v>
      </c>
      <c r="BG18" s="12">
        <v>5</v>
      </c>
      <c r="BH18" s="12">
        <v>15</v>
      </c>
      <c r="BI18" s="12">
        <v>12</v>
      </c>
      <c r="BJ18" s="4">
        <v>0.28999999999999998</v>
      </c>
      <c r="BK18" s="4">
        <v>0.93</v>
      </c>
      <c r="BL18" s="4">
        <f t="shared" si="19"/>
        <v>0.30071599147182326</v>
      </c>
    </row>
    <row r="19" spans="1:64" ht="21.45" customHeight="1" x14ac:dyDescent="0.35">
      <c r="A19" s="2">
        <v>22</v>
      </c>
      <c r="B19" s="3">
        <v>41039</v>
      </c>
      <c r="C19" s="1" t="s">
        <v>38</v>
      </c>
      <c r="D19" s="4">
        <v>67</v>
      </c>
      <c r="E19" s="3">
        <v>16301</v>
      </c>
      <c r="F19" s="4">
        <v>178</v>
      </c>
      <c r="G19" s="4">
        <v>100</v>
      </c>
      <c r="H19" s="5" t="s">
        <v>66</v>
      </c>
      <c r="I19" s="5" t="s">
        <v>97</v>
      </c>
      <c r="J19" s="5" t="s">
        <v>98</v>
      </c>
      <c r="K19" s="5" t="s">
        <v>99</v>
      </c>
      <c r="L19" s="6">
        <f t="shared" si="10"/>
        <v>6.9444444444444198E-3</v>
      </c>
      <c r="M19" s="6">
        <f t="shared" si="11"/>
        <v>9.0277777777777457E-3</v>
      </c>
      <c r="N19" s="4">
        <v>150</v>
      </c>
      <c r="O19" s="4">
        <v>83</v>
      </c>
      <c r="P19" s="4">
        <v>103</v>
      </c>
      <c r="Q19" s="4">
        <v>64</v>
      </c>
      <c r="R19" s="7"/>
      <c r="S19" s="12"/>
      <c r="T19" s="14"/>
      <c r="U19" s="12"/>
      <c r="V19" s="4">
        <v>657</v>
      </c>
      <c r="W19" s="4">
        <v>5</v>
      </c>
      <c r="X19" s="4">
        <v>85</v>
      </c>
      <c r="Y19" s="4">
        <v>1.99</v>
      </c>
      <c r="Z19" s="4">
        <v>15.9</v>
      </c>
      <c r="AA19" s="4">
        <v>17.600000000000001</v>
      </c>
      <c r="AB19" s="4">
        <v>19.7</v>
      </c>
      <c r="AC19" s="12">
        <f t="shared" si="12"/>
        <v>17.733333333333334</v>
      </c>
      <c r="AD19" s="12">
        <f t="shared" si="13"/>
        <v>73.267353056992334</v>
      </c>
      <c r="AE19" s="12">
        <f t="shared" si="14"/>
        <v>4.6891105956475094</v>
      </c>
      <c r="AF19" s="12">
        <v>92</v>
      </c>
      <c r="AG19" s="12">
        <v>5.6</v>
      </c>
      <c r="AH19" s="12">
        <v>12</v>
      </c>
      <c r="AI19" s="12">
        <v>9</v>
      </c>
      <c r="AJ19" s="4">
        <v>0.32</v>
      </c>
      <c r="AK19" s="4">
        <v>1.03</v>
      </c>
      <c r="AL19" s="12">
        <f t="shared" si="15"/>
        <v>0.31530536901257383</v>
      </c>
      <c r="AM19" s="12"/>
      <c r="AN19" s="4">
        <v>133</v>
      </c>
      <c r="AO19" s="4">
        <v>76</v>
      </c>
      <c r="AP19" s="4">
        <v>94</v>
      </c>
      <c r="AQ19" s="4">
        <v>63</v>
      </c>
      <c r="AR19" s="7"/>
      <c r="AS19" s="12"/>
      <c r="AT19" s="14"/>
      <c r="AU19" s="12"/>
      <c r="AV19" s="4">
        <v>703</v>
      </c>
      <c r="AW19" s="4">
        <v>5.5</v>
      </c>
      <c r="AX19" s="4">
        <v>93</v>
      </c>
      <c r="AY19" s="4">
        <v>1.99</v>
      </c>
      <c r="AZ19" s="4">
        <v>115.2</v>
      </c>
      <c r="BA19" s="4">
        <v>14.8</v>
      </c>
      <c r="BB19" s="4">
        <v>16.899999999999999</v>
      </c>
      <c r="BC19" s="4">
        <f t="shared" si="16"/>
        <v>48.966666666666669</v>
      </c>
      <c r="BD19" s="12">
        <f t="shared" si="17"/>
        <v>202.31154443744688</v>
      </c>
      <c r="BE19" s="12">
        <f t="shared" si="18"/>
        <v>12.745627299559153</v>
      </c>
      <c r="BF19" s="12">
        <v>58</v>
      </c>
      <c r="BG19" s="12">
        <v>3.6</v>
      </c>
      <c r="BH19" s="12">
        <v>20</v>
      </c>
      <c r="BI19" s="12">
        <v>22</v>
      </c>
      <c r="BJ19" s="4">
        <v>0.34</v>
      </c>
      <c r="BK19" s="4">
        <v>1.03</v>
      </c>
      <c r="BL19" s="4">
        <f t="shared" si="19"/>
        <v>0.33501195457585969</v>
      </c>
    </row>
    <row r="20" spans="1:64" ht="21.45" customHeight="1" x14ac:dyDescent="0.35">
      <c r="A20" s="2">
        <v>23</v>
      </c>
      <c r="B20" s="3">
        <v>41044</v>
      </c>
      <c r="C20" s="1" t="s">
        <v>38</v>
      </c>
      <c r="D20" s="4">
        <v>59</v>
      </c>
      <c r="E20" s="3">
        <v>19238</v>
      </c>
      <c r="F20" s="4">
        <v>173</v>
      </c>
      <c r="G20" s="4">
        <v>60</v>
      </c>
      <c r="H20" s="5" t="s">
        <v>45</v>
      </c>
      <c r="I20" s="5" t="s">
        <v>46</v>
      </c>
      <c r="J20" s="5" t="s">
        <v>100</v>
      </c>
      <c r="K20" s="5" t="s">
        <v>101</v>
      </c>
      <c r="L20" s="6">
        <f t="shared" si="10"/>
        <v>7.6388888888888618E-3</v>
      </c>
      <c r="M20" s="6">
        <f t="shared" si="11"/>
        <v>9.7222222222221877E-3</v>
      </c>
      <c r="N20" s="4">
        <v>122</v>
      </c>
      <c r="O20" s="4">
        <v>63</v>
      </c>
      <c r="P20" s="4">
        <v>86</v>
      </c>
      <c r="Q20" s="4">
        <v>57</v>
      </c>
      <c r="R20" s="4">
        <v>1.94</v>
      </c>
      <c r="S20" s="4">
        <v>1.29</v>
      </c>
      <c r="T20" s="12">
        <f t="shared" ref="T20:T25" si="20">(R20-S20)/R20</f>
        <v>0.33505154639175255</v>
      </c>
      <c r="U20" s="1" t="s">
        <v>102</v>
      </c>
      <c r="V20" s="4">
        <v>560</v>
      </c>
      <c r="W20" s="4">
        <v>4.2</v>
      </c>
      <c r="X20" s="4">
        <v>75</v>
      </c>
      <c r="Y20" s="4">
        <v>1.33</v>
      </c>
      <c r="Z20" s="4">
        <v>23.7</v>
      </c>
      <c r="AA20" s="4">
        <v>23.3</v>
      </c>
      <c r="AB20" s="4">
        <v>25.4</v>
      </c>
      <c r="AC20" s="12">
        <f t="shared" si="12"/>
        <v>24.133333333333336</v>
      </c>
      <c r="AD20" s="12">
        <f t="shared" si="13"/>
        <v>86.489466039967027</v>
      </c>
      <c r="AE20" s="12">
        <f t="shared" si="14"/>
        <v>4.92989956427812</v>
      </c>
      <c r="AF20" s="12">
        <v>80</v>
      </c>
      <c r="AG20" s="12">
        <v>4.9000000000000004</v>
      </c>
      <c r="AH20" s="12">
        <v>12</v>
      </c>
      <c r="AI20" s="12">
        <v>11</v>
      </c>
      <c r="AJ20" s="4">
        <v>0.36</v>
      </c>
      <c r="AK20" s="4">
        <v>1.05</v>
      </c>
      <c r="AL20" s="12">
        <f t="shared" si="15"/>
        <v>0.35132402626147191</v>
      </c>
      <c r="AM20" s="12"/>
      <c r="AN20" s="4">
        <v>108</v>
      </c>
      <c r="AO20" s="4">
        <v>62</v>
      </c>
      <c r="AP20" s="4">
        <v>80</v>
      </c>
      <c r="AQ20" s="4">
        <v>57</v>
      </c>
      <c r="AR20" s="4">
        <v>1.98</v>
      </c>
      <c r="AS20" s="4">
        <v>1.07</v>
      </c>
      <c r="AT20" s="12">
        <f t="shared" ref="AT20:AT25" si="21">(AR20-AS20)/AR20</f>
        <v>0.45959595959595956</v>
      </c>
      <c r="AU20" s="4">
        <v>1.1299999999999999</v>
      </c>
      <c r="AV20" s="4">
        <v>670</v>
      </c>
      <c r="AW20" s="4">
        <v>3.7</v>
      </c>
      <c r="AX20" s="4">
        <v>66</v>
      </c>
      <c r="AY20" s="4">
        <v>1.33</v>
      </c>
      <c r="AZ20" s="4">
        <v>25.7</v>
      </c>
      <c r="BA20" s="4">
        <v>25.7</v>
      </c>
      <c r="BB20" s="4">
        <v>25.7</v>
      </c>
      <c r="BC20" s="4">
        <f t="shared" si="16"/>
        <v>25.7</v>
      </c>
      <c r="BD20" s="12">
        <f t="shared" si="17"/>
        <v>92.104113697257688</v>
      </c>
      <c r="BE20" s="12">
        <f t="shared" si="18"/>
        <v>5.2499344807436881</v>
      </c>
      <c r="BF20" s="12">
        <v>66</v>
      </c>
      <c r="BG20" s="12">
        <v>3.8</v>
      </c>
      <c r="BH20" s="12">
        <v>15</v>
      </c>
      <c r="BI20" s="12">
        <v>17</v>
      </c>
      <c r="BJ20" s="4">
        <v>0.36</v>
      </c>
      <c r="BK20" s="4">
        <v>1.0900000000000001</v>
      </c>
      <c r="BL20" s="4">
        <f t="shared" si="19"/>
        <v>0.34481746267961449</v>
      </c>
    </row>
    <row r="21" spans="1:64" ht="21.45" customHeight="1" x14ac:dyDescent="0.35">
      <c r="A21" s="2">
        <v>24</v>
      </c>
      <c r="B21" s="3">
        <v>41045</v>
      </c>
      <c r="C21" s="1" t="s">
        <v>38</v>
      </c>
      <c r="D21" s="4">
        <v>55</v>
      </c>
      <c r="E21" s="3">
        <v>20877</v>
      </c>
      <c r="F21" s="4">
        <v>178</v>
      </c>
      <c r="G21" s="4">
        <v>106</v>
      </c>
      <c r="H21" s="5" t="s">
        <v>103</v>
      </c>
      <c r="I21" s="5" t="s">
        <v>104</v>
      </c>
      <c r="J21" s="5" t="s">
        <v>105</v>
      </c>
      <c r="K21" s="5" t="s">
        <v>106</v>
      </c>
      <c r="L21" s="6">
        <f t="shared" si="10"/>
        <v>2.7777777777777679E-3</v>
      </c>
      <c r="M21" s="6">
        <f t="shared" si="11"/>
        <v>9.0277777777778012E-3</v>
      </c>
      <c r="N21" s="4">
        <v>144</v>
      </c>
      <c r="O21" s="4">
        <v>84</v>
      </c>
      <c r="P21" s="4">
        <v>109</v>
      </c>
      <c r="Q21" s="4">
        <v>63</v>
      </c>
      <c r="R21" s="4">
        <v>1.21</v>
      </c>
      <c r="S21" s="4">
        <v>0.85</v>
      </c>
      <c r="T21" s="12">
        <f t="shared" si="20"/>
        <v>0.2975206611570248</v>
      </c>
      <c r="U21" s="4">
        <v>1.7</v>
      </c>
      <c r="V21" s="4">
        <v>814</v>
      </c>
      <c r="W21" s="7"/>
      <c r="X21" s="12"/>
      <c r="Y21" s="4">
        <v>2.06</v>
      </c>
      <c r="Z21" s="4">
        <v>15.5</v>
      </c>
      <c r="AA21" s="4">
        <v>18</v>
      </c>
      <c r="AB21" s="4">
        <v>19.8</v>
      </c>
      <c r="AC21" s="12">
        <f t="shared" si="12"/>
        <v>17.766666666666666</v>
      </c>
      <c r="AD21" s="12">
        <f t="shared" si="13"/>
        <v>74.664286145445317</v>
      </c>
      <c r="AE21" s="12">
        <f t="shared" si="14"/>
        <v>4.703850027163055</v>
      </c>
      <c r="AF21" s="12">
        <v>102</v>
      </c>
      <c r="AG21" s="12">
        <v>6.5</v>
      </c>
      <c r="AH21" s="12">
        <v>18</v>
      </c>
      <c r="AI21" s="12">
        <v>16</v>
      </c>
      <c r="AJ21" s="4">
        <v>0.31</v>
      </c>
      <c r="AK21" s="4">
        <v>1.1299999999999999</v>
      </c>
      <c r="AL21" s="12">
        <f t="shared" si="15"/>
        <v>0.29162346919891519</v>
      </c>
      <c r="AM21" s="12"/>
      <c r="AN21" s="4">
        <v>129</v>
      </c>
      <c r="AO21" s="4">
        <v>80</v>
      </c>
      <c r="AP21" s="4">
        <v>99</v>
      </c>
      <c r="AQ21" s="4">
        <v>57</v>
      </c>
      <c r="AR21" s="4">
        <v>0.77</v>
      </c>
      <c r="AS21" s="4">
        <v>0</v>
      </c>
      <c r="AT21" s="12">
        <f t="shared" si="21"/>
        <v>1</v>
      </c>
      <c r="AU21" s="4">
        <v>0.6</v>
      </c>
      <c r="AV21" s="4">
        <v>812</v>
      </c>
      <c r="AW21" s="7"/>
      <c r="AX21" s="7"/>
      <c r="AY21" s="4">
        <v>2.06</v>
      </c>
      <c r="AZ21" s="4">
        <v>17.5</v>
      </c>
      <c r="BA21" s="4">
        <v>18.600000000000001</v>
      </c>
      <c r="BB21" s="4">
        <v>18.8</v>
      </c>
      <c r="BC21" s="4">
        <f t="shared" si="16"/>
        <v>18.3</v>
      </c>
      <c r="BD21" s="12">
        <f t="shared" si="17"/>
        <v>76.905615560693221</v>
      </c>
      <c r="BE21" s="12">
        <f t="shared" si="18"/>
        <v>4.383620086959513</v>
      </c>
      <c r="BF21" s="12">
        <v>115</v>
      </c>
      <c r="BG21" s="12">
        <v>6.8</v>
      </c>
      <c r="BH21" s="12">
        <v>16</v>
      </c>
      <c r="BI21" s="12">
        <v>13</v>
      </c>
      <c r="BJ21" s="4">
        <v>0.28999999999999998</v>
      </c>
      <c r="BK21" s="4">
        <v>1.06</v>
      </c>
      <c r="BL21" s="4">
        <f t="shared" si="19"/>
        <v>0.28167290008360663</v>
      </c>
    </row>
    <row r="22" spans="1:64" ht="21.45" customHeight="1" x14ac:dyDescent="0.35">
      <c r="A22" s="2">
        <v>25</v>
      </c>
      <c r="B22" s="3">
        <v>41046</v>
      </c>
      <c r="C22" s="1" t="s">
        <v>38</v>
      </c>
      <c r="D22" s="4">
        <v>72</v>
      </c>
      <c r="E22" s="3">
        <v>14385</v>
      </c>
      <c r="F22" s="4">
        <v>183</v>
      </c>
      <c r="G22" s="4">
        <v>105</v>
      </c>
      <c r="H22" s="5" t="s">
        <v>107</v>
      </c>
      <c r="I22" s="5" t="s">
        <v>65</v>
      </c>
      <c r="J22" s="5" t="s">
        <v>108</v>
      </c>
      <c r="K22" s="5" t="s">
        <v>109</v>
      </c>
      <c r="L22" s="6">
        <f t="shared" si="10"/>
        <v>2.6388888888888906E-2</v>
      </c>
      <c r="M22" s="6">
        <f t="shared" si="11"/>
        <v>1.4583333333333393E-2</v>
      </c>
      <c r="N22" s="4">
        <v>164</v>
      </c>
      <c r="O22" s="4">
        <v>74</v>
      </c>
      <c r="P22" s="4">
        <v>100</v>
      </c>
      <c r="Q22" s="4">
        <v>70</v>
      </c>
      <c r="R22" s="4">
        <v>2</v>
      </c>
      <c r="S22" s="4">
        <v>1.39</v>
      </c>
      <c r="T22" s="12">
        <f t="shared" si="20"/>
        <v>0.30500000000000005</v>
      </c>
      <c r="U22" s="7"/>
      <c r="V22" s="4">
        <v>925</v>
      </c>
      <c r="W22" s="4">
        <v>2.5</v>
      </c>
      <c r="X22" s="4">
        <v>36</v>
      </c>
      <c r="Y22" s="4">
        <v>2.4</v>
      </c>
      <c r="Z22" s="4">
        <v>24.5</v>
      </c>
      <c r="AA22" s="4">
        <v>21.9</v>
      </c>
      <c r="AB22" s="4">
        <v>25.2</v>
      </c>
      <c r="AC22" s="12">
        <f t="shared" si="12"/>
        <v>23.866666666666664</v>
      </c>
      <c r="AD22" s="12">
        <f t="shared" si="13"/>
        <v>109.34734466567637</v>
      </c>
      <c r="AE22" s="12">
        <f t="shared" si="14"/>
        <v>7.6543141265973462</v>
      </c>
      <c r="AF22" s="12">
        <v>141</v>
      </c>
      <c r="AG22" s="12">
        <v>9.8000000000000007</v>
      </c>
      <c r="AH22" s="12">
        <v>18</v>
      </c>
      <c r="AI22" s="12">
        <v>15</v>
      </c>
      <c r="AJ22" s="4">
        <v>0.32</v>
      </c>
      <c r="AK22" s="4">
        <v>0.9</v>
      </c>
      <c r="AL22" s="12">
        <f t="shared" si="15"/>
        <v>0.33730961708462714</v>
      </c>
      <c r="AM22" s="12"/>
      <c r="AN22" s="4">
        <v>124</v>
      </c>
      <c r="AO22" s="4">
        <v>64</v>
      </c>
      <c r="AP22" s="4">
        <v>88</v>
      </c>
      <c r="AQ22" s="4">
        <v>64</v>
      </c>
      <c r="AR22" s="4">
        <v>1.96</v>
      </c>
      <c r="AS22" s="4">
        <v>1.51</v>
      </c>
      <c r="AT22" s="12">
        <f t="shared" si="21"/>
        <v>0.22959183673469385</v>
      </c>
      <c r="AU22" s="1" t="s">
        <v>110</v>
      </c>
      <c r="AV22" s="4">
        <v>667</v>
      </c>
      <c r="AW22" s="4">
        <v>1.4</v>
      </c>
      <c r="AX22" s="4">
        <v>20</v>
      </c>
      <c r="AY22" s="4">
        <v>2.4</v>
      </c>
      <c r="AZ22" s="4">
        <v>20.3</v>
      </c>
      <c r="BA22" s="4">
        <v>21.2</v>
      </c>
      <c r="BB22" s="12"/>
      <c r="BC22" s="4">
        <f t="shared" si="16"/>
        <v>20.75</v>
      </c>
      <c r="BD22" s="12">
        <f t="shared" si="17"/>
        <v>95.068047561988195</v>
      </c>
      <c r="BE22" s="12">
        <f t="shared" si="18"/>
        <v>6.0843550439672445</v>
      </c>
      <c r="BF22" s="12">
        <v>123</v>
      </c>
      <c r="BG22" s="12">
        <v>9</v>
      </c>
      <c r="BH22" s="12">
        <v>17</v>
      </c>
      <c r="BI22" s="12">
        <v>16</v>
      </c>
      <c r="BJ22" s="4">
        <v>0.31</v>
      </c>
      <c r="BK22" s="4">
        <v>0.84</v>
      </c>
      <c r="BL22" s="4">
        <f t="shared" si="19"/>
        <v>0.33823772986578821</v>
      </c>
    </row>
    <row r="23" spans="1:64" ht="21.45" customHeight="1" x14ac:dyDescent="0.35">
      <c r="A23" s="2">
        <v>26</v>
      </c>
      <c r="B23" s="3">
        <v>41051</v>
      </c>
      <c r="C23" s="1" t="s">
        <v>38</v>
      </c>
      <c r="D23" s="4">
        <v>42</v>
      </c>
      <c r="E23" s="3">
        <v>23224</v>
      </c>
      <c r="F23" s="4">
        <v>174</v>
      </c>
      <c r="G23" s="4">
        <v>82</v>
      </c>
      <c r="H23" s="5" t="s">
        <v>111</v>
      </c>
      <c r="I23" s="5" t="s">
        <v>62</v>
      </c>
      <c r="J23" s="5" t="s">
        <v>112</v>
      </c>
      <c r="K23" s="5" t="s">
        <v>113</v>
      </c>
      <c r="L23" s="6">
        <f t="shared" si="10"/>
        <v>4.1666666666666519E-3</v>
      </c>
      <c r="M23" s="6">
        <f t="shared" si="11"/>
        <v>1.0416666666666741E-2</v>
      </c>
      <c r="N23" s="4">
        <v>134</v>
      </c>
      <c r="O23" s="4">
        <v>80</v>
      </c>
      <c r="P23" s="4">
        <v>101</v>
      </c>
      <c r="Q23" s="4">
        <v>71</v>
      </c>
      <c r="R23" s="4">
        <v>1.33</v>
      </c>
      <c r="S23" s="4">
        <v>0</v>
      </c>
      <c r="T23" s="12">
        <f t="shared" si="20"/>
        <v>1</v>
      </c>
      <c r="U23" s="4">
        <v>1.1299999999999999</v>
      </c>
      <c r="V23" s="4">
        <v>525</v>
      </c>
      <c r="W23" s="4">
        <v>3</v>
      </c>
      <c r="X23" s="4">
        <v>48</v>
      </c>
      <c r="Y23" s="4">
        <v>2.4700000000000002</v>
      </c>
      <c r="Z23" s="4">
        <v>19.100000000000001</v>
      </c>
      <c r="AA23" s="4">
        <v>18.3</v>
      </c>
      <c r="AB23" s="4">
        <v>18.100000000000001</v>
      </c>
      <c r="AC23" s="12">
        <f t="shared" si="12"/>
        <v>18.500000000000004</v>
      </c>
      <c r="AD23" s="12">
        <f t="shared" si="13"/>
        <v>86.336126591411201</v>
      </c>
      <c r="AE23" s="12">
        <f t="shared" si="14"/>
        <v>6.129864987990195</v>
      </c>
      <c r="AF23" s="12">
        <v>72</v>
      </c>
      <c r="AG23" s="12">
        <v>4.7</v>
      </c>
      <c r="AH23" s="12">
        <v>13</v>
      </c>
      <c r="AI23" s="12">
        <v>8</v>
      </c>
      <c r="AJ23" s="4">
        <v>0.33</v>
      </c>
      <c r="AK23" s="4">
        <v>0.9</v>
      </c>
      <c r="AL23" s="12">
        <f t="shared" si="15"/>
        <v>0.34785054261852177</v>
      </c>
      <c r="AM23" s="12"/>
      <c r="AN23" s="4">
        <v>116</v>
      </c>
      <c r="AO23" s="4">
        <v>68</v>
      </c>
      <c r="AP23" s="4">
        <v>83</v>
      </c>
      <c r="AQ23" s="4">
        <v>58</v>
      </c>
      <c r="AR23" s="4">
        <v>1.1200000000000001</v>
      </c>
      <c r="AS23" s="4">
        <v>0</v>
      </c>
      <c r="AT23" s="12">
        <f t="shared" si="21"/>
        <v>1</v>
      </c>
      <c r="AU23" s="4">
        <v>0.9</v>
      </c>
      <c r="AV23" s="4">
        <v>507</v>
      </c>
      <c r="AW23" s="4">
        <v>2.9</v>
      </c>
      <c r="AX23" s="4">
        <v>48</v>
      </c>
      <c r="AY23" s="4">
        <v>2.4700000000000002</v>
      </c>
      <c r="AZ23" s="4">
        <v>19.8</v>
      </c>
      <c r="BA23" s="4">
        <v>19.2</v>
      </c>
      <c r="BB23" s="4">
        <v>17.399999999999999</v>
      </c>
      <c r="BC23" s="4">
        <f t="shared" si="16"/>
        <v>18.8</v>
      </c>
      <c r="BD23" s="12">
        <f t="shared" si="17"/>
        <v>87.736171887488126</v>
      </c>
      <c r="BE23" s="12">
        <f t="shared" si="18"/>
        <v>5.0886979694743113</v>
      </c>
      <c r="BF23" s="12">
        <v>84</v>
      </c>
      <c r="BG23" s="12">
        <v>5.2</v>
      </c>
      <c r="BH23" s="12">
        <v>13</v>
      </c>
      <c r="BI23" s="12">
        <v>11</v>
      </c>
      <c r="BJ23" s="4">
        <v>0.32</v>
      </c>
      <c r="BK23" s="4">
        <v>0.9</v>
      </c>
      <c r="BL23" s="4">
        <f t="shared" si="19"/>
        <v>0.33730961708462714</v>
      </c>
    </row>
    <row r="24" spans="1:64" ht="21.45" customHeight="1" x14ac:dyDescent="0.35">
      <c r="A24" s="2">
        <v>27</v>
      </c>
      <c r="B24" s="3">
        <v>41052</v>
      </c>
      <c r="C24" s="1" t="s">
        <v>38</v>
      </c>
      <c r="D24" s="4">
        <v>43</v>
      </c>
      <c r="E24" s="12"/>
      <c r="F24" s="4">
        <v>175</v>
      </c>
      <c r="G24" s="4">
        <v>76</v>
      </c>
      <c r="H24" s="5" t="s">
        <v>114</v>
      </c>
      <c r="I24" s="5" t="s">
        <v>115</v>
      </c>
      <c r="J24" s="5" t="s">
        <v>116</v>
      </c>
      <c r="K24" s="5" t="s">
        <v>117</v>
      </c>
      <c r="L24" s="6">
        <f t="shared" si="10"/>
        <v>4.8611111111111494E-3</v>
      </c>
      <c r="M24" s="6">
        <f t="shared" si="11"/>
        <v>8.3333333333333037E-3</v>
      </c>
      <c r="N24" s="4">
        <v>117</v>
      </c>
      <c r="O24" s="4">
        <v>66</v>
      </c>
      <c r="P24" s="4">
        <v>84</v>
      </c>
      <c r="Q24" s="4">
        <v>75</v>
      </c>
      <c r="R24" s="4">
        <v>1.3</v>
      </c>
      <c r="S24" s="4">
        <v>0.92</v>
      </c>
      <c r="T24" s="12">
        <f t="shared" si="20"/>
        <v>0.29230769230769232</v>
      </c>
      <c r="U24" s="4">
        <v>1.2</v>
      </c>
      <c r="V24" s="4">
        <v>886</v>
      </c>
      <c r="W24" s="4">
        <v>2.8</v>
      </c>
      <c r="X24" s="4">
        <v>42</v>
      </c>
      <c r="Y24" s="4">
        <v>1.93</v>
      </c>
      <c r="Z24" s="4">
        <v>23.6</v>
      </c>
      <c r="AA24" s="4">
        <v>21.2</v>
      </c>
      <c r="AB24" s="4">
        <v>22.4</v>
      </c>
      <c r="AC24" s="12">
        <f t="shared" si="12"/>
        <v>22.399999999999995</v>
      </c>
      <c r="AD24" s="12">
        <f t="shared" si="13"/>
        <v>91.23111544041133</v>
      </c>
      <c r="AE24" s="12">
        <f t="shared" si="14"/>
        <v>6.8423336580308494</v>
      </c>
      <c r="AF24" s="12">
        <v>125</v>
      </c>
      <c r="AG24" s="12">
        <v>8.9</v>
      </c>
      <c r="AH24" s="12">
        <v>25</v>
      </c>
      <c r="AI24" s="12">
        <v>21</v>
      </c>
      <c r="AJ24" s="4">
        <v>0.3</v>
      </c>
      <c r="AK24" s="4">
        <v>1.01</v>
      </c>
      <c r="AL24" s="12">
        <f t="shared" si="15"/>
        <v>0.29851115706299675</v>
      </c>
      <c r="AM24" s="12"/>
      <c r="AN24" s="4">
        <v>117</v>
      </c>
      <c r="AO24" s="4">
        <v>58</v>
      </c>
      <c r="AP24" s="4">
        <v>82</v>
      </c>
      <c r="AQ24" s="4">
        <v>69</v>
      </c>
      <c r="AR24" s="4">
        <v>1.27</v>
      </c>
      <c r="AS24" s="4">
        <v>0.62</v>
      </c>
      <c r="AT24" s="12">
        <f t="shared" si="21"/>
        <v>0.51181102362204722</v>
      </c>
      <c r="AU24" s="4">
        <v>0.93</v>
      </c>
      <c r="AV24" s="4">
        <v>575</v>
      </c>
      <c r="AW24" s="4">
        <v>2.4</v>
      </c>
      <c r="AX24" s="4">
        <v>38</v>
      </c>
      <c r="AY24" s="4">
        <v>1.93</v>
      </c>
      <c r="AZ24" s="4">
        <v>17.100000000000001</v>
      </c>
      <c r="BA24" s="4">
        <v>19.5</v>
      </c>
      <c r="BB24" s="4">
        <v>17.899999999999999</v>
      </c>
      <c r="BC24" s="4">
        <f t="shared" si="16"/>
        <v>18.166666666666668</v>
      </c>
      <c r="BD24" s="12">
        <f t="shared" si="17"/>
        <v>73.989520706881237</v>
      </c>
      <c r="BE24" s="12">
        <f t="shared" si="18"/>
        <v>5.1052769287748054</v>
      </c>
      <c r="BF24" s="12">
        <v>130</v>
      </c>
      <c r="BG24" s="12">
        <v>8.6</v>
      </c>
      <c r="BH24" s="12">
        <v>16</v>
      </c>
      <c r="BI24" s="12">
        <v>16</v>
      </c>
      <c r="BJ24" s="4">
        <v>0.32</v>
      </c>
      <c r="BK24" s="4">
        <v>1.01</v>
      </c>
      <c r="BL24" s="4">
        <f t="shared" si="19"/>
        <v>0.31841190086719656</v>
      </c>
    </row>
    <row r="25" spans="1:64" ht="21.45" customHeight="1" x14ac:dyDescent="0.35">
      <c r="A25" s="2">
        <v>28</v>
      </c>
      <c r="B25" s="3">
        <v>41052</v>
      </c>
      <c r="C25" s="1" t="s">
        <v>38</v>
      </c>
      <c r="D25" s="4">
        <v>48</v>
      </c>
      <c r="E25" s="3">
        <v>23463</v>
      </c>
      <c r="F25" s="4">
        <v>177</v>
      </c>
      <c r="G25" s="4">
        <v>110</v>
      </c>
      <c r="H25" s="5" t="s">
        <v>106</v>
      </c>
      <c r="I25" s="5" t="s">
        <v>118</v>
      </c>
      <c r="J25" s="5" t="s">
        <v>119</v>
      </c>
      <c r="K25" s="5" t="s">
        <v>120</v>
      </c>
      <c r="L25" s="6">
        <f t="shared" si="10"/>
        <v>4.8611111111110938E-3</v>
      </c>
      <c r="M25" s="6">
        <f t="shared" si="11"/>
        <v>9.7222222222221877E-3</v>
      </c>
      <c r="N25" s="4">
        <v>132</v>
      </c>
      <c r="O25" s="4">
        <v>70</v>
      </c>
      <c r="P25" s="4">
        <v>94</v>
      </c>
      <c r="Q25" s="4">
        <v>63</v>
      </c>
      <c r="R25" s="4">
        <v>2.12</v>
      </c>
      <c r="S25" s="4">
        <v>1.1299999999999999</v>
      </c>
      <c r="T25" s="12">
        <f t="shared" si="20"/>
        <v>0.46698113207547176</v>
      </c>
      <c r="U25" s="4">
        <v>0.8</v>
      </c>
      <c r="V25" s="4">
        <v>677</v>
      </c>
      <c r="W25" s="4">
        <v>2.6</v>
      </c>
      <c r="X25" s="4">
        <v>43</v>
      </c>
      <c r="Y25" s="4">
        <v>2.1</v>
      </c>
      <c r="Z25" s="4">
        <v>19.899999999999999</v>
      </c>
      <c r="AA25" s="4">
        <v>20</v>
      </c>
      <c r="AB25" s="4">
        <v>18.7</v>
      </c>
      <c r="AC25" s="12">
        <f t="shared" si="12"/>
        <v>19.533333333333331</v>
      </c>
      <c r="AD25" s="12">
        <f t="shared" si="13"/>
        <v>82.901276500120616</v>
      </c>
      <c r="AE25" s="12">
        <f t="shared" si="14"/>
        <v>5.2227804195075986</v>
      </c>
      <c r="AF25" s="12">
        <v>137</v>
      </c>
      <c r="AG25" s="12">
        <v>8.1999999999999993</v>
      </c>
      <c r="AH25" s="12">
        <v>15</v>
      </c>
      <c r="AI25" s="12">
        <v>9</v>
      </c>
      <c r="AJ25" s="4">
        <v>0.31</v>
      </c>
      <c r="AK25" s="4">
        <v>1.04</v>
      </c>
      <c r="AL25" s="12">
        <f t="shared" si="15"/>
        <v>0.30398000946418524</v>
      </c>
      <c r="AM25" s="12"/>
      <c r="AN25" s="4">
        <v>121</v>
      </c>
      <c r="AO25" s="4">
        <v>75</v>
      </c>
      <c r="AP25" s="4">
        <v>90</v>
      </c>
      <c r="AQ25" s="4">
        <v>60</v>
      </c>
      <c r="AR25" s="4">
        <v>2.0499999999999998</v>
      </c>
      <c r="AS25" s="4">
        <v>0.93</v>
      </c>
      <c r="AT25" s="12">
        <f t="shared" si="21"/>
        <v>0.54634146341463408</v>
      </c>
      <c r="AU25" s="4">
        <v>0.67</v>
      </c>
      <c r="AV25" s="4">
        <v>693</v>
      </c>
      <c r="AW25" s="4">
        <v>2.2000000000000002</v>
      </c>
      <c r="AX25" s="4">
        <v>35</v>
      </c>
      <c r="AY25" s="4">
        <v>2.1</v>
      </c>
      <c r="AZ25" s="4">
        <v>15.7</v>
      </c>
      <c r="BA25" s="4">
        <v>15.6</v>
      </c>
      <c r="BB25" s="4">
        <v>15.1</v>
      </c>
      <c r="BC25" s="4">
        <f t="shared" si="16"/>
        <v>15.466666666666667</v>
      </c>
      <c r="BD25" s="12">
        <f t="shared" si="17"/>
        <v>65.641966375522131</v>
      </c>
      <c r="BE25" s="12">
        <f t="shared" si="18"/>
        <v>3.9385179825313279</v>
      </c>
      <c r="BF25" s="12">
        <v>100</v>
      </c>
      <c r="BG25" s="12">
        <v>6.1</v>
      </c>
      <c r="BH25" s="12">
        <v>15</v>
      </c>
      <c r="BI25" s="12">
        <v>14</v>
      </c>
      <c r="BJ25" s="4">
        <v>0.31</v>
      </c>
      <c r="BK25" s="4">
        <v>1.01</v>
      </c>
      <c r="BL25" s="4">
        <f t="shared" si="19"/>
        <v>0.30846152896509665</v>
      </c>
    </row>
    <row r="26" spans="1:64" ht="21.45" customHeight="1" x14ac:dyDescent="0.35">
      <c r="A26" s="2">
        <v>29</v>
      </c>
      <c r="B26" s="3">
        <v>41052</v>
      </c>
      <c r="C26" s="1" t="s">
        <v>38</v>
      </c>
      <c r="D26" s="4">
        <v>46</v>
      </c>
      <c r="E26" s="3">
        <v>24116</v>
      </c>
      <c r="F26" s="4">
        <v>178</v>
      </c>
      <c r="G26" s="4">
        <v>96</v>
      </c>
      <c r="H26" s="5" t="s">
        <v>89</v>
      </c>
      <c r="I26" s="5" t="s">
        <v>121</v>
      </c>
      <c r="J26" s="5" t="s">
        <v>122</v>
      </c>
      <c r="K26" s="5" t="s">
        <v>123</v>
      </c>
      <c r="L26" s="6">
        <f t="shared" si="10"/>
        <v>6.9444444444444198E-3</v>
      </c>
      <c r="M26" s="6">
        <f t="shared" si="11"/>
        <v>1.1111111111111183E-2</v>
      </c>
      <c r="N26" s="4">
        <v>138</v>
      </c>
      <c r="O26" s="4">
        <v>82</v>
      </c>
      <c r="P26" s="4">
        <v>104</v>
      </c>
      <c r="Q26" s="4">
        <v>63</v>
      </c>
      <c r="R26" s="1" t="s">
        <v>110</v>
      </c>
      <c r="S26" s="12"/>
      <c r="T26" s="14"/>
      <c r="U26" s="12"/>
      <c r="V26" s="4">
        <v>714</v>
      </c>
      <c r="W26" s="4">
        <v>3.6</v>
      </c>
      <c r="X26" s="4">
        <v>66</v>
      </c>
      <c r="Y26" s="4">
        <v>2.0699999999999998</v>
      </c>
      <c r="Z26" s="4">
        <v>20</v>
      </c>
      <c r="AA26" s="4">
        <v>20.8</v>
      </c>
      <c r="AB26" s="4">
        <v>20.2</v>
      </c>
      <c r="AC26" s="12">
        <f t="shared" si="12"/>
        <v>20.333333333333332</v>
      </c>
      <c r="AD26" s="12">
        <f t="shared" si="13"/>
        <v>85.660625622992455</v>
      </c>
      <c r="AE26" s="12">
        <f t="shared" si="14"/>
        <v>5.3966194142485246</v>
      </c>
      <c r="AF26" s="12">
        <v>99</v>
      </c>
      <c r="AG26" s="12">
        <v>5.8</v>
      </c>
      <c r="AH26" s="12">
        <v>13</v>
      </c>
      <c r="AI26" s="12">
        <v>15</v>
      </c>
      <c r="AJ26" s="4">
        <v>0.33</v>
      </c>
      <c r="AK26" s="4">
        <v>1.07</v>
      </c>
      <c r="AL26" s="12">
        <f t="shared" si="15"/>
        <v>0.31902304138506898</v>
      </c>
      <c r="AM26" s="12"/>
      <c r="AN26" s="4">
        <v>138</v>
      </c>
      <c r="AO26" s="4">
        <v>83</v>
      </c>
      <c r="AP26" s="4">
        <v>104</v>
      </c>
      <c r="AQ26" s="4">
        <v>60</v>
      </c>
      <c r="AR26" s="7"/>
      <c r="AS26" s="12"/>
      <c r="AT26" s="14"/>
      <c r="AU26" s="12"/>
      <c r="AV26" s="4">
        <v>758</v>
      </c>
      <c r="AW26" s="4">
        <v>2.6</v>
      </c>
      <c r="AX26" s="4">
        <v>46</v>
      </c>
      <c r="AY26" s="4">
        <v>2.0699999999999998</v>
      </c>
      <c r="AZ26" s="4">
        <v>19.600000000000001</v>
      </c>
      <c r="BA26" s="4">
        <v>20.7</v>
      </c>
      <c r="BB26" s="4">
        <v>20.2</v>
      </c>
      <c r="BC26" s="4">
        <f t="shared" si="16"/>
        <v>20.166666666666668</v>
      </c>
      <c r="BD26" s="12">
        <f t="shared" si="17"/>
        <v>84.958489347394163</v>
      </c>
      <c r="BE26" s="12">
        <f t="shared" si="18"/>
        <v>5.0975093608436497</v>
      </c>
      <c r="BF26" s="12">
        <v>87</v>
      </c>
      <c r="BG26" s="12">
        <v>5.2</v>
      </c>
      <c r="BH26" s="12">
        <v>13</v>
      </c>
      <c r="BI26" s="12">
        <v>11</v>
      </c>
      <c r="BJ26" s="4">
        <v>0.31</v>
      </c>
      <c r="BK26" s="4">
        <v>1.07</v>
      </c>
      <c r="BL26" s="4">
        <f t="shared" si="19"/>
        <v>0.29968831160415571</v>
      </c>
    </row>
    <row r="27" spans="1:64" ht="21.45" customHeight="1" x14ac:dyDescent="0.35">
      <c r="A27" s="2">
        <v>30</v>
      </c>
      <c r="B27" s="3">
        <v>41059</v>
      </c>
      <c r="C27" s="1" t="s">
        <v>38</v>
      </c>
      <c r="D27" s="4">
        <v>39</v>
      </c>
      <c r="E27" s="3">
        <v>26685</v>
      </c>
      <c r="F27" s="4">
        <v>178</v>
      </c>
      <c r="G27" s="4">
        <v>83</v>
      </c>
      <c r="H27" s="5" t="s">
        <v>124</v>
      </c>
      <c r="I27" s="5" t="s">
        <v>85</v>
      </c>
      <c r="J27" s="5" t="s">
        <v>125</v>
      </c>
      <c r="K27" s="5" t="s">
        <v>96</v>
      </c>
      <c r="L27" s="6">
        <f t="shared" si="10"/>
        <v>1.5972222222222276E-2</v>
      </c>
      <c r="M27" s="6">
        <f t="shared" si="11"/>
        <v>1.0416666666666685E-2</v>
      </c>
      <c r="N27" s="4">
        <v>139</v>
      </c>
      <c r="O27" s="4">
        <v>63</v>
      </c>
      <c r="P27" s="4">
        <v>91</v>
      </c>
      <c r="Q27" s="4">
        <v>89</v>
      </c>
      <c r="R27" s="4">
        <v>2.0099999999999998</v>
      </c>
      <c r="S27" s="4">
        <v>0.84</v>
      </c>
      <c r="T27" s="12">
        <f>(R27-S27)/R27</f>
        <v>0.58208955223880599</v>
      </c>
      <c r="U27" s="4">
        <v>1.6</v>
      </c>
      <c r="V27" s="4">
        <v>1012</v>
      </c>
      <c r="W27" s="4">
        <v>4.7</v>
      </c>
      <c r="X27" s="4">
        <v>76</v>
      </c>
      <c r="Y27" s="4">
        <v>2.4700000000000002</v>
      </c>
      <c r="Z27" s="4">
        <v>20.5</v>
      </c>
      <c r="AA27" s="4">
        <v>22.2</v>
      </c>
      <c r="AB27" s="4">
        <v>20.399999999999999</v>
      </c>
      <c r="AC27" s="12">
        <f t="shared" si="12"/>
        <v>21.033333333333335</v>
      </c>
      <c r="AD27" s="12">
        <f t="shared" si="13"/>
        <v>98.158731313838672</v>
      </c>
      <c r="AE27" s="12">
        <f t="shared" si="14"/>
        <v>8.7361270869316421</v>
      </c>
      <c r="AF27" s="12"/>
      <c r="AG27" s="12"/>
      <c r="AH27" s="12"/>
      <c r="AI27" s="12"/>
      <c r="AJ27" s="4">
        <v>0.34</v>
      </c>
      <c r="AK27" s="4">
        <v>0.96</v>
      </c>
      <c r="AL27" s="12">
        <f t="shared" si="15"/>
        <v>0.34701104689428358</v>
      </c>
      <c r="AM27" s="12"/>
      <c r="AN27" s="4">
        <v>129</v>
      </c>
      <c r="AO27" s="4">
        <v>62</v>
      </c>
      <c r="AP27" s="4">
        <v>89</v>
      </c>
      <c r="AQ27" s="4">
        <v>90</v>
      </c>
      <c r="AR27" s="4">
        <v>2.11</v>
      </c>
      <c r="AS27" s="4">
        <v>0.6</v>
      </c>
      <c r="AT27" s="12">
        <f>(AR27-AS27)/AR27</f>
        <v>0.71563981042654023</v>
      </c>
      <c r="AU27" s="4">
        <v>1.1000000000000001</v>
      </c>
      <c r="AV27" s="4">
        <v>902</v>
      </c>
      <c r="AW27" s="7"/>
      <c r="AX27" s="12"/>
      <c r="AY27" s="4">
        <v>2.4700000000000002</v>
      </c>
      <c r="AZ27" s="4">
        <v>23.2</v>
      </c>
      <c r="BA27" s="4">
        <v>24.3</v>
      </c>
      <c r="BB27" s="4">
        <v>23.2</v>
      </c>
      <c r="BC27" s="4">
        <f t="shared" si="16"/>
        <v>23.566666666666666</v>
      </c>
      <c r="BD27" s="12">
        <f t="shared" si="17"/>
        <v>109.98133603626614</v>
      </c>
      <c r="BE27" s="12">
        <f t="shared" si="18"/>
        <v>9.898320243263953</v>
      </c>
      <c r="BF27" s="12"/>
      <c r="BG27" s="12"/>
      <c r="BH27" s="12"/>
      <c r="BI27" s="12"/>
      <c r="BJ27" s="4">
        <v>0.33</v>
      </c>
      <c r="BK27" s="4">
        <v>0.9</v>
      </c>
      <c r="BL27" s="4">
        <f t="shared" si="19"/>
        <v>0.34785054261852177</v>
      </c>
    </row>
    <row r="28" spans="1:64" ht="21.45" customHeight="1" x14ac:dyDescent="0.35">
      <c r="A28" s="2">
        <v>31</v>
      </c>
      <c r="B28" s="3">
        <v>41059</v>
      </c>
      <c r="C28" s="1" t="s">
        <v>38</v>
      </c>
      <c r="D28" s="4">
        <v>53</v>
      </c>
      <c r="E28" s="3">
        <v>21603</v>
      </c>
      <c r="F28" s="4">
        <v>163</v>
      </c>
      <c r="G28" s="4">
        <v>89</v>
      </c>
      <c r="H28" s="5" t="s">
        <v>70</v>
      </c>
      <c r="I28" s="5" t="s">
        <v>126</v>
      </c>
      <c r="J28" s="5" t="s">
        <v>127</v>
      </c>
      <c r="K28" s="5" t="s">
        <v>128</v>
      </c>
      <c r="L28" s="6">
        <f t="shared" si="10"/>
        <v>3.4722222222222099E-3</v>
      </c>
      <c r="M28" s="6">
        <f t="shared" si="11"/>
        <v>1.1111111111111072E-2</v>
      </c>
      <c r="N28" s="4">
        <v>126</v>
      </c>
      <c r="O28" s="4">
        <v>72</v>
      </c>
      <c r="P28" s="4">
        <v>93</v>
      </c>
      <c r="Q28" s="4">
        <v>88</v>
      </c>
      <c r="R28" s="1" t="s">
        <v>110</v>
      </c>
      <c r="S28" s="12"/>
      <c r="T28" s="14"/>
      <c r="U28" s="12"/>
      <c r="V28" s="4">
        <v>892</v>
      </c>
      <c r="W28" s="4">
        <v>4.7</v>
      </c>
      <c r="X28" s="4">
        <v>63</v>
      </c>
      <c r="Y28" s="4">
        <v>2.36</v>
      </c>
      <c r="Z28" s="4">
        <v>26.5</v>
      </c>
      <c r="AA28" s="4">
        <v>22.7</v>
      </c>
      <c r="AB28" s="4">
        <v>23.3</v>
      </c>
      <c r="AC28" s="12">
        <f t="shared" si="12"/>
        <v>24.166666666666668</v>
      </c>
      <c r="AD28" s="12">
        <f t="shared" si="13"/>
        <v>109.57148912842001</v>
      </c>
      <c r="AE28" s="12">
        <f t="shared" si="14"/>
        <v>9.6422910433009594</v>
      </c>
      <c r="AF28" s="12">
        <v>73</v>
      </c>
      <c r="AG28" s="12">
        <v>5.9</v>
      </c>
      <c r="AH28" s="12">
        <v>26</v>
      </c>
      <c r="AI28" s="12">
        <v>32</v>
      </c>
      <c r="AJ28" s="4">
        <v>0.3</v>
      </c>
      <c r="AK28" s="4">
        <v>0.76</v>
      </c>
      <c r="AL28" s="12">
        <f t="shared" si="15"/>
        <v>0.34412360080584264</v>
      </c>
      <c r="AM28" s="12"/>
      <c r="AN28" s="4">
        <v>122</v>
      </c>
      <c r="AO28" s="4">
        <v>72</v>
      </c>
      <c r="AP28" s="4">
        <v>92</v>
      </c>
      <c r="AQ28" s="4">
        <v>76</v>
      </c>
      <c r="AR28" s="7"/>
      <c r="AS28" s="12"/>
      <c r="AT28" s="14"/>
      <c r="AU28" s="12"/>
      <c r="AV28" s="4">
        <v>729</v>
      </c>
      <c r="AW28" s="4">
        <v>4.0999999999999996</v>
      </c>
      <c r="AX28" s="4">
        <v>54</v>
      </c>
      <c r="AY28" s="4">
        <v>2.36</v>
      </c>
      <c r="AZ28" s="4">
        <v>26.8</v>
      </c>
      <c r="BA28" s="4">
        <v>21.1</v>
      </c>
      <c r="BB28" s="4">
        <v>26.9</v>
      </c>
      <c r="BC28" s="4">
        <f t="shared" si="16"/>
        <v>24.933333333333337</v>
      </c>
      <c r="BD28" s="12">
        <f t="shared" si="17"/>
        <v>113.04755016283886</v>
      </c>
      <c r="BE28" s="12">
        <f t="shared" si="18"/>
        <v>8.5916138123757531</v>
      </c>
      <c r="BF28" s="12">
        <v>92</v>
      </c>
      <c r="BG28" s="12">
        <v>7.3</v>
      </c>
      <c r="BH28" s="12">
        <v>35</v>
      </c>
      <c r="BI28" s="12">
        <v>46</v>
      </c>
      <c r="BJ28" s="4">
        <v>0.3</v>
      </c>
      <c r="BK28" s="4">
        <v>0.74</v>
      </c>
      <c r="BL28" s="4">
        <f t="shared" si="19"/>
        <v>0.34874291623145787</v>
      </c>
    </row>
    <row r="29" spans="1:64" ht="21.45" customHeight="1" x14ac:dyDescent="0.35">
      <c r="A29" s="2">
        <v>32</v>
      </c>
      <c r="B29" s="3">
        <v>41067</v>
      </c>
      <c r="C29" s="1" t="s">
        <v>38</v>
      </c>
      <c r="D29" s="4">
        <v>52</v>
      </c>
      <c r="E29" s="3">
        <v>21877</v>
      </c>
      <c r="F29" s="4">
        <v>180</v>
      </c>
      <c r="G29" s="4">
        <v>82</v>
      </c>
      <c r="H29" s="5" t="s">
        <v>129</v>
      </c>
      <c r="I29" s="5" t="s">
        <v>130</v>
      </c>
      <c r="J29" s="5" t="s">
        <v>52</v>
      </c>
      <c r="K29" s="5" t="s">
        <v>131</v>
      </c>
      <c r="L29" s="6">
        <f t="shared" si="10"/>
        <v>2.0833333333333259E-3</v>
      </c>
      <c r="M29" s="6">
        <f t="shared" si="11"/>
        <v>9.7222222222221877E-3</v>
      </c>
      <c r="N29" s="4">
        <v>145</v>
      </c>
      <c r="O29" s="4">
        <v>74</v>
      </c>
      <c r="P29" s="4">
        <v>103</v>
      </c>
      <c r="Q29" s="4">
        <v>69</v>
      </c>
      <c r="R29" s="4">
        <v>1.68</v>
      </c>
      <c r="S29" s="4">
        <v>0.9</v>
      </c>
      <c r="T29" s="12">
        <f>(R29-S29)/R29</f>
        <v>0.46428571428571425</v>
      </c>
      <c r="U29" s="4">
        <v>2.06</v>
      </c>
      <c r="V29" s="4">
        <v>606</v>
      </c>
      <c r="W29" s="4">
        <v>4.2</v>
      </c>
      <c r="X29" s="4">
        <v>75</v>
      </c>
      <c r="Y29" s="4">
        <v>2.02</v>
      </c>
      <c r="Z29" s="4">
        <v>24.2</v>
      </c>
      <c r="AA29" s="4">
        <v>26.1</v>
      </c>
      <c r="AB29" s="4">
        <v>24.6</v>
      </c>
      <c r="AC29" s="12">
        <f t="shared" si="12"/>
        <v>24.966666666666669</v>
      </c>
      <c r="AD29" s="12">
        <f t="shared" si="13"/>
        <v>103.90359325129185</v>
      </c>
      <c r="AE29" s="12">
        <f t="shared" si="14"/>
        <v>7.1693479343391378</v>
      </c>
      <c r="AF29" s="12">
        <v>95</v>
      </c>
      <c r="AG29" s="12">
        <v>5.8</v>
      </c>
      <c r="AH29" s="12">
        <v>24</v>
      </c>
      <c r="AI29" s="12">
        <v>23</v>
      </c>
      <c r="AJ29" s="4">
        <v>0.33</v>
      </c>
      <c r="AK29" s="4">
        <v>1.07</v>
      </c>
      <c r="AL29" s="12">
        <f t="shared" si="15"/>
        <v>0.31902304138506898</v>
      </c>
      <c r="AM29" s="12"/>
      <c r="AN29" s="4">
        <v>158</v>
      </c>
      <c r="AO29" s="4">
        <v>95</v>
      </c>
      <c r="AP29" s="4">
        <v>120</v>
      </c>
      <c r="AQ29" s="4">
        <v>75</v>
      </c>
      <c r="AR29" s="4">
        <v>1.56</v>
      </c>
      <c r="AS29" s="4">
        <v>0.86</v>
      </c>
      <c r="AT29" s="12">
        <f>(AR29-AS29)/AR29</f>
        <v>0.44871794871794873</v>
      </c>
      <c r="AU29" s="4">
        <v>1.23</v>
      </c>
      <c r="AV29" s="4">
        <v>460</v>
      </c>
      <c r="AW29" s="4">
        <v>3.9</v>
      </c>
      <c r="AX29" s="4">
        <v>74</v>
      </c>
      <c r="AY29" s="4">
        <v>2.02</v>
      </c>
      <c r="AZ29" s="4">
        <v>24.6</v>
      </c>
      <c r="BA29" s="4">
        <v>23.8</v>
      </c>
      <c r="BB29" s="4">
        <v>24</v>
      </c>
      <c r="BC29" s="4">
        <f t="shared" si="16"/>
        <v>24.133333333333336</v>
      </c>
      <c r="BD29" s="12">
        <f t="shared" si="17"/>
        <v>100.43551603996703</v>
      </c>
      <c r="BE29" s="12">
        <f t="shared" si="18"/>
        <v>7.5326637029975272</v>
      </c>
      <c r="BF29" s="12">
        <v>109</v>
      </c>
      <c r="BG29" s="12">
        <v>6.6</v>
      </c>
      <c r="BH29" s="12">
        <v>16</v>
      </c>
      <c r="BI29" s="12">
        <v>12</v>
      </c>
      <c r="BJ29" s="4">
        <v>0.3</v>
      </c>
      <c r="BK29" s="4">
        <v>1.03</v>
      </c>
      <c r="BL29" s="4">
        <f t="shared" si="19"/>
        <v>0.29559878344928792</v>
      </c>
    </row>
    <row r="30" spans="1:64" ht="21.45" customHeight="1" x14ac:dyDescent="0.35">
      <c r="A30" s="2">
        <v>33</v>
      </c>
      <c r="B30" s="3">
        <v>41079</v>
      </c>
      <c r="C30" s="1" t="s">
        <v>38</v>
      </c>
      <c r="D30" s="4">
        <v>46</v>
      </c>
      <c r="E30" s="3">
        <v>24116</v>
      </c>
      <c r="F30" s="4">
        <v>178</v>
      </c>
      <c r="G30" s="4">
        <v>96</v>
      </c>
      <c r="H30" s="5" t="s">
        <v>94</v>
      </c>
      <c r="I30" s="5" t="s">
        <v>118</v>
      </c>
      <c r="J30" s="5" t="s">
        <v>132</v>
      </c>
      <c r="K30" s="5" t="s">
        <v>96</v>
      </c>
      <c r="L30" s="6">
        <f t="shared" si="10"/>
        <v>4.1666666666666519E-3</v>
      </c>
      <c r="M30" s="6">
        <f t="shared" si="11"/>
        <v>7.6388888888889173E-3</v>
      </c>
      <c r="N30" s="4">
        <v>136</v>
      </c>
      <c r="O30" s="4">
        <v>75</v>
      </c>
      <c r="P30" s="4">
        <v>99</v>
      </c>
      <c r="Q30" s="4">
        <v>64</v>
      </c>
      <c r="R30" s="1" t="s">
        <v>110</v>
      </c>
      <c r="S30" s="12"/>
      <c r="T30" s="14"/>
      <c r="U30" s="12"/>
      <c r="V30" s="4">
        <v>899</v>
      </c>
      <c r="W30" s="4">
        <v>2.2999999999999998</v>
      </c>
      <c r="X30" s="4">
        <v>59</v>
      </c>
      <c r="Y30" s="4">
        <v>2.16</v>
      </c>
      <c r="Z30" s="4">
        <v>23.7</v>
      </c>
      <c r="AA30" s="4">
        <v>23.7</v>
      </c>
      <c r="AB30" s="4">
        <v>22.1</v>
      </c>
      <c r="AC30" s="12">
        <f t="shared" si="12"/>
        <v>23.166666666666668</v>
      </c>
      <c r="AD30" s="12">
        <f t="shared" si="13"/>
        <v>99.801829808163546</v>
      </c>
      <c r="AE30" s="12">
        <f t="shared" si="14"/>
        <v>6.3873171077224669</v>
      </c>
      <c r="AF30" s="12">
        <v>120</v>
      </c>
      <c r="AG30" s="12">
        <v>7.3</v>
      </c>
      <c r="AH30" s="12">
        <v>8</v>
      </c>
      <c r="AI30" s="12">
        <v>7</v>
      </c>
      <c r="AJ30" s="4">
        <v>0.3</v>
      </c>
      <c r="AK30" s="4">
        <v>1.1100000000000001</v>
      </c>
      <c r="AL30" s="12">
        <f t="shared" si="15"/>
        <v>0.28474739872574972</v>
      </c>
      <c r="AM30" s="12"/>
      <c r="AN30" s="4">
        <v>123</v>
      </c>
      <c r="AO30" s="4">
        <v>77</v>
      </c>
      <c r="AP30" s="4">
        <v>93</v>
      </c>
      <c r="AQ30" s="4">
        <v>57</v>
      </c>
      <c r="AR30" s="7"/>
      <c r="AS30" s="12"/>
      <c r="AT30" s="14"/>
      <c r="AU30" s="12"/>
      <c r="AV30" s="4">
        <v>777</v>
      </c>
      <c r="AW30" s="4">
        <v>2.8</v>
      </c>
      <c r="AX30" s="4">
        <v>54</v>
      </c>
      <c r="AY30" s="4">
        <v>2.16</v>
      </c>
      <c r="AZ30" s="4">
        <v>20.6</v>
      </c>
      <c r="BA30" s="4">
        <v>21.8</v>
      </c>
      <c r="BB30" s="4">
        <v>20.100000000000001</v>
      </c>
      <c r="BC30" s="4">
        <f t="shared" si="16"/>
        <v>20.833333333333336</v>
      </c>
      <c r="BD30" s="12">
        <f t="shared" si="17"/>
        <v>89.749846949787369</v>
      </c>
      <c r="BE30" s="12">
        <f t="shared" si="18"/>
        <v>5.1157412761378804</v>
      </c>
      <c r="BF30" s="12">
        <v>92</v>
      </c>
      <c r="BG30" s="12">
        <v>5.0999999999999996</v>
      </c>
      <c r="BH30" s="12">
        <v>7</v>
      </c>
      <c r="BI30" s="12">
        <v>6</v>
      </c>
      <c r="BJ30" s="4">
        <v>0.31</v>
      </c>
      <c r="BK30" s="4">
        <v>1.1100000000000001</v>
      </c>
      <c r="BL30" s="4">
        <f t="shared" si="19"/>
        <v>0.2942389786832747</v>
      </c>
    </row>
    <row r="31" spans="1:64" ht="21.45" customHeight="1" x14ac:dyDescent="0.35">
      <c r="A31" s="2">
        <v>34</v>
      </c>
      <c r="B31" s="3">
        <v>41079</v>
      </c>
      <c r="C31" s="1" t="s">
        <v>61</v>
      </c>
      <c r="D31" s="4">
        <v>60</v>
      </c>
      <c r="E31" s="3">
        <v>18883</v>
      </c>
      <c r="F31" s="4">
        <v>157</v>
      </c>
      <c r="G31" s="4">
        <v>70</v>
      </c>
      <c r="H31" s="5" t="s">
        <v>101</v>
      </c>
      <c r="I31" s="5" t="s">
        <v>133</v>
      </c>
      <c r="J31" s="5" t="s">
        <v>134</v>
      </c>
      <c r="K31" s="5" t="s">
        <v>66</v>
      </c>
      <c r="L31" s="6">
        <f t="shared" si="10"/>
        <v>4.1666666666667629E-3</v>
      </c>
      <c r="M31" s="6">
        <f t="shared" si="11"/>
        <v>9.7222222222221877E-3</v>
      </c>
      <c r="N31" s="4">
        <v>126</v>
      </c>
      <c r="O31" s="4">
        <v>61</v>
      </c>
      <c r="P31" s="4">
        <v>87</v>
      </c>
      <c r="Q31" s="4">
        <v>93</v>
      </c>
      <c r="R31" s="1" t="s">
        <v>110</v>
      </c>
      <c r="S31" s="4"/>
      <c r="T31" s="14"/>
      <c r="U31" s="7"/>
      <c r="V31" s="4">
        <v>604</v>
      </c>
      <c r="W31" s="4">
        <v>5.9</v>
      </c>
      <c r="X31" s="4">
        <v>75</v>
      </c>
      <c r="Y31" s="1" t="s">
        <v>110</v>
      </c>
      <c r="Z31" s="1" t="s">
        <v>110</v>
      </c>
      <c r="AA31" s="12"/>
      <c r="AB31" s="12"/>
      <c r="AC31" s="14"/>
      <c r="AD31" s="14"/>
      <c r="AE31" s="14"/>
      <c r="AF31" s="12">
        <v>93</v>
      </c>
      <c r="AG31" s="12">
        <v>8.1</v>
      </c>
      <c r="AH31" s="12">
        <v>13</v>
      </c>
      <c r="AI31" s="12">
        <v>10</v>
      </c>
      <c r="AJ31" s="4">
        <v>0.31</v>
      </c>
      <c r="AK31" s="4">
        <v>0.72</v>
      </c>
      <c r="AL31" s="12">
        <f t="shared" si="15"/>
        <v>0.36533850361304954</v>
      </c>
      <c r="AM31" s="12"/>
      <c r="AN31" s="4">
        <v>107</v>
      </c>
      <c r="AO31" s="4">
        <v>53</v>
      </c>
      <c r="AP31" s="4">
        <v>73</v>
      </c>
      <c r="AQ31" s="4">
        <v>76</v>
      </c>
      <c r="AR31" s="7"/>
      <c r="AS31" s="12"/>
      <c r="AT31" s="14"/>
      <c r="AU31" s="12"/>
      <c r="AV31" s="4">
        <v>544</v>
      </c>
      <c r="AW31" s="4">
        <v>4.7</v>
      </c>
      <c r="AX31" s="4">
        <v>55</v>
      </c>
      <c r="AY31" s="7"/>
      <c r="AZ31" s="7"/>
      <c r="BA31" s="12"/>
      <c r="BB31" s="12"/>
      <c r="BC31" s="7"/>
      <c r="BD31" s="14"/>
      <c r="BE31" s="14"/>
      <c r="BF31" s="12">
        <v>93</v>
      </c>
      <c r="BG31" s="12">
        <v>7.7</v>
      </c>
      <c r="BH31" s="12">
        <v>14</v>
      </c>
      <c r="BI31" s="12">
        <v>13</v>
      </c>
      <c r="BJ31" s="4">
        <v>0.3</v>
      </c>
      <c r="BK31" s="4">
        <v>0.72</v>
      </c>
      <c r="BL31" s="4">
        <f t="shared" si="19"/>
        <v>0.35355339059327373</v>
      </c>
    </row>
    <row r="32" spans="1:64" ht="21.45" customHeight="1" x14ac:dyDescent="0.35">
      <c r="A32" s="2">
        <v>35</v>
      </c>
      <c r="B32" s="3">
        <v>41086</v>
      </c>
      <c r="C32" s="1" t="s">
        <v>38</v>
      </c>
      <c r="D32" s="4">
        <v>62</v>
      </c>
      <c r="E32" s="3">
        <v>18137</v>
      </c>
      <c r="F32" s="4">
        <v>180</v>
      </c>
      <c r="G32" s="4">
        <v>95</v>
      </c>
      <c r="H32" s="5" t="s">
        <v>106</v>
      </c>
      <c r="I32" s="5" t="s">
        <v>132</v>
      </c>
      <c r="J32" s="5" t="s">
        <v>86</v>
      </c>
      <c r="K32" s="5" t="s">
        <v>135</v>
      </c>
      <c r="L32" s="6">
        <f t="shared" si="10"/>
        <v>6.2499999999999778E-3</v>
      </c>
      <c r="M32" s="6">
        <f t="shared" si="11"/>
        <v>9.0277777777778012E-3</v>
      </c>
      <c r="N32" s="4">
        <v>144</v>
      </c>
      <c r="O32" s="4">
        <v>80</v>
      </c>
      <c r="P32" s="4">
        <v>106</v>
      </c>
      <c r="Q32" s="4">
        <v>109</v>
      </c>
      <c r="R32" s="4">
        <v>1.69</v>
      </c>
      <c r="S32" s="4">
        <v>1.02</v>
      </c>
      <c r="T32" s="12">
        <f>(R32-S32)/R32</f>
        <v>0.39644970414201181</v>
      </c>
      <c r="U32" s="4">
        <v>4.17</v>
      </c>
      <c r="V32" s="4">
        <v>881</v>
      </c>
      <c r="W32" s="4">
        <v>9.5</v>
      </c>
      <c r="X32" s="4">
        <v>103</v>
      </c>
      <c r="Y32" s="4">
        <v>2.17</v>
      </c>
      <c r="Z32" s="4">
        <v>29.9</v>
      </c>
      <c r="AA32" s="4">
        <v>31.8</v>
      </c>
      <c r="AB32" s="4">
        <v>32.200000000000003</v>
      </c>
      <c r="AC32" s="12">
        <f t="shared" ref="AC32:AC41" si="22">AVERAGE(Z32:AB32)</f>
        <v>31.3</v>
      </c>
      <c r="AD32" s="12">
        <f t="shared" ref="AD32:AD41" si="23">(PI()+POWER(Y32/2,2))*AC32</f>
        <v>135.17899255736052</v>
      </c>
      <c r="AE32" s="12">
        <f t="shared" ref="AE32:AE41" si="24">(AD32*Q32)/1000</f>
        <v>14.734510188752296</v>
      </c>
      <c r="AF32" s="12">
        <v>109</v>
      </c>
      <c r="AG32" s="12">
        <v>10.9</v>
      </c>
      <c r="AH32" s="12">
        <v>17</v>
      </c>
      <c r="AI32" s="12">
        <v>17</v>
      </c>
      <c r="AJ32" s="4">
        <v>0.3</v>
      </c>
      <c r="AK32" s="4">
        <v>0.61</v>
      </c>
      <c r="AL32" s="12">
        <f t="shared" si="15"/>
        <v>0.38411063979868793</v>
      </c>
      <c r="AM32" s="12"/>
      <c r="AN32" s="4">
        <v>131</v>
      </c>
      <c r="AO32" s="4">
        <v>76</v>
      </c>
      <c r="AP32" s="4">
        <v>98</v>
      </c>
      <c r="AQ32" s="4">
        <v>93</v>
      </c>
      <c r="AR32" s="4">
        <v>1.81</v>
      </c>
      <c r="AS32" s="4">
        <v>1.19</v>
      </c>
      <c r="AT32" s="12">
        <f>(AR32-AS32)/AR32</f>
        <v>0.34254143646408847</v>
      </c>
      <c r="AU32" s="4">
        <v>3</v>
      </c>
      <c r="AV32" s="4">
        <v>796</v>
      </c>
      <c r="AW32" s="4">
        <v>7.3</v>
      </c>
      <c r="AX32" s="4">
        <v>84</v>
      </c>
      <c r="AY32" s="4">
        <v>2.17</v>
      </c>
      <c r="AZ32" s="4">
        <v>27.8</v>
      </c>
      <c r="BA32" s="4">
        <v>26.9</v>
      </c>
      <c r="BB32" s="4">
        <v>28.5</v>
      </c>
      <c r="BC32" s="4">
        <f t="shared" ref="BC32:BC41" si="25">AVERAGE(AZ32:BB32)</f>
        <v>27.733333333333334</v>
      </c>
      <c r="BD32" s="12">
        <f t="shared" ref="BD32:BD41" si="26">(PI()+POWER(AY32/2,2))*BC32</f>
        <v>119.77520959289026</v>
      </c>
      <c r="BE32" s="12">
        <f t="shared" ref="BE32:BE41" si="27">(BD32*AQ32)/1000</f>
        <v>11.139094492138794</v>
      </c>
      <c r="BF32" s="12">
        <v>107</v>
      </c>
      <c r="BG32" s="12">
        <v>9.1999999999999993</v>
      </c>
      <c r="BH32" s="12">
        <v>13</v>
      </c>
      <c r="BI32" s="12">
        <v>11</v>
      </c>
      <c r="BJ32" s="4">
        <v>0.3</v>
      </c>
      <c r="BK32" s="4">
        <v>0.67</v>
      </c>
      <c r="BL32" s="4">
        <f t="shared" si="19"/>
        <v>0.36650833306891561</v>
      </c>
    </row>
    <row r="33" spans="1:64" ht="21.45" customHeight="1" x14ac:dyDescent="0.35">
      <c r="A33" s="2">
        <v>36</v>
      </c>
      <c r="B33" s="3">
        <v>41086</v>
      </c>
      <c r="C33" s="1" t="s">
        <v>38</v>
      </c>
      <c r="D33" s="4">
        <v>55</v>
      </c>
      <c r="E33" s="3">
        <v>20917</v>
      </c>
      <c r="F33" s="4">
        <v>178</v>
      </c>
      <c r="G33" s="4">
        <v>84</v>
      </c>
      <c r="H33" s="5" t="s">
        <v>136</v>
      </c>
      <c r="I33" s="5" t="s">
        <v>137</v>
      </c>
      <c r="J33" s="5" t="s">
        <v>64</v>
      </c>
      <c r="K33" s="5" t="s">
        <v>138</v>
      </c>
      <c r="L33" s="6">
        <f t="shared" si="10"/>
        <v>4.8611111111112049E-3</v>
      </c>
      <c r="M33" s="6">
        <f t="shared" si="11"/>
        <v>9.0277777777777457E-3</v>
      </c>
      <c r="N33" s="4">
        <v>143</v>
      </c>
      <c r="O33" s="4">
        <v>73</v>
      </c>
      <c r="P33" s="4">
        <v>101</v>
      </c>
      <c r="Q33" s="4">
        <v>89</v>
      </c>
      <c r="R33" s="4">
        <v>1.64</v>
      </c>
      <c r="S33" s="4">
        <v>1.05</v>
      </c>
      <c r="T33" s="12">
        <f>(R33-S33)/R33</f>
        <v>0.35975609756097554</v>
      </c>
      <c r="U33" s="7"/>
      <c r="V33" s="4">
        <v>1272</v>
      </c>
      <c r="W33" s="4">
        <v>4.7</v>
      </c>
      <c r="X33" s="4">
        <v>52</v>
      </c>
      <c r="Y33" s="4">
        <v>2.48</v>
      </c>
      <c r="Z33" s="4">
        <v>18.8</v>
      </c>
      <c r="AA33" s="4">
        <v>18</v>
      </c>
      <c r="AB33" s="4">
        <v>18</v>
      </c>
      <c r="AC33" s="12">
        <f t="shared" si="22"/>
        <v>18.266666666666666</v>
      </c>
      <c r="AD33" s="12">
        <f t="shared" si="23"/>
        <v>85.473252472240219</v>
      </c>
      <c r="AE33" s="12">
        <f t="shared" si="24"/>
        <v>7.6071194700293789</v>
      </c>
      <c r="AF33" s="12">
        <v>99</v>
      </c>
      <c r="AG33" s="12">
        <v>8.9</v>
      </c>
      <c r="AH33" s="12">
        <v>18</v>
      </c>
      <c r="AI33" s="12">
        <v>19</v>
      </c>
      <c r="AJ33" s="4">
        <v>0.26</v>
      </c>
      <c r="AK33" s="4">
        <v>0.68</v>
      </c>
      <c r="AL33" s="12">
        <f t="shared" si="15"/>
        <v>0.31529631254723284</v>
      </c>
      <c r="AM33" s="12"/>
      <c r="AN33" s="4">
        <v>133</v>
      </c>
      <c r="AO33" s="4">
        <v>65</v>
      </c>
      <c r="AP33" s="4">
        <v>90</v>
      </c>
      <c r="AQ33" s="4">
        <v>82</v>
      </c>
      <c r="AR33" s="4">
        <v>1.46</v>
      </c>
      <c r="AS33" s="4">
        <v>0.68</v>
      </c>
      <c r="AT33" s="12">
        <f>(AR33-AS33)/AR33</f>
        <v>0.53424657534246567</v>
      </c>
      <c r="AU33" s="7"/>
      <c r="AV33" s="4">
        <v>1238</v>
      </c>
      <c r="AW33" s="4">
        <v>3.9</v>
      </c>
      <c r="AX33" s="4">
        <v>43</v>
      </c>
      <c r="AY33" s="4">
        <v>2.48</v>
      </c>
      <c r="AZ33" s="4">
        <v>17.8</v>
      </c>
      <c r="BA33" s="4">
        <v>18.899999999999999</v>
      </c>
      <c r="BB33" s="4">
        <v>17.7</v>
      </c>
      <c r="BC33" s="4">
        <f t="shared" si="25"/>
        <v>18.133333333333336</v>
      </c>
      <c r="BD33" s="12">
        <f t="shared" si="26"/>
        <v>84.849360118428265</v>
      </c>
      <c r="BE33" s="12">
        <f t="shared" si="27"/>
        <v>6.9576475297111173</v>
      </c>
      <c r="BF33" s="12">
        <v>102</v>
      </c>
      <c r="BG33" s="12">
        <v>9.1999999999999993</v>
      </c>
      <c r="BH33" s="12">
        <v>21</v>
      </c>
      <c r="BI33" s="12">
        <v>30</v>
      </c>
      <c r="BJ33" s="4">
        <v>0.24</v>
      </c>
      <c r="BK33" s="4">
        <v>0.68</v>
      </c>
      <c r="BL33" s="4">
        <f t="shared" si="19"/>
        <v>0.29104275004359953</v>
      </c>
    </row>
    <row r="34" spans="1:64" ht="21.45" customHeight="1" x14ac:dyDescent="0.35">
      <c r="A34" s="2">
        <v>37</v>
      </c>
      <c r="B34" s="3">
        <v>41087</v>
      </c>
      <c r="C34" s="1" t="s">
        <v>38</v>
      </c>
      <c r="D34" s="4">
        <v>51</v>
      </c>
      <c r="E34" s="3">
        <v>22258</v>
      </c>
      <c r="F34" s="4">
        <v>191</v>
      </c>
      <c r="G34" s="4">
        <v>86</v>
      </c>
      <c r="H34" s="5" t="s">
        <v>139</v>
      </c>
      <c r="I34" s="5" t="s">
        <v>140</v>
      </c>
      <c r="J34" s="5" t="s">
        <v>141</v>
      </c>
      <c r="K34" s="5" t="s">
        <v>142</v>
      </c>
      <c r="L34" s="6">
        <f t="shared" si="10"/>
        <v>3.4722222222222099E-3</v>
      </c>
      <c r="M34" s="6">
        <f t="shared" si="11"/>
        <v>9.7222222222222432E-3</v>
      </c>
      <c r="N34" s="4">
        <v>148</v>
      </c>
      <c r="O34" s="4">
        <v>77</v>
      </c>
      <c r="P34" s="4">
        <v>102</v>
      </c>
      <c r="Q34" s="4">
        <v>62</v>
      </c>
      <c r="R34" s="4">
        <v>2.46</v>
      </c>
      <c r="S34" s="4">
        <v>1.2</v>
      </c>
      <c r="T34" s="12">
        <f>(R34-S34)/R34</f>
        <v>0.51219512195121952</v>
      </c>
      <c r="U34" s="7"/>
      <c r="V34" s="4">
        <v>649</v>
      </c>
      <c r="W34" s="4">
        <v>3.4</v>
      </c>
      <c r="X34" s="4">
        <v>60</v>
      </c>
      <c r="Y34" s="4">
        <v>1.91</v>
      </c>
      <c r="Z34" s="4">
        <v>19</v>
      </c>
      <c r="AA34" s="4">
        <v>20.7</v>
      </c>
      <c r="AB34" s="4">
        <v>20.6</v>
      </c>
      <c r="AC34" s="12">
        <f t="shared" si="22"/>
        <v>20.100000000000001</v>
      </c>
      <c r="AD34" s="12">
        <f t="shared" si="23"/>
        <v>81.477714837154849</v>
      </c>
      <c r="AE34" s="12">
        <f t="shared" si="24"/>
        <v>5.0516183199036</v>
      </c>
      <c r="AF34" s="12">
        <v>142</v>
      </c>
      <c r="AG34" s="12">
        <v>8.5</v>
      </c>
      <c r="AH34" s="12">
        <v>16</v>
      </c>
      <c r="AI34" s="12">
        <v>14</v>
      </c>
      <c r="AJ34" s="4">
        <v>0.31</v>
      </c>
      <c r="AK34" s="4">
        <v>0.97</v>
      </c>
      <c r="AL34" s="12">
        <f t="shared" si="15"/>
        <v>0.31475731119142192</v>
      </c>
      <c r="AM34" s="12"/>
      <c r="AN34" s="4">
        <v>115</v>
      </c>
      <c r="AO34" s="4">
        <v>72</v>
      </c>
      <c r="AP34" s="4">
        <v>86</v>
      </c>
      <c r="AQ34" s="4">
        <v>58</v>
      </c>
      <c r="AR34" s="4">
        <v>2.2200000000000002</v>
      </c>
      <c r="AS34" s="4">
        <v>1.1200000000000001</v>
      </c>
      <c r="AT34" s="12">
        <f>(AR34-AS34)/AR34</f>
        <v>0.49549549549549549</v>
      </c>
      <c r="AU34" s="7"/>
      <c r="AV34" s="4">
        <v>650</v>
      </c>
      <c r="AW34" s="4">
        <v>2.9</v>
      </c>
      <c r="AX34" s="4">
        <v>53</v>
      </c>
      <c r="AY34" s="4">
        <v>1.19</v>
      </c>
      <c r="AZ34" s="4">
        <v>19.3</v>
      </c>
      <c r="BA34" s="4">
        <v>18.8</v>
      </c>
      <c r="BB34" s="4">
        <v>18.899999999999999</v>
      </c>
      <c r="BC34" s="4">
        <f t="shared" si="25"/>
        <v>19</v>
      </c>
      <c r="BD34" s="12">
        <f t="shared" si="26"/>
        <v>66.416735418206073</v>
      </c>
      <c r="BE34" s="12">
        <f t="shared" si="27"/>
        <v>3.8521706542559522</v>
      </c>
      <c r="BF34" s="12">
        <v>93</v>
      </c>
      <c r="BG34" s="12">
        <v>5.3</v>
      </c>
      <c r="BH34" s="12">
        <v>14</v>
      </c>
      <c r="BI34" s="12">
        <v>13</v>
      </c>
      <c r="BJ34" s="4">
        <v>0.3</v>
      </c>
      <c r="BK34" s="4">
        <v>1.07</v>
      </c>
      <c r="BL34" s="4">
        <f t="shared" si="19"/>
        <v>0.29002094671369905</v>
      </c>
    </row>
    <row r="35" spans="1:64" ht="21.45" customHeight="1" x14ac:dyDescent="0.35">
      <c r="A35" s="2">
        <v>38</v>
      </c>
      <c r="B35" s="3">
        <v>41087</v>
      </c>
      <c r="C35" s="1" t="s">
        <v>38</v>
      </c>
      <c r="D35" s="4">
        <v>53</v>
      </c>
      <c r="E35" s="3">
        <v>21238</v>
      </c>
      <c r="F35" s="4">
        <v>163</v>
      </c>
      <c r="G35" s="4">
        <v>95</v>
      </c>
      <c r="H35" s="5" t="s">
        <v>143</v>
      </c>
      <c r="I35" s="5" t="s">
        <v>127</v>
      </c>
      <c r="J35" s="5" t="s">
        <v>144</v>
      </c>
      <c r="K35" s="5" t="s">
        <v>145</v>
      </c>
      <c r="L35" s="6">
        <f t="shared" si="10"/>
        <v>4.1666666666666519E-3</v>
      </c>
      <c r="M35" s="6">
        <f t="shared" si="11"/>
        <v>1.0416666666666741E-2</v>
      </c>
      <c r="N35" s="4">
        <v>131</v>
      </c>
      <c r="O35" s="4">
        <v>72</v>
      </c>
      <c r="P35" s="4">
        <v>93</v>
      </c>
      <c r="Q35" s="4">
        <v>88</v>
      </c>
      <c r="R35" s="1" t="s">
        <v>110</v>
      </c>
      <c r="S35" s="12"/>
      <c r="T35" s="14"/>
      <c r="U35" s="12"/>
      <c r="V35" s="4">
        <v>705</v>
      </c>
      <c r="W35" s="4">
        <v>3</v>
      </c>
      <c r="X35" s="4">
        <v>36</v>
      </c>
      <c r="Y35" s="4">
        <v>2.17</v>
      </c>
      <c r="Z35" s="4">
        <v>25.3</v>
      </c>
      <c r="AA35" s="4">
        <v>24.5</v>
      </c>
      <c r="AB35" s="4">
        <v>27.4</v>
      </c>
      <c r="AC35" s="12">
        <f t="shared" si="22"/>
        <v>25.733333333333331</v>
      </c>
      <c r="AD35" s="12">
        <f t="shared" si="23"/>
        <v>111.13757428571067</v>
      </c>
      <c r="AE35" s="12">
        <f t="shared" si="24"/>
        <v>9.7801065371425402</v>
      </c>
      <c r="AF35" s="12">
        <v>79</v>
      </c>
      <c r="AG35" s="12">
        <v>6.9</v>
      </c>
      <c r="AH35" s="12">
        <v>21</v>
      </c>
      <c r="AI35" s="12">
        <v>22</v>
      </c>
      <c r="AJ35" s="4">
        <v>0.3</v>
      </c>
      <c r="AK35" s="4">
        <v>0.7</v>
      </c>
      <c r="AL35" s="12">
        <f t="shared" si="15"/>
        <v>0.35856858280031806</v>
      </c>
      <c r="AM35" s="12"/>
      <c r="AN35" s="4">
        <v>129</v>
      </c>
      <c r="AO35" s="4">
        <v>69</v>
      </c>
      <c r="AP35" s="4">
        <v>88</v>
      </c>
      <c r="AQ35" s="4">
        <v>80</v>
      </c>
      <c r="AR35" s="7"/>
      <c r="AS35" s="12"/>
      <c r="AT35" s="14"/>
      <c r="AU35" s="12"/>
      <c r="AV35" s="4">
        <v>866</v>
      </c>
      <c r="AW35" s="4">
        <v>5.3</v>
      </c>
      <c r="AX35" s="4">
        <v>62</v>
      </c>
      <c r="AY35" s="4">
        <v>2.17</v>
      </c>
      <c r="AZ35" s="4">
        <v>23.2</v>
      </c>
      <c r="BA35" s="4">
        <v>25.2</v>
      </c>
      <c r="BB35" s="4">
        <v>26.2</v>
      </c>
      <c r="BC35" s="4">
        <f t="shared" si="25"/>
        <v>24.866666666666664</v>
      </c>
      <c r="BD35" s="12">
        <f t="shared" si="26"/>
        <v>107.39459898593284</v>
      </c>
      <c r="BE35" s="12">
        <f t="shared" si="27"/>
        <v>8.5915679188746275</v>
      </c>
      <c r="BF35" s="12">
        <v>85</v>
      </c>
      <c r="BG35" s="12">
        <v>7.5</v>
      </c>
      <c r="BH35" s="12"/>
      <c r="BI35" s="12"/>
      <c r="BJ35" s="4">
        <v>0.3</v>
      </c>
      <c r="BK35" s="4">
        <v>0.72</v>
      </c>
      <c r="BL35" s="4">
        <f t="shared" si="19"/>
        <v>0.35355339059327373</v>
      </c>
    </row>
    <row r="36" spans="1:64" ht="21.45" customHeight="1" x14ac:dyDescent="0.35">
      <c r="A36" s="2">
        <v>39</v>
      </c>
      <c r="B36" s="3">
        <v>41094</v>
      </c>
      <c r="C36" s="1" t="s">
        <v>38</v>
      </c>
      <c r="D36" s="4">
        <v>56</v>
      </c>
      <c r="E36" s="3">
        <v>20428</v>
      </c>
      <c r="F36" s="4">
        <v>168</v>
      </c>
      <c r="G36" s="4">
        <v>70</v>
      </c>
      <c r="H36" s="5" t="s">
        <v>119</v>
      </c>
      <c r="I36" s="5" t="s">
        <v>87</v>
      </c>
      <c r="J36" s="5" t="s">
        <v>146</v>
      </c>
      <c r="K36" s="5" t="s">
        <v>147</v>
      </c>
      <c r="L36" s="6">
        <f t="shared" si="10"/>
        <v>3.4722222222222099E-3</v>
      </c>
      <c r="M36" s="6">
        <f t="shared" si="11"/>
        <v>1.1111111111111127E-2</v>
      </c>
      <c r="N36" s="4">
        <v>141</v>
      </c>
      <c r="O36" s="4">
        <v>88</v>
      </c>
      <c r="P36" s="4">
        <v>109</v>
      </c>
      <c r="Q36" s="4">
        <v>85</v>
      </c>
      <c r="R36" s="1" t="s">
        <v>110</v>
      </c>
      <c r="S36" s="12"/>
      <c r="T36" s="14"/>
      <c r="U36" s="12"/>
      <c r="V36" s="4">
        <v>623</v>
      </c>
      <c r="W36" s="4">
        <v>5</v>
      </c>
      <c r="X36" s="4">
        <v>63</v>
      </c>
      <c r="Y36" s="4">
        <v>1.98</v>
      </c>
      <c r="Z36" s="4">
        <v>20.399999999999999</v>
      </c>
      <c r="AA36" s="4">
        <v>21.5</v>
      </c>
      <c r="AB36" s="4">
        <v>21.2</v>
      </c>
      <c r="AC36" s="12">
        <f t="shared" si="22"/>
        <v>21.033333333333331</v>
      </c>
      <c r="AD36" s="12">
        <f t="shared" si="23"/>
        <v>86.692935480505312</v>
      </c>
      <c r="AE36" s="12">
        <f t="shared" si="24"/>
        <v>7.3688995158429513</v>
      </c>
      <c r="AF36" s="12">
        <v>68</v>
      </c>
      <c r="AG36" s="12">
        <v>5.7</v>
      </c>
      <c r="AH36" s="12">
        <v>14</v>
      </c>
      <c r="AI36" s="12">
        <v>13</v>
      </c>
      <c r="AJ36" s="4">
        <v>0.33</v>
      </c>
      <c r="AK36" s="4">
        <v>0.74</v>
      </c>
      <c r="AL36" s="12">
        <f t="shared" si="15"/>
        <v>0.38361720785460368</v>
      </c>
      <c r="AM36" s="12"/>
      <c r="AN36" s="4">
        <v>143</v>
      </c>
      <c r="AO36" s="4">
        <v>101</v>
      </c>
      <c r="AP36" s="4">
        <v>114</v>
      </c>
      <c r="AQ36" s="4">
        <v>95</v>
      </c>
      <c r="AR36" s="7"/>
      <c r="AS36" s="12"/>
      <c r="AT36" s="14"/>
      <c r="AU36" s="12"/>
      <c r="AV36" s="4">
        <v>567</v>
      </c>
      <c r="AW36" s="4">
        <v>5.2</v>
      </c>
      <c r="AX36" s="4">
        <v>61</v>
      </c>
      <c r="AY36" s="4">
        <v>1.98</v>
      </c>
      <c r="AZ36" s="4">
        <v>17.600000000000001</v>
      </c>
      <c r="BA36" s="4">
        <v>19</v>
      </c>
      <c r="BB36" s="4">
        <v>17.7</v>
      </c>
      <c r="BC36" s="4">
        <f t="shared" si="25"/>
        <v>18.099999999999998</v>
      </c>
      <c r="BD36" s="12">
        <f t="shared" si="26"/>
        <v>74.602637029975256</v>
      </c>
      <c r="BE36" s="12">
        <f t="shared" si="27"/>
        <v>7.0872505178476493</v>
      </c>
      <c r="BF36" s="12">
        <v>45</v>
      </c>
      <c r="BG36" s="12">
        <v>4.3</v>
      </c>
      <c r="BH36" s="12">
        <v>32</v>
      </c>
      <c r="BI36" s="12">
        <v>30</v>
      </c>
      <c r="BJ36" s="4">
        <v>0.28000000000000003</v>
      </c>
      <c r="BK36" s="4">
        <v>0.68</v>
      </c>
      <c r="BL36" s="4">
        <f t="shared" si="19"/>
        <v>0.3395498750508662</v>
      </c>
    </row>
    <row r="37" spans="1:64" ht="21.45" customHeight="1" x14ac:dyDescent="0.35">
      <c r="A37" s="2">
        <v>40</v>
      </c>
      <c r="B37" s="3">
        <v>41100</v>
      </c>
      <c r="C37" s="1" t="s">
        <v>38</v>
      </c>
      <c r="D37" s="4">
        <v>67</v>
      </c>
      <c r="E37" s="3">
        <v>16352</v>
      </c>
      <c r="F37" s="4">
        <v>173</v>
      </c>
      <c r="G37" s="4">
        <v>77</v>
      </c>
      <c r="H37" s="5" t="s">
        <v>146</v>
      </c>
      <c r="I37" s="5" t="s">
        <v>135</v>
      </c>
      <c r="J37" s="5" t="s">
        <v>78</v>
      </c>
      <c r="K37" s="5" t="s">
        <v>148</v>
      </c>
      <c r="L37" s="6">
        <f t="shared" si="10"/>
        <v>3.4722222222222654E-3</v>
      </c>
      <c r="M37" s="6">
        <f t="shared" si="11"/>
        <v>1.3194444444444398E-2</v>
      </c>
      <c r="N37" s="4">
        <v>182</v>
      </c>
      <c r="O37" s="4">
        <v>86</v>
      </c>
      <c r="P37" s="4">
        <v>124</v>
      </c>
      <c r="Q37" s="4">
        <v>68</v>
      </c>
      <c r="R37" s="4">
        <v>1.84</v>
      </c>
      <c r="S37" s="4">
        <v>1.29</v>
      </c>
      <c r="T37" s="12">
        <f>(R37-S37)/R37</f>
        <v>0.29891304347826086</v>
      </c>
      <c r="U37" s="4">
        <v>2.63</v>
      </c>
      <c r="V37" s="4">
        <v>520</v>
      </c>
      <c r="W37" s="4">
        <v>5.3</v>
      </c>
      <c r="X37" s="4">
        <v>97</v>
      </c>
      <c r="Y37" s="4">
        <v>2.16</v>
      </c>
      <c r="Z37" s="4">
        <v>22.4</v>
      </c>
      <c r="AA37" s="4">
        <v>21.5</v>
      </c>
      <c r="AB37" s="4">
        <v>21.9</v>
      </c>
      <c r="AC37" s="12">
        <f t="shared" si="22"/>
        <v>21.933333333333334</v>
      </c>
      <c r="AD37" s="12">
        <f t="shared" si="23"/>
        <v>94.488638868736132</v>
      </c>
      <c r="AE37" s="12">
        <f t="shared" si="24"/>
        <v>6.425227443074057</v>
      </c>
      <c r="AF37" s="12">
        <v>129</v>
      </c>
      <c r="AG37" s="12">
        <v>7.8</v>
      </c>
      <c r="AH37" s="12">
        <v>37</v>
      </c>
      <c r="AI37" s="12">
        <v>20</v>
      </c>
      <c r="AJ37" s="4">
        <v>0.31</v>
      </c>
      <c r="AK37" s="4">
        <v>1.0900000000000001</v>
      </c>
      <c r="AL37" s="12">
        <f t="shared" si="15"/>
        <v>0.29692614841855691</v>
      </c>
      <c r="AM37" s="12"/>
      <c r="AN37" s="4">
        <v>142</v>
      </c>
      <c r="AO37" s="4">
        <v>88</v>
      </c>
      <c r="AP37" s="4">
        <v>110</v>
      </c>
      <c r="AQ37" s="4">
        <v>70</v>
      </c>
      <c r="AR37" s="4">
        <v>0.91</v>
      </c>
      <c r="AS37" s="4">
        <v>0</v>
      </c>
      <c r="AT37" s="12">
        <f>(AR37-AS37)/AR37</f>
        <v>1</v>
      </c>
      <c r="AU37" s="4">
        <v>0.63</v>
      </c>
      <c r="AV37" s="4">
        <v>559</v>
      </c>
      <c r="AW37" s="4">
        <v>6.2</v>
      </c>
      <c r="AX37" s="4">
        <v>98</v>
      </c>
      <c r="AY37" s="4">
        <v>2.16</v>
      </c>
      <c r="AZ37" s="4">
        <v>20.5</v>
      </c>
      <c r="BA37" s="4">
        <v>21.6</v>
      </c>
      <c r="BB37" s="4">
        <v>20.7</v>
      </c>
      <c r="BC37" s="4">
        <f t="shared" si="25"/>
        <v>20.933333333333334</v>
      </c>
      <c r="BD37" s="12">
        <f t="shared" si="26"/>
        <v>90.180646215146339</v>
      </c>
      <c r="BE37" s="12">
        <f t="shared" si="27"/>
        <v>6.312645235060244</v>
      </c>
      <c r="BF37" s="12">
        <v>57</v>
      </c>
      <c r="BG37" s="12">
        <v>4</v>
      </c>
      <c r="BH37" s="12">
        <v>25</v>
      </c>
      <c r="BI37" s="12">
        <v>24</v>
      </c>
      <c r="BJ37" s="4">
        <v>0.32</v>
      </c>
      <c r="BK37" s="4">
        <v>0.92</v>
      </c>
      <c r="BL37" s="4">
        <f t="shared" si="19"/>
        <v>0.33362306249131962</v>
      </c>
    </row>
    <row r="38" spans="1:64" ht="21.45" customHeight="1" x14ac:dyDescent="0.35">
      <c r="A38" s="2">
        <v>41</v>
      </c>
      <c r="B38" s="3">
        <v>41100</v>
      </c>
      <c r="C38" s="1" t="s">
        <v>38</v>
      </c>
      <c r="D38" s="4">
        <v>55</v>
      </c>
      <c r="E38" s="3">
        <v>20917</v>
      </c>
      <c r="F38" s="4">
        <v>178</v>
      </c>
      <c r="G38" s="4">
        <v>84</v>
      </c>
      <c r="H38" s="5" t="s">
        <v>52</v>
      </c>
      <c r="I38" s="5" t="s">
        <v>149</v>
      </c>
      <c r="J38" s="5" t="s">
        <v>149</v>
      </c>
      <c r="K38" s="5" t="s">
        <v>150</v>
      </c>
      <c r="L38" s="6">
        <f t="shared" si="10"/>
        <v>5.5555555555555358E-3</v>
      </c>
      <c r="M38" s="6">
        <f t="shared" si="11"/>
        <v>1.0416666666666741E-2</v>
      </c>
      <c r="N38" s="4">
        <v>147</v>
      </c>
      <c r="O38" s="4">
        <v>73</v>
      </c>
      <c r="P38" s="4">
        <v>102</v>
      </c>
      <c r="Q38" s="4">
        <v>89</v>
      </c>
      <c r="R38" s="4">
        <v>1.53</v>
      </c>
      <c r="S38" s="4">
        <v>0.91</v>
      </c>
      <c r="T38" s="12">
        <f>(R38-S38)/R38</f>
        <v>0.40522875816993464</v>
      </c>
      <c r="U38" s="4">
        <v>2.2000000000000002</v>
      </c>
      <c r="V38" s="4">
        <v>652</v>
      </c>
      <c r="W38" s="4">
        <v>4.7</v>
      </c>
      <c r="X38" s="4">
        <v>55</v>
      </c>
      <c r="Y38" s="4">
        <v>2.37</v>
      </c>
      <c r="Z38" s="4">
        <v>18.899999999999999</v>
      </c>
      <c r="AA38" s="4">
        <v>18.899999999999999</v>
      </c>
      <c r="AB38" s="4">
        <v>20.7</v>
      </c>
      <c r="AC38" s="12">
        <f t="shared" si="22"/>
        <v>19.5</v>
      </c>
      <c r="AD38" s="12">
        <f t="shared" si="23"/>
        <v>88.643444245000978</v>
      </c>
      <c r="AE38" s="12">
        <f t="shared" si="24"/>
        <v>7.8892665378050868</v>
      </c>
      <c r="AF38" s="12">
        <v>109</v>
      </c>
      <c r="AG38" s="12">
        <v>9.3000000000000007</v>
      </c>
      <c r="AH38" s="12">
        <v>15</v>
      </c>
      <c r="AI38" s="12">
        <v>15</v>
      </c>
      <c r="AJ38" s="4">
        <v>0.26</v>
      </c>
      <c r="AK38" s="4">
        <v>0.7</v>
      </c>
      <c r="AL38" s="12">
        <f t="shared" si="15"/>
        <v>0.31075943842694237</v>
      </c>
      <c r="AM38" s="12"/>
      <c r="AN38" s="4">
        <v>129</v>
      </c>
      <c r="AO38" s="4">
        <v>63</v>
      </c>
      <c r="AP38" s="4">
        <v>88</v>
      </c>
      <c r="AQ38" s="4">
        <v>85</v>
      </c>
      <c r="AR38" s="4">
        <v>0.54</v>
      </c>
      <c r="AS38" s="4">
        <v>0.34</v>
      </c>
      <c r="AT38" s="12">
        <f>(AR38-AS38)/AR38</f>
        <v>0.37037037037037035</v>
      </c>
      <c r="AU38" s="4">
        <v>1.4</v>
      </c>
      <c r="AV38" s="4">
        <v>768</v>
      </c>
      <c r="AW38" s="4">
        <v>4.9000000000000004</v>
      </c>
      <c r="AX38" s="4">
        <v>57</v>
      </c>
      <c r="AY38" s="4">
        <v>2.37</v>
      </c>
      <c r="AZ38" s="4">
        <v>17</v>
      </c>
      <c r="BA38" s="4">
        <v>17.7</v>
      </c>
      <c r="BB38" s="4">
        <v>16.899999999999999</v>
      </c>
      <c r="BC38" s="4">
        <f t="shared" si="25"/>
        <v>17.2</v>
      </c>
      <c r="BD38" s="12">
        <f t="shared" si="26"/>
        <v>78.188063641744449</v>
      </c>
      <c r="BE38" s="12">
        <f t="shared" si="27"/>
        <v>6.6459854095482775</v>
      </c>
      <c r="BF38" s="12">
        <v>115</v>
      </c>
      <c r="BG38" s="12">
        <v>9.9</v>
      </c>
      <c r="BH38" s="12">
        <v>13</v>
      </c>
      <c r="BI38" s="12">
        <v>13</v>
      </c>
      <c r="BJ38" s="4">
        <v>0.26</v>
      </c>
      <c r="BK38" s="4">
        <v>0.7</v>
      </c>
      <c r="BL38" s="4">
        <f t="shared" si="19"/>
        <v>0.31075943842694237</v>
      </c>
    </row>
    <row r="39" spans="1:64" ht="21.45" customHeight="1" x14ac:dyDescent="0.35">
      <c r="A39" s="2">
        <v>42</v>
      </c>
      <c r="B39" s="3">
        <v>41100</v>
      </c>
      <c r="C39" s="1" t="s">
        <v>38</v>
      </c>
      <c r="D39" s="4">
        <v>32</v>
      </c>
      <c r="E39" s="3">
        <v>29322</v>
      </c>
      <c r="F39" s="4">
        <v>178</v>
      </c>
      <c r="G39" s="4">
        <v>79</v>
      </c>
      <c r="H39" s="5" t="s">
        <v>66</v>
      </c>
      <c r="I39" s="5" t="s">
        <v>113</v>
      </c>
      <c r="J39" s="5" t="s">
        <v>69</v>
      </c>
      <c r="K39" s="5" t="s">
        <v>99</v>
      </c>
      <c r="L39" s="6">
        <f t="shared" si="10"/>
        <v>5.5555555555555358E-3</v>
      </c>
      <c r="M39" s="6">
        <f t="shared" si="11"/>
        <v>1.041666666666663E-2</v>
      </c>
      <c r="N39" s="4">
        <v>134</v>
      </c>
      <c r="O39" s="4">
        <v>80</v>
      </c>
      <c r="P39" s="4">
        <v>100</v>
      </c>
      <c r="Q39" s="4">
        <v>61</v>
      </c>
      <c r="R39" s="4">
        <v>1.1100000000000001</v>
      </c>
      <c r="S39" s="4">
        <v>0.33</v>
      </c>
      <c r="T39" s="12">
        <f>(R39-S39)/R39</f>
        <v>0.70270270270270263</v>
      </c>
      <c r="U39" s="4">
        <v>1.46</v>
      </c>
      <c r="V39" s="4">
        <v>584</v>
      </c>
      <c r="W39" s="4">
        <v>4.2</v>
      </c>
      <c r="X39" s="4">
        <v>81</v>
      </c>
      <c r="Y39" s="4">
        <v>2.14</v>
      </c>
      <c r="Z39" s="4">
        <v>17.5</v>
      </c>
      <c r="AA39" s="4">
        <v>17.899999999999999</v>
      </c>
      <c r="AB39" s="4">
        <v>18.100000000000001</v>
      </c>
      <c r="AC39" s="12">
        <f t="shared" si="22"/>
        <v>17.833333333333332</v>
      </c>
      <c r="AD39" s="12">
        <f t="shared" si="23"/>
        <v>76.442452322351301</v>
      </c>
      <c r="AE39" s="12">
        <f t="shared" si="24"/>
        <v>4.6629895916634299</v>
      </c>
      <c r="AF39" s="12">
        <v>103</v>
      </c>
      <c r="AG39" s="12">
        <v>6</v>
      </c>
      <c r="AH39" s="12">
        <v>16</v>
      </c>
      <c r="AI39" s="12">
        <v>11</v>
      </c>
      <c r="AJ39" s="4">
        <v>0.32</v>
      </c>
      <c r="AK39" s="4">
        <v>1.1100000000000001</v>
      </c>
      <c r="AL39" s="12">
        <f t="shared" si="15"/>
        <v>0.30373055864079967</v>
      </c>
      <c r="AM39" s="12"/>
      <c r="AN39" s="4">
        <v>118</v>
      </c>
      <c r="AO39" s="4">
        <v>75</v>
      </c>
      <c r="AP39" s="4">
        <v>89</v>
      </c>
      <c r="AQ39" s="4">
        <v>52</v>
      </c>
      <c r="AR39" s="4">
        <v>1.1000000000000001</v>
      </c>
      <c r="AS39" s="4">
        <v>0.33</v>
      </c>
      <c r="AT39" s="12">
        <f>(AR39-AS39)/AR39</f>
        <v>0.7</v>
      </c>
      <c r="AU39" s="4">
        <v>2.46</v>
      </c>
      <c r="AV39" s="4">
        <v>634</v>
      </c>
      <c r="AW39" s="4">
        <v>4.4000000000000004</v>
      </c>
      <c r="AX39" s="4">
        <v>78</v>
      </c>
      <c r="AY39" s="4">
        <v>2.14</v>
      </c>
      <c r="AZ39" s="4">
        <v>17.600000000000001</v>
      </c>
      <c r="BA39" s="4">
        <v>19.399999999999999</v>
      </c>
      <c r="BB39" s="4">
        <v>18.3</v>
      </c>
      <c r="BC39" s="4">
        <f t="shared" si="25"/>
        <v>18.433333333333334</v>
      </c>
      <c r="BD39" s="12">
        <f t="shared" si="26"/>
        <v>79.01434791450518</v>
      </c>
      <c r="BE39" s="12">
        <f t="shared" si="27"/>
        <v>4.10874609155427</v>
      </c>
      <c r="BF39" s="12">
        <v>75</v>
      </c>
      <c r="BG39" s="12">
        <v>4.3</v>
      </c>
      <c r="BH39" s="12">
        <v>18</v>
      </c>
      <c r="BI39" s="12">
        <v>16</v>
      </c>
      <c r="BJ39" s="4">
        <v>0.33</v>
      </c>
      <c r="BK39" s="4">
        <v>1.1000000000000001</v>
      </c>
      <c r="BL39" s="4">
        <f t="shared" si="19"/>
        <v>0.31464265445104544</v>
      </c>
    </row>
    <row r="40" spans="1:64" ht="21.45" customHeight="1" x14ac:dyDescent="0.35">
      <c r="A40" s="2">
        <v>43</v>
      </c>
      <c r="B40" s="3">
        <v>41102</v>
      </c>
      <c r="C40" s="1" t="s">
        <v>38</v>
      </c>
      <c r="D40" s="4">
        <v>55</v>
      </c>
      <c r="E40" s="3">
        <v>22890</v>
      </c>
      <c r="F40" s="4">
        <v>183</v>
      </c>
      <c r="G40" s="4">
        <v>78</v>
      </c>
      <c r="H40" s="5" t="s">
        <v>63</v>
      </c>
      <c r="I40" s="5" t="s">
        <v>113</v>
      </c>
      <c r="J40" s="5" t="s">
        <v>97</v>
      </c>
      <c r="K40" s="5" t="s">
        <v>143</v>
      </c>
      <c r="L40" s="6">
        <f t="shared" si="10"/>
        <v>3.4722222222222099E-3</v>
      </c>
      <c r="M40" s="6">
        <f t="shared" si="11"/>
        <v>1.1111111111111072E-2</v>
      </c>
      <c r="N40" s="4">
        <v>133</v>
      </c>
      <c r="O40" s="4">
        <v>84</v>
      </c>
      <c r="P40" s="4">
        <v>102</v>
      </c>
      <c r="Q40" s="4">
        <v>81</v>
      </c>
      <c r="R40" s="4">
        <v>1.08</v>
      </c>
      <c r="S40" s="4">
        <v>0</v>
      </c>
      <c r="T40" s="12">
        <f>(R40-S40)/R40</f>
        <v>1</v>
      </c>
      <c r="U40" s="4">
        <v>0.7</v>
      </c>
      <c r="V40" s="4">
        <v>737</v>
      </c>
      <c r="W40" s="4">
        <v>3.4</v>
      </c>
      <c r="X40" s="4">
        <v>52</v>
      </c>
      <c r="Y40" s="4">
        <v>2.0499999999999998</v>
      </c>
      <c r="Z40" s="4">
        <v>20.3</v>
      </c>
      <c r="AA40" s="4">
        <v>21.4</v>
      </c>
      <c r="AB40" s="4">
        <v>19.5</v>
      </c>
      <c r="AC40" s="12">
        <f t="shared" si="22"/>
        <v>20.400000000000002</v>
      </c>
      <c r="AD40" s="12">
        <f t="shared" si="23"/>
        <v>85.521240133231785</v>
      </c>
      <c r="AE40" s="12">
        <f t="shared" si="24"/>
        <v>6.9272204507917747</v>
      </c>
      <c r="AF40" s="12">
        <v>67</v>
      </c>
      <c r="AG40" s="12">
        <v>5.3</v>
      </c>
      <c r="AH40" s="12">
        <v>17</v>
      </c>
      <c r="AI40" s="12">
        <v>12</v>
      </c>
      <c r="AJ40" s="4">
        <v>0.28999999999999998</v>
      </c>
      <c r="AK40" s="4">
        <v>0.89</v>
      </c>
      <c r="AL40" s="12">
        <f t="shared" si="15"/>
        <v>0.3073993852018444</v>
      </c>
      <c r="AM40" s="12"/>
      <c r="AN40" s="4">
        <v>134</v>
      </c>
      <c r="AO40" s="4">
        <v>84</v>
      </c>
      <c r="AP40" s="4">
        <v>104</v>
      </c>
      <c r="AQ40" s="4">
        <v>65</v>
      </c>
      <c r="AR40" s="4">
        <v>0.5</v>
      </c>
      <c r="AS40" s="4">
        <v>0</v>
      </c>
      <c r="AT40" s="12">
        <f>(AR40-AS40)/AR40</f>
        <v>1</v>
      </c>
      <c r="AU40" s="4">
        <v>0.37</v>
      </c>
      <c r="AV40" s="4">
        <v>634</v>
      </c>
      <c r="AW40" s="4">
        <v>3.2</v>
      </c>
      <c r="AX40" s="4">
        <v>49</v>
      </c>
      <c r="AY40" s="4">
        <v>2.0499999999999998</v>
      </c>
      <c r="AZ40" s="4">
        <v>19.899999999999999</v>
      </c>
      <c r="BA40" s="4">
        <v>18.5</v>
      </c>
      <c r="BB40" s="4">
        <v>18.3</v>
      </c>
      <c r="BC40" s="4">
        <f t="shared" si="25"/>
        <v>18.900000000000002</v>
      </c>
      <c r="BD40" s="12">
        <f t="shared" si="26"/>
        <v>79.232913652847103</v>
      </c>
      <c r="BE40" s="12">
        <f t="shared" si="27"/>
        <v>5.1501393874350612</v>
      </c>
      <c r="BF40" s="12">
        <v>63</v>
      </c>
      <c r="BG40" s="12">
        <v>4.5999999999999996</v>
      </c>
      <c r="BH40" s="12">
        <v>13</v>
      </c>
      <c r="BI40" s="12">
        <v>10</v>
      </c>
      <c r="BJ40" s="4">
        <v>0.28000000000000003</v>
      </c>
      <c r="BK40" s="4">
        <v>0.79</v>
      </c>
      <c r="BL40" s="4">
        <f t="shared" si="19"/>
        <v>0.31502461225928674</v>
      </c>
    </row>
    <row r="41" spans="1:64" ht="21.45" customHeight="1" x14ac:dyDescent="0.35">
      <c r="A41" s="2">
        <v>44</v>
      </c>
      <c r="B41" s="3">
        <v>41107</v>
      </c>
      <c r="C41" s="1" t="s">
        <v>38</v>
      </c>
      <c r="D41" s="4">
        <v>62</v>
      </c>
      <c r="E41" s="3">
        <v>18291</v>
      </c>
      <c r="F41" s="4">
        <v>178</v>
      </c>
      <c r="G41" s="4">
        <v>104</v>
      </c>
      <c r="H41" s="5" t="s">
        <v>151</v>
      </c>
      <c r="I41" s="5" t="s">
        <v>73</v>
      </c>
      <c r="J41" s="5" t="s">
        <v>152</v>
      </c>
      <c r="K41" s="5" t="s">
        <v>153</v>
      </c>
      <c r="L41" s="6">
        <f t="shared" si="10"/>
        <v>9.7222222222222987E-3</v>
      </c>
      <c r="M41" s="6">
        <f t="shared" si="11"/>
        <v>1.2499999999999956E-2</v>
      </c>
      <c r="N41" s="4">
        <v>125</v>
      </c>
      <c r="O41" s="4">
        <v>57</v>
      </c>
      <c r="P41" s="4">
        <v>82</v>
      </c>
      <c r="Q41" s="4">
        <v>75</v>
      </c>
      <c r="R41" s="4">
        <v>1.77</v>
      </c>
      <c r="S41" s="4">
        <v>0</v>
      </c>
      <c r="T41" s="12">
        <f>(R41-S41)/R41</f>
        <v>1</v>
      </c>
      <c r="U41" s="4">
        <v>1.1299999999999999</v>
      </c>
      <c r="V41" s="4">
        <v>1222</v>
      </c>
      <c r="W41" s="4">
        <v>3.7</v>
      </c>
      <c r="X41" s="4">
        <v>57</v>
      </c>
      <c r="Y41" s="4">
        <v>2.27</v>
      </c>
      <c r="Z41" s="4">
        <v>25.7</v>
      </c>
      <c r="AA41" s="4">
        <v>25.2</v>
      </c>
      <c r="AB41" s="4">
        <v>26</v>
      </c>
      <c r="AC41" s="12">
        <f t="shared" si="22"/>
        <v>25.633333333333336</v>
      </c>
      <c r="AD41" s="12">
        <f t="shared" si="23"/>
        <v>113.5509925203517</v>
      </c>
      <c r="AE41" s="12">
        <f t="shared" si="24"/>
        <v>8.516324439026377</v>
      </c>
      <c r="AF41" s="12">
        <v>143</v>
      </c>
      <c r="AG41" s="12">
        <v>10.1</v>
      </c>
      <c r="AH41" s="12">
        <v>14</v>
      </c>
      <c r="AI41" s="12">
        <v>13</v>
      </c>
      <c r="AJ41" s="4">
        <v>0.35</v>
      </c>
      <c r="AK41" s="4">
        <v>0.9</v>
      </c>
      <c r="AL41" s="12">
        <f t="shared" si="15"/>
        <v>0.36893239368631092</v>
      </c>
      <c r="AM41" s="12"/>
      <c r="AN41" s="4">
        <v>113</v>
      </c>
      <c r="AO41" s="4">
        <v>58</v>
      </c>
      <c r="AP41" s="4">
        <v>78</v>
      </c>
      <c r="AQ41" s="4">
        <v>68</v>
      </c>
      <c r="AR41" s="4">
        <v>1.22</v>
      </c>
      <c r="AS41" s="4">
        <v>0</v>
      </c>
      <c r="AT41" s="12">
        <f>(AR41-AS41)/AR41</f>
        <v>1</v>
      </c>
      <c r="AU41" s="4">
        <v>0.7</v>
      </c>
      <c r="AV41" s="4">
        <v>1041</v>
      </c>
      <c r="AW41" s="4">
        <v>5</v>
      </c>
      <c r="AX41" s="4">
        <v>76</v>
      </c>
      <c r="AY41" s="4">
        <v>2.27</v>
      </c>
      <c r="AZ41" s="4">
        <v>18.8</v>
      </c>
      <c r="BA41" s="4">
        <v>18.5</v>
      </c>
      <c r="BB41" s="4">
        <v>19.899999999999999</v>
      </c>
      <c r="BC41" s="4">
        <f t="shared" si="25"/>
        <v>19.066666666666666</v>
      </c>
      <c r="BD41" s="12">
        <f t="shared" si="26"/>
        <v>84.461856595112053</v>
      </c>
      <c r="BE41" s="12">
        <f t="shared" si="27"/>
        <v>5.74340624846762</v>
      </c>
      <c r="BF41" s="12">
        <v>122</v>
      </c>
      <c r="BG41" s="12">
        <v>8</v>
      </c>
      <c r="BH41" s="12">
        <v>15</v>
      </c>
      <c r="BI41" s="12">
        <v>13</v>
      </c>
      <c r="BJ41" s="4">
        <v>0.31</v>
      </c>
      <c r="BK41" s="4">
        <v>0.93</v>
      </c>
      <c r="BL41" s="4">
        <f t="shared" si="19"/>
        <v>0.32145502536643183</v>
      </c>
    </row>
    <row r="42" spans="1:64" ht="21.45" customHeight="1" x14ac:dyDescent="0.35">
      <c r="A42" s="2"/>
      <c r="B42" s="3"/>
      <c r="C42" s="1"/>
      <c r="D42" s="4"/>
      <c r="E42" s="3"/>
      <c r="F42" s="4"/>
      <c r="G42" s="4"/>
      <c r="H42" s="5"/>
      <c r="I42" s="5"/>
      <c r="J42" s="5"/>
      <c r="K42" s="5"/>
      <c r="L42" s="7"/>
      <c r="M42" s="7"/>
      <c r="N42" s="4"/>
      <c r="O42" s="4"/>
      <c r="P42" s="4"/>
      <c r="Q42" s="4"/>
      <c r="R42" s="4"/>
      <c r="S42" s="4"/>
      <c r="T42" s="14"/>
      <c r="U42" s="7"/>
      <c r="V42" s="7"/>
      <c r="W42" s="4"/>
      <c r="X42" s="7"/>
      <c r="Y42" s="4"/>
      <c r="Z42" s="4"/>
      <c r="AA42" s="4"/>
      <c r="AB42" s="4"/>
      <c r="AC42" s="7"/>
      <c r="AD42" s="12"/>
      <c r="AE42" s="12"/>
      <c r="AF42" s="14"/>
      <c r="AG42" s="14"/>
      <c r="AH42" s="14"/>
      <c r="AI42" s="14"/>
      <c r="AJ42" s="4"/>
      <c r="AK42" s="4"/>
      <c r="AL42" s="14"/>
      <c r="AM42" s="12"/>
      <c r="AN42" s="4"/>
      <c r="AO42" s="4"/>
      <c r="AP42" s="4"/>
      <c r="AQ42" s="4"/>
      <c r="AR42" s="4"/>
      <c r="AS42" s="4"/>
      <c r="AT42" s="12"/>
      <c r="AU42" s="7"/>
      <c r="AV42" s="7"/>
      <c r="AW42" s="4"/>
      <c r="AX42" s="7"/>
      <c r="AY42" s="4"/>
      <c r="AZ42" s="4"/>
      <c r="BA42" s="4"/>
      <c r="BB42" s="4"/>
      <c r="BC42" s="14"/>
      <c r="BD42" s="12"/>
      <c r="BE42" s="12"/>
      <c r="BF42" s="14"/>
      <c r="BG42" s="14"/>
      <c r="BH42" s="14"/>
      <c r="BI42" s="14"/>
      <c r="BJ42" s="4"/>
      <c r="BK42" s="4"/>
      <c r="BL42" s="7"/>
    </row>
  </sheetData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Hulme</dc:creator>
  <cp:keywords/>
  <dc:description/>
  <cp:lastModifiedBy>William Hulme</cp:lastModifiedBy>
  <cp:revision/>
  <dcterms:created xsi:type="dcterms:W3CDTF">2016-09-24T13:52:36Z</dcterms:created>
  <dcterms:modified xsi:type="dcterms:W3CDTF">2018-04-13T08:42:20Z</dcterms:modified>
  <cp:category/>
  <cp:contentStatus/>
</cp:coreProperties>
</file>