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965" windowHeight="11685"/>
  </bookViews>
  <sheets>
    <sheet name="考核利润" sheetId="1" r:id="rId1"/>
    <sheet name="考核费用" sheetId="3" r:id="rId2"/>
    <sheet name="调整区域" sheetId="2" r:id="rId3"/>
    <sheet name="索引" sheetId="4" state="hidden" r:id="rId4"/>
    <sheet name="利润表粘贴" sheetId="5" r:id="rId5"/>
    <sheet name="费用表粘贴" sheetId="6" r:id="rId6"/>
    <sheet name="资金成本" sheetId="7" r:id="rId7"/>
    <sheet name="按老格式-利润" sheetId="9" r:id="rId8"/>
    <sheet name="按老格式-费用" sheetId="10" r:id="rId9"/>
    <sheet name="人数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调整区域!$A$3:$O$53</definedName>
  </definedNames>
  <calcPr calcId="144525"/>
</workbook>
</file>

<file path=xl/sharedStrings.xml><?xml version="1.0" encoding="utf-8"?>
<sst xmlns="http://schemas.openxmlformats.org/spreadsheetml/2006/main" count="2243" uniqueCount="483">
  <si>
    <t>报表数据</t>
  </si>
  <si>
    <t>项目</t>
  </si>
  <si>
    <t>合计</t>
  </si>
  <si>
    <t>其他</t>
  </si>
  <si>
    <t>财富证券总部</t>
  </si>
  <si>
    <t>基金服务部</t>
  </si>
  <si>
    <t>深圳管理总部</t>
  </si>
  <si>
    <t>经纪业务</t>
  </si>
  <si>
    <t>资管条线</t>
  </si>
  <si>
    <t>权益配置部</t>
  </si>
  <si>
    <t>固收配置部</t>
  </si>
  <si>
    <t>资产管理部</t>
  </si>
  <si>
    <t>固收条线</t>
  </si>
  <si>
    <t>固定收益部</t>
  </si>
  <si>
    <t>投顾业务部</t>
  </si>
  <si>
    <t>权益自营条线</t>
  </si>
  <si>
    <t>证券投资部</t>
  </si>
  <si>
    <t>做市业务部</t>
  </si>
  <si>
    <t>投行条线</t>
  </si>
  <si>
    <t>债券融资部</t>
  </si>
  <si>
    <t>股权融资部</t>
  </si>
  <si>
    <t>财务顾问部</t>
  </si>
  <si>
    <t>北京投行部</t>
  </si>
  <si>
    <t>资本市场部</t>
  </si>
  <si>
    <t>投资银行管理部</t>
  </si>
  <si>
    <t>营业总收入</t>
  </si>
  <si>
    <t>利息净收入</t>
  </si>
  <si>
    <t>其中：利息收入</t>
  </si>
  <si>
    <t>利息支出</t>
  </si>
  <si>
    <t>手续费及佣金净收入</t>
  </si>
  <si>
    <t>其中：经纪业务手续费净收入</t>
  </si>
  <si>
    <t>投资银行业务手续费净收入</t>
  </si>
  <si>
    <t>资产管理业务手续费净收入</t>
  </si>
  <si>
    <t>投资收益</t>
  </si>
  <si>
    <t>其中：对联营企业和合营企业的投资收益</t>
  </si>
  <si>
    <t>以摊余成本计量的金融资产终止确认产生的收益</t>
  </si>
  <si>
    <t>净敞口套期收益</t>
  </si>
  <si>
    <t>其他收益</t>
  </si>
  <si>
    <t>公允价值变动收益</t>
  </si>
  <si>
    <t>汇兑收益</t>
  </si>
  <si>
    <t>其他业务收入</t>
  </si>
  <si>
    <t>资产处置收益</t>
  </si>
  <si>
    <t>营业总支出</t>
  </si>
  <si>
    <t>税金及附加</t>
  </si>
  <si>
    <t>业务及管理费</t>
  </si>
  <si>
    <t>信用减值损失</t>
  </si>
  <si>
    <t>其他资产减值损失</t>
  </si>
  <si>
    <t>其他业务成本</t>
  </si>
  <si>
    <t>营业利润</t>
  </si>
  <si>
    <t>加：营业外收入</t>
  </si>
  <si>
    <t>减：营业外支出</t>
  </si>
  <si>
    <t>利润总额</t>
  </si>
  <si>
    <t>减：所得税费用</t>
  </si>
  <si>
    <t>净利润</t>
  </si>
  <si>
    <t>其他综合收益的税后净额</t>
  </si>
  <si>
    <t>综合收益总额</t>
  </si>
  <si>
    <t>考核调整</t>
  </si>
  <si>
    <t>考核结果</t>
  </si>
  <si>
    <t>投资顾问业务部</t>
  </si>
  <si>
    <t>李康团队</t>
  </si>
  <si>
    <t>杨晓垒团队</t>
  </si>
  <si>
    <t>易彦团队</t>
  </si>
  <si>
    <t>蔡畅团队</t>
  </si>
  <si>
    <t>李玲团队</t>
  </si>
  <si>
    <t>范国胜团队</t>
  </si>
  <si>
    <t>资金成本</t>
  </si>
  <si>
    <t>北投验证</t>
  </si>
  <si>
    <t>扣资金成本后净利润</t>
  </si>
  <si>
    <t>股权验证</t>
  </si>
  <si>
    <t>资金成本验证</t>
  </si>
  <si>
    <t>万元版</t>
  </si>
  <si>
    <t>人数</t>
  </si>
  <si>
    <t>人均创收</t>
  </si>
  <si>
    <t>人均创利</t>
  </si>
  <si>
    <t>分类</t>
  </si>
  <si>
    <t>科目名称</t>
  </si>
  <si>
    <t>业务费用</t>
  </si>
  <si>
    <t>业务提成</t>
  </si>
  <si>
    <t>业务推广费</t>
  </si>
  <si>
    <t>业务咨询费</t>
  </si>
  <si>
    <t>营销活动费</t>
  </si>
  <si>
    <t>业务宣传费</t>
  </si>
  <si>
    <t>投资者保护基金</t>
  </si>
  <si>
    <t>交易所会员年费</t>
  </si>
  <si>
    <t>销售招商佣金</t>
  </si>
  <si>
    <t>物业管理费</t>
  </si>
  <si>
    <t>返租门面租金</t>
  </si>
  <si>
    <t>营运加盟费</t>
  </si>
  <si>
    <t>业务费用-办公费</t>
  </si>
  <si>
    <t>业务费用-水电费</t>
  </si>
  <si>
    <t>商品费用</t>
  </si>
  <si>
    <t>销售折让</t>
  </si>
  <si>
    <t>产品维修费</t>
  </si>
  <si>
    <t>产品设计费</t>
  </si>
  <si>
    <t>托管费</t>
  </si>
  <si>
    <t>委托管理费</t>
  </si>
  <si>
    <t>其他业务费用</t>
  </si>
  <si>
    <t>小计</t>
  </si>
  <si>
    <t>人工费用</t>
  </si>
  <si>
    <t>固定工资</t>
  </si>
  <si>
    <t>绩效奖金</t>
  </si>
  <si>
    <t>津补贴</t>
  </si>
  <si>
    <t>福利费</t>
  </si>
  <si>
    <t>编外人员薪酬</t>
  </si>
  <si>
    <t>职工教育经费</t>
  </si>
  <si>
    <t>社会保险费</t>
  </si>
  <si>
    <t>住房公积金</t>
  </si>
  <si>
    <t>企业年金</t>
  </si>
  <si>
    <t>商业保险</t>
  </si>
  <si>
    <t>工会经费</t>
  </si>
  <si>
    <t>辞退福利</t>
  </si>
  <si>
    <t>其他人工费用</t>
  </si>
  <si>
    <t>经营费用</t>
  </si>
  <si>
    <t>差旅费</t>
  </si>
  <si>
    <t>公务交通费</t>
  </si>
  <si>
    <t>业务招待费</t>
  </si>
  <si>
    <t>办公费用</t>
  </si>
  <si>
    <t>上交管理费</t>
  </si>
  <si>
    <t>会费</t>
  </si>
  <si>
    <t>车辆使用费</t>
  </si>
  <si>
    <t>人事招聘费</t>
  </si>
  <si>
    <t>印刷费</t>
  </si>
  <si>
    <t>广告宣传费</t>
  </si>
  <si>
    <t>会议费</t>
  </si>
  <si>
    <t>邮电通讯费</t>
  </si>
  <si>
    <t>咨询费</t>
  </si>
  <si>
    <t>法律顾问费</t>
  </si>
  <si>
    <t>诉讼费</t>
  </si>
  <si>
    <t>董事会经费</t>
  </si>
  <si>
    <t>报刊书籍费</t>
  </si>
  <si>
    <t>教育培训费</t>
  </si>
  <si>
    <t>劳动保护费</t>
  </si>
  <si>
    <t>洗涤费</t>
  </si>
  <si>
    <t>信息披露费</t>
  </si>
  <si>
    <t>其他经营费用</t>
  </si>
  <si>
    <t>固定费用</t>
  </si>
  <si>
    <t>审计评估费</t>
  </si>
  <si>
    <t>能源燃料费</t>
  </si>
  <si>
    <t>租赁费</t>
  </si>
  <si>
    <t>安全保卫费</t>
  </si>
  <si>
    <t>修理费</t>
  </si>
  <si>
    <t>软件使用费</t>
  </si>
  <si>
    <t>网络信息费</t>
  </si>
  <si>
    <t>电子设备运转费</t>
  </si>
  <si>
    <t>财产保险费</t>
  </si>
  <si>
    <t>折旧费</t>
  </si>
  <si>
    <t>无形资产摊销</t>
  </si>
  <si>
    <t>长期待摊费用摊销</t>
  </si>
  <si>
    <t>其他固定费用</t>
  </si>
  <si>
    <t>专项费用</t>
  </si>
  <si>
    <t>外事费</t>
  </si>
  <si>
    <t>不可预见费用</t>
  </si>
  <si>
    <t>党组织工作经费</t>
  </si>
  <si>
    <t>开办费</t>
  </si>
  <si>
    <t>考核事项调整区域</t>
  </si>
  <si>
    <t>序号</t>
  </si>
  <si>
    <t>摘要</t>
  </si>
  <si>
    <t>调整科目</t>
  </si>
  <si>
    <t>调出部门</t>
  </si>
  <si>
    <t>调整金额</t>
  </si>
  <si>
    <t>调入部门</t>
  </si>
  <si>
    <t>是否计附加</t>
  </si>
  <si>
    <t>是否计投保</t>
  </si>
  <si>
    <t>备注</t>
  </si>
  <si>
    <t>收入调出区域</t>
  </si>
  <si>
    <t>国融安享2号浮动盈亏</t>
  </si>
  <si>
    <t>公司购买湖南债投资收益</t>
  </si>
  <si>
    <t>华润睿致87号浮动盈亏</t>
  </si>
  <si>
    <t>资金运营部2906账户回购利息</t>
  </si>
  <si>
    <t>西部超导浮动盈亏</t>
  </si>
  <si>
    <t>公司购买湖南债浮动盈亏</t>
  </si>
  <si>
    <t>公司委托现金管理收益</t>
  </si>
  <si>
    <t>处置账户方正债兑息收入</t>
  </si>
  <si>
    <t>信用减值准备调整</t>
  </si>
  <si>
    <t>不计</t>
  </si>
  <si>
    <t>固收期货投资收益</t>
  </si>
  <si>
    <t>反向IB收入调整</t>
  </si>
  <si>
    <t xml:space="preserve"> BGS0108-20191980基金服务部所开发的客户产生的净佣金，按照营业部10%，基金服务部90%分成</t>
  </si>
  <si>
    <t>转融通利息调整</t>
  </si>
  <si>
    <t>计</t>
  </si>
  <si>
    <t>2019年计提ST鹏起坏账计提准备（30%）</t>
  </si>
  <si>
    <t>2020年计提ST鹏起坏账计提准备（50%）</t>
  </si>
  <si>
    <t>收入调入区域</t>
  </si>
  <si>
    <t>珠江6号收入调至曙光路营业部</t>
  </si>
  <si>
    <t>珠江8号收入划投顾部</t>
  </si>
  <si>
    <t>珠江10号收入划投顾部</t>
  </si>
  <si>
    <t>珠江22号划50%收入给兰州营业部</t>
  </si>
  <si>
    <t>星城8号公允价值变动调出</t>
  </si>
  <si>
    <t>去年开票入账今年收到的收入</t>
  </si>
  <si>
    <t>债券募集款收付时间差利息收入</t>
  </si>
  <si>
    <t>费用调出区域</t>
  </si>
  <si>
    <t>经总长摊费分摊</t>
  </si>
  <si>
    <t>2019年11月营销活动费计提，本年已入账</t>
  </si>
  <si>
    <t>费用调入区域</t>
  </si>
  <si>
    <t>附加税比例</t>
  </si>
  <si>
    <t>税金及附加调整</t>
  </si>
  <si>
    <t>投保比例</t>
  </si>
  <si>
    <t>投保基金调整</t>
  </si>
  <si>
    <t>财富合并</t>
  </si>
  <si>
    <t>母公司合并</t>
  </si>
  <si>
    <t>德盛</t>
  </si>
  <si>
    <t>惠和投资</t>
  </si>
  <si>
    <t>惠和基金</t>
  </si>
  <si>
    <t>产品</t>
  </si>
  <si>
    <t>合并抵消</t>
  </si>
  <si>
    <t>结算管理部</t>
  </si>
  <si>
    <t>总部交易</t>
  </si>
  <si>
    <t>母公司抵消</t>
  </si>
  <si>
    <t>资产托管部</t>
  </si>
  <si>
    <t>自营业务</t>
  </si>
  <si>
    <t>投行业务</t>
  </si>
  <si>
    <t>资管业务</t>
  </si>
  <si>
    <t>经纪业务管理部</t>
  </si>
  <si>
    <t>财富管理部</t>
  </si>
  <si>
    <t>运营管理部</t>
  </si>
  <si>
    <t>呼叫中心</t>
  </si>
  <si>
    <t>网络金融部</t>
  </si>
  <si>
    <t>广东分公司</t>
  </si>
  <si>
    <t>浙江分公司</t>
  </si>
  <si>
    <t>天津分公司</t>
  </si>
  <si>
    <t>证券营业部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</si>
  <si>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</si>
  <si>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</si>
  <si>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</si>
  <si>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</si>
  <si>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</si>
  <si>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</si>
  <si>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</si>
  <si>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</si>
  <si>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</si>
  <si>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</si>
  <si>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温州营业部</t>
  </si>
  <si>
    <t>深圳宝安南路营业部</t>
  </si>
  <si>
    <t>深圳深南营业部</t>
  </si>
  <si>
    <t>吉首营业部</t>
  </si>
  <si>
    <t>张家界营业部</t>
  </si>
  <si>
    <t>衡阳营业部</t>
  </si>
  <si>
    <t>株洲营业部</t>
  </si>
  <si>
    <t>怀化营业部</t>
  </si>
  <si>
    <t>娄底营业部</t>
  </si>
  <si>
    <t>常德营业部</t>
  </si>
  <si>
    <t>湘潭芙蓉营业部</t>
  </si>
  <si>
    <t>长沙观沙路营业部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</si>
  <si>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</si>
  <si>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</si>
  <si>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</si>
  <si>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</si>
  <si>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</si>
  <si>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</si>
  <si>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</si>
  <si>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</si>
  <si>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</si>
  <si>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</si>
  <si>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</si>
  <si>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</si>
  <si>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</si>
  <si>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</si>
  <si>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</si>
  <si>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</si>
  <si>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</si>
  <si>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南京营业部</t>
  </si>
  <si>
    <t>福州营业部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</si>
  <si>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</si>
  <si>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</si>
  <si>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</si>
  <si>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</si>
  <si>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</si>
  <si>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</si>
  <si>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</si>
  <si>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</si>
  <si>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</si>
  <si>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</si>
  <si>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</si>
  <si>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</si>
  <si>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</si>
  <si>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</si>
  <si>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</si>
  <si>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</si>
  <si>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</si>
  <si>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</si>
  <si>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深圳香林路营业部</t>
  </si>
  <si>
    <t>嘉兴营业部</t>
  </si>
  <si>
    <t>东莞营业部</t>
  </si>
  <si>
    <t>台州三门营业部</t>
  </si>
  <si>
    <t>杭州西湖国贸中心营业部</t>
  </si>
  <si>
    <t>浙江长兴营业部</t>
  </si>
  <si>
    <t>温州苍南营业部</t>
  </si>
  <si>
    <t>天津武清营业部</t>
  </si>
  <si>
    <t>深圳嘉宾路营业部</t>
  </si>
  <si>
    <t>福建莆田营业部</t>
  </si>
  <si>
    <t>广东揭阳黄岐山大道营业部</t>
  </si>
  <si>
    <t>北京朝阳区营业部</t>
  </si>
  <si>
    <t>深圳南山海德三道营业部</t>
  </si>
  <si>
    <t>深圳福田泰然九路营业部</t>
  </si>
  <si>
    <t>大连黄河路营业部</t>
  </si>
  <si>
    <t>邵阳新宁解放路营业部</t>
  </si>
  <si>
    <t>长沙岳麓区营业部</t>
  </si>
  <si>
    <t>长沙市开福区营业部</t>
  </si>
  <si>
    <t>常德市澧县营业部</t>
  </si>
  <si>
    <t>邵阳市邵阳县营业部</t>
  </si>
  <si>
    <t>郴州市桂阳县营业部</t>
  </si>
  <si>
    <t>娄底市冷水江县级市营业部</t>
  </si>
  <si>
    <t>永州市道县营业部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</si>
  <si>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</si>
  <si>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</si>
  <si>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</si>
  <si>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</si>
  <si>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</si>
  <si>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</si>
  <si>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</si>
  <si>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</si>
  <si>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</si>
  <si>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</si>
  <si>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</si>
  <si>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</si>
  <si>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</si>
  <si>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</si>
  <si>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</si>
  <si>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</si>
  <si>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</si>
  <si>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</si>
  <si>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</si>
  <si>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</si>
  <si>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</si>
  <si>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</si>
  <si>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</si>
  <si>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</si>
  <si>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</si>
  <si>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</si>
  <si>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</si>
  <si>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</si>
  <si>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</si>
  <si>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</si>
  <si>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</si>
  <si>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</si>
  <si>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</si>
  <si>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</si>
  <si>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</si>
  <si>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</si>
  <si>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</si>
  <si>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</si>
  <si>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</si>
  <si>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</si>
  <si>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</si>
  <si>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</si>
  <si>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</si>
  <si>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</si>
  <si>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</si>
  <si>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</si>
  <si>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</si>
  <si>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</si>
  <si>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</si>
  <si>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</si>
  <si>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</si>
  <si>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</si>
  <si>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</si>
  <si>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累计</t>
  </si>
  <si>
    <t>财富综合</t>
  </si>
  <si>
    <t>公司领导</t>
  </si>
  <si>
    <t>党群办公室</t>
  </si>
  <si>
    <t>纪检监察室</t>
  </si>
  <si>
    <t>人力资源部</t>
  </si>
  <si>
    <t>财务管理部</t>
  </si>
  <si>
    <t>综合管理部</t>
  </si>
  <si>
    <t>研究发展中心</t>
  </si>
  <si>
    <t>信息技术中心</t>
  </si>
  <si>
    <t>稽核审计部</t>
  </si>
  <si>
    <t>风险管理部</t>
  </si>
  <si>
    <t>合规管理部</t>
  </si>
  <si>
    <t>本月</t>
  </si>
  <si>
    <t>部门</t>
  </si>
  <si>
    <t>日均值</t>
  </si>
  <si>
    <t>资金成本率</t>
  </si>
  <si>
    <t>固定收益投资部</t>
  </si>
  <si>
    <t>月份</t>
  </si>
  <si>
    <t>固收条线小计</t>
  </si>
  <si>
    <t>权益产品投资部</t>
  </si>
  <si>
    <t>资管条线小计</t>
  </si>
  <si>
    <t>权益自营小计</t>
  </si>
  <si>
    <t>机构业务部</t>
  </si>
  <si>
    <t>经纪业务小计</t>
  </si>
  <si>
    <t>待填</t>
  </si>
  <si>
    <t>星8资金成本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</si>
  <si>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</si>
  <si>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</si>
  <si>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</si>
  <si>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</si>
  <si>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</si>
  <si>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</si>
  <si>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</si>
  <si>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</si>
  <si>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</si>
  <si>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</si>
  <si>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</si>
  <si>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</si>
  <si>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</t>
  </si>
  <si>
    <t>党群办</t>
  </si>
  <si>
    <t>深圳分公司</t>
  </si>
  <si>
    <t>总部合计</t>
  </si>
  <si>
    <t>长沙总部证券营业部</t>
  </si>
  <si>
    <t>北京德胜门外大街证券营业部</t>
  </si>
  <si>
    <t>北京宏泰东街证券营业部</t>
  </si>
  <si>
    <t>北京市朝阳东三环中路证券营业部</t>
  </si>
  <si>
    <t>北京中关村东路证券营业部</t>
  </si>
  <si>
    <t>苍南车站大道证券营业部</t>
  </si>
  <si>
    <t>常德澧县津澧大道证券营业部</t>
  </si>
  <si>
    <t>常德柳叶大道证券营业部</t>
  </si>
  <si>
    <t>郴州八一南路证券营业部</t>
  </si>
  <si>
    <t>郴州桂阳欧阳海大道证券营业部</t>
  </si>
  <si>
    <t>郴州临武县临武大道证券营业部</t>
  </si>
  <si>
    <t>成都吉庆三路证券营业部</t>
  </si>
  <si>
    <t>大连黄河路证券营业部</t>
  </si>
  <si>
    <t>东莞迎宾大道证券营业部</t>
  </si>
  <si>
    <t>福州鳌峰路证券营业部</t>
  </si>
  <si>
    <t>广州黄埔大道证券营业部</t>
  </si>
  <si>
    <t>贵阳花果园大街证券营业部</t>
  </si>
  <si>
    <t>哈尔滨爱建路证券营业部</t>
  </si>
  <si>
    <t>杭州庆春路证券营业部</t>
  </si>
  <si>
    <t>杭州西湖国贸中心证券营业部</t>
  </si>
  <si>
    <t>合肥金寨路证券营业部</t>
  </si>
  <si>
    <t>衡阳解放大道证券营业部</t>
  </si>
  <si>
    <t>怀化平安路证券营业部</t>
  </si>
  <si>
    <t>吉首人民北路证券营业部</t>
  </si>
  <si>
    <t>嘉兴东升东路证券营业部</t>
  </si>
  <si>
    <t>揭阳黄岐山大道证券营业部</t>
  </si>
  <si>
    <t>昆明新兴路证券营业部</t>
  </si>
  <si>
    <t>兰州金昌南路证券营业部</t>
  </si>
  <si>
    <t>冷水江锑都中路证券营业部</t>
  </si>
  <si>
    <t>浏阳世纪大道证券营业部</t>
  </si>
  <si>
    <t>娄底湘中大道证券营业部</t>
  </si>
  <si>
    <t>南昌凤凰中大道证券营业部</t>
  </si>
  <si>
    <t>南京新模范马路证券营业部</t>
  </si>
  <si>
    <t>南宁金湖路证券营业部</t>
  </si>
  <si>
    <t>莆田东园东路证券营业部</t>
  </si>
  <si>
    <t>青岛山东路证券营业部</t>
  </si>
  <si>
    <t>上海大连路证券营业部</t>
  </si>
  <si>
    <t>邵阳城北路证券营业部</t>
  </si>
  <si>
    <t>邵阳隆回桃洪路证券营业部</t>
  </si>
  <si>
    <t>邵阳邵东金龙大道证券营业部</t>
  </si>
  <si>
    <t>邵阳县白虎街证券营业部</t>
  </si>
  <si>
    <t>邵阳新宁解放路证券营业部</t>
  </si>
  <si>
    <t>深圳宝安南路证券营业部</t>
  </si>
  <si>
    <t>深圳福华路证券营业部</t>
  </si>
  <si>
    <t>深圳海德三道证券营业部</t>
  </si>
  <si>
    <t>深圳嘉宾路证券营业部</t>
  </si>
  <si>
    <t>深圳泰然九路证券营业部</t>
  </si>
  <si>
    <t>深圳香林路证券营业部</t>
  </si>
  <si>
    <t>沈阳北陵大街证券营业部</t>
  </si>
  <si>
    <t>石家庄槐安东路证券营业部</t>
  </si>
  <si>
    <t>台州三门上洋路证券营业部</t>
  </si>
  <si>
    <t>台州市府大道证券营业部</t>
  </si>
  <si>
    <t>太原桃园北路证券营业部</t>
  </si>
  <si>
    <t>天津武清京津公路证券营业部</t>
  </si>
  <si>
    <t>温州车站大道证券营业部</t>
  </si>
  <si>
    <t>武冈武强路证券营业部</t>
  </si>
  <si>
    <t>武汉京汉大道证券营业部</t>
  </si>
  <si>
    <t>西安大庆路证券营业部</t>
  </si>
  <si>
    <t>湘潭芙蓉路证券营业部</t>
  </si>
  <si>
    <t>湘潭韶山中路证券营业部</t>
  </si>
  <si>
    <t>湘乡市大正街证券营业部</t>
  </si>
  <si>
    <t>益阳康富南路证券营业部</t>
  </si>
  <si>
    <t>永州道县道州北路证券营业部</t>
  </si>
  <si>
    <t>永州湘永路证券营业部</t>
  </si>
  <si>
    <t>岳阳花板桥路证券营业部</t>
  </si>
  <si>
    <t>张家界回龙路证券营业部</t>
  </si>
  <si>
    <t>长春东南湖大路证券营业部</t>
  </si>
  <si>
    <t>长沙八一路证券营业部</t>
  </si>
  <si>
    <t>长沙茶子山东路证券营业部</t>
  </si>
  <si>
    <t>长沙芙蓉中路证券营业部</t>
  </si>
  <si>
    <t>长沙观沙路证券营业部</t>
  </si>
  <si>
    <t>长沙金马路证券营业部</t>
  </si>
  <si>
    <t>长沙宁乡花明北路证券营业部</t>
  </si>
  <si>
    <t>长沙韶山北路证券营业部</t>
  </si>
  <si>
    <t>长沙曙光中路证券营业部</t>
  </si>
  <si>
    <t>长沙万芙路证券营业部</t>
  </si>
  <si>
    <t>长沙县星沙北路证券营业部</t>
  </si>
  <si>
    <t>长兴道园路证券营业部</t>
  </si>
  <si>
    <t>郑州金水路证券营业部</t>
  </si>
  <si>
    <t>中山市中山三路证券营业部</t>
  </si>
  <si>
    <t>重庆新溉大道证券营业部</t>
  </si>
  <si>
    <t>株洲建设南路证券营业部</t>
  </si>
  <si>
    <t>营业部/分支机构合计</t>
  </si>
  <si>
    <t>总计</t>
  </si>
</sst>
</file>

<file path=xl/styles.xml><?xml version="1.0" encoding="utf-8"?>
<styleSheet xmlns="http://schemas.openxmlformats.org/spreadsheetml/2006/main">
  <numFmts count="13">
    <numFmt numFmtId="176" formatCode="0_ "/>
    <numFmt numFmtId="177" formatCode="_ * #,##0.0000_ ;_ * \-#,##0.000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_ \¥* #,##0_ ;_ \¥* \-#,##0_ ;_ \¥* &quot;-&quot;_ ;_ @_ "/>
    <numFmt numFmtId="41" formatCode="_ * #,##0_ ;_ * \-#,##0_ ;_ * &quot;-&quot;_ ;_ @_ "/>
    <numFmt numFmtId="179" formatCode="0.00_ "/>
    <numFmt numFmtId="180" formatCode="_-* #,##0.00_-;\-* #,##0.00_-;_-* &quot;-&quot;??_-;_-@_-"/>
    <numFmt numFmtId="181" formatCode="#,##0.00_ "/>
    <numFmt numFmtId="182" formatCode="0.00_);[Red]\(0.00\)"/>
    <numFmt numFmtId="183" formatCode="_ * #,##0.00_ ;_ * \-#,##0.00_ ;_ * &quot;-&quot;_ ;_ @_ "/>
    <numFmt numFmtId="184" formatCode="0_);[Red]\(0\)"/>
  </numFmts>
  <fonts count="47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0"/>
      <name val="微软雅黑"/>
      <charset val="134"/>
    </font>
    <font>
      <b/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b/>
      <sz val="10.5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sz val="10"/>
      <name val="Noto Sans Mono CJK JP Regular"/>
      <charset val="134"/>
    </font>
    <font>
      <sz val="9"/>
      <color theme="1"/>
      <name val="仿宋_GB2312"/>
      <charset val="134"/>
    </font>
    <font>
      <sz val="10"/>
      <name val="宋体"/>
      <charset val="134"/>
    </font>
    <font>
      <sz val="9"/>
      <name val="仿宋_GB2312"/>
      <charset val="134"/>
    </font>
    <font>
      <sz val="11"/>
      <color theme="1"/>
      <name val="微软雅黑"/>
      <charset val="134"/>
    </font>
    <font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9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</fonts>
  <fills count="5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79998168889431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0000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35" fillId="39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3" borderId="23" applyNumberFormat="0" applyFont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44" fillId="45" borderId="28" applyNumberFormat="0" applyAlignment="0" applyProtection="0">
      <alignment vertical="center"/>
    </xf>
    <xf numFmtId="0" fontId="40" fillId="45" borderId="25" applyNumberFormat="0" applyAlignment="0" applyProtection="0">
      <alignment vertical="center"/>
    </xf>
    <xf numFmtId="0" fontId="41" fillId="50" borderId="27" applyNumberFormat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178" fontId="38" fillId="0" borderId="0" applyFont="0" applyFill="0" applyBorder="0" applyAlignment="0" applyProtection="0"/>
    <xf numFmtId="0" fontId="46" fillId="0" borderId="0"/>
  </cellStyleXfs>
  <cellXfs count="17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176" fontId="4" fillId="4" borderId="2" xfId="49" applyNumberFormat="1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>
      <alignment horizontal="center" vertical="center"/>
    </xf>
    <xf numFmtId="0" fontId="6" fillId="5" borderId="1" xfId="50" applyNumberFormat="1" applyFont="1" applyFill="1" applyBorder="1" applyAlignment="1" applyProtection="1">
      <alignment vertical="center" wrapText="1"/>
    </xf>
    <xf numFmtId="0" fontId="0" fillId="6" borderId="1" xfId="0" applyFill="1" applyBorder="1"/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6" fillId="7" borderId="1" xfId="0" applyFont="1" applyFill="1" applyBorder="1" applyAlignment="1"/>
    <xf numFmtId="0" fontId="0" fillId="8" borderId="1" xfId="0" applyFill="1" applyBorder="1"/>
    <xf numFmtId="0" fontId="6" fillId="5" borderId="1" xfId="0" applyFont="1" applyFill="1" applyBorder="1" applyAlignment="1"/>
    <xf numFmtId="0" fontId="6" fillId="7" borderId="1" xfId="0" applyFont="1" applyFill="1" applyBorder="1" applyAlignment="1" applyProtection="1">
      <alignment vertical="center" wrapText="1"/>
      <protection locked="0"/>
    </xf>
    <xf numFmtId="0" fontId="6" fillId="5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10" fontId="0" fillId="0" borderId="0" xfId="0" applyNumberFormat="1"/>
    <xf numFmtId="0" fontId="2" fillId="10" borderId="1" xfId="0" applyFont="1" applyFill="1" applyBorder="1" applyAlignment="1">
      <alignment horizontal="center" vertical="center"/>
    </xf>
    <xf numFmtId="10" fontId="0" fillId="11" borderId="1" xfId="0" applyNumberFormat="1" applyFill="1" applyBorder="1" applyAlignment="1">
      <alignment horizontal="center"/>
    </xf>
    <xf numFmtId="43" fontId="10" fillId="0" borderId="4" xfId="8" applyFont="1" applyBorder="1" applyAlignment="1">
      <alignment horizontal="left" vertical="center"/>
    </xf>
    <xf numFmtId="0" fontId="0" fillId="11" borderId="1" xfId="0" applyFill="1" applyBorder="1" applyAlignment="1">
      <alignment horizontal="center"/>
    </xf>
    <xf numFmtId="43" fontId="11" fillId="8" borderId="4" xfId="8" applyFont="1" applyFill="1" applyBorder="1" applyAlignment="1">
      <alignment horizontal="left" vertical="center"/>
    </xf>
    <xf numFmtId="43" fontId="10" fillId="8" borderId="4" xfId="8" applyFont="1" applyFill="1" applyBorder="1" applyAlignment="1">
      <alignment horizontal="left" vertical="center"/>
    </xf>
    <xf numFmtId="43" fontId="10" fillId="0" borderId="4" xfId="8" applyFont="1" applyFill="1" applyBorder="1" applyAlignment="1">
      <alignment horizontal="left" vertical="center"/>
    </xf>
    <xf numFmtId="43" fontId="10" fillId="0" borderId="5" xfId="8" applyFont="1" applyFill="1" applyBorder="1" applyAlignment="1">
      <alignment horizontal="left" vertical="center"/>
    </xf>
    <xf numFmtId="43" fontId="2" fillId="10" borderId="5" xfId="8" applyFont="1" applyFill="1" applyBorder="1" applyAlignment="1">
      <alignment horizontal="center" vertical="center"/>
    </xf>
    <xf numFmtId="43" fontId="11" fillId="8" borderId="1" xfId="8" applyFont="1" applyFill="1" applyBorder="1" applyAlignment="1">
      <alignment horizontal="left" vertical="center"/>
    </xf>
    <xf numFmtId="179" fontId="0" fillId="12" borderId="1" xfId="0" applyNumberFormat="1" applyFill="1" applyBorder="1"/>
    <xf numFmtId="0" fontId="0" fillId="13" borderId="0" xfId="0" applyFill="1" applyAlignment="1">
      <alignment horizontal="center"/>
    </xf>
    <xf numFmtId="0" fontId="0" fillId="12" borderId="1" xfId="0" applyFill="1" applyBorder="1"/>
    <xf numFmtId="43" fontId="0" fillId="0" borderId="0" xfId="8" applyFont="1" applyAlignment="1"/>
    <xf numFmtId="43" fontId="0" fillId="14" borderId="0" xfId="8" applyFont="1" applyFill="1" applyAlignment="1"/>
    <xf numFmtId="43" fontId="0" fillId="15" borderId="0" xfId="8" applyFont="1" applyFill="1" applyAlignment="1"/>
    <xf numFmtId="43" fontId="0" fillId="6" borderId="0" xfId="8" applyFont="1" applyFill="1" applyAlignment="1"/>
    <xf numFmtId="43" fontId="0" fillId="0" borderId="0" xfId="8" applyFont="1" applyAlignment="1">
      <alignment vertical="center"/>
    </xf>
    <xf numFmtId="43" fontId="0" fillId="14" borderId="3" xfId="8" applyFont="1" applyFill="1" applyBorder="1" applyAlignment="1">
      <alignment vertical="center"/>
    </xf>
    <xf numFmtId="43" fontId="0" fillId="14" borderId="6" xfId="8" applyFont="1" applyFill="1" applyBorder="1" applyAlignment="1"/>
    <xf numFmtId="43" fontId="12" fillId="14" borderId="6" xfId="8" applyFont="1" applyFill="1" applyBorder="1" applyAlignment="1">
      <alignment horizontal="center" vertical="center"/>
    </xf>
    <xf numFmtId="43" fontId="0" fillId="0" borderId="7" xfId="8" applyFont="1" applyBorder="1" applyAlignment="1">
      <alignment horizontal="center" vertical="center"/>
    </xf>
    <xf numFmtId="43" fontId="0" fillId="0" borderId="8" xfId="8" applyFont="1" applyBorder="1" applyAlignment="1"/>
    <xf numFmtId="43" fontId="0" fillId="15" borderId="8" xfId="8" applyFont="1" applyFill="1" applyBorder="1" applyAlignment="1"/>
    <xf numFmtId="43" fontId="12" fillId="14" borderId="6" xfId="8" applyFont="1" applyFill="1" applyBorder="1" applyAlignment="1">
      <alignment vertical="center"/>
    </xf>
    <xf numFmtId="43" fontId="12" fillId="14" borderId="9" xfId="8" applyFont="1" applyFill="1" applyBorder="1" applyAlignment="1">
      <alignment horizontal="center" vertical="center"/>
    </xf>
    <xf numFmtId="43" fontId="0" fillId="15" borderId="10" xfId="8" applyFont="1" applyFill="1" applyBorder="1" applyAlignment="1">
      <alignment vertical="center"/>
    </xf>
    <xf numFmtId="43" fontId="0" fillId="15" borderId="11" xfId="8" applyFont="1" applyFill="1" applyBorder="1" applyAlignment="1"/>
    <xf numFmtId="43" fontId="13" fillId="0" borderId="0" xfId="8" applyFont="1" applyAlignment="1">
      <alignment vertical="center"/>
    </xf>
    <xf numFmtId="43" fontId="0" fillId="16" borderId="8" xfId="8" applyFont="1" applyFill="1" applyBorder="1" applyAlignment="1"/>
    <xf numFmtId="43" fontId="0" fillId="0" borderId="12" xfId="8" applyFont="1" applyBorder="1" applyAlignment="1"/>
    <xf numFmtId="43" fontId="0" fillId="16" borderId="12" xfId="8" applyFont="1" applyFill="1" applyBorder="1" applyAlignment="1"/>
    <xf numFmtId="43" fontId="0" fillId="16" borderId="0" xfId="8" applyFont="1" applyFill="1" applyAlignment="1"/>
    <xf numFmtId="43" fontId="0" fillId="16" borderId="11" xfId="8" applyFont="1" applyFill="1" applyBorder="1" applyAlignment="1"/>
    <xf numFmtId="43" fontId="0" fillId="17" borderId="0" xfId="8" applyFont="1" applyFill="1" applyAlignment="1"/>
    <xf numFmtId="43" fontId="13" fillId="17" borderId="0" xfId="8" applyFont="1" applyFill="1" applyAlignment="1"/>
    <xf numFmtId="43" fontId="14" fillId="14" borderId="3" xfId="8" applyFont="1" applyFill="1" applyBorder="1" applyAlignment="1">
      <alignment horizontal="left" vertical="top" wrapText="1"/>
    </xf>
    <xf numFmtId="43" fontId="15" fillId="14" borderId="6" xfId="8" applyFont="1" applyFill="1" applyBorder="1" applyAlignment="1">
      <alignment horizontal="center" vertical="center"/>
    </xf>
    <xf numFmtId="43" fontId="15" fillId="14" borderId="6" xfId="8" applyFont="1" applyFill="1" applyBorder="1" applyAlignment="1">
      <alignment vertical="center"/>
    </xf>
    <xf numFmtId="43" fontId="16" fillId="18" borderId="7" xfId="8" applyFont="1" applyFill="1" applyBorder="1" applyAlignment="1">
      <alignment vertical="top" wrapText="1"/>
    </xf>
    <xf numFmtId="177" fontId="0" fillId="18" borderId="8" xfId="8" applyNumberFormat="1" applyFont="1" applyFill="1" applyBorder="1" applyAlignment="1">
      <alignment vertical="center"/>
    </xf>
    <xf numFmtId="43" fontId="17" fillId="19" borderId="7" xfId="8" applyFont="1" applyFill="1" applyBorder="1" applyAlignment="1">
      <alignment vertical="top" wrapText="1"/>
    </xf>
    <xf numFmtId="177" fontId="0" fillId="19" borderId="8" xfId="8" applyNumberFormat="1" applyFont="1" applyFill="1" applyBorder="1" applyAlignment="1">
      <alignment vertical="center"/>
    </xf>
    <xf numFmtId="177" fontId="0" fillId="0" borderId="8" xfId="8" applyNumberFormat="1" applyFont="1" applyBorder="1" applyAlignment="1"/>
    <xf numFmtId="177" fontId="18" fillId="0" borderId="8" xfId="8" applyNumberFormat="1" applyFont="1" applyBorder="1" applyAlignment="1">
      <alignment vertical="center"/>
    </xf>
    <xf numFmtId="43" fontId="19" fillId="19" borderId="7" xfId="8" applyFont="1" applyFill="1" applyBorder="1" applyAlignment="1">
      <alignment vertical="top" wrapText="1"/>
    </xf>
    <xf numFmtId="177" fontId="19" fillId="20" borderId="8" xfId="8" applyNumberFormat="1" applyFont="1" applyFill="1" applyBorder="1" applyAlignment="1">
      <alignment vertical="center"/>
    </xf>
    <xf numFmtId="177" fontId="20" fillId="0" borderId="8" xfId="8" applyNumberFormat="1" applyFont="1" applyFill="1" applyBorder="1" applyAlignment="1">
      <alignment vertical="center"/>
    </xf>
    <xf numFmtId="43" fontId="19" fillId="19" borderId="7" xfId="8" applyFont="1" applyFill="1" applyBorder="1" applyAlignment="1">
      <alignment horizontal="left" vertical="top" wrapText="1" indent="2"/>
    </xf>
    <xf numFmtId="43" fontId="0" fillId="19" borderId="8" xfId="8" applyFont="1" applyFill="1" applyBorder="1" applyAlignment="1">
      <alignment vertical="center"/>
    </xf>
    <xf numFmtId="43" fontId="0" fillId="18" borderId="8" xfId="8" applyFont="1" applyFill="1" applyBorder="1" applyAlignment="1">
      <alignment vertical="center"/>
    </xf>
    <xf numFmtId="43" fontId="0" fillId="21" borderId="8" xfId="8" applyFont="1" applyFill="1" applyBorder="1" applyAlignment="1">
      <alignment vertical="center"/>
    </xf>
    <xf numFmtId="43" fontId="19" fillId="19" borderId="10" xfId="8" applyFont="1" applyFill="1" applyBorder="1" applyAlignment="1">
      <alignment vertical="top" wrapText="1"/>
    </xf>
    <xf numFmtId="43" fontId="0" fillId="19" borderId="11" xfId="8" applyFont="1" applyFill="1" applyBorder="1" applyAlignment="1">
      <alignment vertical="center"/>
    </xf>
    <xf numFmtId="43" fontId="0" fillId="17" borderId="8" xfId="8" applyFont="1" applyFill="1" applyBorder="1" applyAlignment="1"/>
    <xf numFmtId="43" fontId="0" fillId="20" borderId="0" xfId="8" applyFont="1" applyFill="1" applyAlignment="1"/>
    <xf numFmtId="0" fontId="21" fillId="0" borderId="0" xfId="0" applyFont="1" applyFill="1" applyAlignment="1"/>
    <xf numFmtId="0" fontId="6" fillId="5" borderId="13" xfId="50" applyNumberFormat="1" applyFont="1" applyFill="1" applyBorder="1" applyAlignment="1" applyProtection="1">
      <alignment horizontal="center" vertical="center" wrapText="1"/>
    </xf>
    <xf numFmtId="0" fontId="6" fillId="5" borderId="1" xfId="5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3" fontId="21" fillId="0" borderId="1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 wrapText="1"/>
    </xf>
    <xf numFmtId="0" fontId="21" fillId="0" borderId="1" xfId="0" applyFont="1" applyBorder="1"/>
    <xf numFmtId="181" fontId="21" fillId="0" borderId="1" xfId="0" applyNumberFormat="1" applyFont="1" applyBorder="1" applyAlignment="1">
      <alignment horizontal="center" vertical="center"/>
    </xf>
    <xf numFmtId="0" fontId="21" fillId="22" borderId="15" xfId="0" applyFont="1" applyFill="1" applyBorder="1" applyAlignment="1">
      <alignment horizontal="center" vertical="center" wrapText="1"/>
    </xf>
    <xf numFmtId="0" fontId="21" fillId="22" borderId="1" xfId="0" applyFont="1" applyFill="1" applyBorder="1" applyAlignment="1">
      <alignment horizontal="center" vertical="center"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horizontal="center" vertical="center"/>
    </xf>
    <xf numFmtId="179" fontId="21" fillId="0" borderId="1" xfId="0" applyNumberFormat="1" applyFont="1" applyFill="1" applyBorder="1" applyAlignment="1">
      <alignment horizontal="center" vertical="center"/>
    </xf>
    <xf numFmtId="0" fontId="21" fillId="22" borderId="16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1" xfId="0" applyFont="1" applyFill="1" applyBorder="1"/>
    <xf numFmtId="0" fontId="21" fillId="23" borderId="1" xfId="0" applyFont="1" applyFill="1" applyBorder="1" applyAlignment="1">
      <alignment horizontal="center" vertical="center"/>
    </xf>
    <xf numFmtId="180" fontId="6" fillId="0" borderId="17" xfId="8" applyNumberFormat="1" applyFont="1" applyFill="1" applyBorder="1" applyAlignment="1" applyProtection="1">
      <protection locked="0"/>
    </xf>
    <xf numFmtId="0" fontId="21" fillId="24" borderId="1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2" borderId="0" xfId="0" applyFont="1" applyFill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43" fontId="21" fillId="22" borderId="0" xfId="0" applyNumberFormat="1" applyFont="1" applyFill="1" applyAlignment="1">
      <alignment horizontal="center" vertical="center"/>
    </xf>
    <xf numFmtId="0" fontId="24" fillId="22" borderId="0" xfId="0" applyFont="1" applyFill="1" applyAlignment="1">
      <alignment horizontal="center" vertical="center"/>
    </xf>
    <xf numFmtId="10" fontId="24" fillId="22" borderId="0" xfId="0" applyNumberFormat="1" applyFont="1" applyFill="1" applyAlignment="1"/>
    <xf numFmtId="10" fontId="24" fillId="22" borderId="0" xfId="0" applyNumberFormat="1" applyFont="1" applyFill="1"/>
    <xf numFmtId="10" fontId="24" fillId="22" borderId="0" xfId="0" applyNumberFormat="1" applyFont="1" applyFill="1" applyAlignment="1">
      <alignment horizontal="center" vertical="center"/>
    </xf>
    <xf numFmtId="0" fontId="4" fillId="25" borderId="1" xfId="50" applyNumberFormat="1" applyFont="1" applyFill="1" applyBorder="1" applyAlignment="1" applyProtection="1">
      <alignment horizontal="center" vertical="center" wrapText="1"/>
    </xf>
    <xf numFmtId="0" fontId="4" fillId="25" borderId="1" xfId="50" applyNumberFormat="1" applyFont="1" applyFill="1" applyBorder="1" applyAlignment="1" applyProtection="1">
      <alignment vertical="center" wrapText="1"/>
    </xf>
    <xf numFmtId="176" fontId="4" fillId="4" borderId="1" xfId="49" applyNumberFormat="1" applyFont="1" applyFill="1" applyBorder="1" applyAlignment="1" applyProtection="1">
      <alignment horizontal="center" vertical="center"/>
      <protection locked="0"/>
    </xf>
    <xf numFmtId="49" fontId="25" fillId="26" borderId="1" xfId="0" applyNumberFormat="1" applyFont="1" applyFill="1" applyBorder="1" applyAlignment="1">
      <alignment horizontal="center" vertical="center"/>
    </xf>
    <xf numFmtId="0" fontId="4" fillId="25" borderId="18" xfId="50" applyNumberFormat="1" applyFont="1" applyFill="1" applyBorder="1" applyAlignment="1" applyProtection="1">
      <alignment horizontal="center" vertical="center" wrapText="1"/>
    </xf>
    <xf numFmtId="0" fontId="4" fillId="25" borderId="19" xfId="50" applyNumberFormat="1" applyFont="1" applyFill="1" applyBorder="1" applyAlignment="1" applyProtection="1">
      <alignment horizontal="center" vertical="center" wrapText="1"/>
    </xf>
    <xf numFmtId="43" fontId="0" fillId="0" borderId="1" xfId="0" applyNumberFormat="1" applyBorder="1"/>
    <xf numFmtId="4" fontId="0" fillId="0" borderId="1" xfId="0" applyNumberFormat="1" applyFont="1" applyFill="1" applyBorder="1" applyAlignment="1"/>
    <xf numFmtId="179" fontId="0" fillId="0" borderId="1" xfId="0" applyNumberFormat="1" applyBorder="1"/>
    <xf numFmtId="179" fontId="6" fillId="5" borderId="1" xfId="50" applyNumberFormat="1" applyFont="1" applyFill="1" applyBorder="1" applyAlignment="1" applyProtection="1">
      <alignment vertical="center" wrapText="1"/>
    </xf>
    <xf numFmtId="179" fontId="0" fillId="6" borderId="1" xfId="0" applyNumberFormat="1" applyFill="1" applyBorder="1"/>
    <xf numFmtId="4" fontId="0" fillId="0" borderId="1" xfId="0" applyNumberFormat="1" applyBorder="1"/>
    <xf numFmtId="179" fontId="0" fillId="0" borderId="0" xfId="0" applyNumberFormat="1"/>
    <xf numFmtId="179" fontId="0" fillId="0" borderId="1" xfId="0" applyNumberFormat="1" applyFont="1" applyFill="1" applyBorder="1" applyAlignment="1"/>
    <xf numFmtId="0" fontId="0" fillId="0" borderId="0" xfId="0" applyFill="1"/>
    <xf numFmtId="182" fontId="0" fillId="0" borderId="0" xfId="0" applyNumberFormat="1" applyFill="1" applyAlignment="1">
      <alignment horizontal="center"/>
    </xf>
    <xf numFmtId="179" fontId="0" fillId="8" borderId="1" xfId="0" applyNumberFormat="1" applyFill="1" applyBorder="1"/>
    <xf numFmtId="176" fontId="4" fillId="4" borderId="20" xfId="49" applyNumberFormat="1" applyFont="1" applyFill="1" applyBorder="1" applyAlignment="1" applyProtection="1">
      <alignment horizontal="center" vertical="center"/>
      <protection locked="0"/>
    </xf>
    <xf numFmtId="49" fontId="25" fillId="26" borderId="21" xfId="0" applyNumberFormat="1" applyFont="1" applyFill="1" applyBorder="1" applyAlignment="1">
      <alignment horizontal="center" vertical="center"/>
    </xf>
    <xf numFmtId="176" fontId="9" fillId="8" borderId="1" xfId="0" applyNumberFormat="1" applyFont="1" applyFill="1" applyBorder="1" applyAlignment="1">
      <alignment horizontal="center"/>
    </xf>
    <xf numFmtId="176" fontId="9" fillId="8" borderId="1" xfId="0" applyNumberFormat="1" applyFont="1" applyFill="1" applyBorder="1"/>
    <xf numFmtId="176" fontId="9" fillId="0" borderId="1" xfId="0" applyNumberFormat="1" applyFont="1" applyBorder="1"/>
    <xf numFmtId="41" fontId="9" fillId="8" borderId="1" xfId="0" applyNumberFormat="1" applyFont="1" applyFill="1" applyBorder="1" applyAlignment="1">
      <alignment horizontal="center"/>
    </xf>
    <xf numFmtId="41" fontId="0" fillId="8" borderId="1" xfId="0" applyNumberFormat="1" applyFill="1" applyBorder="1"/>
    <xf numFmtId="41" fontId="0" fillId="0" borderId="1" xfId="0" applyNumberFormat="1" applyBorder="1" applyAlignment="1">
      <alignment horizontal="center"/>
    </xf>
    <xf numFmtId="41" fontId="0" fillId="0" borderId="1" xfId="0" applyNumberFormat="1" applyBorder="1"/>
    <xf numFmtId="41" fontId="0" fillId="8" borderId="1" xfId="0" applyNumberFormat="1" applyFill="1" applyBorder="1" applyAlignment="1">
      <alignment horizontal="center"/>
    </xf>
    <xf numFmtId="183" fontId="0" fillId="8" borderId="1" xfId="0" applyNumberFormat="1" applyFill="1" applyBorder="1" applyAlignment="1">
      <alignment horizontal="center"/>
    </xf>
    <xf numFmtId="41" fontId="0" fillId="0" borderId="0" xfId="0" applyNumberFormat="1" applyAlignment="1">
      <alignment horizontal="center" vertical="center"/>
    </xf>
    <xf numFmtId="41" fontId="9" fillId="8" borderId="1" xfId="0" applyNumberFormat="1" applyFont="1" applyFill="1" applyBorder="1" applyAlignment="1">
      <alignment horizontal="center" vertical="center"/>
    </xf>
    <xf numFmtId="183" fontId="0" fillId="8" borderId="1" xfId="0" applyNumberFormat="1" applyFill="1" applyBorder="1"/>
    <xf numFmtId="183" fontId="0" fillId="0" borderId="1" xfId="0" applyNumberFormat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184" fontId="0" fillId="0" borderId="0" xfId="0" applyNumberFormat="1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  <cellStyle name="常规_Sheet1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40217\Desktop\&#22312;&#23478;&#21150;&#20844;\202001&#32771;&#26680;\2020&#24180;1&#26376;\2020&#24180;&#32771;&#26680;&#35843;&#25972;&#34920;&#12304;&#36164;&#31649;+&#25237;&#34892;&#26465;&#32447;&#12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40217\Desktop\&#22312;&#23478;&#21150;&#20844;\202001&#32771;&#26680;\2020&#24180;1&#26376;\2020&#24180;&#32771;&#26680;&#35843;&#25972;&#34920;&#12304;&#32463;&#32426;&#19994;&#21153;&#12305;(1&#26376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blic\Documents\KK5%20Files\KK5.0\Account\647@kk.cfzq.com\file_cache\2020&#24180;&#32771;&#26680;&#35843;&#25972;&#34920;&#12304;&#32463;&#32426;&#19994;&#21153;&#12305;(2&#26376;)&#65288;&#26410;&#20570;&#23436;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WeChat%20Files\jjt_icy\FileStorage\File\2020-03\2020&#24180;&#32771;&#26680;&#35843;&#25972;&#34920;&#12304;&#32463;&#32426;&#19994;&#21153;&#12305;(2&#26376;)&#65288;done&#6528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2&#26376;&#32771;&#26680;&#35843;&#25972;&#34920;&#12304;&#36164;&#31649;+&#25237;&#34892;&#26465;&#32447;&#123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考核利润"/>
      <sheetName val="考核费用"/>
      <sheetName val="调整区域"/>
      <sheetName val="索引"/>
      <sheetName val="利润表粘贴"/>
      <sheetName val="费用表粘贴"/>
      <sheetName val="资金成本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AH146"/>
  <sheetViews>
    <sheetView tabSelected="1" workbookViewId="0">
      <pane xSplit="2" ySplit="3" topLeftCell="G122" activePane="bottomRight" state="frozen"/>
      <selection/>
      <selection pane="topRight"/>
      <selection pane="bottomLeft"/>
      <selection pane="bottomRight" activeCell="M144" sqref="M144"/>
    </sheetView>
  </sheetViews>
  <sheetFormatPr defaultColWidth="9" defaultRowHeight="13.5"/>
  <cols>
    <col min="1" max="1" width="34.75" style="92" customWidth="1"/>
    <col min="2" max="2" width="14.875" style="92" customWidth="1"/>
    <col min="3" max="3" width="13.9333333333333" customWidth="1"/>
    <col min="4" max="4" width="16" customWidth="1"/>
    <col min="5" max="5" width="13.75" customWidth="1"/>
    <col min="6" max="6" width="14.875" customWidth="1"/>
    <col min="7" max="7" width="17.325" customWidth="1"/>
    <col min="8" max="8" width="14.875" customWidth="1"/>
    <col min="9" max="11" width="13.75" customWidth="1"/>
    <col min="12" max="12" width="14.875" customWidth="1"/>
    <col min="13" max="13" width="17.325" customWidth="1"/>
    <col min="14" max="14" width="13.125" customWidth="1"/>
    <col min="15" max="15" width="14.875" customWidth="1"/>
    <col min="16" max="16" width="13.75" customWidth="1"/>
    <col min="17" max="19" width="14.875" customWidth="1"/>
    <col min="20" max="24" width="13.75" customWidth="1"/>
    <col min="25" max="25" width="16" style="153" customWidth="1"/>
    <col min="26" max="26" width="14.875" style="153" customWidth="1"/>
    <col min="27" max="27" width="13.75" style="153" customWidth="1"/>
    <col min="28" max="28" width="11.5" style="153" customWidth="1"/>
    <col min="29" max="29" width="12.625" style="153" customWidth="1"/>
    <col min="30" max="30" width="10.375" style="153" customWidth="1"/>
    <col min="31" max="31" width="9.5" style="153" customWidth="1"/>
    <col min="32" max="33" width="9" style="153"/>
    <col min="34" max="34" width="12.625" style="153"/>
    <col min="35" max="16384" width="9" style="153"/>
  </cols>
  <sheetData>
    <row r="2" spans="1:1">
      <c r="A2" s="92" t="s">
        <v>0</v>
      </c>
    </row>
    <row r="3" ht="16.5" spans="1:24">
      <c r="A3" s="156" t="s">
        <v>1</v>
      </c>
      <c r="B3" s="156" t="s">
        <v>2</v>
      </c>
      <c r="C3" s="156" t="s">
        <v>3</v>
      </c>
      <c r="D3" s="156" t="s">
        <v>4</v>
      </c>
      <c r="E3" s="157" t="s">
        <v>5</v>
      </c>
      <c r="F3" s="157" t="s">
        <v>6</v>
      </c>
      <c r="G3" s="156" t="s">
        <v>7</v>
      </c>
      <c r="H3" s="156" t="s">
        <v>8</v>
      </c>
      <c r="I3" s="156" t="s">
        <v>9</v>
      </c>
      <c r="J3" s="156" t="s">
        <v>10</v>
      </c>
      <c r="K3" s="156" t="s">
        <v>11</v>
      </c>
      <c r="L3" s="156" t="s">
        <v>12</v>
      </c>
      <c r="M3" s="156" t="s">
        <v>13</v>
      </c>
      <c r="N3" s="156" t="s">
        <v>14</v>
      </c>
      <c r="O3" s="156" t="s">
        <v>15</v>
      </c>
      <c r="P3" s="156" t="s">
        <v>16</v>
      </c>
      <c r="Q3" s="156" t="s">
        <v>17</v>
      </c>
      <c r="R3" s="156" t="s">
        <v>18</v>
      </c>
      <c r="S3" s="156" t="s">
        <v>19</v>
      </c>
      <c r="T3" s="156" t="s">
        <v>20</v>
      </c>
      <c r="U3" s="156" t="s">
        <v>21</v>
      </c>
      <c r="V3" s="156" t="s">
        <v>22</v>
      </c>
      <c r="W3" s="156" t="s">
        <v>23</v>
      </c>
      <c r="X3" s="156" t="s">
        <v>24</v>
      </c>
    </row>
    <row r="4" s="153" customFormat="1" ht="16.5" spans="1:24">
      <c r="A4" s="22" t="s">
        <v>25</v>
      </c>
      <c r="B4" s="158">
        <f>C4+D4+E4+F4+G4+H4+L4+O4+R4</f>
        <v>241145096.86</v>
      </c>
      <c r="C4" s="159"/>
      <c r="D4" s="159">
        <f>利润表粘贴!I2+利润表粘贴!J2+利润表粘贴!K2+利润表粘贴!L2+利润表粘贴!M2</f>
        <v>-38885220.31</v>
      </c>
      <c r="E4" s="159">
        <f>利润表粘贴!N2</f>
        <v>471.7</v>
      </c>
      <c r="F4" s="159">
        <f>利润表粘贴!S2</f>
        <v>-161.23</v>
      </c>
      <c r="G4" s="159">
        <f>利润表粘贴!O2</f>
        <v>162359807.13</v>
      </c>
      <c r="H4" s="159">
        <f>I4+J4+K4</f>
        <v>28615851.79</v>
      </c>
      <c r="I4" s="159">
        <f>利润表粘贴!AE2</f>
        <v>10571575.23</v>
      </c>
      <c r="J4" s="159">
        <f>利润表粘贴!AF2</f>
        <v>17654249.13</v>
      </c>
      <c r="K4" s="159">
        <f>利润表粘贴!AD2</f>
        <v>390027.43</v>
      </c>
      <c r="L4" s="159">
        <f>M4+N4</f>
        <v>66946238.08</v>
      </c>
      <c r="M4" s="159">
        <f>利润表粘贴!T2</f>
        <v>66941244.83</v>
      </c>
      <c r="N4" s="159">
        <f>利润表粘贴!U2</f>
        <v>4993.25</v>
      </c>
      <c r="O4" s="159">
        <f>P4+Q4</f>
        <v>7641128.59</v>
      </c>
      <c r="P4" s="159">
        <f>利润表粘贴!V2</f>
        <v>744705.79</v>
      </c>
      <c r="Q4" s="159">
        <f>利润表粘贴!W2</f>
        <v>6896422.8</v>
      </c>
      <c r="R4" s="159">
        <f>S4+T4+U4+V4+W4+X4</f>
        <v>14466981.11</v>
      </c>
      <c r="S4" s="159">
        <f>利润表粘贴!Z2</f>
        <v>4283018.85</v>
      </c>
      <c r="T4" s="159">
        <f>利润表粘贴!AA2</f>
        <v>283018.87</v>
      </c>
      <c r="U4" s="159">
        <f>利润表粘贴!AB2</f>
        <v>5183962.26</v>
      </c>
      <c r="V4" s="159">
        <f>利润表粘贴!AC2</f>
        <v>4716981.13</v>
      </c>
      <c r="W4" s="159">
        <f>利润表粘贴!Y2</f>
        <v>0</v>
      </c>
      <c r="X4" s="159">
        <f>利润表粘贴!X2</f>
        <v>0</v>
      </c>
    </row>
    <row r="5" ht="16.5" spans="1:24">
      <c r="A5" s="24" t="s">
        <v>26</v>
      </c>
      <c r="B5" s="158">
        <f t="shared" ref="B5:B34" si="0">C5+D5+E5+F5+G5+H5+L5+O5+R5</f>
        <v>37713426.65</v>
      </c>
      <c r="C5" s="160"/>
      <c r="D5" s="160">
        <f>利润表粘贴!I3+利润表粘贴!J3+利润表粘贴!K3+利润表粘贴!L3+利润表粘贴!M3</f>
        <v>-38822493.01</v>
      </c>
      <c r="E5" s="160">
        <f>利润表粘贴!N3</f>
        <v>0</v>
      </c>
      <c r="F5" s="160">
        <f>利润表粘贴!S3</f>
        <v>0</v>
      </c>
      <c r="G5" s="159">
        <f>利润表粘贴!O3</f>
        <v>63693308.53</v>
      </c>
      <c r="H5" s="159">
        <f t="shared" ref="H5:H34" si="1">I5+J5+K5</f>
        <v>23980.92</v>
      </c>
      <c r="I5" s="160">
        <f>利润表粘贴!AE3</f>
        <v>0</v>
      </c>
      <c r="J5" s="160">
        <f>利润表粘贴!AF3</f>
        <v>0</v>
      </c>
      <c r="K5" s="160">
        <f>利润表粘贴!AD3</f>
        <v>23980.92</v>
      </c>
      <c r="L5" s="159">
        <f t="shared" ref="L5:L34" si="2">M5+N5</f>
        <v>11404712.09</v>
      </c>
      <c r="M5" s="160">
        <f>利润表粘贴!T3</f>
        <v>11404712.09</v>
      </c>
      <c r="N5" s="160">
        <f>利润表粘贴!U3</f>
        <v>0</v>
      </c>
      <c r="O5" s="159">
        <f t="shared" ref="O5:O34" si="3">P5+Q5</f>
        <v>1413918.12</v>
      </c>
      <c r="P5" s="160">
        <f>利润表粘贴!V3</f>
        <v>1413918.12</v>
      </c>
      <c r="Q5" s="160">
        <f>利润表粘贴!W3</f>
        <v>0</v>
      </c>
      <c r="R5" s="159">
        <f t="shared" ref="R5:R34" si="4">S5+T5+U5+V5+W5+X5</f>
        <v>0</v>
      </c>
      <c r="S5" s="160">
        <f>利润表粘贴!Z3</f>
        <v>0</v>
      </c>
      <c r="T5" s="160">
        <f>利润表粘贴!AA3</f>
        <v>0</v>
      </c>
      <c r="U5" s="160">
        <f>利润表粘贴!AB3</f>
        <v>0</v>
      </c>
      <c r="V5" s="160">
        <f>利润表粘贴!AC3</f>
        <v>0</v>
      </c>
      <c r="W5" s="160">
        <f>利润表粘贴!Y3</f>
        <v>0</v>
      </c>
      <c r="X5" s="160">
        <f>利润表粘贴!X3</f>
        <v>0</v>
      </c>
    </row>
    <row r="6" ht="16.5" spans="1:24">
      <c r="A6" s="26" t="s">
        <v>27</v>
      </c>
      <c r="B6" s="158">
        <f t="shared" si="0"/>
        <v>93243968.04</v>
      </c>
      <c r="C6" s="160"/>
      <c r="D6" s="160">
        <f>利润表粘贴!I4+利润表粘贴!J4+利润表粘贴!K4+利润表粘贴!L4+利润表粘贴!M4</f>
        <v>473576.36</v>
      </c>
      <c r="E6" s="160">
        <f>利润表粘贴!N4</f>
        <v>0</v>
      </c>
      <c r="F6" s="160">
        <f>利润表粘贴!S4</f>
        <v>0</v>
      </c>
      <c r="G6" s="159">
        <f>利润表粘贴!O4</f>
        <v>63887894.23</v>
      </c>
      <c r="H6" s="159">
        <f t="shared" si="1"/>
        <v>26440.19</v>
      </c>
      <c r="I6" s="160">
        <f>利润表粘贴!AE4</f>
        <v>0</v>
      </c>
      <c r="J6" s="160">
        <f>利润表粘贴!AF4</f>
        <v>0</v>
      </c>
      <c r="K6" s="160">
        <f>利润表粘贴!AD4</f>
        <v>26440.19</v>
      </c>
      <c r="L6" s="159">
        <f t="shared" si="2"/>
        <v>27442139.14</v>
      </c>
      <c r="M6" s="160">
        <f>利润表粘贴!T4</f>
        <v>27442139.14</v>
      </c>
      <c r="N6" s="160">
        <f>利润表粘贴!U4</f>
        <v>0</v>
      </c>
      <c r="O6" s="159">
        <f t="shared" si="3"/>
        <v>1413918.12</v>
      </c>
      <c r="P6" s="160">
        <f>利润表粘贴!V4</f>
        <v>1413918.12</v>
      </c>
      <c r="Q6" s="160">
        <f>利润表粘贴!W4</f>
        <v>0</v>
      </c>
      <c r="R6" s="159">
        <f t="shared" si="4"/>
        <v>0</v>
      </c>
      <c r="S6" s="160">
        <f>利润表粘贴!Z4</f>
        <v>0</v>
      </c>
      <c r="T6" s="160">
        <f>利润表粘贴!AA4</f>
        <v>0</v>
      </c>
      <c r="U6" s="160">
        <f>利润表粘贴!AB4</f>
        <v>0</v>
      </c>
      <c r="V6" s="160">
        <f>利润表粘贴!AC4</f>
        <v>0</v>
      </c>
      <c r="W6" s="160">
        <f>利润表粘贴!Y4</f>
        <v>0</v>
      </c>
      <c r="X6" s="160">
        <f>利润表粘贴!X4</f>
        <v>0</v>
      </c>
    </row>
    <row r="7" ht="16.5" spans="1:24">
      <c r="A7" s="26" t="s">
        <v>28</v>
      </c>
      <c r="B7" s="158">
        <f t="shared" si="0"/>
        <v>55530541.39</v>
      </c>
      <c r="C7" s="160"/>
      <c r="D7" s="160">
        <f>利润表粘贴!I5+利润表粘贴!J5+利润表粘贴!K5+利润表粘贴!L5+利润表粘贴!M5</f>
        <v>39296069.37</v>
      </c>
      <c r="E7" s="160">
        <f>利润表粘贴!N5</f>
        <v>0</v>
      </c>
      <c r="F7" s="160">
        <f>利润表粘贴!S5</f>
        <v>0</v>
      </c>
      <c r="G7" s="159">
        <f>利润表粘贴!O5</f>
        <v>194585.7</v>
      </c>
      <c r="H7" s="159">
        <f t="shared" si="1"/>
        <v>2459.27</v>
      </c>
      <c r="I7" s="160">
        <f>利润表粘贴!AE5</f>
        <v>0</v>
      </c>
      <c r="J7" s="160">
        <f>利润表粘贴!AF5</f>
        <v>0</v>
      </c>
      <c r="K7" s="160">
        <f>利润表粘贴!AD5</f>
        <v>2459.27</v>
      </c>
      <c r="L7" s="159">
        <f t="shared" si="2"/>
        <v>16037427.05</v>
      </c>
      <c r="M7" s="160">
        <f>利润表粘贴!T5</f>
        <v>16037427.05</v>
      </c>
      <c r="N7" s="160">
        <f>利润表粘贴!U5</f>
        <v>0</v>
      </c>
      <c r="O7" s="159">
        <f t="shared" si="3"/>
        <v>0</v>
      </c>
      <c r="P7" s="160">
        <f>利润表粘贴!V5</f>
        <v>0</v>
      </c>
      <c r="Q7" s="160">
        <f>利润表粘贴!W5</f>
        <v>0</v>
      </c>
      <c r="R7" s="159">
        <f t="shared" si="4"/>
        <v>0</v>
      </c>
      <c r="S7" s="160">
        <f>利润表粘贴!Z5</f>
        <v>0</v>
      </c>
      <c r="T7" s="160">
        <f>利润表粘贴!AA5</f>
        <v>0</v>
      </c>
      <c r="U7" s="160">
        <f>利润表粘贴!AB5</f>
        <v>0</v>
      </c>
      <c r="V7" s="160">
        <f>利润表粘贴!AC5</f>
        <v>0</v>
      </c>
      <c r="W7" s="160">
        <f>利润表粘贴!Y5</f>
        <v>0</v>
      </c>
      <c r="X7" s="160">
        <f>利润表粘贴!X5</f>
        <v>0</v>
      </c>
    </row>
    <row r="8" ht="16.5" spans="1:24">
      <c r="A8" s="24" t="s">
        <v>29</v>
      </c>
      <c r="B8" s="158">
        <f t="shared" si="0"/>
        <v>133650730.77</v>
      </c>
      <c r="C8" s="160"/>
      <c r="D8" s="160">
        <f>利润表粘贴!I6+利润表粘贴!J6+利润表粘贴!K6+利润表粘贴!L6+利润表粘贴!M6</f>
        <v>-67611.42</v>
      </c>
      <c r="E8" s="160">
        <f>利润表粘贴!N6</f>
        <v>471.7</v>
      </c>
      <c r="F8" s="160">
        <f>利润表粘贴!S6</f>
        <v>-580</v>
      </c>
      <c r="G8" s="159">
        <f>利润表粘贴!O6</f>
        <v>98853174.7</v>
      </c>
      <c r="H8" s="159">
        <f t="shared" si="1"/>
        <v>20537840.68</v>
      </c>
      <c r="I8" s="160">
        <f>利润表粘贴!AE6</f>
        <v>2517545.04</v>
      </c>
      <c r="J8" s="160">
        <f>利润表粘贴!AF6</f>
        <v>17654249.13</v>
      </c>
      <c r="K8" s="160">
        <f>利润表粘贴!AD6</f>
        <v>366046.51</v>
      </c>
      <c r="L8" s="159">
        <f t="shared" si="2"/>
        <v>-166240.37</v>
      </c>
      <c r="M8" s="160">
        <f>利润表粘贴!T6</f>
        <v>-171233.62</v>
      </c>
      <c r="N8" s="160">
        <f>利润表粘贴!U6</f>
        <v>4993.25</v>
      </c>
      <c r="O8" s="159">
        <f t="shared" si="3"/>
        <v>26694.37</v>
      </c>
      <c r="P8" s="160">
        <f>利润表粘贴!V6</f>
        <v>26694.37</v>
      </c>
      <c r="Q8" s="160">
        <f>利润表粘贴!W6</f>
        <v>0</v>
      </c>
      <c r="R8" s="159">
        <f t="shared" si="4"/>
        <v>14466981.11</v>
      </c>
      <c r="S8" s="160">
        <f>利润表粘贴!Z6</f>
        <v>4283018.85</v>
      </c>
      <c r="T8" s="160">
        <f>利润表粘贴!AA6</f>
        <v>283018.87</v>
      </c>
      <c r="U8" s="160">
        <f>利润表粘贴!AB6</f>
        <v>5183962.26</v>
      </c>
      <c r="V8" s="160">
        <f>利润表粘贴!AC6</f>
        <v>4716981.13</v>
      </c>
      <c r="W8" s="160">
        <f>利润表粘贴!Y6</f>
        <v>0</v>
      </c>
      <c r="X8" s="160">
        <f>利润表粘贴!X6</f>
        <v>0</v>
      </c>
    </row>
    <row r="9" ht="16.5" spans="1:24">
      <c r="A9" s="26" t="s">
        <v>30</v>
      </c>
      <c r="B9" s="158">
        <f t="shared" si="0"/>
        <v>98874134.86</v>
      </c>
      <c r="C9" s="160"/>
      <c r="D9" s="160">
        <f>利润表粘贴!I7+利润表粘贴!J7+利润表粘贴!K7+利润表粘贴!L7+利润表粘贴!M7</f>
        <v>0</v>
      </c>
      <c r="E9" s="160">
        <f>利润表粘贴!N7</f>
        <v>0</v>
      </c>
      <c r="F9" s="160">
        <f>利润表粘贴!S7</f>
        <v>0</v>
      </c>
      <c r="G9" s="159">
        <f>利润表粘贴!O7</f>
        <v>98522541.13</v>
      </c>
      <c r="H9" s="159">
        <f t="shared" si="1"/>
        <v>324899.36</v>
      </c>
      <c r="I9" s="160">
        <f>利润表粘贴!AE7</f>
        <v>44982.68</v>
      </c>
      <c r="J9" s="160">
        <f>利润表粘贴!AF7</f>
        <v>0</v>
      </c>
      <c r="K9" s="160">
        <f>利润表粘贴!AD7</f>
        <v>279916.68</v>
      </c>
      <c r="L9" s="159">
        <f t="shared" si="2"/>
        <v>0</v>
      </c>
      <c r="M9" s="160">
        <f>利润表粘贴!T7</f>
        <v>0</v>
      </c>
      <c r="N9" s="160">
        <f>利润表粘贴!U7</f>
        <v>0</v>
      </c>
      <c r="O9" s="159">
        <f t="shared" si="3"/>
        <v>26694.37</v>
      </c>
      <c r="P9" s="160">
        <f>利润表粘贴!V7</f>
        <v>26694.37</v>
      </c>
      <c r="Q9" s="160">
        <f>利润表粘贴!W7</f>
        <v>0</v>
      </c>
      <c r="R9" s="159">
        <f t="shared" si="4"/>
        <v>0</v>
      </c>
      <c r="S9" s="160">
        <f>利润表粘贴!Z7</f>
        <v>0</v>
      </c>
      <c r="T9" s="160">
        <f>利润表粘贴!AA7</f>
        <v>0</v>
      </c>
      <c r="U9" s="160">
        <f>利润表粘贴!AB7</f>
        <v>0</v>
      </c>
      <c r="V9" s="160">
        <f>利润表粘贴!AC7</f>
        <v>0</v>
      </c>
      <c r="W9" s="160">
        <f>利润表粘贴!Y7</f>
        <v>0</v>
      </c>
      <c r="X9" s="160">
        <f>利润表粘贴!X7</f>
        <v>0</v>
      </c>
    </row>
    <row r="10" ht="16.5" spans="1:24">
      <c r="A10" s="26" t="s">
        <v>31</v>
      </c>
      <c r="B10" s="158">
        <f t="shared" si="0"/>
        <v>14466981.11</v>
      </c>
      <c r="C10" s="160"/>
      <c r="D10" s="160">
        <f>利润表粘贴!I8+利润表粘贴!J8+利润表粘贴!K8+利润表粘贴!L8+利润表粘贴!M8</f>
        <v>0</v>
      </c>
      <c r="E10" s="160">
        <f>利润表粘贴!N8</f>
        <v>0</v>
      </c>
      <c r="F10" s="160">
        <f>利润表粘贴!S8</f>
        <v>0</v>
      </c>
      <c r="G10" s="159">
        <f>利润表粘贴!O8</f>
        <v>0</v>
      </c>
      <c r="H10" s="159">
        <f t="shared" si="1"/>
        <v>0</v>
      </c>
      <c r="I10" s="160">
        <f>利润表粘贴!AE8</f>
        <v>0</v>
      </c>
      <c r="J10" s="160">
        <f>利润表粘贴!AF8</f>
        <v>0</v>
      </c>
      <c r="K10" s="160">
        <f>利润表粘贴!AD8</f>
        <v>0</v>
      </c>
      <c r="L10" s="159">
        <f t="shared" si="2"/>
        <v>0</v>
      </c>
      <c r="M10" s="160">
        <f>利润表粘贴!T8</f>
        <v>0</v>
      </c>
      <c r="N10" s="160">
        <f>利润表粘贴!U8</f>
        <v>0</v>
      </c>
      <c r="O10" s="159">
        <f t="shared" si="3"/>
        <v>0</v>
      </c>
      <c r="P10" s="160">
        <f>利润表粘贴!V8</f>
        <v>0</v>
      </c>
      <c r="Q10" s="160">
        <f>利润表粘贴!W8</f>
        <v>0</v>
      </c>
      <c r="R10" s="159">
        <f t="shared" si="4"/>
        <v>14466981.11</v>
      </c>
      <c r="S10" s="160">
        <f>利润表粘贴!Z8</f>
        <v>4283018.85</v>
      </c>
      <c r="T10" s="160">
        <f>利润表粘贴!AA8</f>
        <v>283018.87</v>
      </c>
      <c r="U10" s="160">
        <f>利润表粘贴!AB8</f>
        <v>5183962.26</v>
      </c>
      <c r="V10" s="160">
        <f>利润表粘贴!AC8</f>
        <v>4716981.13</v>
      </c>
      <c r="W10" s="160">
        <f>利润表粘贴!Y8</f>
        <v>0</v>
      </c>
      <c r="X10" s="160">
        <f>利润表粘贴!X8</f>
        <v>0</v>
      </c>
    </row>
    <row r="11" ht="16.5" spans="1:24">
      <c r="A11" s="26" t="s">
        <v>32</v>
      </c>
      <c r="B11" s="158">
        <f t="shared" si="0"/>
        <v>20212941.32</v>
      </c>
      <c r="C11" s="160"/>
      <c r="D11" s="160">
        <f>利润表粘贴!I9+利润表粘贴!J9+利润表粘贴!K9+利润表粘贴!L9+利润表粘贴!M9</f>
        <v>0</v>
      </c>
      <c r="E11" s="160">
        <f>利润表粘贴!N9</f>
        <v>0</v>
      </c>
      <c r="F11" s="160">
        <f>利润表粘贴!S9</f>
        <v>0</v>
      </c>
      <c r="G11" s="159">
        <f>利润表粘贴!O9</f>
        <v>0</v>
      </c>
      <c r="H11" s="159">
        <f t="shared" si="1"/>
        <v>20212941.32</v>
      </c>
      <c r="I11" s="160">
        <f>利润表粘贴!AE9</f>
        <v>2472562.36</v>
      </c>
      <c r="J11" s="160">
        <f>利润表粘贴!AF9</f>
        <v>17654249.13</v>
      </c>
      <c r="K11" s="160">
        <f>利润表粘贴!AD9</f>
        <v>86129.83</v>
      </c>
      <c r="L11" s="159">
        <f t="shared" si="2"/>
        <v>0</v>
      </c>
      <c r="M11" s="160">
        <f>利润表粘贴!T9</f>
        <v>0</v>
      </c>
      <c r="N11" s="160">
        <f>利润表粘贴!U9</f>
        <v>0</v>
      </c>
      <c r="O11" s="159">
        <f t="shared" si="3"/>
        <v>0</v>
      </c>
      <c r="P11" s="160">
        <f>利润表粘贴!V9</f>
        <v>0</v>
      </c>
      <c r="Q11" s="160">
        <f>利润表粘贴!W9</f>
        <v>0</v>
      </c>
      <c r="R11" s="159">
        <f t="shared" si="4"/>
        <v>0</v>
      </c>
      <c r="S11" s="160">
        <f>利润表粘贴!Z9</f>
        <v>0</v>
      </c>
      <c r="T11" s="160">
        <f>利润表粘贴!AA9</f>
        <v>0</v>
      </c>
      <c r="U11" s="160">
        <f>利润表粘贴!AB9</f>
        <v>0</v>
      </c>
      <c r="V11" s="160">
        <f>利润表粘贴!AC9</f>
        <v>0</v>
      </c>
      <c r="W11" s="160">
        <f>利润表粘贴!Y9</f>
        <v>0</v>
      </c>
      <c r="X11" s="160">
        <f>利润表粘贴!X9</f>
        <v>0</v>
      </c>
    </row>
    <row r="12" ht="16.5" spans="1:24">
      <c r="A12" s="24" t="s">
        <v>33</v>
      </c>
      <c r="B12" s="158">
        <f t="shared" si="0"/>
        <v>50198676.13</v>
      </c>
      <c r="C12" s="160"/>
      <c r="D12" s="160">
        <f>利润表粘贴!I10+利润表粘贴!J10+利润表粘贴!K10+利润表粘贴!L10+利润表粘贴!M10</f>
        <v>0</v>
      </c>
      <c r="E12" s="160">
        <f>利润表粘贴!N10</f>
        <v>0</v>
      </c>
      <c r="F12" s="160">
        <f>利润表粘贴!S10</f>
        <v>0</v>
      </c>
      <c r="G12" s="159">
        <f>利润表粘贴!O10</f>
        <v>0</v>
      </c>
      <c r="H12" s="159">
        <f t="shared" si="1"/>
        <v>235545.68</v>
      </c>
      <c r="I12" s="160">
        <f>利润表粘贴!AE10</f>
        <v>235545.68</v>
      </c>
      <c r="J12" s="160">
        <f>利润表粘贴!AF10</f>
        <v>0</v>
      </c>
      <c r="K12" s="160">
        <f>利润表粘贴!AD10</f>
        <v>0</v>
      </c>
      <c r="L12" s="159">
        <f t="shared" si="2"/>
        <v>39271774.11</v>
      </c>
      <c r="M12" s="160">
        <f>利润表粘贴!T10</f>
        <v>39271774.11</v>
      </c>
      <c r="N12" s="160">
        <f>利润表粘贴!U10</f>
        <v>0</v>
      </c>
      <c r="O12" s="159">
        <f t="shared" si="3"/>
        <v>10691356.34</v>
      </c>
      <c r="P12" s="160">
        <f>利润表粘贴!V10</f>
        <v>9913263.84</v>
      </c>
      <c r="Q12" s="160">
        <f>利润表粘贴!W10</f>
        <v>778092.5</v>
      </c>
      <c r="R12" s="159">
        <f t="shared" si="4"/>
        <v>0</v>
      </c>
      <c r="S12" s="160">
        <f>利润表粘贴!Z10</f>
        <v>0</v>
      </c>
      <c r="T12" s="160">
        <f>利润表粘贴!AA10</f>
        <v>0</v>
      </c>
      <c r="U12" s="160">
        <f>利润表粘贴!AB10</f>
        <v>0</v>
      </c>
      <c r="V12" s="160">
        <f>利润表粘贴!AC10</f>
        <v>0</v>
      </c>
      <c r="W12" s="160">
        <f>利润表粘贴!Y10</f>
        <v>0</v>
      </c>
      <c r="X12" s="160">
        <f>利润表粘贴!X10</f>
        <v>0</v>
      </c>
    </row>
    <row r="13" ht="16.5" spans="1:24">
      <c r="A13" s="26" t="s">
        <v>34</v>
      </c>
      <c r="B13" s="158">
        <f t="shared" si="0"/>
        <v>0</v>
      </c>
      <c r="C13" s="160"/>
      <c r="D13" s="160">
        <f>利润表粘贴!I11+利润表粘贴!J11+利润表粘贴!K11+利润表粘贴!L11+利润表粘贴!M11</f>
        <v>0</v>
      </c>
      <c r="E13" s="160">
        <f>利润表粘贴!N11</f>
        <v>0</v>
      </c>
      <c r="F13" s="160">
        <f>利润表粘贴!S11</f>
        <v>0</v>
      </c>
      <c r="G13" s="159">
        <f>利润表粘贴!O11</f>
        <v>0</v>
      </c>
      <c r="H13" s="159">
        <f t="shared" si="1"/>
        <v>0</v>
      </c>
      <c r="I13" s="160">
        <f>利润表粘贴!AE11</f>
        <v>0</v>
      </c>
      <c r="J13" s="160">
        <f>利润表粘贴!AF11</f>
        <v>0</v>
      </c>
      <c r="K13" s="160">
        <f>利润表粘贴!AD11</f>
        <v>0</v>
      </c>
      <c r="L13" s="159">
        <f t="shared" si="2"/>
        <v>0</v>
      </c>
      <c r="M13" s="160">
        <f>利润表粘贴!T11</f>
        <v>0</v>
      </c>
      <c r="N13" s="160">
        <f>利润表粘贴!U11</f>
        <v>0</v>
      </c>
      <c r="O13" s="159">
        <f t="shared" si="3"/>
        <v>0</v>
      </c>
      <c r="P13" s="160">
        <f>利润表粘贴!V11</f>
        <v>0</v>
      </c>
      <c r="Q13" s="160">
        <f>利润表粘贴!W11</f>
        <v>0</v>
      </c>
      <c r="R13" s="159">
        <f t="shared" si="4"/>
        <v>0</v>
      </c>
      <c r="S13" s="160">
        <f>利润表粘贴!Z11</f>
        <v>0</v>
      </c>
      <c r="T13" s="160">
        <f>利润表粘贴!AA11</f>
        <v>0</v>
      </c>
      <c r="U13" s="160">
        <f>利润表粘贴!AB11</f>
        <v>0</v>
      </c>
      <c r="V13" s="160">
        <f>利润表粘贴!AC11</f>
        <v>0</v>
      </c>
      <c r="W13" s="160">
        <f>利润表粘贴!Y11</f>
        <v>0</v>
      </c>
      <c r="X13" s="160">
        <f>利润表粘贴!X11</f>
        <v>0</v>
      </c>
    </row>
    <row r="14" ht="16.5" spans="1:24">
      <c r="A14" s="24" t="s">
        <v>35</v>
      </c>
      <c r="B14" s="158">
        <f t="shared" si="0"/>
        <v>0</v>
      </c>
      <c r="C14" s="160"/>
      <c r="D14" s="160">
        <f>利润表粘贴!I12+利润表粘贴!J12+利润表粘贴!K12+利润表粘贴!L12+利润表粘贴!M12</f>
        <v>0</v>
      </c>
      <c r="E14" s="160">
        <f>利润表粘贴!N12</f>
        <v>0</v>
      </c>
      <c r="F14" s="160">
        <f>利润表粘贴!S12</f>
        <v>0</v>
      </c>
      <c r="G14" s="159">
        <f>利润表粘贴!O12</f>
        <v>0</v>
      </c>
      <c r="H14" s="159">
        <f t="shared" si="1"/>
        <v>0</v>
      </c>
      <c r="I14" s="160">
        <f>利润表粘贴!AE12</f>
        <v>0</v>
      </c>
      <c r="J14" s="160">
        <f>利润表粘贴!AF12</f>
        <v>0</v>
      </c>
      <c r="K14" s="160">
        <f>利润表粘贴!AD12</f>
        <v>0</v>
      </c>
      <c r="L14" s="159">
        <f t="shared" si="2"/>
        <v>0</v>
      </c>
      <c r="M14" s="160">
        <f>利润表粘贴!T12</f>
        <v>0</v>
      </c>
      <c r="N14" s="160">
        <f>利润表粘贴!U12</f>
        <v>0</v>
      </c>
      <c r="O14" s="159">
        <f t="shared" si="3"/>
        <v>0</v>
      </c>
      <c r="P14" s="160">
        <f>利润表粘贴!V12</f>
        <v>0</v>
      </c>
      <c r="Q14" s="160">
        <f>利润表粘贴!W12</f>
        <v>0</v>
      </c>
      <c r="R14" s="159">
        <f t="shared" si="4"/>
        <v>0</v>
      </c>
      <c r="S14" s="160">
        <f>利润表粘贴!Z12</f>
        <v>0</v>
      </c>
      <c r="T14" s="160">
        <f>利润表粘贴!AA12</f>
        <v>0</v>
      </c>
      <c r="U14" s="160">
        <f>利润表粘贴!AB12</f>
        <v>0</v>
      </c>
      <c r="V14" s="160">
        <f>利润表粘贴!AC12</f>
        <v>0</v>
      </c>
      <c r="W14" s="160">
        <f>利润表粘贴!Y12</f>
        <v>0</v>
      </c>
      <c r="X14" s="160">
        <f>利润表粘贴!X12</f>
        <v>0</v>
      </c>
    </row>
    <row r="15" ht="16.5" spans="1:24">
      <c r="A15" s="24" t="s">
        <v>36</v>
      </c>
      <c r="B15" s="158">
        <f t="shared" si="0"/>
        <v>0</v>
      </c>
      <c r="C15" s="160"/>
      <c r="D15" s="160">
        <f>利润表粘贴!I13+利润表粘贴!J13+利润表粘贴!K13+利润表粘贴!L13+利润表粘贴!M13</f>
        <v>0</v>
      </c>
      <c r="E15" s="160">
        <f>利润表粘贴!N13</f>
        <v>0</v>
      </c>
      <c r="F15" s="160">
        <f>利润表粘贴!S13</f>
        <v>0</v>
      </c>
      <c r="G15" s="159">
        <f>利润表粘贴!O13</f>
        <v>0</v>
      </c>
      <c r="H15" s="159">
        <f t="shared" si="1"/>
        <v>0</v>
      </c>
      <c r="I15" s="160">
        <f>利润表粘贴!AE13</f>
        <v>0</v>
      </c>
      <c r="J15" s="160">
        <f>利润表粘贴!AF13</f>
        <v>0</v>
      </c>
      <c r="K15" s="160">
        <f>利润表粘贴!AD13</f>
        <v>0</v>
      </c>
      <c r="L15" s="159">
        <f t="shared" si="2"/>
        <v>0</v>
      </c>
      <c r="M15" s="160">
        <f>利润表粘贴!T13</f>
        <v>0</v>
      </c>
      <c r="N15" s="160">
        <f>利润表粘贴!U13</f>
        <v>0</v>
      </c>
      <c r="O15" s="159">
        <f t="shared" si="3"/>
        <v>0</v>
      </c>
      <c r="P15" s="160">
        <f>利润表粘贴!V13</f>
        <v>0</v>
      </c>
      <c r="Q15" s="160">
        <f>利润表粘贴!W13</f>
        <v>0</v>
      </c>
      <c r="R15" s="159">
        <f t="shared" si="4"/>
        <v>0</v>
      </c>
      <c r="S15" s="160">
        <f>利润表粘贴!Z13</f>
        <v>0</v>
      </c>
      <c r="T15" s="160">
        <f>利润表粘贴!AA13</f>
        <v>0</v>
      </c>
      <c r="U15" s="160">
        <f>利润表粘贴!AB13</f>
        <v>0</v>
      </c>
      <c r="V15" s="160">
        <f>利润表粘贴!AC13</f>
        <v>0</v>
      </c>
      <c r="W15" s="160">
        <f>利润表粘贴!Y13</f>
        <v>0</v>
      </c>
      <c r="X15" s="160">
        <f>利润表粘贴!X13</f>
        <v>0</v>
      </c>
    </row>
    <row r="16" ht="16.5" spans="1:24">
      <c r="A16" s="24" t="s">
        <v>37</v>
      </c>
      <c r="B16" s="158">
        <f t="shared" si="0"/>
        <v>0</v>
      </c>
      <c r="C16" s="160"/>
      <c r="D16" s="160">
        <f>利润表粘贴!I14+利润表粘贴!J14+利润表粘贴!K14+利润表粘贴!L14+利润表粘贴!M14</f>
        <v>0</v>
      </c>
      <c r="E16" s="160">
        <f>利润表粘贴!N14</f>
        <v>0</v>
      </c>
      <c r="F16" s="160">
        <f>利润表粘贴!S14</f>
        <v>0</v>
      </c>
      <c r="G16" s="159">
        <f>利润表粘贴!O14</f>
        <v>0</v>
      </c>
      <c r="H16" s="159">
        <f t="shared" si="1"/>
        <v>0</v>
      </c>
      <c r="I16" s="160">
        <f>利润表粘贴!AE14</f>
        <v>0</v>
      </c>
      <c r="J16" s="160">
        <f>利润表粘贴!AF14</f>
        <v>0</v>
      </c>
      <c r="K16" s="160">
        <f>利润表粘贴!AD14</f>
        <v>0</v>
      </c>
      <c r="L16" s="159">
        <f t="shared" si="2"/>
        <v>0</v>
      </c>
      <c r="M16" s="160">
        <f>利润表粘贴!T14</f>
        <v>0</v>
      </c>
      <c r="N16" s="160">
        <f>利润表粘贴!U14</f>
        <v>0</v>
      </c>
      <c r="O16" s="159">
        <f t="shared" si="3"/>
        <v>0</v>
      </c>
      <c r="P16" s="160">
        <f>利润表粘贴!V14</f>
        <v>0</v>
      </c>
      <c r="Q16" s="160">
        <f>利润表粘贴!W14</f>
        <v>0</v>
      </c>
      <c r="R16" s="159">
        <f t="shared" si="4"/>
        <v>0</v>
      </c>
      <c r="S16" s="160">
        <f>利润表粘贴!Z14</f>
        <v>0</v>
      </c>
      <c r="T16" s="160">
        <f>利润表粘贴!AA14</f>
        <v>0</v>
      </c>
      <c r="U16" s="160">
        <f>利润表粘贴!AB14</f>
        <v>0</v>
      </c>
      <c r="V16" s="160">
        <f>利润表粘贴!AC14</f>
        <v>0</v>
      </c>
      <c r="W16" s="160">
        <f>利润表粘贴!Y14</f>
        <v>0</v>
      </c>
      <c r="X16" s="160">
        <f>利润表粘贴!X14</f>
        <v>0</v>
      </c>
    </row>
    <row r="17" ht="16.5" spans="1:24">
      <c r="A17" s="24" t="s">
        <v>38</v>
      </c>
      <c r="B17" s="158">
        <f t="shared" si="0"/>
        <v>19372436.52</v>
      </c>
      <c r="C17" s="160"/>
      <c r="D17" s="160">
        <f>利润表粘贴!I15+利润表粘贴!J15+利润表粘贴!K15+利润表粘贴!L15+利润表粘贴!M15</f>
        <v>0</v>
      </c>
      <c r="E17" s="160">
        <f>利润表粘贴!N15</f>
        <v>0</v>
      </c>
      <c r="F17" s="160">
        <f>利润表粘贴!S15</f>
        <v>0</v>
      </c>
      <c r="G17" s="159">
        <f>利润表粘贴!O15</f>
        <v>-391200</v>
      </c>
      <c r="H17" s="159">
        <f t="shared" si="1"/>
        <v>7818484.51</v>
      </c>
      <c r="I17" s="160">
        <f>利润表粘贴!AE15</f>
        <v>7818484.51</v>
      </c>
      <c r="J17" s="160">
        <f>利润表粘贴!AF15</f>
        <v>0</v>
      </c>
      <c r="K17" s="160">
        <f>利润表粘贴!AD15</f>
        <v>0</v>
      </c>
      <c r="L17" s="159">
        <f t="shared" si="2"/>
        <v>16435992.25</v>
      </c>
      <c r="M17" s="160">
        <f>利润表粘贴!T15</f>
        <v>16435992.25</v>
      </c>
      <c r="N17" s="160">
        <f>利润表粘贴!U15</f>
        <v>0</v>
      </c>
      <c r="O17" s="159">
        <f t="shared" si="3"/>
        <v>-4490840.24</v>
      </c>
      <c r="P17" s="160">
        <f>利润表粘贴!V15</f>
        <v>-10609170.54</v>
      </c>
      <c r="Q17" s="160">
        <f>利润表粘贴!W15</f>
        <v>6118330.3</v>
      </c>
      <c r="R17" s="159">
        <f t="shared" si="4"/>
        <v>0</v>
      </c>
      <c r="S17" s="160">
        <f>利润表粘贴!Z15</f>
        <v>0</v>
      </c>
      <c r="T17" s="160">
        <f>利润表粘贴!AA15</f>
        <v>0</v>
      </c>
      <c r="U17" s="160">
        <f>利润表粘贴!AB15</f>
        <v>0</v>
      </c>
      <c r="V17" s="160">
        <f>利润表粘贴!AC15</f>
        <v>0</v>
      </c>
      <c r="W17" s="160">
        <f>利润表粘贴!Y15</f>
        <v>0</v>
      </c>
      <c r="X17" s="160">
        <f>利润表粘贴!X15</f>
        <v>0</v>
      </c>
    </row>
    <row r="18" ht="16.5" spans="1:24">
      <c r="A18" s="24" t="s">
        <v>39</v>
      </c>
      <c r="B18" s="158">
        <f t="shared" si="0"/>
        <v>57434.86</v>
      </c>
      <c r="C18" s="160"/>
      <c r="D18" s="160">
        <f>利润表粘贴!I16+利润表粘贴!J16+利润表粘贴!K16+利润表粘贴!L16+利润表粘贴!M16</f>
        <v>-6207.72</v>
      </c>
      <c r="E18" s="160">
        <f>利润表粘贴!N16</f>
        <v>0</v>
      </c>
      <c r="F18" s="160">
        <f>利润表粘贴!S16</f>
        <v>0</v>
      </c>
      <c r="G18" s="159">
        <f>利润表粘贴!O16</f>
        <v>63642.58</v>
      </c>
      <c r="H18" s="159">
        <f t="shared" si="1"/>
        <v>0</v>
      </c>
      <c r="I18" s="160">
        <f>利润表粘贴!AE16</f>
        <v>0</v>
      </c>
      <c r="J18" s="160">
        <f>利润表粘贴!AF16</f>
        <v>0</v>
      </c>
      <c r="K18" s="160">
        <f>利润表粘贴!AD16</f>
        <v>0</v>
      </c>
      <c r="L18" s="159">
        <f t="shared" si="2"/>
        <v>0</v>
      </c>
      <c r="M18" s="160">
        <f>利润表粘贴!T16</f>
        <v>0</v>
      </c>
      <c r="N18" s="160">
        <f>利润表粘贴!U16</f>
        <v>0</v>
      </c>
      <c r="O18" s="159">
        <f t="shared" si="3"/>
        <v>0</v>
      </c>
      <c r="P18" s="160">
        <f>利润表粘贴!V16</f>
        <v>0</v>
      </c>
      <c r="Q18" s="160">
        <f>利润表粘贴!W16</f>
        <v>0</v>
      </c>
      <c r="R18" s="159">
        <f t="shared" si="4"/>
        <v>0</v>
      </c>
      <c r="S18" s="160">
        <f>利润表粘贴!Z16</f>
        <v>0</v>
      </c>
      <c r="T18" s="160">
        <f>利润表粘贴!AA16</f>
        <v>0</v>
      </c>
      <c r="U18" s="160">
        <f>利润表粘贴!AB16</f>
        <v>0</v>
      </c>
      <c r="V18" s="160">
        <f>利润表粘贴!AC16</f>
        <v>0</v>
      </c>
      <c r="W18" s="160">
        <f>利润表粘贴!Y16</f>
        <v>0</v>
      </c>
      <c r="X18" s="160">
        <f>利润表粘贴!X16</f>
        <v>0</v>
      </c>
    </row>
    <row r="19" ht="16.5" spans="1:24">
      <c r="A19" s="24" t="s">
        <v>40</v>
      </c>
      <c r="B19" s="158">
        <f t="shared" si="0"/>
        <v>140881.32</v>
      </c>
      <c r="C19" s="160"/>
      <c r="D19" s="160">
        <f>利润表粘贴!I17+利润表粘贴!J17+利润表粘贴!K17+利润表粘贴!L17+利润表粘贴!M17</f>
        <v>0</v>
      </c>
      <c r="E19" s="160">
        <f>利润表粘贴!N17</f>
        <v>0</v>
      </c>
      <c r="F19" s="160">
        <f>利润表粘贴!S17</f>
        <v>0</v>
      </c>
      <c r="G19" s="159">
        <f>利润表粘贴!O17</f>
        <v>140881.32</v>
      </c>
      <c r="H19" s="159">
        <f t="shared" si="1"/>
        <v>0</v>
      </c>
      <c r="I19" s="160">
        <f>利润表粘贴!AE17</f>
        <v>0</v>
      </c>
      <c r="J19" s="160">
        <f>利润表粘贴!AF17</f>
        <v>0</v>
      </c>
      <c r="K19" s="160">
        <f>利润表粘贴!AD17</f>
        <v>0</v>
      </c>
      <c r="L19" s="159">
        <f t="shared" si="2"/>
        <v>0</v>
      </c>
      <c r="M19" s="160">
        <f>利润表粘贴!T17</f>
        <v>0</v>
      </c>
      <c r="N19" s="160">
        <f>利润表粘贴!U17</f>
        <v>0</v>
      </c>
      <c r="O19" s="159">
        <f t="shared" si="3"/>
        <v>0</v>
      </c>
      <c r="P19" s="160">
        <f>利润表粘贴!V17</f>
        <v>0</v>
      </c>
      <c r="Q19" s="160">
        <f>利润表粘贴!W17</f>
        <v>0</v>
      </c>
      <c r="R19" s="159">
        <f t="shared" si="4"/>
        <v>0</v>
      </c>
      <c r="S19" s="160">
        <f>利润表粘贴!Z17</f>
        <v>0</v>
      </c>
      <c r="T19" s="160">
        <f>利润表粘贴!AA17</f>
        <v>0</v>
      </c>
      <c r="U19" s="160">
        <f>利润表粘贴!AB17</f>
        <v>0</v>
      </c>
      <c r="V19" s="160">
        <f>利润表粘贴!AC17</f>
        <v>0</v>
      </c>
      <c r="W19" s="160">
        <f>利润表粘贴!Y17</f>
        <v>0</v>
      </c>
      <c r="X19" s="160">
        <f>利润表粘贴!X17</f>
        <v>0</v>
      </c>
    </row>
    <row r="20" ht="16.5" spans="1:24">
      <c r="A20" s="24" t="s">
        <v>41</v>
      </c>
      <c r="B20" s="158">
        <f t="shared" si="0"/>
        <v>11510.61</v>
      </c>
      <c r="C20" s="160"/>
      <c r="D20" s="160">
        <f>利润表粘贴!I18+利润表粘贴!J18+利润表粘贴!K18+利润表粘贴!L18+利润表粘贴!M18</f>
        <v>11091.84</v>
      </c>
      <c r="E20" s="160">
        <f>利润表粘贴!N18</f>
        <v>0</v>
      </c>
      <c r="F20" s="160">
        <f>利润表粘贴!S18</f>
        <v>418.77</v>
      </c>
      <c r="G20" s="159">
        <f>利润表粘贴!O18</f>
        <v>0</v>
      </c>
      <c r="H20" s="159">
        <f t="shared" si="1"/>
        <v>0</v>
      </c>
      <c r="I20" s="160">
        <f>利润表粘贴!AE18</f>
        <v>0</v>
      </c>
      <c r="J20" s="160">
        <f>利润表粘贴!AF18</f>
        <v>0</v>
      </c>
      <c r="K20" s="160">
        <f>利润表粘贴!AD18</f>
        <v>0</v>
      </c>
      <c r="L20" s="159">
        <f t="shared" si="2"/>
        <v>0</v>
      </c>
      <c r="M20" s="160">
        <f>利润表粘贴!T18</f>
        <v>0</v>
      </c>
      <c r="N20" s="160">
        <f>利润表粘贴!U18</f>
        <v>0</v>
      </c>
      <c r="O20" s="159">
        <f t="shared" si="3"/>
        <v>0</v>
      </c>
      <c r="P20" s="160">
        <f>利润表粘贴!V18</f>
        <v>0</v>
      </c>
      <c r="Q20" s="160">
        <f>利润表粘贴!W18</f>
        <v>0</v>
      </c>
      <c r="R20" s="159">
        <f t="shared" si="4"/>
        <v>0</v>
      </c>
      <c r="S20" s="160">
        <f>利润表粘贴!Z18</f>
        <v>0</v>
      </c>
      <c r="T20" s="160">
        <f>利润表粘贴!AA18</f>
        <v>0</v>
      </c>
      <c r="U20" s="160">
        <f>利润表粘贴!AB18</f>
        <v>0</v>
      </c>
      <c r="V20" s="160">
        <f>利润表粘贴!AC18</f>
        <v>0</v>
      </c>
      <c r="W20" s="160">
        <f>利润表粘贴!Y18</f>
        <v>0</v>
      </c>
      <c r="X20" s="160">
        <f>利润表粘贴!X18</f>
        <v>0</v>
      </c>
    </row>
    <row r="21" s="153" customFormat="1" ht="16.5" spans="1:24">
      <c r="A21" s="22" t="s">
        <v>42</v>
      </c>
      <c r="B21" s="158">
        <f t="shared" si="0"/>
        <v>114075004.82</v>
      </c>
      <c r="C21" s="159"/>
      <c r="D21" s="159">
        <f>利润表粘贴!I19+利润表粘贴!J19+利润表粘贴!K19+利润表粘贴!L19+利润表粘贴!M19</f>
        <v>12554782.4</v>
      </c>
      <c r="E21" s="159">
        <f>利润表粘贴!N19</f>
        <v>855261.63</v>
      </c>
      <c r="F21" s="159">
        <f>利润表粘贴!S19</f>
        <v>2680480.69</v>
      </c>
      <c r="G21" s="159">
        <f>利润表粘贴!O19</f>
        <v>69520140.29</v>
      </c>
      <c r="H21" s="159">
        <f t="shared" si="1"/>
        <v>3475256.6</v>
      </c>
      <c r="I21" s="159">
        <f>利润表粘贴!AE19</f>
        <v>996462.72</v>
      </c>
      <c r="J21" s="159">
        <f>利润表粘贴!AF19</f>
        <v>1303148.97</v>
      </c>
      <c r="K21" s="159">
        <f>利润表粘贴!AD19</f>
        <v>1175644.91</v>
      </c>
      <c r="L21" s="159">
        <f t="shared" si="2"/>
        <v>7078780.13</v>
      </c>
      <c r="M21" s="159">
        <f>利润表粘贴!T19</f>
        <v>6622379.31</v>
      </c>
      <c r="N21" s="159">
        <f>利润表粘贴!U19</f>
        <v>456400.82</v>
      </c>
      <c r="O21" s="159">
        <f t="shared" si="3"/>
        <v>2591124.83</v>
      </c>
      <c r="P21" s="159">
        <f>利润表粘贴!V19</f>
        <v>1863012.19</v>
      </c>
      <c r="Q21" s="159">
        <f>利润表粘贴!W19</f>
        <v>728112.64</v>
      </c>
      <c r="R21" s="159">
        <f t="shared" si="4"/>
        <v>15319178.25</v>
      </c>
      <c r="S21" s="159">
        <f>利润表粘贴!Z19</f>
        <v>4063899.14</v>
      </c>
      <c r="T21" s="159">
        <f>利润表粘贴!AA19</f>
        <v>4928384.55</v>
      </c>
      <c r="U21" s="159">
        <f>利润表粘贴!AB19</f>
        <v>2429039.78</v>
      </c>
      <c r="V21" s="159">
        <f>利润表粘贴!AC19</f>
        <v>2646779.88</v>
      </c>
      <c r="W21" s="159">
        <f>利润表粘贴!Y19</f>
        <v>400682.96</v>
      </c>
      <c r="X21" s="159">
        <f>利润表粘贴!X19</f>
        <v>850391.94</v>
      </c>
    </row>
    <row r="22" ht="16.5" spans="1:24">
      <c r="A22" s="26" t="s">
        <v>43</v>
      </c>
      <c r="B22" s="158">
        <f t="shared" si="0"/>
        <v>2195337.75</v>
      </c>
      <c r="C22" s="160"/>
      <c r="D22" s="160">
        <f>利润表粘贴!I20+利润表粘贴!J20+利润表粘贴!K20+利润表粘贴!L20+利润表粘贴!M20</f>
        <v>-33550.59</v>
      </c>
      <c r="E22" s="160">
        <f>利润表粘贴!N20</f>
        <v>-222.82</v>
      </c>
      <c r="F22" s="160">
        <f>利润表粘贴!S20</f>
        <v>-99.52</v>
      </c>
      <c r="G22" s="159">
        <f>利润表粘贴!O20</f>
        <v>1563703.17</v>
      </c>
      <c r="H22" s="159">
        <f t="shared" si="1"/>
        <v>147380.58</v>
      </c>
      <c r="I22" s="160">
        <f>利润表粘贴!AE20</f>
        <v>17753.49</v>
      </c>
      <c r="J22" s="160">
        <f>利润表粘贴!AF20</f>
        <v>127053.83</v>
      </c>
      <c r="K22" s="160">
        <f>利润表粘贴!AD20</f>
        <v>2573.26</v>
      </c>
      <c r="L22" s="159">
        <f t="shared" si="2"/>
        <v>334438.05</v>
      </c>
      <c r="M22" s="160">
        <f>利润表粘贴!T20</f>
        <v>334409.8</v>
      </c>
      <c r="N22" s="160">
        <f>利润表粘贴!U20</f>
        <v>28.25</v>
      </c>
      <c r="O22" s="159">
        <f t="shared" si="3"/>
        <v>81063.33</v>
      </c>
      <c r="P22" s="160">
        <f>利润表粘贴!V20</f>
        <v>75527.9</v>
      </c>
      <c r="Q22" s="160">
        <f>利润表粘贴!W20</f>
        <v>5535.43</v>
      </c>
      <c r="R22" s="159">
        <f t="shared" si="4"/>
        <v>102625.55</v>
      </c>
      <c r="S22" s="160">
        <f>利润表粘贴!Z20</f>
        <v>30027.49</v>
      </c>
      <c r="T22" s="160">
        <f>利润表粘贴!AA20</f>
        <v>1963.16</v>
      </c>
      <c r="U22" s="160">
        <f>利润表粘贴!AB20</f>
        <v>37119.11</v>
      </c>
      <c r="V22" s="160">
        <f>利润表粘贴!AC20</f>
        <v>33651.85</v>
      </c>
      <c r="W22" s="160">
        <f>利润表粘贴!Y20</f>
        <v>-27.17</v>
      </c>
      <c r="X22" s="160">
        <f>利润表粘贴!X20</f>
        <v>-108.89</v>
      </c>
    </row>
    <row r="23" ht="16.5" spans="1:24">
      <c r="A23" s="26" t="s">
        <v>44</v>
      </c>
      <c r="B23" s="158">
        <f t="shared" si="0"/>
        <v>103098607.71</v>
      </c>
      <c r="C23" s="160"/>
      <c r="D23" s="160">
        <f>利润表粘贴!I21+利润表粘贴!J21+利润表粘贴!K21+利润表粘贴!L21+利润表粘贴!M21</f>
        <v>12588332.99</v>
      </c>
      <c r="E23" s="160">
        <f>利润表粘贴!N21</f>
        <v>855484.45</v>
      </c>
      <c r="F23" s="160">
        <f>利润表粘贴!S21</f>
        <v>2680580.21</v>
      </c>
      <c r="G23" s="159">
        <f>利润表粘贴!O21</f>
        <v>63619895.37</v>
      </c>
      <c r="H23" s="159">
        <f t="shared" si="1"/>
        <v>3327876.02</v>
      </c>
      <c r="I23" s="160">
        <f>利润表粘贴!AE21</f>
        <v>978709.23</v>
      </c>
      <c r="J23" s="160">
        <f>利润表粘贴!AF21</f>
        <v>1176095.14</v>
      </c>
      <c r="K23" s="160">
        <f>利润表粘贴!AD21</f>
        <v>1173071.65</v>
      </c>
      <c r="L23" s="159">
        <f t="shared" si="2"/>
        <v>2299824.47</v>
      </c>
      <c r="M23" s="160">
        <f>利润表粘贴!T21</f>
        <v>1843451.9</v>
      </c>
      <c r="N23" s="160">
        <f>利润表粘贴!U21</f>
        <v>456372.57</v>
      </c>
      <c r="O23" s="159">
        <f t="shared" si="3"/>
        <v>2510061.5</v>
      </c>
      <c r="P23" s="160">
        <f>利润表粘贴!V21</f>
        <v>1787484.29</v>
      </c>
      <c r="Q23" s="160">
        <f>利润表粘贴!W21</f>
        <v>722577.21</v>
      </c>
      <c r="R23" s="159">
        <f t="shared" si="4"/>
        <v>15216552.7</v>
      </c>
      <c r="S23" s="160">
        <f>利润表粘贴!Z21</f>
        <v>4033871.65</v>
      </c>
      <c r="T23" s="160">
        <f>利润表粘贴!AA21</f>
        <v>4926421.39</v>
      </c>
      <c r="U23" s="160">
        <f>利润表粘贴!AB21</f>
        <v>2391920.67</v>
      </c>
      <c r="V23" s="160">
        <f>利润表粘贴!AC21</f>
        <v>2613128.03</v>
      </c>
      <c r="W23" s="160">
        <f>利润表粘贴!Y21</f>
        <v>400710.13</v>
      </c>
      <c r="X23" s="160">
        <f>利润表粘贴!X21</f>
        <v>850500.83</v>
      </c>
    </row>
    <row r="24" ht="16.5" spans="1:24">
      <c r="A24" s="26" t="s">
        <v>45</v>
      </c>
      <c r="B24" s="158">
        <f t="shared" si="0"/>
        <v>8201360.01</v>
      </c>
      <c r="C24" s="160"/>
      <c r="D24" s="160">
        <f>利润表粘贴!I22+利润表粘贴!J22+利润表粘贴!K22+利润表粘贴!L22+利润表粘贴!M22</f>
        <v>0</v>
      </c>
      <c r="E24" s="160">
        <f>利润表粘贴!N22</f>
        <v>0</v>
      </c>
      <c r="F24" s="160">
        <f>利润表粘贴!S22</f>
        <v>0</v>
      </c>
      <c r="G24" s="159">
        <f>利润表粘贴!O22</f>
        <v>3756842.4</v>
      </c>
      <c r="H24" s="159">
        <f t="shared" si="1"/>
        <v>0</v>
      </c>
      <c r="I24" s="160">
        <f>利润表粘贴!AE22</f>
        <v>0</v>
      </c>
      <c r="J24" s="160">
        <f>利润表粘贴!AF22</f>
        <v>0</v>
      </c>
      <c r="K24" s="160">
        <f>利润表粘贴!AD22</f>
        <v>0</v>
      </c>
      <c r="L24" s="159">
        <f t="shared" si="2"/>
        <v>4444517.61</v>
      </c>
      <c r="M24" s="160">
        <f>利润表粘贴!T22</f>
        <v>4444517.61</v>
      </c>
      <c r="N24" s="160">
        <f>利润表粘贴!U22</f>
        <v>0</v>
      </c>
      <c r="O24" s="159">
        <f t="shared" si="3"/>
        <v>0</v>
      </c>
      <c r="P24" s="160">
        <f>利润表粘贴!V22</f>
        <v>0</v>
      </c>
      <c r="Q24" s="160">
        <f>利润表粘贴!W22</f>
        <v>0</v>
      </c>
      <c r="R24" s="159">
        <f t="shared" si="4"/>
        <v>0</v>
      </c>
      <c r="S24" s="160">
        <f>利润表粘贴!Z22</f>
        <v>0</v>
      </c>
      <c r="T24" s="160">
        <f>利润表粘贴!AA22</f>
        <v>0</v>
      </c>
      <c r="U24" s="160">
        <f>利润表粘贴!AB22</f>
        <v>0</v>
      </c>
      <c r="V24" s="160">
        <f>利润表粘贴!AC22</f>
        <v>0</v>
      </c>
      <c r="W24" s="160">
        <f>利润表粘贴!Y22</f>
        <v>0</v>
      </c>
      <c r="X24" s="160">
        <f>利润表粘贴!X22</f>
        <v>0</v>
      </c>
    </row>
    <row r="25" ht="16.5" spans="1:24">
      <c r="A25" s="26" t="s">
        <v>46</v>
      </c>
      <c r="B25" s="158">
        <f t="shared" si="0"/>
        <v>0</v>
      </c>
      <c r="C25" s="160"/>
      <c r="D25" s="160">
        <f>利润表粘贴!I23+利润表粘贴!J23+利润表粘贴!K23+利润表粘贴!L23+利润表粘贴!M23</f>
        <v>0</v>
      </c>
      <c r="E25" s="160">
        <f>利润表粘贴!N23</f>
        <v>0</v>
      </c>
      <c r="F25" s="160">
        <f>利润表粘贴!S23</f>
        <v>0</v>
      </c>
      <c r="G25" s="159">
        <f>利润表粘贴!O23</f>
        <v>0</v>
      </c>
      <c r="H25" s="159">
        <f t="shared" si="1"/>
        <v>0</v>
      </c>
      <c r="I25" s="160">
        <f>利润表粘贴!AE23</f>
        <v>0</v>
      </c>
      <c r="J25" s="160">
        <f>利润表粘贴!AF23</f>
        <v>0</v>
      </c>
      <c r="K25" s="160">
        <f>利润表粘贴!AD23</f>
        <v>0</v>
      </c>
      <c r="L25" s="159">
        <f t="shared" si="2"/>
        <v>0</v>
      </c>
      <c r="M25" s="160">
        <f>利润表粘贴!T23</f>
        <v>0</v>
      </c>
      <c r="N25" s="160">
        <f>利润表粘贴!U23</f>
        <v>0</v>
      </c>
      <c r="O25" s="159">
        <f t="shared" si="3"/>
        <v>0</v>
      </c>
      <c r="P25" s="160">
        <f>利润表粘贴!V23</f>
        <v>0</v>
      </c>
      <c r="Q25" s="160">
        <f>利润表粘贴!W23</f>
        <v>0</v>
      </c>
      <c r="R25" s="159">
        <f t="shared" si="4"/>
        <v>0</v>
      </c>
      <c r="S25" s="160">
        <f>利润表粘贴!Z23</f>
        <v>0</v>
      </c>
      <c r="T25" s="160">
        <f>利润表粘贴!AA23</f>
        <v>0</v>
      </c>
      <c r="U25" s="160">
        <f>利润表粘贴!AB23</f>
        <v>0</v>
      </c>
      <c r="V25" s="160">
        <f>利润表粘贴!AC23</f>
        <v>0</v>
      </c>
      <c r="W25" s="160">
        <f>利润表粘贴!Y23</f>
        <v>0</v>
      </c>
      <c r="X25" s="160">
        <f>利润表粘贴!X23</f>
        <v>0</v>
      </c>
    </row>
    <row r="26" ht="16.5" spans="1:24">
      <c r="A26" s="26" t="s">
        <v>47</v>
      </c>
      <c r="B26" s="158">
        <f t="shared" si="0"/>
        <v>579699.35</v>
      </c>
      <c r="C26" s="160"/>
      <c r="D26" s="160">
        <f>利润表粘贴!I24+利润表粘贴!J24+利润表粘贴!K24+利润表粘贴!L24+利润表粘贴!M24</f>
        <v>0</v>
      </c>
      <c r="E26" s="160">
        <f>利润表粘贴!N24</f>
        <v>0</v>
      </c>
      <c r="F26" s="160">
        <f>利润表粘贴!S24</f>
        <v>0</v>
      </c>
      <c r="G26" s="159">
        <f>利润表粘贴!O24</f>
        <v>579699.35</v>
      </c>
      <c r="H26" s="159">
        <f t="shared" si="1"/>
        <v>0</v>
      </c>
      <c r="I26" s="160">
        <f>利润表粘贴!AE24</f>
        <v>0</v>
      </c>
      <c r="J26" s="160">
        <f>利润表粘贴!AF24</f>
        <v>0</v>
      </c>
      <c r="K26" s="160">
        <f>利润表粘贴!AD24</f>
        <v>0</v>
      </c>
      <c r="L26" s="159">
        <f t="shared" si="2"/>
        <v>0</v>
      </c>
      <c r="M26" s="160">
        <f>利润表粘贴!T24</f>
        <v>0</v>
      </c>
      <c r="N26" s="160">
        <f>利润表粘贴!U24</f>
        <v>0</v>
      </c>
      <c r="O26" s="159">
        <f t="shared" si="3"/>
        <v>0</v>
      </c>
      <c r="P26" s="160">
        <f>利润表粘贴!V24</f>
        <v>0</v>
      </c>
      <c r="Q26" s="160">
        <f>利润表粘贴!W24</f>
        <v>0</v>
      </c>
      <c r="R26" s="159">
        <f t="shared" si="4"/>
        <v>0</v>
      </c>
      <c r="S26" s="160">
        <f>利润表粘贴!Z24</f>
        <v>0</v>
      </c>
      <c r="T26" s="160">
        <f>利润表粘贴!AA24</f>
        <v>0</v>
      </c>
      <c r="U26" s="160">
        <f>利润表粘贴!AB24</f>
        <v>0</v>
      </c>
      <c r="V26" s="160">
        <f>利润表粘贴!AC24</f>
        <v>0</v>
      </c>
      <c r="W26" s="160">
        <f>利润表粘贴!Y24</f>
        <v>0</v>
      </c>
      <c r="X26" s="160">
        <f>利润表粘贴!X24</f>
        <v>0</v>
      </c>
    </row>
    <row r="27" s="153" customFormat="1" ht="16.5" spans="1:24">
      <c r="A27" s="22" t="s">
        <v>48</v>
      </c>
      <c r="B27" s="158">
        <f t="shared" si="0"/>
        <v>127070092.04</v>
      </c>
      <c r="C27" s="159"/>
      <c r="D27" s="159">
        <f>利润表粘贴!I25+利润表粘贴!J25+利润表粘贴!K25+利润表粘贴!L25+利润表粘贴!M25</f>
        <v>-51440002.71</v>
      </c>
      <c r="E27" s="159">
        <f>利润表粘贴!N25</f>
        <v>-854789.93</v>
      </c>
      <c r="F27" s="159">
        <f>利润表粘贴!S25</f>
        <v>-2680641.92</v>
      </c>
      <c r="G27" s="159">
        <f>利润表粘贴!O25</f>
        <v>92839666.84</v>
      </c>
      <c r="H27" s="159">
        <f t="shared" si="1"/>
        <v>25140595.19</v>
      </c>
      <c r="I27" s="159">
        <f>利润表粘贴!AE25</f>
        <v>9575112.51</v>
      </c>
      <c r="J27" s="159">
        <f>利润表粘贴!AF25</f>
        <v>16351100.16</v>
      </c>
      <c r="K27" s="159">
        <f>利润表粘贴!AD25</f>
        <v>-785617.48</v>
      </c>
      <c r="L27" s="159">
        <f t="shared" si="2"/>
        <v>59867457.95</v>
      </c>
      <c r="M27" s="159">
        <f>利润表粘贴!T25</f>
        <v>60318865.52</v>
      </c>
      <c r="N27" s="159">
        <f>利润表粘贴!U25</f>
        <v>-451407.57</v>
      </c>
      <c r="O27" s="159">
        <f t="shared" si="3"/>
        <v>5050003.76</v>
      </c>
      <c r="P27" s="159">
        <f>利润表粘贴!V25</f>
        <v>-1118306.4</v>
      </c>
      <c r="Q27" s="159">
        <f>利润表粘贴!W25</f>
        <v>6168310.16</v>
      </c>
      <c r="R27" s="159">
        <f t="shared" si="4"/>
        <v>-852197.14</v>
      </c>
      <c r="S27" s="159">
        <f>利润表粘贴!Z25</f>
        <v>219119.71</v>
      </c>
      <c r="T27" s="159">
        <f>利润表粘贴!AA25</f>
        <v>-4645365.68</v>
      </c>
      <c r="U27" s="159">
        <f>利润表粘贴!AB25</f>
        <v>2754922.48</v>
      </c>
      <c r="V27" s="159">
        <f>利润表粘贴!AC25</f>
        <v>2070201.25</v>
      </c>
      <c r="W27" s="159">
        <f>利润表粘贴!Y25</f>
        <v>-400682.96</v>
      </c>
      <c r="X27" s="159">
        <f>利润表粘贴!X25</f>
        <v>-850391.94</v>
      </c>
    </row>
    <row r="28" ht="16.5" spans="1:24">
      <c r="A28" s="26" t="s">
        <v>49</v>
      </c>
      <c r="B28" s="158">
        <f t="shared" si="0"/>
        <v>1467636.52</v>
      </c>
      <c r="C28" s="160"/>
      <c r="D28" s="160">
        <f>利润表粘贴!I26+利润表粘贴!J26+利润表粘贴!K26+利润表粘贴!L26+利润表粘贴!M26</f>
        <v>4474.33</v>
      </c>
      <c r="E28" s="160">
        <f>利润表粘贴!N26</f>
        <v>0</v>
      </c>
      <c r="F28" s="160">
        <f>利润表粘贴!S26</f>
        <v>0</v>
      </c>
      <c r="G28" s="159">
        <f>利润表粘贴!O26</f>
        <v>3.15</v>
      </c>
      <c r="H28" s="159">
        <f t="shared" si="1"/>
        <v>0</v>
      </c>
      <c r="I28" s="160">
        <f>利润表粘贴!AE26</f>
        <v>0</v>
      </c>
      <c r="J28" s="160">
        <f>利润表粘贴!AF26</f>
        <v>0</v>
      </c>
      <c r="K28" s="160">
        <f>利润表粘贴!AD26</f>
        <v>0</v>
      </c>
      <c r="L28" s="159">
        <f t="shared" si="2"/>
        <v>1455159.04</v>
      </c>
      <c r="M28" s="160">
        <f>利润表粘贴!T26</f>
        <v>1455159.04</v>
      </c>
      <c r="N28" s="160">
        <f>利润表粘贴!U26</f>
        <v>0</v>
      </c>
      <c r="O28" s="159">
        <f t="shared" si="3"/>
        <v>0</v>
      </c>
      <c r="P28" s="160">
        <f>利润表粘贴!V26</f>
        <v>0</v>
      </c>
      <c r="Q28" s="160">
        <f>利润表粘贴!W26</f>
        <v>0</v>
      </c>
      <c r="R28" s="159">
        <f t="shared" si="4"/>
        <v>8000</v>
      </c>
      <c r="S28" s="160">
        <f>利润表粘贴!Z26</f>
        <v>8000</v>
      </c>
      <c r="T28" s="160">
        <f>利润表粘贴!AA26</f>
        <v>0</v>
      </c>
      <c r="U28" s="160">
        <f>利润表粘贴!AB26</f>
        <v>0</v>
      </c>
      <c r="V28" s="160">
        <f>利润表粘贴!AC26</f>
        <v>0</v>
      </c>
      <c r="W28" s="160">
        <f>利润表粘贴!Y26</f>
        <v>0</v>
      </c>
      <c r="X28" s="160">
        <f>利润表粘贴!X26</f>
        <v>0</v>
      </c>
    </row>
    <row r="29" ht="16.5" spans="1:24">
      <c r="A29" s="26" t="s">
        <v>50</v>
      </c>
      <c r="B29" s="158">
        <f t="shared" si="0"/>
        <v>2018909.2</v>
      </c>
      <c r="C29" s="160"/>
      <c r="D29" s="160">
        <f>利润表粘贴!I27+利润表粘贴!J27+利润表粘贴!K27+利润表粘贴!L27+利润表粘贴!M27</f>
        <v>2010000</v>
      </c>
      <c r="E29" s="160">
        <f>利润表粘贴!N27</f>
        <v>0</v>
      </c>
      <c r="F29" s="160">
        <f>利润表粘贴!S27</f>
        <v>0</v>
      </c>
      <c r="G29" s="159">
        <f>利润表粘贴!O27</f>
        <v>8909.2</v>
      </c>
      <c r="H29" s="159">
        <f t="shared" si="1"/>
        <v>0</v>
      </c>
      <c r="I29" s="160">
        <f>利润表粘贴!AE27</f>
        <v>0</v>
      </c>
      <c r="J29" s="160">
        <f>利润表粘贴!AF27</f>
        <v>0</v>
      </c>
      <c r="K29" s="160">
        <f>利润表粘贴!AD27</f>
        <v>0</v>
      </c>
      <c r="L29" s="159">
        <f t="shared" si="2"/>
        <v>0</v>
      </c>
      <c r="M29" s="160">
        <f>利润表粘贴!T27</f>
        <v>0</v>
      </c>
      <c r="N29" s="160">
        <f>利润表粘贴!U27</f>
        <v>0</v>
      </c>
      <c r="O29" s="159">
        <f t="shared" si="3"/>
        <v>0</v>
      </c>
      <c r="P29" s="160">
        <f>利润表粘贴!V27</f>
        <v>0</v>
      </c>
      <c r="Q29" s="160">
        <f>利润表粘贴!W27</f>
        <v>0</v>
      </c>
      <c r="R29" s="159">
        <f t="shared" si="4"/>
        <v>0</v>
      </c>
      <c r="S29" s="160">
        <f>利润表粘贴!Z27</f>
        <v>0</v>
      </c>
      <c r="T29" s="160">
        <f>利润表粘贴!AA27</f>
        <v>0</v>
      </c>
      <c r="U29" s="160">
        <f>利润表粘贴!AB27</f>
        <v>0</v>
      </c>
      <c r="V29" s="160">
        <f>利润表粘贴!AC27</f>
        <v>0</v>
      </c>
      <c r="W29" s="160">
        <f>利润表粘贴!Y27</f>
        <v>0</v>
      </c>
      <c r="X29" s="160">
        <f>利润表粘贴!X27</f>
        <v>0</v>
      </c>
    </row>
    <row r="30" s="153" customFormat="1" ht="16.5" spans="1:24">
      <c r="A30" s="22" t="s">
        <v>51</v>
      </c>
      <c r="B30" s="158">
        <f t="shared" si="0"/>
        <v>126518819.36</v>
      </c>
      <c r="C30" s="159"/>
      <c r="D30" s="159">
        <f>利润表粘贴!I28+利润表粘贴!J28+利润表粘贴!K28+利润表粘贴!L28+利润表粘贴!M28</f>
        <v>-53445528.38</v>
      </c>
      <c r="E30" s="159">
        <f>利润表粘贴!N28</f>
        <v>-854789.93</v>
      </c>
      <c r="F30" s="159">
        <f>利润表粘贴!S28</f>
        <v>-2680641.92</v>
      </c>
      <c r="G30" s="159">
        <f>利润表粘贴!O28</f>
        <v>92830760.79</v>
      </c>
      <c r="H30" s="159">
        <f t="shared" si="1"/>
        <v>25140595.19</v>
      </c>
      <c r="I30" s="159">
        <f>利润表粘贴!AE28</f>
        <v>9575112.51</v>
      </c>
      <c r="J30" s="159">
        <f>利润表粘贴!AF28</f>
        <v>16351100.16</v>
      </c>
      <c r="K30" s="159">
        <f>利润表粘贴!AD28</f>
        <v>-785617.48</v>
      </c>
      <c r="L30" s="159">
        <f t="shared" si="2"/>
        <v>61322616.99</v>
      </c>
      <c r="M30" s="159">
        <f>利润表粘贴!T28</f>
        <v>61774024.56</v>
      </c>
      <c r="N30" s="159">
        <f>利润表粘贴!U28</f>
        <v>-451407.57</v>
      </c>
      <c r="O30" s="159">
        <f t="shared" si="3"/>
        <v>5050003.76</v>
      </c>
      <c r="P30" s="159">
        <f>利润表粘贴!V28</f>
        <v>-1118306.4</v>
      </c>
      <c r="Q30" s="159">
        <f>利润表粘贴!W28</f>
        <v>6168310.16</v>
      </c>
      <c r="R30" s="159">
        <f t="shared" si="4"/>
        <v>-844197.14</v>
      </c>
      <c r="S30" s="159">
        <f>利润表粘贴!Z28</f>
        <v>227119.71</v>
      </c>
      <c r="T30" s="159">
        <f>利润表粘贴!AA28</f>
        <v>-4645365.68</v>
      </c>
      <c r="U30" s="159">
        <f>利润表粘贴!AB28</f>
        <v>2754922.48</v>
      </c>
      <c r="V30" s="159">
        <f>利润表粘贴!AC28</f>
        <v>2070201.25</v>
      </c>
      <c r="W30" s="159">
        <f>利润表粘贴!Y28</f>
        <v>-400682.96</v>
      </c>
      <c r="X30" s="159">
        <f>利润表粘贴!X28</f>
        <v>-850391.94</v>
      </c>
    </row>
    <row r="31" ht="16.5" spans="1:24">
      <c r="A31" s="26" t="s">
        <v>52</v>
      </c>
      <c r="B31" s="158">
        <f t="shared" si="0"/>
        <v>31844126.23</v>
      </c>
      <c r="C31" s="160"/>
      <c r="D31" s="160">
        <f>利润表粘贴!I29+利润表粘贴!J29+利润表粘贴!K29+利润表粘贴!L29+利润表粘贴!M29</f>
        <v>31844126.23</v>
      </c>
      <c r="E31" s="160">
        <f>利润表粘贴!N29</f>
        <v>0</v>
      </c>
      <c r="F31" s="160">
        <f>利润表粘贴!S29</f>
        <v>0</v>
      </c>
      <c r="G31" s="159">
        <f>利润表粘贴!O29</f>
        <v>0</v>
      </c>
      <c r="H31" s="159">
        <f t="shared" si="1"/>
        <v>0</v>
      </c>
      <c r="I31" s="160">
        <f>利润表粘贴!AE29</f>
        <v>0</v>
      </c>
      <c r="J31" s="160">
        <f>利润表粘贴!AF29</f>
        <v>0</v>
      </c>
      <c r="K31" s="160">
        <f>利润表粘贴!AD29</f>
        <v>0</v>
      </c>
      <c r="L31" s="159">
        <f t="shared" si="2"/>
        <v>0</v>
      </c>
      <c r="M31" s="160">
        <f>利润表粘贴!T29</f>
        <v>0</v>
      </c>
      <c r="N31" s="160">
        <f>利润表粘贴!U29</f>
        <v>0</v>
      </c>
      <c r="O31" s="159">
        <f t="shared" si="3"/>
        <v>0</v>
      </c>
      <c r="P31" s="160">
        <f>利润表粘贴!V29</f>
        <v>0</v>
      </c>
      <c r="Q31" s="160">
        <f>利润表粘贴!W29</f>
        <v>0</v>
      </c>
      <c r="R31" s="159">
        <f t="shared" si="4"/>
        <v>0</v>
      </c>
      <c r="S31" s="160">
        <f>利润表粘贴!Z29</f>
        <v>0</v>
      </c>
      <c r="T31" s="160">
        <f>利润表粘贴!AA29</f>
        <v>0</v>
      </c>
      <c r="U31" s="160">
        <f>利润表粘贴!AB29</f>
        <v>0</v>
      </c>
      <c r="V31" s="160">
        <f>利润表粘贴!AC29</f>
        <v>0</v>
      </c>
      <c r="W31" s="160">
        <f>利润表粘贴!Y29</f>
        <v>0</v>
      </c>
      <c r="X31" s="160">
        <f>利润表粘贴!X29</f>
        <v>0</v>
      </c>
    </row>
    <row r="32" s="153" customFormat="1" ht="16.5" spans="1:24">
      <c r="A32" s="22" t="s">
        <v>53</v>
      </c>
      <c r="B32" s="158">
        <f t="shared" si="0"/>
        <v>94674693.13</v>
      </c>
      <c r="C32" s="159"/>
      <c r="D32" s="159">
        <f>利润表粘贴!I30+利润表粘贴!J30+利润表粘贴!K30+利润表粘贴!L30+利润表粘贴!M30</f>
        <v>-85289654.61</v>
      </c>
      <c r="E32" s="159">
        <f>利润表粘贴!N30</f>
        <v>-854789.93</v>
      </c>
      <c r="F32" s="159">
        <f>利润表粘贴!S30</f>
        <v>-2680641.92</v>
      </c>
      <c r="G32" s="159">
        <f>利润表粘贴!O30</f>
        <v>92830760.79</v>
      </c>
      <c r="H32" s="159">
        <f t="shared" si="1"/>
        <v>25140595.19</v>
      </c>
      <c r="I32" s="159">
        <f>利润表粘贴!AE30</f>
        <v>9575112.51</v>
      </c>
      <c r="J32" s="159">
        <f>利润表粘贴!AF30</f>
        <v>16351100.16</v>
      </c>
      <c r="K32" s="159">
        <f>利润表粘贴!AD30</f>
        <v>-785617.48</v>
      </c>
      <c r="L32" s="159">
        <f t="shared" si="2"/>
        <v>61322616.99</v>
      </c>
      <c r="M32" s="159">
        <f>利润表粘贴!T30</f>
        <v>61774024.56</v>
      </c>
      <c r="N32" s="159">
        <f>利润表粘贴!U30</f>
        <v>-451407.57</v>
      </c>
      <c r="O32" s="159">
        <f t="shared" si="3"/>
        <v>5050003.76</v>
      </c>
      <c r="P32" s="159">
        <f>利润表粘贴!V30</f>
        <v>-1118306.4</v>
      </c>
      <c r="Q32" s="159">
        <f>利润表粘贴!W30</f>
        <v>6168310.16</v>
      </c>
      <c r="R32" s="159">
        <f t="shared" si="4"/>
        <v>-844197.14</v>
      </c>
      <c r="S32" s="159">
        <f>利润表粘贴!Z30</f>
        <v>227119.71</v>
      </c>
      <c r="T32" s="159">
        <f>利润表粘贴!AA30</f>
        <v>-4645365.68</v>
      </c>
      <c r="U32" s="159">
        <f>利润表粘贴!AB30</f>
        <v>2754922.48</v>
      </c>
      <c r="V32" s="159">
        <f>利润表粘贴!AC30</f>
        <v>2070201.25</v>
      </c>
      <c r="W32" s="159">
        <f>利润表粘贴!Y30</f>
        <v>-400682.96</v>
      </c>
      <c r="X32" s="159">
        <f>利润表粘贴!X30</f>
        <v>-850391.94</v>
      </c>
    </row>
    <row r="33" s="153" customFormat="1" ht="16.5" spans="1:24">
      <c r="A33" s="22" t="s">
        <v>54</v>
      </c>
      <c r="B33" s="158">
        <f t="shared" si="0"/>
        <v>10597192.79</v>
      </c>
      <c r="C33" s="159"/>
      <c r="D33" s="159">
        <f>利润表粘贴!I37+利润表粘贴!J37+利润表粘贴!K37+利润表粘贴!L37+利润表粘贴!M37</f>
        <v>0</v>
      </c>
      <c r="E33" s="159">
        <f>利润表粘贴!N37</f>
        <v>0</v>
      </c>
      <c r="F33" s="159">
        <f>利润表粘贴!S37</f>
        <v>0</v>
      </c>
      <c r="G33" s="159">
        <f>利润表粘贴!O37</f>
        <v>0</v>
      </c>
      <c r="H33" s="159">
        <f t="shared" si="1"/>
        <v>0</v>
      </c>
      <c r="I33" s="159">
        <f>利润表粘贴!AE37</f>
        <v>0</v>
      </c>
      <c r="J33" s="159">
        <f>利润表粘贴!AF37</f>
        <v>0</v>
      </c>
      <c r="K33" s="159">
        <f>利润表粘贴!AD37</f>
        <v>0</v>
      </c>
      <c r="L33" s="159">
        <f t="shared" si="2"/>
        <v>8580656.16</v>
      </c>
      <c r="M33" s="159">
        <f>利润表粘贴!T37</f>
        <v>8580656.16</v>
      </c>
      <c r="N33" s="159">
        <f>利润表粘贴!U37</f>
        <v>0</v>
      </c>
      <c r="O33" s="159">
        <f t="shared" si="3"/>
        <v>2016536.63</v>
      </c>
      <c r="P33" s="159">
        <f>利润表粘贴!V37</f>
        <v>0</v>
      </c>
      <c r="Q33" s="159">
        <f>利润表粘贴!W37</f>
        <v>2016536.63</v>
      </c>
      <c r="R33" s="159">
        <f t="shared" si="4"/>
        <v>0</v>
      </c>
      <c r="S33" s="159">
        <f>利润表粘贴!Z37</f>
        <v>0</v>
      </c>
      <c r="T33" s="159">
        <f>利润表粘贴!AA37</f>
        <v>0</v>
      </c>
      <c r="U33" s="159">
        <f>利润表粘贴!AB37</f>
        <v>0</v>
      </c>
      <c r="V33" s="159">
        <f>利润表粘贴!AC37</f>
        <v>0</v>
      </c>
      <c r="W33" s="159">
        <f>利润表粘贴!Y37</f>
        <v>0</v>
      </c>
      <c r="X33" s="159">
        <f>利润表粘贴!X37</f>
        <v>0</v>
      </c>
    </row>
    <row r="34" s="153" customFormat="1" ht="16.5" spans="1:24">
      <c r="A34" s="22" t="s">
        <v>55</v>
      </c>
      <c r="B34" s="158">
        <f t="shared" si="0"/>
        <v>105271885.92</v>
      </c>
      <c r="C34" s="159"/>
      <c r="D34" s="159">
        <f>利润表粘贴!I52+利润表粘贴!J52+利润表粘贴!K52+利润表粘贴!L52+利润表粘贴!M52</f>
        <v>-85289654.61</v>
      </c>
      <c r="E34" s="159">
        <f>利润表粘贴!N52</f>
        <v>-854789.93</v>
      </c>
      <c r="F34" s="159">
        <f>利润表粘贴!S52</f>
        <v>-2680641.92</v>
      </c>
      <c r="G34" s="159">
        <f>利润表粘贴!O52</f>
        <v>92830760.79</v>
      </c>
      <c r="H34" s="159">
        <f t="shared" si="1"/>
        <v>25140595.19</v>
      </c>
      <c r="I34" s="159">
        <f>利润表粘贴!AE52</f>
        <v>9575112.51</v>
      </c>
      <c r="J34" s="159">
        <f>利润表粘贴!AF52</f>
        <v>16351100.16</v>
      </c>
      <c r="K34" s="159">
        <f>利润表粘贴!AD52</f>
        <v>-785617.48</v>
      </c>
      <c r="L34" s="159">
        <f t="shared" si="2"/>
        <v>69903273.15</v>
      </c>
      <c r="M34" s="159">
        <f>利润表粘贴!T52</f>
        <v>70354680.72</v>
      </c>
      <c r="N34" s="159">
        <f>利润表粘贴!U52</f>
        <v>-451407.57</v>
      </c>
      <c r="O34" s="159">
        <f t="shared" si="3"/>
        <v>7066540.39</v>
      </c>
      <c r="P34" s="159">
        <f>利润表粘贴!V52</f>
        <v>-1118306.4</v>
      </c>
      <c r="Q34" s="159">
        <f>利润表粘贴!W52</f>
        <v>8184846.79</v>
      </c>
      <c r="R34" s="159">
        <f t="shared" si="4"/>
        <v>-844197.14</v>
      </c>
      <c r="S34" s="159">
        <f>利润表粘贴!Z52</f>
        <v>227119.71</v>
      </c>
      <c r="T34" s="159">
        <f>利润表粘贴!AA52</f>
        <v>-4645365.68</v>
      </c>
      <c r="U34" s="159">
        <f>利润表粘贴!AB52</f>
        <v>2754922.48</v>
      </c>
      <c r="V34" s="159">
        <f>利润表粘贴!AC52</f>
        <v>2070201.25</v>
      </c>
      <c r="W34" s="159">
        <f>利润表粘贴!Y52</f>
        <v>-400682.96</v>
      </c>
      <c r="X34" s="159">
        <f>利润表粘贴!X52</f>
        <v>-850391.94</v>
      </c>
    </row>
    <row r="35" spans="2:13">
      <c r="B35" s="92">
        <f>B34-利润表粘贴!C52</f>
        <v>0</v>
      </c>
      <c r="M35">
        <v>3460811.16</v>
      </c>
    </row>
    <row r="36" spans="1:1">
      <c r="A36" s="92" t="s">
        <v>56</v>
      </c>
    </row>
    <row r="37" ht="16.5" spans="1:24">
      <c r="A37" s="156" t="s">
        <v>1</v>
      </c>
      <c r="B37" s="156" t="s">
        <v>2</v>
      </c>
      <c r="C37" s="156" t="s">
        <v>3</v>
      </c>
      <c r="D37" s="156" t="s">
        <v>4</v>
      </c>
      <c r="E37" s="157" t="s">
        <v>5</v>
      </c>
      <c r="F37" s="157" t="s">
        <v>6</v>
      </c>
      <c r="G37" s="156" t="s">
        <v>7</v>
      </c>
      <c r="H37" s="156" t="s">
        <v>8</v>
      </c>
      <c r="I37" s="156" t="s">
        <v>9</v>
      </c>
      <c r="J37" s="156" t="s">
        <v>10</v>
      </c>
      <c r="K37" s="156" t="s">
        <v>11</v>
      </c>
      <c r="L37" s="156" t="s">
        <v>12</v>
      </c>
      <c r="M37" s="156" t="s">
        <v>13</v>
      </c>
      <c r="N37" s="156" t="s">
        <v>14</v>
      </c>
      <c r="O37" s="156" t="s">
        <v>15</v>
      </c>
      <c r="P37" s="156" t="s">
        <v>16</v>
      </c>
      <c r="Q37" s="156" t="s">
        <v>17</v>
      </c>
      <c r="R37" s="156" t="s">
        <v>18</v>
      </c>
      <c r="S37" s="156" t="s">
        <v>19</v>
      </c>
      <c r="T37" s="156" t="s">
        <v>20</v>
      </c>
      <c r="U37" s="156" t="s">
        <v>21</v>
      </c>
      <c r="V37" s="156" t="s">
        <v>22</v>
      </c>
      <c r="W37" s="156" t="s">
        <v>23</v>
      </c>
      <c r="X37" s="156" t="s">
        <v>24</v>
      </c>
    </row>
    <row r="38" s="153" customFormat="1" ht="16.5" spans="1:24">
      <c r="A38" s="22" t="s">
        <v>25</v>
      </c>
      <c r="B38" s="158">
        <f>C38+D38+E38+F38+G38+H38+L38+O38+R38</f>
        <v>3.02679836750031e-9</v>
      </c>
      <c r="C38" s="15">
        <f>C39+C42+C46+C48+C49+C50+C51+C52+C53+C54</f>
        <v>-7501950.43626863</v>
      </c>
      <c r="D38" s="15">
        <f>D39+D42+D46+D48+D49+D50+D51+D52+D53+D54</f>
        <v>4758141</v>
      </c>
      <c r="E38" s="15">
        <f>E39+E42+E46+E48+E49+E50+E51+E52+E53+E54</f>
        <v>95490.95</v>
      </c>
      <c r="F38" s="15">
        <f>F39+F42+F46+F48+F49+F50+F51+F52+F53+F54</f>
        <v>0</v>
      </c>
      <c r="G38" s="15">
        <f t="shared" ref="G38:X38" si="5">G39+G42+G46+G48+G49+G50+G51+G52+G53+G54</f>
        <v>526394.16</v>
      </c>
      <c r="H38" s="15">
        <f>I38+J38+K38</f>
        <v>-5383253.55</v>
      </c>
      <c r="I38" s="15">
        <f t="shared" si="5"/>
        <v>-4758141</v>
      </c>
      <c r="J38" s="15">
        <f t="shared" si="5"/>
        <v>-625112.55</v>
      </c>
      <c r="K38" s="15">
        <f t="shared" si="5"/>
        <v>0</v>
      </c>
      <c r="L38" s="15">
        <f>M38+N38</f>
        <v>4143194.13</v>
      </c>
      <c r="M38" s="15">
        <f>M39+M42+M46+M48+M49+M50+M51+M52+M53+M54</f>
        <v>3998866.95</v>
      </c>
      <c r="N38" s="15">
        <f t="shared" si="5"/>
        <v>144327.18</v>
      </c>
      <c r="O38" s="15">
        <f>P38+Q38</f>
        <v>1778391.08666667</v>
      </c>
      <c r="P38" s="15">
        <f t="shared" si="5"/>
        <v>-1695554.42</v>
      </c>
      <c r="Q38" s="15">
        <f t="shared" si="5"/>
        <v>3473945.50666667</v>
      </c>
      <c r="R38" s="15">
        <f>S38+T38+U38+V38+W38+X38</f>
        <v>1583592.65960196</v>
      </c>
      <c r="S38" s="15">
        <f t="shared" si="5"/>
        <v>933672.78366503</v>
      </c>
      <c r="T38" s="15">
        <f t="shared" si="5"/>
        <v>471698.113207547</v>
      </c>
      <c r="U38" s="15">
        <f t="shared" si="5"/>
        <v>178221.762729387</v>
      </c>
      <c r="V38" s="15">
        <f t="shared" si="5"/>
        <v>0</v>
      </c>
      <c r="W38" s="15">
        <f t="shared" si="5"/>
        <v>0</v>
      </c>
      <c r="X38" s="15">
        <f t="shared" si="5"/>
        <v>0</v>
      </c>
    </row>
    <row r="39" ht="16.5" spans="1:24">
      <c r="A39" s="24" t="s">
        <v>26</v>
      </c>
      <c r="B39" s="158">
        <f t="shared" ref="B39:B68" si="6">C39+D39+E39+F39+G39+H39+L39+O39+R39</f>
        <v>-1.16415321826935e-10</v>
      </c>
      <c r="C39" s="4">
        <f>C40-C41</f>
        <v>1226573.20794521</v>
      </c>
      <c r="D39" s="4">
        <f>D40-D41</f>
        <v>0</v>
      </c>
      <c r="E39" s="4">
        <f>E40-E41</f>
        <v>2786.37</v>
      </c>
      <c r="F39" s="4">
        <f>F40-F41</f>
        <v>0</v>
      </c>
      <c r="G39" s="15">
        <f t="shared" ref="G39:X39" si="7">G40-G41</f>
        <v>141674.45</v>
      </c>
      <c r="H39" s="15">
        <f t="shared" ref="H39:H68" si="8">I39+J39+K39</f>
        <v>0</v>
      </c>
      <c r="I39" s="4">
        <f t="shared" si="7"/>
        <v>0</v>
      </c>
      <c r="J39" s="4">
        <f t="shared" si="7"/>
        <v>0</v>
      </c>
      <c r="K39" s="4">
        <f t="shared" si="7"/>
        <v>0</v>
      </c>
      <c r="L39" s="15">
        <f t="shared" ref="L39:L68" si="9">M39+N39</f>
        <v>-701922.47</v>
      </c>
      <c r="M39" s="4">
        <f t="shared" si="7"/>
        <v>-701922.47</v>
      </c>
      <c r="N39" s="4">
        <f t="shared" si="7"/>
        <v>0</v>
      </c>
      <c r="O39" s="15">
        <f t="shared" ref="O39:O68" si="10">P39+Q39</f>
        <v>-754591.01</v>
      </c>
      <c r="P39" s="4">
        <f t="shared" si="7"/>
        <v>-754591.01</v>
      </c>
      <c r="Q39" s="4">
        <f t="shared" si="7"/>
        <v>0</v>
      </c>
      <c r="R39" s="15">
        <f t="shared" ref="R39:R68" si="11">S39+T39+U39+V39+W39+X39</f>
        <v>85479.4520547945</v>
      </c>
      <c r="S39" s="4">
        <f t="shared" si="7"/>
        <v>48767.1232876712</v>
      </c>
      <c r="T39" s="4">
        <f t="shared" si="7"/>
        <v>0</v>
      </c>
      <c r="U39" s="4">
        <f t="shared" si="7"/>
        <v>36712.3287671233</v>
      </c>
      <c r="V39" s="4">
        <f t="shared" si="7"/>
        <v>0</v>
      </c>
      <c r="W39" s="4">
        <f t="shared" si="7"/>
        <v>0</v>
      </c>
      <c r="X39" s="4">
        <f t="shared" si="7"/>
        <v>0</v>
      </c>
    </row>
    <row r="40" ht="16.5" spans="1:24">
      <c r="A40" s="26" t="s">
        <v>27</v>
      </c>
      <c r="B40" s="158">
        <f t="shared" si="6"/>
        <v>-1.16415321826935e-10</v>
      </c>
      <c r="C40" s="4">
        <f>SUMIFS(调整区域!$F:$F,调整区域!$D:$D,$A40,调整区域!$E:$E,C37)+SUMIFS(调整区域!$H:$H,调整区域!$D:$D,$A40,调整区域!$G:$G,C37)</f>
        <v>1226573.20794521</v>
      </c>
      <c r="D40" s="4">
        <f>SUMIFS(调整区域!$F:$F,调整区域!$D:$D,$A40,调整区域!$E:$E,D37)+SUMIFS(调整区域!$H:$H,调整区域!$D:$D,$A40,调整区域!$G:$G,D37)</f>
        <v>0</v>
      </c>
      <c r="E40" s="4">
        <f>SUMIFS(调整区域!$F:$F,调整区域!$D:$D,$A40,调整区域!$E:$E,E37)+SUMIFS(调整区域!$H:$H,调整区域!$D:$D,$A40,调整区域!$G:$G,E37)</f>
        <v>2786.37</v>
      </c>
      <c r="F40" s="4">
        <f>SUMIFS(调整区域!$F:$F,调整区域!$D:$D,$A40,调整区域!$E:$E,F37)+SUMIFS(调整区域!$H:$H,调整区域!$D:$D,$A40,调整区域!$G:$G,F37)</f>
        <v>0</v>
      </c>
      <c r="G40" s="15">
        <f>SUMIFS(调整区域!$F:$F,调整区域!$D:$D,$A40,调整区域!$E:$E,G37)+SUMIFS(调整区域!$H:$H,调整区域!$D:$D,$A40,调整区域!$G:$G,G37)</f>
        <v>141674.45</v>
      </c>
      <c r="H40" s="15">
        <f t="shared" si="8"/>
        <v>0</v>
      </c>
      <c r="I40" s="4">
        <f>SUMIFS(调整区域!$F:$F,调整区域!$D:$D,$A40,调整区域!$E:$E,I37)+SUMIFS(调整区域!$H:$H,调整区域!$D:$D,$A40,调整区域!$G:$G,I37)</f>
        <v>0</v>
      </c>
      <c r="J40" s="4">
        <f>SUMIFS(调整区域!$F:$F,调整区域!$D:$D,$A40,调整区域!$E:$E,J37)+SUMIFS(调整区域!$H:$H,调整区域!$D:$D,$A40,调整区域!$G:$G,J37)</f>
        <v>0</v>
      </c>
      <c r="K40" s="4">
        <f>SUMIFS(调整区域!$F:$F,调整区域!$D:$D,$A40,调整区域!$E:$E,K37)+SUMIFS(调整区域!$H:$H,调整区域!$D:$D,$A40,调整区域!$G:$G,K37)</f>
        <v>0</v>
      </c>
      <c r="L40" s="15">
        <f t="shared" si="9"/>
        <v>-701922.47</v>
      </c>
      <c r="M40" s="4">
        <f>SUMIFS(调整区域!$F:$F,调整区域!$D:$D,$A40,调整区域!$E:$E,M37)+SUMIFS(调整区域!$H:$H,调整区域!$D:$D,$A40,调整区域!$G:$G,M37)</f>
        <v>-701922.47</v>
      </c>
      <c r="N40" s="4">
        <f>SUMIFS(调整区域!$F:$F,调整区域!$D:$D,$A40,调整区域!$E:$E,N37)+SUMIFS(调整区域!$H:$H,调整区域!$D:$D,$A40,调整区域!$G:$G,N37)</f>
        <v>0</v>
      </c>
      <c r="O40" s="15">
        <f t="shared" si="10"/>
        <v>-754591.01</v>
      </c>
      <c r="P40" s="4">
        <f>SUMIFS(调整区域!$F:$F,调整区域!$D:$D,$A40,调整区域!$E:$E,P37)+SUMIFS(调整区域!$H:$H,调整区域!$D:$D,$A40,调整区域!$G:$G,P37)</f>
        <v>-754591.01</v>
      </c>
      <c r="Q40" s="4">
        <f>SUMIFS(调整区域!$F:$F,调整区域!$D:$D,$A40,调整区域!$E:$E,Q37)+SUMIFS(调整区域!$H:$H,调整区域!$D:$D,$A40,调整区域!$G:$G,Q37)</f>
        <v>0</v>
      </c>
      <c r="R40" s="15">
        <f t="shared" si="11"/>
        <v>85479.4520547945</v>
      </c>
      <c r="S40" s="4">
        <f>SUMIFS(调整区域!$F:$F,调整区域!$D:$D,$A40,调整区域!$E:$E,S37)+SUMIFS(调整区域!$H:$H,调整区域!$D:$D,$A40,调整区域!$G:$G,S37)</f>
        <v>48767.1232876712</v>
      </c>
      <c r="T40" s="4">
        <f>SUMIFS(调整区域!$F:$F,调整区域!$D:$D,$A40,调整区域!$E:$E,T37)+SUMIFS(调整区域!$H:$H,调整区域!$D:$D,$A40,调整区域!$G:$G,T37)</f>
        <v>0</v>
      </c>
      <c r="U40" s="4">
        <f>SUMIFS(调整区域!$F:$F,调整区域!$D:$D,$A40,调整区域!$E:$E,U37)+SUMIFS(调整区域!$H:$H,调整区域!$D:$D,$A40,调整区域!$G:$G,U37)</f>
        <v>36712.3287671233</v>
      </c>
      <c r="V40" s="4">
        <f>SUMIFS(调整区域!$F:$F,调整区域!$D:$D,$A40,调整区域!$E:$E,V37)+SUMIFS(调整区域!$H:$H,调整区域!$D:$D,$A40,调整区域!$G:$G,V37)</f>
        <v>0</v>
      </c>
      <c r="W40" s="4">
        <f>SUMIFS(调整区域!$F:$F,调整区域!$D:$D,$A40,调整区域!$E:$E,W37)+SUMIFS(调整区域!$H:$H,调整区域!$D:$D,$A40,调整区域!$G:$G,W37)</f>
        <v>0</v>
      </c>
      <c r="X40" s="4">
        <f>SUMIFS(调整区域!$F:$F,调整区域!$D:$D,$A40,调整区域!$E:$E,X37)+SUMIFS(调整区域!$H:$H,调整区域!$D:$D,$A40,调整区域!$G:$G,X37)</f>
        <v>0</v>
      </c>
    </row>
    <row r="41" ht="16.5" spans="1:24">
      <c r="A41" s="26" t="s">
        <v>28</v>
      </c>
      <c r="B41" s="158">
        <f t="shared" si="6"/>
        <v>0</v>
      </c>
      <c r="C41" s="4">
        <f>SUMIFS(调整区域!$F:$F,调整区域!$D:$D,$A41,调整区域!$E:$E,C37)+SUMIFS(调整区域!$H:$H,调整区域!$D:$D,$A41,调整区域!$G:$G,C37)</f>
        <v>0</v>
      </c>
      <c r="D41" s="4">
        <f>SUMIFS(调整区域!$F:$F,调整区域!$D:$D,$A41,调整区域!$E:$E,D37)+SUMIFS(调整区域!$H:$H,调整区域!$D:$D,$A41,调整区域!$G:$G,D37)</f>
        <v>0</v>
      </c>
      <c r="E41" s="4">
        <f>SUMIFS(调整区域!$F:$F,调整区域!$D:$D,$A41,调整区域!$E:$E,E37)+SUMIFS(调整区域!$H:$H,调整区域!$D:$D,$A41,调整区域!$G:$G,E37)</f>
        <v>0</v>
      </c>
      <c r="F41" s="4">
        <f>SUMIFS(调整区域!$F:$F,调整区域!$D:$D,$A41,调整区域!$E:$E,F37)+SUMIFS(调整区域!$H:$H,调整区域!$D:$D,$A41,调整区域!$G:$G,F37)</f>
        <v>0</v>
      </c>
      <c r="G41" s="15">
        <f>SUMIFS(调整区域!$F:$F,调整区域!$D:$D,$A41,调整区域!$E:$E,G37)+SUMIFS(调整区域!$H:$H,调整区域!$D:$D,$A41,调整区域!$G:$G,G37)</f>
        <v>0</v>
      </c>
      <c r="H41" s="15">
        <f t="shared" si="8"/>
        <v>0</v>
      </c>
      <c r="I41" s="4">
        <f>SUMIFS(调整区域!$F:$F,调整区域!$D:$D,$A41,调整区域!$E:$E,I37)+SUMIFS(调整区域!$H:$H,调整区域!$D:$D,$A41,调整区域!$G:$G,I37)</f>
        <v>0</v>
      </c>
      <c r="J41" s="4">
        <f>SUMIFS(调整区域!$F:$F,调整区域!$D:$D,$A41,调整区域!$E:$E,J37)+SUMIFS(调整区域!$H:$H,调整区域!$D:$D,$A41,调整区域!$G:$G,J37)</f>
        <v>0</v>
      </c>
      <c r="K41" s="4">
        <f>SUMIFS(调整区域!$F:$F,调整区域!$D:$D,$A41,调整区域!$E:$E,K37)+SUMIFS(调整区域!$H:$H,调整区域!$D:$D,$A41,调整区域!$G:$G,K37)</f>
        <v>0</v>
      </c>
      <c r="L41" s="15">
        <f t="shared" si="9"/>
        <v>0</v>
      </c>
      <c r="M41" s="4">
        <f>SUMIFS(调整区域!$F:$F,调整区域!$D:$D,$A41,调整区域!$E:$E,M37)+SUMIFS(调整区域!$H:$H,调整区域!$D:$D,$A41,调整区域!$G:$G,M37)</f>
        <v>0</v>
      </c>
      <c r="N41" s="4">
        <f>SUMIFS(调整区域!$F:$F,调整区域!$D:$D,$A41,调整区域!$E:$E,N37)+SUMIFS(调整区域!$H:$H,调整区域!$D:$D,$A41,调整区域!$G:$G,N37)</f>
        <v>0</v>
      </c>
      <c r="O41" s="15">
        <f t="shared" si="10"/>
        <v>0</v>
      </c>
      <c r="P41" s="4">
        <f>SUMIFS(调整区域!$F:$F,调整区域!$D:$D,$A41,调整区域!$E:$E,P37)+SUMIFS(调整区域!$H:$H,调整区域!$D:$D,$A41,调整区域!$G:$G,P37)</f>
        <v>0</v>
      </c>
      <c r="Q41" s="4">
        <f>SUMIFS(调整区域!$F:$F,调整区域!$D:$D,$A41,调整区域!$E:$E,Q37)+SUMIFS(调整区域!$H:$H,调整区域!$D:$D,$A41,调整区域!$G:$G,Q37)</f>
        <v>0</v>
      </c>
      <c r="R41" s="15">
        <f t="shared" si="11"/>
        <v>0</v>
      </c>
      <c r="S41" s="4">
        <f>SUMIFS(调整区域!$F:$F,调整区域!$D:$D,$A41,调整区域!$E:$E,S37)+SUMIFS(调整区域!$H:$H,调整区域!$D:$D,$A41,调整区域!$G:$G,S37)</f>
        <v>0</v>
      </c>
      <c r="T41" s="4">
        <f>SUMIFS(调整区域!$F:$F,调整区域!$D:$D,$A41,调整区域!$E:$E,T37)+SUMIFS(调整区域!$H:$H,调整区域!$D:$D,$A41,调整区域!$G:$G,T37)</f>
        <v>0</v>
      </c>
      <c r="U41" s="4">
        <f>SUMIFS(调整区域!$F:$F,调整区域!$D:$D,$A41,调整区域!$E:$E,U37)+SUMIFS(调整区域!$H:$H,调整区域!$D:$D,$A41,调整区域!$G:$G,U37)</f>
        <v>0</v>
      </c>
      <c r="V41" s="4">
        <f>SUMIFS(调整区域!$F:$F,调整区域!$D:$D,$A41,调整区域!$E:$E,V37)+SUMIFS(调整区域!$H:$H,调整区域!$D:$D,$A41,调整区域!$G:$G,V37)</f>
        <v>0</v>
      </c>
      <c r="W41" s="4">
        <f>SUMIFS(调整区域!$F:$F,调整区域!$D:$D,$A41,调整区域!$E:$E,W37)+SUMIFS(调整区域!$H:$H,调整区域!$D:$D,$A41,调整区域!$G:$G,W37)</f>
        <v>0</v>
      </c>
      <c r="X41" s="4">
        <f>SUMIFS(调整区域!$F:$F,调整区域!$D:$D,$A41,调整区域!$E:$E,X37)+SUMIFS(调整区域!$H:$H,调整区域!$D:$D,$A41,调整区域!$G:$G,X37)</f>
        <v>0</v>
      </c>
    </row>
    <row r="42" ht="16.5" spans="1:24">
      <c r="A42" s="24" t="s">
        <v>29</v>
      </c>
      <c r="B42" s="158">
        <f t="shared" si="6"/>
        <v>0</v>
      </c>
      <c r="C42" s="4">
        <f>C43+C44+C45</f>
        <v>-1498113.20754717</v>
      </c>
      <c r="D42" s="4">
        <f>D43+D44+D45</f>
        <v>0</v>
      </c>
      <c r="E42" s="4">
        <f>E43+E44+E45</f>
        <v>92704.58</v>
      </c>
      <c r="F42" s="4">
        <f>F43+F44+F45</f>
        <v>0</v>
      </c>
      <c r="G42" s="15">
        <f t="shared" ref="G42:X42" si="12">G43+G44+G45</f>
        <v>382130.76</v>
      </c>
      <c r="H42" s="15">
        <f t="shared" si="8"/>
        <v>-625112.55</v>
      </c>
      <c r="I42" s="4">
        <f t="shared" si="12"/>
        <v>0</v>
      </c>
      <c r="J42" s="4">
        <f t="shared" si="12"/>
        <v>-625112.55</v>
      </c>
      <c r="K42" s="4">
        <f t="shared" si="12"/>
        <v>0</v>
      </c>
      <c r="L42" s="15">
        <f t="shared" si="9"/>
        <v>150277.21</v>
      </c>
      <c r="M42" s="4">
        <f t="shared" si="12"/>
        <v>0</v>
      </c>
      <c r="N42" s="4">
        <f t="shared" si="12"/>
        <v>150277.21</v>
      </c>
      <c r="O42" s="15">
        <f t="shared" si="10"/>
        <v>0</v>
      </c>
      <c r="P42" s="4">
        <f t="shared" si="12"/>
        <v>0</v>
      </c>
      <c r="Q42" s="4">
        <f t="shared" si="12"/>
        <v>0</v>
      </c>
      <c r="R42" s="15">
        <f t="shared" si="11"/>
        <v>1498113.20754717</v>
      </c>
      <c r="S42" s="4">
        <f t="shared" si="12"/>
        <v>884905.660377358</v>
      </c>
      <c r="T42" s="4">
        <f t="shared" si="12"/>
        <v>471698.113207547</v>
      </c>
      <c r="U42" s="4">
        <f t="shared" si="12"/>
        <v>141509.433962264</v>
      </c>
      <c r="V42" s="4">
        <f t="shared" si="12"/>
        <v>0</v>
      </c>
      <c r="W42" s="4">
        <f t="shared" si="12"/>
        <v>0</v>
      </c>
      <c r="X42" s="4">
        <f t="shared" si="12"/>
        <v>0</v>
      </c>
    </row>
    <row r="43" ht="16.5" spans="1:24">
      <c r="A43" s="26" t="s">
        <v>30</v>
      </c>
      <c r="B43" s="158">
        <f t="shared" si="6"/>
        <v>0</v>
      </c>
      <c r="C43" s="4">
        <f>SUMIFS(调整区域!$F:$F,调整区域!$D:$D,$A43,调整区域!$E:$E,C37)+SUMIFS(调整区域!$H:$H,调整区域!$D:$D,$A43,调整区域!$G:$G,C37)</f>
        <v>0</v>
      </c>
      <c r="D43" s="4">
        <f>SUMIFS(调整区域!$F:$F,调整区域!$D:$D,$A43,调整区域!$E:$E,D37)+SUMIFS(调整区域!$H:$H,调整区域!$D:$D,$A43,调整区域!$G:$G,D37)</f>
        <v>0</v>
      </c>
      <c r="E43" s="4">
        <f>SUMIFS(调整区域!$F:$F,调整区域!$D:$D,$A43,调整区域!$E:$E,E37)+SUMIFS(调整区域!$H:$H,调整区域!$D:$D,$A43,调整区域!$G:$G,E37)</f>
        <v>92704.58</v>
      </c>
      <c r="F43" s="4">
        <f>SUMIFS(调整区域!$F:$F,调整区域!$D:$D,$A43,调整区域!$E:$E,F37)+SUMIFS(调整区域!$H:$H,调整区域!$D:$D,$A43,调整区域!$G:$G,F37)</f>
        <v>0</v>
      </c>
      <c r="G43" s="15">
        <f>SUMIFS(调整区域!$F:$F,调整区域!$D:$D,$A43,调整区域!$E:$E,G37)+SUMIFS(调整区域!$H:$H,调整区域!$D:$D,$A43,调整区域!$G:$G,G37)</f>
        <v>-92704.58</v>
      </c>
      <c r="H43" s="15">
        <f t="shared" si="8"/>
        <v>0</v>
      </c>
      <c r="I43" s="4">
        <f>SUMIFS(调整区域!$F:$F,调整区域!$D:$D,$A43,调整区域!$E:$E,I37)+SUMIFS(调整区域!$H:$H,调整区域!$D:$D,$A43,调整区域!$G:$G,I37)</f>
        <v>0</v>
      </c>
      <c r="J43" s="4">
        <f>SUMIFS(调整区域!$F:$F,调整区域!$D:$D,$A43,调整区域!$E:$E,J37)+SUMIFS(调整区域!$H:$H,调整区域!$D:$D,$A43,调整区域!$G:$G,J37)</f>
        <v>0</v>
      </c>
      <c r="K43" s="4">
        <f>SUMIFS(调整区域!$F:$F,调整区域!$D:$D,$A43,调整区域!$E:$E,K37)+SUMIFS(调整区域!$H:$H,调整区域!$D:$D,$A43,调整区域!$G:$G,K37)</f>
        <v>0</v>
      </c>
      <c r="L43" s="15">
        <f t="shared" si="9"/>
        <v>0</v>
      </c>
      <c r="M43" s="4">
        <f>SUMIFS(调整区域!$F:$F,调整区域!$D:$D,$A43,调整区域!$E:$E,M37)+SUMIFS(调整区域!$H:$H,调整区域!$D:$D,$A43,调整区域!$G:$G,M37)</f>
        <v>0</v>
      </c>
      <c r="N43" s="4">
        <f>SUMIFS(调整区域!$F:$F,调整区域!$D:$D,$A43,调整区域!$E:$E,N37)+SUMIFS(调整区域!$H:$H,调整区域!$D:$D,$A43,调整区域!$G:$G,N37)</f>
        <v>0</v>
      </c>
      <c r="O43" s="15">
        <f t="shared" si="10"/>
        <v>0</v>
      </c>
      <c r="P43" s="4">
        <f>SUMIFS(调整区域!$F:$F,调整区域!$D:$D,$A43,调整区域!$E:$E,P37)+SUMIFS(调整区域!$H:$H,调整区域!$D:$D,$A43,调整区域!$G:$G,P37)</f>
        <v>0</v>
      </c>
      <c r="Q43" s="4">
        <f>SUMIFS(调整区域!$F:$F,调整区域!$D:$D,$A43,调整区域!$E:$E,Q37)+SUMIFS(调整区域!$H:$H,调整区域!$D:$D,$A43,调整区域!$G:$G,Q37)</f>
        <v>0</v>
      </c>
      <c r="R43" s="15">
        <f t="shared" si="11"/>
        <v>0</v>
      </c>
      <c r="S43" s="4">
        <f>SUMIFS(调整区域!$F:$F,调整区域!$D:$D,$A43,调整区域!$E:$E,S37)+SUMIFS(调整区域!$H:$H,调整区域!$D:$D,$A43,调整区域!$G:$G,S37)</f>
        <v>0</v>
      </c>
      <c r="T43" s="4">
        <f>SUMIFS(调整区域!$F:$F,调整区域!$D:$D,$A43,调整区域!$E:$E,T37)+SUMIFS(调整区域!$H:$H,调整区域!$D:$D,$A43,调整区域!$G:$G,T37)</f>
        <v>0</v>
      </c>
      <c r="U43" s="4">
        <f>SUMIFS(调整区域!$F:$F,调整区域!$D:$D,$A43,调整区域!$E:$E,U37)+SUMIFS(调整区域!$H:$H,调整区域!$D:$D,$A43,调整区域!$G:$G,U37)</f>
        <v>0</v>
      </c>
      <c r="V43" s="4">
        <f>SUMIFS(调整区域!$F:$F,调整区域!$D:$D,$A43,调整区域!$E:$E,V37)+SUMIFS(调整区域!$H:$H,调整区域!$D:$D,$A43,调整区域!$G:$G,V37)</f>
        <v>0</v>
      </c>
      <c r="W43" s="4">
        <f>SUMIFS(调整区域!$F:$F,调整区域!$D:$D,$A43,调整区域!$E:$E,W37)+SUMIFS(调整区域!$H:$H,调整区域!$D:$D,$A43,调整区域!$G:$G,W37)</f>
        <v>0</v>
      </c>
      <c r="X43" s="4">
        <f>SUMIFS(调整区域!$F:$F,调整区域!$D:$D,$A43,调整区域!$E:$E,X37)+SUMIFS(调整区域!$H:$H,调整区域!$D:$D,$A43,调整区域!$G:$G,X37)</f>
        <v>0</v>
      </c>
    </row>
    <row r="44" ht="16.5" spans="1:24">
      <c r="A44" s="26" t="s">
        <v>31</v>
      </c>
      <c r="B44" s="158">
        <f t="shared" si="6"/>
        <v>0</v>
      </c>
      <c r="C44" s="4">
        <f>SUMIFS(调整区域!$F:$F,调整区域!$D:$D,$A44,调整区域!$E:$E,C37)+SUMIFS(调整区域!$H:$H,调整区域!$D:$D,$A44,调整区域!$G:$G,C37)</f>
        <v>-1498113.20754717</v>
      </c>
      <c r="D44" s="4">
        <f>SUMIFS(调整区域!$F:$F,调整区域!$D:$D,$A44,调整区域!$E:$E,D37)+SUMIFS(调整区域!$H:$H,调整区域!$D:$D,$A44,调整区域!$G:$G,D37)</f>
        <v>0</v>
      </c>
      <c r="E44" s="4">
        <f>SUMIFS(调整区域!$F:$F,调整区域!$D:$D,$A44,调整区域!$E:$E,E37)+SUMIFS(调整区域!$H:$H,调整区域!$D:$D,$A44,调整区域!$G:$G,E37)</f>
        <v>0</v>
      </c>
      <c r="F44" s="4">
        <f>SUMIFS(调整区域!$F:$F,调整区域!$D:$D,$A44,调整区域!$E:$E,F37)+SUMIFS(调整区域!$H:$H,调整区域!$D:$D,$A44,调整区域!$G:$G,F37)</f>
        <v>0</v>
      </c>
      <c r="G44" s="15">
        <f>SUMIFS(调整区域!$F:$F,调整区域!$D:$D,$A44,调整区域!$E:$E,G37)+SUMIFS(调整区域!$H:$H,调整区域!$D:$D,$A44,调整区域!$G:$G,G37)</f>
        <v>0</v>
      </c>
      <c r="H44" s="15">
        <f t="shared" si="8"/>
        <v>0</v>
      </c>
      <c r="I44" s="4">
        <f>SUMIFS(调整区域!$F:$F,调整区域!$D:$D,$A44,调整区域!$E:$E,I37)+SUMIFS(调整区域!$H:$H,调整区域!$D:$D,$A44,调整区域!$G:$G,I37)</f>
        <v>0</v>
      </c>
      <c r="J44" s="4">
        <f>SUMIFS(调整区域!$F:$F,调整区域!$D:$D,$A44,调整区域!$E:$E,J37)+SUMIFS(调整区域!$H:$H,调整区域!$D:$D,$A44,调整区域!$G:$G,J37)</f>
        <v>0</v>
      </c>
      <c r="K44" s="4">
        <f>SUMIFS(调整区域!$F:$F,调整区域!$D:$D,$A44,调整区域!$E:$E,K37)+SUMIFS(调整区域!$H:$H,调整区域!$D:$D,$A44,调整区域!$G:$G,K37)</f>
        <v>0</v>
      </c>
      <c r="L44" s="15">
        <f t="shared" si="9"/>
        <v>0</v>
      </c>
      <c r="M44" s="4">
        <f>SUMIFS(调整区域!$F:$F,调整区域!$D:$D,$A44,调整区域!$E:$E,M37)+SUMIFS(调整区域!$H:$H,调整区域!$D:$D,$A44,调整区域!$G:$G,M37)</f>
        <v>0</v>
      </c>
      <c r="N44" s="4">
        <f>SUMIFS(调整区域!$F:$F,调整区域!$D:$D,$A44,调整区域!$E:$E,N37)+SUMIFS(调整区域!$H:$H,调整区域!$D:$D,$A44,调整区域!$G:$G,N37)</f>
        <v>0</v>
      </c>
      <c r="O44" s="15">
        <f t="shared" si="10"/>
        <v>0</v>
      </c>
      <c r="P44" s="4">
        <f>SUMIFS(调整区域!$F:$F,调整区域!$D:$D,$A44,调整区域!$E:$E,P37)+SUMIFS(调整区域!$H:$H,调整区域!$D:$D,$A44,调整区域!$G:$G,P37)</f>
        <v>0</v>
      </c>
      <c r="Q44" s="4">
        <f>SUMIFS(调整区域!$F:$F,调整区域!$D:$D,$A44,调整区域!$E:$E,Q37)+SUMIFS(调整区域!$H:$H,调整区域!$D:$D,$A44,调整区域!$G:$G,Q37)</f>
        <v>0</v>
      </c>
      <c r="R44" s="15">
        <f t="shared" si="11"/>
        <v>1498113.20754717</v>
      </c>
      <c r="S44" s="4">
        <f>SUMIFS(调整区域!$F:$F,调整区域!$D:$D,$A44,调整区域!$E:$E,S37)+SUMIFS(调整区域!$H:$H,调整区域!$D:$D,$A44,调整区域!$G:$G,S37)</f>
        <v>884905.660377358</v>
      </c>
      <c r="T44" s="4">
        <f>SUMIFS(调整区域!$F:$F,调整区域!$D:$D,$A44,调整区域!$E:$E,T37)+SUMIFS(调整区域!$H:$H,调整区域!$D:$D,$A44,调整区域!$G:$G,T37)</f>
        <v>471698.113207547</v>
      </c>
      <c r="U44" s="4">
        <f>SUMIFS(调整区域!$F:$F,调整区域!$D:$D,$A44,调整区域!$E:$E,U37)+SUMIFS(调整区域!$H:$H,调整区域!$D:$D,$A44,调整区域!$G:$G,U37)</f>
        <v>141509.433962264</v>
      </c>
      <c r="V44" s="4">
        <f>SUMIFS(调整区域!$F:$F,调整区域!$D:$D,$A44,调整区域!$E:$E,V37)+SUMIFS(调整区域!$H:$H,调整区域!$D:$D,$A44,调整区域!$G:$G,V37)</f>
        <v>0</v>
      </c>
      <c r="W44" s="4">
        <f>SUMIFS(调整区域!$F:$F,调整区域!$D:$D,$A44,调整区域!$E:$E,W37)+SUMIFS(调整区域!$H:$H,调整区域!$D:$D,$A44,调整区域!$G:$G,W37)</f>
        <v>0</v>
      </c>
      <c r="X44" s="4">
        <f>SUMIFS(调整区域!$F:$F,调整区域!$D:$D,$A44,调整区域!$E:$E,X37)+SUMIFS(调整区域!$H:$H,调整区域!$D:$D,$A44,调整区域!$G:$G,X37)</f>
        <v>0</v>
      </c>
    </row>
    <row r="45" ht="16.5" spans="1:24">
      <c r="A45" s="26" t="s">
        <v>32</v>
      </c>
      <c r="B45" s="158">
        <f t="shared" si="6"/>
        <v>0</v>
      </c>
      <c r="C45" s="4">
        <f>SUMIFS(调整区域!$F:$F,调整区域!$D:$D,$A45,调整区域!$E:$E,C37)+SUMIFS(调整区域!$H:$H,调整区域!$D:$D,$A45,调整区域!$G:$G,C37)</f>
        <v>0</v>
      </c>
      <c r="D45" s="4">
        <f>SUMIFS(调整区域!$F:$F,调整区域!$D:$D,$A45,调整区域!$E:$E,D37)+SUMIFS(调整区域!$H:$H,调整区域!$D:$D,$A45,调整区域!$G:$G,D37)</f>
        <v>0</v>
      </c>
      <c r="E45" s="4">
        <f>SUMIFS(调整区域!$F:$F,调整区域!$D:$D,$A45,调整区域!$E:$E,E37)+SUMIFS(调整区域!$H:$H,调整区域!$D:$D,$A45,调整区域!$G:$G,E37)</f>
        <v>0</v>
      </c>
      <c r="F45" s="4">
        <f>SUMIFS(调整区域!$F:$F,调整区域!$D:$D,$A45,调整区域!$E:$E,F37)+SUMIFS(调整区域!$H:$H,调整区域!$D:$D,$A45,调整区域!$G:$G,F37)</f>
        <v>0</v>
      </c>
      <c r="G45" s="15">
        <f>SUMIFS(调整区域!$F:$F,调整区域!$D:$D,$A45,调整区域!$E:$E,G37)+SUMIFS(调整区域!$H:$H,调整区域!$D:$D,$A45,调整区域!$G:$G,G37)</f>
        <v>474835.34</v>
      </c>
      <c r="H45" s="15">
        <f t="shared" si="8"/>
        <v>-625112.55</v>
      </c>
      <c r="I45" s="4">
        <f>SUMIFS(调整区域!$F:$F,调整区域!$D:$D,$A45,调整区域!$E:$E,I37)+SUMIFS(调整区域!$H:$H,调整区域!$D:$D,$A45,调整区域!$G:$G,I37)</f>
        <v>0</v>
      </c>
      <c r="J45" s="4">
        <f>SUMIFS(调整区域!$F:$F,调整区域!$D:$D,$A45,调整区域!$E:$E,J37)+SUMIFS(调整区域!$H:$H,调整区域!$D:$D,$A45,调整区域!$G:$G,J37)</f>
        <v>-625112.55</v>
      </c>
      <c r="K45" s="4">
        <f>SUMIFS(调整区域!$F:$F,调整区域!$D:$D,$A45,调整区域!$E:$E,K37)+SUMIFS(调整区域!$H:$H,调整区域!$D:$D,$A45,调整区域!$G:$G,K37)</f>
        <v>0</v>
      </c>
      <c r="L45" s="15">
        <f t="shared" si="9"/>
        <v>150277.21</v>
      </c>
      <c r="M45" s="4">
        <f>SUMIFS(调整区域!$F:$F,调整区域!$D:$D,$A45,调整区域!$E:$E,M37)+SUMIFS(调整区域!$H:$H,调整区域!$D:$D,$A45,调整区域!$G:$G,M37)</f>
        <v>0</v>
      </c>
      <c r="N45" s="4">
        <f>SUMIFS(调整区域!$F:$F,调整区域!$D:$D,$A45,调整区域!$E:$E,N37)+SUMIFS(调整区域!$H:$H,调整区域!$D:$D,$A45,调整区域!$G:$G,N37)</f>
        <v>150277.21</v>
      </c>
      <c r="O45" s="15">
        <f t="shared" si="10"/>
        <v>0</v>
      </c>
      <c r="P45" s="4">
        <f>SUMIFS(调整区域!$F:$F,调整区域!$D:$D,$A45,调整区域!$E:$E,P37)+SUMIFS(调整区域!$H:$H,调整区域!$D:$D,$A45,调整区域!$G:$G,P37)</f>
        <v>0</v>
      </c>
      <c r="Q45" s="4">
        <f>SUMIFS(调整区域!$F:$F,调整区域!$D:$D,$A45,调整区域!$E:$E,Q37)+SUMIFS(调整区域!$H:$H,调整区域!$D:$D,$A45,调整区域!$G:$G,Q37)</f>
        <v>0</v>
      </c>
      <c r="R45" s="15">
        <f t="shared" si="11"/>
        <v>0</v>
      </c>
      <c r="S45" s="4">
        <f>SUMIFS(调整区域!$F:$F,调整区域!$D:$D,$A45,调整区域!$E:$E,S37)+SUMIFS(调整区域!$H:$H,调整区域!$D:$D,$A45,调整区域!$G:$G,S37)</f>
        <v>0</v>
      </c>
      <c r="T45" s="4">
        <f>SUMIFS(调整区域!$F:$F,调整区域!$D:$D,$A45,调整区域!$E:$E,T37)+SUMIFS(调整区域!$H:$H,调整区域!$D:$D,$A45,调整区域!$G:$G,T37)</f>
        <v>0</v>
      </c>
      <c r="U45" s="4">
        <f>SUMIFS(调整区域!$F:$F,调整区域!$D:$D,$A45,调整区域!$E:$E,U37)+SUMIFS(调整区域!$H:$H,调整区域!$D:$D,$A45,调整区域!$G:$G,U37)</f>
        <v>0</v>
      </c>
      <c r="V45" s="4">
        <f>SUMIFS(调整区域!$F:$F,调整区域!$D:$D,$A45,调整区域!$E:$E,V37)+SUMIFS(调整区域!$H:$H,调整区域!$D:$D,$A45,调整区域!$G:$G,V37)</f>
        <v>0</v>
      </c>
      <c r="W45" s="4">
        <f>SUMIFS(调整区域!$F:$F,调整区域!$D:$D,$A45,调整区域!$E:$E,W37)+SUMIFS(调整区域!$H:$H,调整区域!$D:$D,$A45,调整区域!$G:$G,W37)</f>
        <v>0</v>
      </c>
      <c r="X45" s="4">
        <f>SUMIFS(调整区域!$F:$F,调整区域!$D:$D,$A45,调整区域!$E:$E,X37)+SUMIFS(调整区域!$H:$H,调整区域!$D:$D,$A45,调整区域!$G:$G,X37)</f>
        <v>0</v>
      </c>
    </row>
    <row r="46" ht="16.5" spans="1:24">
      <c r="A46" s="24" t="s">
        <v>33</v>
      </c>
      <c r="B46" s="158">
        <f t="shared" si="6"/>
        <v>4.36557456851006e-11</v>
      </c>
      <c r="C46" s="4">
        <f>SUMIFS(调整区域!$F:$F,调整区域!$D:$D,$A46,调整区域!$E:$E,C37)+SUMIFS(调整区域!$H:$H,调整区域!$D:$D,$A46,调整区域!$G:$G,C37)</f>
        <v>824177.78</v>
      </c>
      <c r="D46" s="4">
        <f>SUMIFS(调整区域!$F:$F,调整区域!$D:$D,$A46,调整区域!$E:$E,D37)+SUMIFS(调整区域!$H:$H,调整区域!$D:$D,$A46,调整区域!$G:$G,D37)</f>
        <v>0</v>
      </c>
      <c r="E46" s="4">
        <f>SUMIFS(调整区域!$F:$F,调整区域!$D:$D,$A46,调整区域!$E:$E,E37)+SUMIFS(调整区域!$H:$H,调整区域!$D:$D,$A46,调整区域!$G:$G,E37)</f>
        <v>0</v>
      </c>
      <c r="F46" s="4">
        <f>SUMIFS(调整区域!$F:$F,调整区域!$D:$D,$A46,调整区域!$E:$E,F37)+SUMIFS(调整区域!$H:$H,调整区域!$D:$D,$A46,调整区域!$G:$G,F37)</f>
        <v>0</v>
      </c>
      <c r="G46" s="15">
        <f>SUMIFS(调整区域!$F:$F,调整区域!$D:$D,$A46,调整区域!$E:$E,G37)+SUMIFS(调整区域!$H:$H,调整区域!$D:$D,$A46,调整区域!$G:$G,G37)</f>
        <v>0</v>
      </c>
      <c r="H46" s="15">
        <f t="shared" si="8"/>
        <v>0</v>
      </c>
      <c r="I46" s="4">
        <f>SUMIFS(调整区域!$F:$F,调整区域!$D:$D,$A46,调整区域!$E:$E,I37)+SUMIFS(调整区域!$H:$H,调整区域!$D:$D,$A46,调整区域!$G:$G,I37)</f>
        <v>0</v>
      </c>
      <c r="J46" s="4">
        <f>SUMIFS(调整区域!$F:$F,调整区域!$D:$D,$A46,调整区域!$E:$E,J37)+SUMIFS(调整区域!$H:$H,调整区域!$D:$D,$A46,调整区域!$G:$G,J37)</f>
        <v>0</v>
      </c>
      <c r="K46" s="4">
        <f>SUMIFS(调整区域!$F:$F,调整区域!$D:$D,$A46,调整区域!$E:$E,K37)+SUMIFS(调整区域!$H:$H,调整区域!$D:$D,$A46,调整区域!$G:$G,K37)</f>
        <v>0</v>
      </c>
      <c r="L46" s="15">
        <f t="shared" si="9"/>
        <v>-866630.61</v>
      </c>
      <c r="M46" s="4">
        <f>SUMIFS(调整区域!$F:$F,调整区域!$D:$D,$A46,调整区域!$E:$E,M37)+SUMIFS(调整区域!$H:$H,调整区域!$D:$D,$A46,调整区域!$G:$G,M37)</f>
        <v>-866630.61</v>
      </c>
      <c r="N46" s="4">
        <f>SUMIFS(调整区域!$F:$F,调整区域!$D:$D,$A46,调整区域!$E:$E,N37)+SUMIFS(调整区域!$H:$H,调整区域!$D:$D,$A46,调整区域!$G:$G,N37)</f>
        <v>0</v>
      </c>
      <c r="O46" s="15">
        <f t="shared" si="10"/>
        <v>42452.83</v>
      </c>
      <c r="P46" s="4">
        <f>SUMIFS(调整区域!$F:$F,调整区域!$D:$D,$A46,调整区域!$E:$E,P37)+SUMIFS(调整区域!$H:$H,调整区域!$D:$D,$A46,调整区域!$G:$G,P37)</f>
        <v>42452.83</v>
      </c>
      <c r="Q46" s="4">
        <f>SUMIFS(调整区域!$F:$F,调整区域!$D:$D,$A46,调整区域!$E:$E,Q37)+SUMIFS(调整区域!$H:$H,调整区域!$D:$D,$A46,调整区域!$G:$G,Q37)</f>
        <v>0</v>
      </c>
      <c r="R46" s="15">
        <f t="shared" si="11"/>
        <v>0</v>
      </c>
      <c r="S46" s="4">
        <f>SUMIFS(调整区域!$F:$F,调整区域!$D:$D,$A46,调整区域!$E:$E,S37)+SUMIFS(调整区域!$H:$H,调整区域!$D:$D,$A46,调整区域!$G:$G,S37)</f>
        <v>0</v>
      </c>
      <c r="T46" s="4">
        <f>SUMIFS(调整区域!$F:$F,调整区域!$D:$D,$A46,调整区域!$E:$E,T37)+SUMIFS(调整区域!$H:$H,调整区域!$D:$D,$A46,调整区域!$G:$G,T37)</f>
        <v>0</v>
      </c>
      <c r="U46" s="4">
        <f>SUMIFS(调整区域!$F:$F,调整区域!$D:$D,$A46,调整区域!$E:$E,U37)+SUMIFS(调整区域!$H:$H,调整区域!$D:$D,$A46,调整区域!$G:$G,U37)</f>
        <v>0</v>
      </c>
      <c r="V46" s="4">
        <f>SUMIFS(调整区域!$F:$F,调整区域!$D:$D,$A46,调整区域!$E:$E,V37)+SUMIFS(调整区域!$H:$H,调整区域!$D:$D,$A46,调整区域!$G:$G,V37)</f>
        <v>0</v>
      </c>
      <c r="W46" s="4">
        <f>SUMIFS(调整区域!$F:$F,调整区域!$D:$D,$A46,调整区域!$E:$E,W37)+SUMIFS(调整区域!$H:$H,调整区域!$D:$D,$A46,调整区域!$G:$G,W37)</f>
        <v>0</v>
      </c>
      <c r="X46" s="4">
        <f>SUMIFS(调整区域!$F:$F,调整区域!$D:$D,$A46,调整区域!$E:$E,X37)+SUMIFS(调整区域!$H:$H,调整区域!$D:$D,$A46,调整区域!$G:$G,X37)</f>
        <v>0</v>
      </c>
    </row>
    <row r="47" ht="16.5" spans="1:24">
      <c r="A47" s="26" t="s">
        <v>34</v>
      </c>
      <c r="B47" s="158">
        <f t="shared" si="6"/>
        <v>0</v>
      </c>
      <c r="C47" s="4">
        <f>SUMIFS(调整区域!$F:$F,调整区域!$D:$D,$A47,调整区域!$E:$E,C37)+SUMIFS(调整区域!$H:$H,调整区域!$D:$D,$A47,调整区域!$G:$G,C37)</f>
        <v>0</v>
      </c>
      <c r="D47" s="4">
        <f>SUMIFS(调整区域!$F:$F,调整区域!$D:$D,$A47,调整区域!$E:$E,D37)+SUMIFS(调整区域!$H:$H,调整区域!$D:$D,$A47,调整区域!$G:$G,D37)</f>
        <v>0</v>
      </c>
      <c r="E47" s="4">
        <f>SUMIFS(调整区域!$F:$F,调整区域!$D:$D,$A47,调整区域!$E:$E,E37)+SUMIFS(调整区域!$H:$H,调整区域!$D:$D,$A47,调整区域!$G:$G,E37)</f>
        <v>0</v>
      </c>
      <c r="F47" s="4">
        <f>SUMIFS(调整区域!$F:$F,调整区域!$D:$D,$A47,调整区域!$E:$E,F37)+SUMIFS(调整区域!$H:$H,调整区域!$D:$D,$A47,调整区域!$G:$G,F37)</f>
        <v>0</v>
      </c>
      <c r="G47" s="15">
        <f>SUMIFS(调整区域!$F:$F,调整区域!$D:$D,$A47,调整区域!$E:$E,G37)+SUMIFS(调整区域!$H:$H,调整区域!$D:$D,$A47,调整区域!$G:$G,G37)</f>
        <v>0</v>
      </c>
      <c r="H47" s="15">
        <f t="shared" si="8"/>
        <v>0</v>
      </c>
      <c r="I47" s="4">
        <f>SUMIFS(调整区域!$F:$F,调整区域!$D:$D,$A47,调整区域!$E:$E,I37)+SUMIFS(调整区域!$H:$H,调整区域!$D:$D,$A47,调整区域!$G:$G,I37)</f>
        <v>0</v>
      </c>
      <c r="J47" s="4">
        <f>SUMIFS(调整区域!$F:$F,调整区域!$D:$D,$A47,调整区域!$E:$E,J37)+SUMIFS(调整区域!$H:$H,调整区域!$D:$D,$A47,调整区域!$G:$G,J37)</f>
        <v>0</v>
      </c>
      <c r="K47" s="4">
        <f>SUMIFS(调整区域!$F:$F,调整区域!$D:$D,$A47,调整区域!$E:$E,K37)+SUMIFS(调整区域!$H:$H,调整区域!$D:$D,$A47,调整区域!$G:$G,K37)</f>
        <v>0</v>
      </c>
      <c r="L47" s="15">
        <f t="shared" si="9"/>
        <v>0</v>
      </c>
      <c r="M47" s="4">
        <f>SUMIFS(调整区域!$F:$F,调整区域!$D:$D,$A47,调整区域!$E:$E,M37)+SUMIFS(调整区域!$H:$H,调整区域!$D:$D,$A47,调整区域!$G:$G,M37)</f>
        <v>0</v>
      </c>
      <c r="N47" s="4">
        <f>SUMIFS(调整区域!$F:$F,调整区域!$D:$D,$A47,调整区域!$E:$E,N37)+SUMIFS(调整区域!$H:$H,调整区域!$D:$D,$A47,调整区域!$G:$G,N37)</f>
        <v>0</v>
      </c>
      <c r="O47" s="15">
        <f t="shared" si="10"/>
        <v>0</v>
      </c>
      <c r="P47" s="4">
        <f>SUMIFS(调整区域!$F:$F,调整区域!$D:$D,$A47,调整区域!$E:$E,P37)+SUMIFS(调整区域!$H:$H,调整区域!$D:$D,$A47,调整区域!$G:$G,P37)</f>
        <v>0</v>
      </c>
      <c r="Q47" s="4">
        <f>SUMIFS(调整区域!$F:$F,调整区域!$D:$D,$A47,调整区域!$E:$E,Q37)+SUMIFS(调整区域!$H:$H,调整区域!$D:$D,$A47,调整区域!$G:$G,Q37)</f>
        <v>0</v>
      </c>
      <c r="R47" s="15">
        <f t="shared" si="11"/>
        <v>0</v>
      </c>
      <c r="S47" s="4">
        <f>SUMIFS(调整区域!$F:$F,调整区域!$D:$D,$A47,调整区域!$E:$E,S37)+SUMIFS(调整区域!$H:$H,调整区域!$D:$D,$A47,调整区域!$G:$G,S37)</f>
        <v>0</v>
      </c>
      <c r="T47" s="4">
        <f>SUMIFS(调整区域!$F:$F,调整区域!$D:$D,$A47,调整区域!$E:$E,T37)+SUMIFS(调整区域!$H:$H,调整区域!$D:$D,$A47,调整区域!$G:$G,T37)</f>
        <v>0</v>
      </c>
      <c r="U47" s="4">
        <f>SUMIFS(调整区域!$F:$F,调整区域!$D:$D,$A47,调整区域!$E:$E,U37)+SUMIFS(调整区域!$H:$H,调整区域!$D:$D,$A47,调整区域!$G:$G,U37)</f>
        <v>0</v>
      </c>
      <c r="V47" s="4">
        <f>SUMIFS(调整区域!$F:$F,调整区域!$D:$D,$A47,调整区域!$E:$E,V37)+SUMIFS(调整区域!$H:$H,调整区域!$D:$D,$A47,调整区域!$G:$G,V37)</f>
        <v>0</v>
      </c>
      <c r="W47" s="4">
        <f>SUMIFS(调整区域!$F:$F,调整区域!$D:$D,$A47,调整区域!$E:$E,W37)+SUMIFS(调整区域!$H:$H,调整区域!$D:$D,$A47,调整区域!$G:$G,W37)</f>
        <v>0</v>
      </c>
      <c r="X47" s="4">
        <f>SUMIFS(调整区域!$F:$F,调整区域!$D:$D,$A47,调整区域!$E:$E,X37)+SUMIFS(调整区域!$H:$H,调整区域!$D:$D,$A47,调整区域!$G:$G,X37)</f>
        <v>0</v>
      </c>
    </row>
    <row r="48" ht="16.5" spans="1:24">
      <c r="A48" s="24" t="s">
        <v>35</v>
      </c>
      <c r="B48" s="158">
        <f t="shared" si="6"/>
        <v>0</v>
      </c>
      <c r="C48" s="4">
        <f>SUMIFS(调整区域!$F:$F,调整区域!$D:$D,$A48,调整区域!$E:$E,C37)+SUMIFS(调整区域!$H:$H,调整区域!$D:$D,$A48,调整区域!$G:$G,C37)</f>
        <v>0</v>
      </c>
      <c r="D48" s="4">
        <f>SUMIFS(调整区域!$F:$F,调整区域!$D:$D,$A48,调整区域!$E:$E,D37)+SUMIFS(调整区域!$H:$H,调整区域!$D:$D,$A48,调整区域!$G:$G,D37)</f>
        <v>0</v>
      </c>
      <c r="E48" s="4">
        <f>SUMIFS(调整区域!$F:$F,调整区域!$D:$D,$A48,调整区域!$E:$E,E37)+SUMIFS(调整区域!$H:$H,调整区域!$D:$D,$A48,调整区域!$G:$G,E37)</f>
        <v>0</v>
      </c>
      <c r="F48" s="4">
        <f>SUMIFS(调整区域!$F:$F,调整区域!$D:$D,$A48,调整区域!$E:$E,F37)+SUMIFS(调整区域!$H:$H,调整区域!$D:$D,$A48,调整区域!$G:$G,F37)</f>
        <v>0</v>
      </c>
      <c r="G48" s="15">
        <f>SUMIFS(调整区域!$F:$F,调整区域!$D:$D,$A48,调整区域!$E:$E,G37)+SUMIFS(调整区域!$H:$H,调整区域!$D:$D,$A48,调整区域!$G:$G,G37)</f>
        <v>0</v>
      </c>
      <c r="H48" s="15">
        <f t="shared" si="8"/>
        <v>0</v>
      </c>
      <c r="I48" s="4">
        <f>SUMIFS(调整区域!$F:$F,调整区域!$D:$D,$A48,调整区域!$E:$E,I37)+SUMIFS(调整区域!$H:$H,调整区域!$D:$D,$A48,调整区域!$G:$G,I37)</f>
        <v>0</v>
      </c>
      <c r="J48" s="4">
        <f>SUMIFS(调整区域!$F:$F,调整区域!$D:$D,$A48,调整区域!$E:$E,J37)+SUMIFS(调整区域!$H:$H,调整区域!$D:$D,$A48,调整区域!$G:$G,J37)</f>
        <v>0</v>
      </c>
      <c r="K48" s="4">
        <f>SUMIFS(调整区域!$F:$F,调整区域!$D:$D,$A48,调整区域!$E:$E,K37)+SUMIFS(调整区域!$H:$H,调整区域!$D:$D,$A48,调整区域!$G:$G,K37)</f>
        <v>0</v>
      </c>
      <c r="L48" s="15">
        <f t="shared" si="9"/>
        <v>0</v>
      </c>
      <c r="M48" s="4">
        <f>SUMIFS(调整区域!$F:$F,调整区域!$D:$D,$A48,调整区域!$E:$E,M37)+SUMIFS(调整区域!$H:$H,调整区域!$D:$D,$A48,调整区域!$G:$G,M37)</f>
        <v>0</v>
      </c>
      <c r="N48" s="4">
        <f>SUMIFS(调整区域!$F:$F,调整区域!$D:$D,$A48,调整区域!$E:$E,N37)+SUMIFS(调整区域!$H:$H,调整区域!$D:$D,$A48,调整区域!$G:$G,N37)</f>
        <v>0</v>
      </c>
      <c r="O48" s="15">
        <f t="shared" si="10"/>
        <v>0</v>
      </c>
      <c r="P48" s="4">
        <f>SUMIFS(调整区域!$F:$F,调整区域!$D:$D,$A48,调整区域!$E:$E,P37)+SUMIFS(调整区域!$H:$H,调整区域!$D:$D,$A48,调整区域!$G:$G,P37)</f>
        <v>0</v>
      </c>
      <c r="Q48" s="4">
        <f>SUMIFS(调整区域!$F:$F,调整区域!$D:$D,$A48,调整区域!$E:$E,Q37)+SUMIFS(调整区域!$H:$H,调整区域!$D:$D,$A48,调整区域!$G:$G,Q37)</f>
        <v>0</v>
      </c>
      <c r="R48" s="15">
        <f t="shared" si="11"/>
        <v>0</v>
      </c>
      <c r="S48" s="4">
        <f>SUMIFS(调整区域!$F:$F,调整区域!$D:$D,$A48,调整区域!$E:$E,S37)+SUMIFS(调整区域!$H:$H,调整区域!$D:$D,$A48,调整区域!$G:$G,S37)</f>
        <v>0</v>
      </c>
      <c r="T48" s="4">
        <f>SUMIFS(调整区域!$F:$F,调整区域!$D:$D,$A48,调整区域!$E:$E,T37)+SUMIFS(调整区域!$H:$H,调整区域!$D:$D,$A48,调整区域!$G:$G,T37)</f>
        <v>0</v>
      </c>
      <c r="U48" s="4">
        <f>SUMIFS(调整区域!$F:$F,调整区域!$D:$D,$A48,调整区域!$E:$E,U37)+SUMIFS(调整区域!$H:$H,调整区域!$D:$D,$A48,调整区域!$G:$G,U37)</f>
        <v>0</v>
      </c>
      <c r="V48" s="4">
        <f>SUMIFS(调整区域!$F:$F,调整区域!$D:$D,$A48,调整区域!$E:$E,V37)+SUMIFS(调整区域!$H:$H,调整区域!$D:$D,$A48,调整区域!$G:$G,V37)</f>
        <v>0</v>
      </c>
      <c r="W48" s="4">
        <f>SUMIFS(调整区域!$F:$F,调整区域!$D:$D,$A48,调整区域!$E:$E,W37)+SUMIFS(调整区域!$H:$H,调整区域!$D:$D,$A48,调整区域!$G:$G,W37)</f>
        <v>0</v>
      </c>
      <c r="X48" s="4">
        <f>SUMIFS(调整区域!$F:$F,调整区域!$D:$D,$A48,调整区域!$E:$E,X37)+SUMIFS(调整区域!$H:$H,调整区域!$D:$D,$A48,调整区域!$G:$G,X37)</f>
        <v>0</v>
      </c>
    </row>
    <row r="49" ht="16.5" spans="1:24">
      <c r="A49" s="24" t="s">
        <v>36</v>
      </c>
      <c r="B49" s="158">
        <f t="shared" si="6"/>
        <v>0</v>
      </c>
      <c r="C49" s="4">
        <f>SUMIFS(调整区域!$F:$F,调整区域!$D:$D,$A49,调整区域!$E:$E,C37)+SUMIFS(调整区域!$H:$H,调整区域!$D:$D,$A49,调整区域!$G:$G,C37)</f>
        <v>0</v>
      </c>
      <c r="D49" s="4">
        <f>SUMIFS(调整区域!$F:$F,调整区域!$D:$D,$A49,调整区域!$E:$E,D37)+SUMIFS(调整区域!$H:$H,调整区域!$D:$D,$A49,调整区域!$G:$G,D37)</f>
        <v>0</v>
      </c>
      <c r="E49" s="4">
        <f>SUMIFS(调整区域!$F:$F,调整区域!$D:$D,$A49,调整区域!$E:$E,E37)+SUMIFS(调整区域!$H:$H,调整区域!$D:$D,$A49,调整区域!$G:$G,E37)</f>
        <v>0</v>
      </c>
      <c r="F49" s="4">
        <f>SUMIFS(调整区域!$F:$F,调整区域!$D:$D,$A49,调整区域!$E:$E,F37)+SUMIFS(调整区域!$H:$H,调整区域!$D:$D,$A49,调整区域!$G:$G,F37)</f>
        <v>0</v>
      </c>
      <c r="G49" s="15">
        <f>SUMIFS(调整区域!$F:$F,调整区域!$D:$D,$A49,调整区域!$E:$E,G37)+SUMIFS(调整区域!$H:$H,调整区域!$D:$D,$A49,调整区域!$G:$G,G37)</f>
        <v>0</v>
      </c>
      <c r="H49" s="15">
        <f t="shared" si="8"/>
        <v>0</v>
      </c>
      <c r="I49" s="4">
        <f>SUMIFS(调整区域!$F:$F,调整区域!$D:$D,$A49,调整区域!$E:$E,I37)+SUMIFS(调整区域!$H:$H,调整区域!$D:$D,$A49,调整区域!$G:$G,I37)</f>
        <v>0</v>
      </c>
      <c r="J49" s="4">
        <f>SUMIFS(调整区域!$F:$F,调整区域!$D:$D,$A49,调整区域!$E:$E,J37)+SUMIFS(调整区域!$H:$H,调整区域!$D:$D,$A49,调整区域!$G:$G,J37)</f>
        <v>0</v>
      </c>
      <c r="K49" s="4">
        <f>SUMIFS(调整区域!$F:$F,调整区域!$D:$D,$A49,调整区域!$E:$E,K37)+SUMIFS(调整区域!$H:$H,调整区域!$D:$D,$A49,调整区域!$G:$G,K37)</f>
        <v>0</v>
      </c>
      <c r="L49" s="15">
        <f t="shared" si="9"/>
        <v>0</v>
      </c>
      <c r="M49" s="4">
        <f>SUMIFS(调整区域!$F:$F,调整区域!$D:$D,$A49,调整区域!$E:$E,M37)+SUMIFS(调整区域!$H:$H,调整区域!$D:$D,$A49,调整区域!$G:$G,M37)</f>
        <v>0</v>
      </c>
      <c r="N49" s="4">
        <f>SUMIFS(调整区域!$F:$F,调整区域!$D:$D,$A49,调整区域!$E:$E,N37)+SUMIFS(调整区域!$H:$H,调整区域!$D:$D,$A49,调整区域!$G:$G,N37)</f>
        <v>0</v>
      </c>
      <c r="O49" s="15">
        <f t="shared" si="10"/>
        <v>0</v>
      </c>
      <c r="P49" s="4">
        <f>SUMIFS(调整区域!$F:$F,调整区域!$D:$D,$A49,调整区域!$E:$E,P37)+SUMIFS(调整区域!$H:$H,调整区域!$D:$D,$A49,调整区域!$G:$G,P37)</f>
        <v>0</v>
      </c>
      <c r="Q49" s="4">
        <f>SUMIFS(调整区域!$F:$F,调整区域!$D:$D,$A49,调整区域!$E:$E,Q37)+SUMIFS(调整区域!$H:$H,调整区域!$D:$D,$A49,调整区域!$G:$G,Q37)</f>
        <v>0</v>
      </c>
      <c r="R49" s="15">
        <f t="shared" si="11"/>
        <v>0</v>
      </c>
      <c r="S49" s="4">
        <f>SUMIFS(调整区域!$F:$F,调整区域!$D:$D,$A49,调整区域!$E:$E,S37)+SUMIFS(调整区域!$H:$H,调整区域!$D:$D,$A49,调整区域!$G:$G,S37)</f>
        <v>0</v>
      </c>
      <c r="T49" s="4">
        <f>SUMIFS(调整区域!$F:$F,调整区域!$D:$D,$A49,调整区域!$E:$E,T37)+SUMIFS(调整区域!$H:$H,调整区域!$D:$D,$A49,调整区域!$G:$G,T37)</f>
        <v>0</v>
      </c>
      <c r="U49" s="4">
        <f>SUMIFS(调整区域!$F:$F,调整区域!$D:$D,$A49,调整区域!$E:$E,U37)+SUMIFS(调整区域!$H:$H,调整区域!$D:$D,$A49,调整区域!$G:$G,U37)</f>
        <v>0</v>
      </c>
      <c r="V49" s="4">
        <f>SUMIFS(调整区域!$F:$F,调整区域!$D:$D,$A49,调整区域!$E:$E,V37)+SUMIFS(调整区域!$H:$H,调整区域!$D:$D,$A49,调整区域!$G:$G,V37)</f>
        <v>0</v>
      </c>
      <c r="W49" s="4">
        <f>SUMIFS(调整区域!$F:$F,调整区域!$D:$D,$A49,调整区域!$E:$E,W37)+SUMIFS(调整区域!$H:$H,调整区域!$D:$D,$A49,调整区域!$G:$G,W37)</f>
        <v>0</v>
      </c>
      <c r="X49" s="4">
        <f>SUMIFS(调整区域!$F:$F,调整区域!$D:$D,$A49,调整区域!$E:$E,X37)+SUMIFS(调整区域!$H:$H,调整区域!$D:$D,$A49,调整区域!$G:$G,X37)</f>
        <v>0</v>
      </c>
    </row>
    <row r="50" ht="16.5" spans="1:24">
      <c r="A50" s="24" t="s">
        <v>37</v>
      </c>
      <c r="B50" s="158">
        <f t="shared" si="6"/>
        <v>0</v>
      </c>
      <c r="C50" s="4">
        <f>SUMIFS(调整区域!$F:$F,调整区域!$D:$D,$A50,调整区域!$E:$E,$D37)+SUMIFS(调整区域!$H:$H,调整区域!$D:$D,$A50,调整区域!$G:$G,$D37)</f>
        <v>0</v>
      </c>
      <c r="D50" s="4">
        <f>SUMIFS(调整区域!$F:$F,调整区域!$D:$D,$A50,调整区域!$E:$E,$D37)+SUMIFS(调整区域!$H:$H,调整区域!$D:$D,$A50,调整区域!$G:$G,$D37)</f>
        <v>0</v>
      </c>
      <c r="E50" s="4">
        <f>SUMIFS(调整区域!$F:$F,调整区域!$D:$D,$A50,调整区域!$E:$E,$D37)+SUMIFS(调整区域!$H:$H,调整区域!$D:$D,$A50,调整区域!$G:$G,$D37)</f>
        <v>0</v>
      </c>
      <c r="F50" s="4">
        <f>SUMIFS(调整区域!$F:$F,调整区域!$D:$D,$A50,调整区域!$E:$E,$D37)+SUMIFS(调整区域!$H:$H,调整区域!$D:$D,$A50,调整区域!$G:$G,$D37)</f>
        <v>0</v>
      </c>
      <c r="G50" s="15">
        <f>SUMIFS(调整区域!$F:$F,调整区域!$D:$D,$A50,调整区域!$E:$E,$D37)+SUMIFS(调整区域!$H:$H,调整区域!$D:$D,$A50,调整区域!$G:$G,$D37)</f>
        <v>0</v>
      </c>
      <c r="H50" s="15">
        <f t="shared" si="8"/>
        <v>0</v>
      </c>
      <c r="I50" s="4">
        <f>SUMIFS(调整区域!$F:$F,调整区域!$D:$D,$A50,调整区域!$E:$E,$D37)+SUMIFS(调整区域!$H:$H,调整区域!$D:$D,$A50,调整区域!$G:$G,$D37)</f>
        <v>0</v>
      </c>
      <c r="J50" s="4">
        <f>SUMIFS(调整区域!$F:$F,调整区域!$D:$D,$A50,调整区域!$E:$E,$D37)+SUMIFS(调整区域!$H:$H,调整区域!$D:$D,$A50,调整区域!$G:$G,$D37)</f>
        <v>0</v>
      </c>
      <c r="K50" s="4">
        <f>SUMIFS(调整区域!$F:$F,调整区域!$D:$D,$A50,调整区域!$E:$E,$D37)+SUMIFS(调整区域!$H:$H,调整区域!$D:$D,$A50,调整区域!$G:$G,$D37)</f>
        <v>0</v>
      </c>
      <c r="L50" s="15">
        <f t="shared" si="9"/>
        <v>0</v>
      </c>
      <c r="M50" s="4">
        <f>SUMIFS(调整区域!$F:$F,调整区域!$D:$D,$A50,调整区域!$E:$E,$D37)+SUMIFS(调整区域!$H:$H,调整区域!$D:$D,$A50,调整区域!$G:$G,$D37)</f>
        <v>0</v>
      </c>
      <c r="N50" s="4">
        <f>SUMIFS(调整区域!$F:$F,调整区域!$D:$D,$A50,调整区域!$E:$E,$D37)+SUMIFS(调整区域!$H:$H,调整区域!$D:$D,$A50,调整区域!$G:$G,$D37)</f>
        <v>0</v>
      </c>
      <c r="O50" s="15">
        <f t="shared" si="10"/>
        <v>0</v>
      </c>
      <c r="P50" s="4">
        <f>SUMIFS(调整区域!$F:$F,调整区域!$D:$D,$A50,调整区域!$E:$E,$D37)+SUMIFS(调整区域!$H:$H,调整区域!$D:$D,$A50,调整区域!$G:$G,$D37)</f>
        <v>0</v>
      </c>
      <c r="Q50" s="4">
        <f>SUMIFS(调整区域!$F:$F,调整区域!$D:$D,$A50,调整区域!$E:$E,$D37)+SUMIFS(调整区域!$H:$H,调整区域!$D:$D,$A50,调整区域!$G:$G,$D37)</f>
        <v>0</v>
      </c>
      <c r="R50" s="15">
        <f t="shared" si="11"/>
        <v>0</v>
      </c>
      <c r="S50" s="4">
        <f>SUMIFS(调整区域!$F:$F,调整区域!$D:$D,$A50,调整区域!$E:$E,$D37)+SUMIFS(调整区域!$H:$H,调整区域!$D:$D,$A50,调整区域!$G:$G,$D37)</f>
        <v>0</v>
      </c>
      <c r="T50" s="4">
        <f>SUMIFS(调整区域!$F:$F,调整区域!$D:$D,$A50,调整区域!$E:$E,$D37)+SUMIFS(调整区域!$H:$H,调整区域!$D:$D,$A50,调整区域!$G:$G,$D37)</f>
        <v>0</v>
      </c>
      <c r="U50" s="4">
        <f>SUMIFS(调整区域!$F:$F,调整区域!$D:$D,$A50,调整区域!$E:$E,$D37)+SUMIFS(调整区域!$H:$H,调整区域!$D:$D,$A50,调整区域!$G:$G,$D37)</f>
        <v>0</v>
      </c>
      <c r="V50" s="4">
        <f>SUMIFS(调整区域!$F:$F,调整区域!$D:$D,$A50,调整区域!$E:$E,$D37)+SUMIFS(调整区域!$H:$H,调整区域!$D:$D,$A50,调整区域!$G:$G,$D37)</f>
        <v>0</v>
      </c>
      <c r="W50" s="4">
        <f>SUMIFS(调整区域!$F:$F,调整区域!$D:$D,$A50,调整区域!$E:$E,$D37)+SUMIFS(调整区域!$H:$H,调整区域!$D:$D,$A50,调整区域!$G:$G,$D37)</f>
        <v>0</v>
      </c>
      <c r="X50" s="4">
        <f>SUMIFS(调整区域!$F:$F,调整区域!$D:$D,$A50,调整区域!$E:$E,$D37)+SUMIFS(调整区域!$H:$H,调整区域!$D:$D,$A50,调整区域!$G:$G,$D37)</f>
        <v>0</v>
      </c>
    </row>
    <row r="51" ht="16.5" spans="1:24">
      <c r="A51" s="24" t="s">
        <v>38</v>
      </c>
      <c r="B51" s="158">
        <f t="shared" si="6"/>
        <v>2.79396772384644e-9</v>
      </c>
      <c r="C51" s="4">
        <f>SUMIFS(调整区域!$F:$F,调整区域!$D:$D,$A51,调整区域!$E:$E,C37)+SUMIFS(调整区域!$H:$H,调整区域!$D:$D,$A51,调整区域!$G:$G,C37)-B33/0.75-E106</f>
        <v>-8250185.50666666</v>
      </c>
      <c r="D51" s="4">
        <f>SUMIFS(调整区域!$F:$F,调整区域!$D:$D,$A51,调整区域!$E:$E,D37)+SUMIFS(调整区域!$H:$H,调整区域!$D:$D,$A51,调整区域!$G:$G,D37)+D33</f>
        <v>4758141</v>
      </c>
      <c r="E51" s="4">
        <f>SUMIFS(调整区域!$F:$F,调整区域!$D:$D,$A51,调整区域!$E:$E,E37)+SUMIFS(调整区域!$H:$H,调整区域!$D:$D,$A51,调整区域!$G:$G,E37)+E33</f>
        <v>0</v>
      </c>
      <c r="F51" s="4">
        <f>SUMIFS(调整区域!$F:$F,调整区域!$D:$D,$A51,调整区域!$E:$E,F37)+SUMIFS(调整区域!$H:$H,调整区域!$D:$D,$A51,调整区域!$G:$G,F37)+F33</f>
        <v>0</v>
      </c>
      <c r="G51" s="15">
        <f>SUMIFS(调整区域!$F:$F,调整区域!$D:$D,$A51,调整区域!$E:$E,G37)+SUMIFS(调整区域!$H:$H,调整区域!$D:$D,$A51,调整区域!$G:$G,G37)+G33</f>
        <v>198186.24</v>
      </c>
      <c r="H51" s="15">
        <f t="shared" si="8"/>
        <v>-4758141</v>
      </c>
      <c r="I51" s="4">
        <f>SUMIFS(调整区域!$F:$F,调整区域!$D:$D,$A51,调整区域!$E:$E,I37)+SUMIFS(调整区域!$H:$H,调整区域!$D:$D,$A51,调整区域!$G:$G,I37)+I33/0.75</f>
        <v>-4758141</v>
      </c>
      <c r="J51" s="4">
        <f>SUMIFS(调整区域!$F:$F,调整区域!$D:$D,$A51,调整区域!$E:$E,J37)+SUMIFS(调整区域!$H:$H,调整区域!$D:$D,$A51,调整区域!$G:$G,J37)+J33/0.75</f>
        <v>0</v>
      </c>
      <c r="K51" s="4">
        <f>SUMIFS(调整区域!$F:$F,调整区域!$D:$D,$A51,调整区域!$E:$E,K37)+SUMIFS(调整区域!$H:$H,调整区域!$D:$D,$A51,调整区域!$G:$G,K37)+K33/0.75</f>
        <v>0</v>
      </c>
      <c r="L51" s="15">
        <f t="shared" si="9"/>
        <v>5561470</v>
      </c>
      <c r="M51" s="4">
        <f>SUMIFS(调整区域!$F:$F,调整区域!$D:$D,$A51,调整区域!$E:$E,M37)+SUMIFS(调整区域!$H:$H,调整区域!$D:$D,$A51,调整区域!$G:$G,M37)+M33/0.75</f>
        <v>5567420.03</v>
      </c>
      <c r="N51" s="4">
        <f>SUMIFS(调整区域!$F:$F,调整区域!$D:$D,$A51,调整区域!$E:$E,N37)+SUMIFS(调整区域!$H:$H,调整区域!$D:$D,$A51,调整区域!$G:$G,N37)+N33/0.75</f>
        <v>-5950.03</v>
      </c>
      <c r="O51" s="15">
        <f t="shared" si="10"/>
        <v>2490529.26666667</v>
      </c>
      <c r="P51" s="4">
        <f>SUMIFS(调整区域!$F:$F,调整区域!$D:$D,$A51,调整区域!$E:$E,P37)+SUMIFS(调整区域!$H:$H,调整区域!$D:$D,$A51,调整区域!$G:$G,P37)+P33/0.75</f>
        <v>-983416.24</v>
      </c>
      <c r="Q51" s="4">
        <f>SUMIFS(调整区域!$F:$F,调整区域!$D:$D,$A51,调整区域!$E:$E,Q37)+SUMIFS(调整区域!$H:$H,调整区域!$D:$D,$A51,调整区域!$G:$G,Q37)+Q33/0.75</f>
        <v>3473945.50666667</v>
      </c>
      <c r="R51" s="15">
        <f t="shared" si="11"/>
        <v>0</v>
      </c>
      <c r="S51" s="4">
        <f>SUMIFS(调整区域!$F:$F,调整区域!$D:$D,$A51,调整区域!$E:$E,S37)+SUMIFS(调整区域!$H:$H,调整区域!$D:$D,$A51,调整区域!$G:$G,S37)+S33/0.75</f>
        <v>0</v>
      </c>
      <c r="T51" s="4">
        <f>SUMIFS(调整区域!$F:$F,调整区域!$D:$D,$A51,调整区域!$E:$E,T37)+SUMIFS(调整区域!$H:$H,调整区域!$D:$D,$A51,调整区域!$G:$G,T37)+T33/0.75</f>
        <v>0</v>
      </c>
      <c r="U51" s="4">
        <f>SUMIFS(调整区域!$F:$F,调整区域!$D:$D,$A51,调整区域!$E:$E,U37)+SUMIFS(调整区域!$H:$H,调整区域!$D:$D,$A51,调整区域!$G:$G,U37)+U33/0.75</f>
        <v>0</v>
      </c>
      <c r="V51" s="4">
        <f>SUMIFS(调整区域!$F:$F,调整区域!$D:$D,$A51,调整区域!$E:$E,V37)+SUMIFS(调整区域!$H:$H,调整区域!$D:$D,$A51,调整区域!$G:$G,V37)+V33/0.75</f>
        <v>0</v>
      </c>
      <c r="W51" s="4">
        <f>SUMIFS(调整区域!$F:$F,调整区域!$D:$D,$A51,调整区域!$E:$E,W37)+SUMIFS(调整区域!$H:$H,调整区域!$D:$D,$A51,调整区域!$G:$G,W37)+W33/0.75</f>
        <v>0</v>
      </c>
      <c r="X51" s="4">
        <f>SUMIFS(调整区域!$F:$F,调整区域!$D:$D,$A51,调整区域!$E:$E,X37)+SUMIFS(调整区域!$H:$H,调整区域!$D:$D,$A51,调整区域!$G:$G,X37)+X33/0.75</f>
        <v>0</v>
      </c>
    </row>
    <row r="52" ht="16.5" spans="1:24">
      <c r="A52" s="24" t="s">
        <v>39</v>
      </c>
      <c r="B52" s="158">
        <f t="shared" si="6"/>
        <v>0</v>
      </c>
      <c r="C52" s="4">
        <f>SUMIFS(调整区域!$F:$F,调整区域!$D:$D,$A52,调整区域!$E:$E,C37)+SUMIFS(调整区域!$H:$H,调整区域!$D:$D,$A52,调整区域!$G:$G,$D37)</f>
        <v>0</v>
      </c>
      <c r="D52" s="4">
        <f>SUMIFS(调整区域!$F:$F,调整区域!$D:$D,$A52,调整区域!$E:$E,D37)+SUMIFS(调整区域!$H:$H,调整区域!$D:$D,$A52,调整区域!$G:$G,$D37)</f>
        <v>0</v>
      </c>
      <c r="E52" s="4">
        <f>SUMIFS(调整区域!$F:$F,调整区域!$D:$D,$A52,调整区域!$E:$E,E37)+SUMIFS(调整区域!$H:$H,调整区域!$D:$D,$A52,调整区域!$G:$G,$D37)</f>
        <v>0</v>
      </c>
      <c r="F52" s="4">
        <f>SUMIFS(调整区域!$F:$F,调整区域!$D:$D,$A52,调整区域!$E:$E,F37)+SUMIFS(调整区域!$H:$H,调整区域!$D:$D,$A52,调整区域!$G:$G,$D37)</f>
        <v>0</v>
      </c>
      <c r="G52" s="15">
        <f>SUMIFS(调整区域!$F:$F,调整区域!$D:$D,$A52,调整区域!$E:$E,G37)+SUMIFS(调整区域!$H:$H,调整区域!$D:$D,$A52,调整区域!$G:$G,$D37)</f>
        <v>0</v>
      </c>
      <c r="H52" s="15">
        <f t="shared" si="8"/>
        <v>0</v>
      </c>
      <c r="I52" s="4">
        <f>SUMIFS(调整区域!$F:$F,调整区域!$D:$D,$A52,调整区域!$E:$E,I37)+SUMIFS(调整区域!$H:$H,调整区域!$D:$D,$A52,调整区域!$G:$G,$D37)</f>
        <v>0</v>
      </c>
      <c r="J52" s="4">
        <f>SUMIFS(调整区域!$F:$F,调整区域!$D:$D,$A52,调整区域!$E:$E,J37)+SUMIFS(调整区域!$H:$H,调整区域!$D:$D,$A52,调整区域!$G:$G,$D37)</f>
        <v>0</v>
      </c>
      <c r="K52" s="4">
        <f>SUMIFS(调整区域!$F:$F,调整区域!$D:$D,$A52,调整区域!$E:$E,K37)+SUMIFS(调整区域!$H:$H,调整区域!$D:$D,$A52,调整区域!$G:$G,$D37)</f>
        <v>0</v>
      </c>
      <c r="L52" s="15">
        <f t="shared" si="9"/>
        <v>0</v>
      </c>
      <c r="M52" s="4">
        <f>SUMIFS(调整区域!$F:$F,调整区域!$D:$D,$A52,调整区域!$E:$E,M37)+SUMIFS(调整区域!$H:$H,调整区域!$D:$D,$A52,调整区域!$G:$G,$D37)</f>
        <v>0</v>
      </c>
      <c r="N52" s="4">
        <f>SUMIFS(调整区域!$F:$F,调整区域!$D:$D,$A52,调整区域!$E:$E,N37)+SUMIFS(调整区域!$H:$H,调整区域!$D:$D,$A52,调整区域!$G:$G,$D37)</f>
        <v>0</v>
      </c>
      <c r="O52" s="15">
        <f t="shared" si="10"/>
        <v>0</v>
      </c>
      <c r="P52" s="4">
        <f>SUMIFS(调整区域!$F:$F,调整区域!$D:$D,$A52,调整区域!$E:$E,P37)+SUMIFS(调整区域!$H:$H,调整区域!$D:$D,$A52,调整区域!$G:$G,$D37)</f>
        <v>0</v>
      </c>
      <c r="Q52" s="4">
        <f>SUMIFS(调整区域!$F:$F,调整区域!$D:$D,$A52,调整区域!$E:$E,Q37)+SUMIFS(调整区域!$H:$H,调整区域!$D:$D,$A52,调整区域!$G:$G,$D37)</f>
        <v>0</v>
      </c>
      <c r="R52" s="15">
        <f t="shared" si="11"/>
        <v>0</v>
      </c>
      <c r="S52" s="4">
        <f>SUMIFS(调整区域!$F:$F,调整区域!$D:$D,$A52,调整区域!$E:$E,S37)+SUMIFS(调整区域!$H:$H,调整区域!$D:$D,$A52,调整区域!$G:$G,$D37)</f>
        <v>0</v>
      </c>
      <c r="T52" s="4">
        <f>SUMIFS(调整区域!$F:$F,调整区域!$D:$D,$A52,调整区域!$E:$E,T37)+SUMIFS(调整区域!$H:$H,调整区域!$D:$D,$A52,调整区域!$G:$G,$D37)</f>
        <v>0</v>
      </c>
      <c r="U52" s="4">
        <f>SUMIFS(调整区域!$F:$F,调整区域!$D:$D,$A52,调整区域!$E:$E,U37)+SUMIFS(调整区域!$H:$H,调整区域!$D:$D,$A52,调整区域!$G:$G,$D37)</f>
        <v>0</v>
      </c>
      <c r="V52" s="4">
        <f>SUMIFS(调整区域!$F:$F,调整区域!$D:$D,$A52,调整区域!$E:$E,V37)+SUMIFS(调整区域!$H:$H,调整区域!$D:$D,$A52,调整区域!$G:$G,$D37)</f>
        <v>0</v>
      </c>
      <c r="W52" s="4">
        <f>SUMIFS(调整区域!$F:$F,调整区域!$D:$D,$A52,调整区域!$E:$E,W37)+SUMIFS(调整区域!$H:$H,调整区域!$D:$D,$A52,调整区域!$G:$G,$D37)</f>
        <v>0</v>
      </c>
      <c r="X52" s="4">
        <f>SUMIFS(调整区域!$F:$F,调整区域!$D:$D,$A52,调整区域!$E:$E,X37)+SUMIFS(调整区域!$H:$H,调整区域!$D:$D,$A52,调整区域!$G:$G,$D37)</f>
        <v>0</v>
      </c>
    </row>
    <row r="53" ht="16.5" spans="1:24">
      <c r="A53" s="24" t="s">
        <v>40</v>
      </c>
      <c r="B53" s="158">
        <f t="shared" si="6"/>
        <v>0</v>
      </c>
      <c r="C53" s="4">
        <f>SUMIFS(调整区域!$F:$F,调整区域!$D:$D,$A53,调整区域!$E:$E,C37)+SUMIFS(调整区域!$H:$H,调整区域!$D:$D,$A53,调整区域!$G:$G,C37)</f>
        <v>195597.29</v>
      </c>
      <c r="D53" s="4">
        <f>SUMIFS(调整区域!$F:$F,调整区域!$D:$D,$A53,调整区域!$E:$E,D37)+SUMIFS(调整区域!$H:$H,调整区域!$D:$D,$A53,调整区域!$G:$G,D37)</f>
        <v>0</v>
      </c>
      <c r="E53" s="4">
        <f>SUMIFS(调整区域!$F:$F,调整区域!$D:$D,$A53,调整区域!$E:$E,E37)+SUMIFS(调整区域!$H:$H,调整区域!$D:$D,$A53,调整区域!$G:$G,E37)</f>
        <v>0</v>
      </c>
      <c r="F53" s="4">
        <f>SUMIFS(调整区域!$F:$F,调整区域!$D:$D,$A53,调整区域!$E:$E,F37)+SUMIFS(调整区域!$H:$H,调整区域!$D:$D,$A53,调整区域!$G:$G,F37)</f>
        <v>0</v>
      </c>
      <c r="G53" s="15">
        <f>SUMIFS(调整区域!$F:$F,调整区域!$D:$D,$A53,调整区域!$E:$E,$G37)+SUMIFS(调整区域!$H:$H,调整区域!$D:$D,$A53,调整区域!$G:$G,$D37)</f>
        <v>-195597.29</v>
      </c>
      <c r="H53" s="15">
        <f t="shared" si="8"/>
        <v>0</v>
      </c>
      <c r="I53" s="4">
        <f>SUMIFS(调整区域!$F:$F,调整区域!$D:$D,$A53,调整区域!$E:$E,I37)+SUMIFS(调整区域!$H:$H,调整区域!$D:$D,$A53,调整区域!$G:$G,I37)</f>
        <v>0</v>
      </c>
      <c r="J53" s="4">
        <f>SUMIFS(调整区域!$F:$F,调整区域!$D:$D,$A53,调整区域!$E:$E,J37)+SUMIFS(调整区域!$H:$H,调整区域!$D:$D,$A53,调整区域!$G:$G,J37)</f>
        <v>0</v>
      </c>
      <c r="K53" s="4">
        <f>SUMIFS(调整区域!$F:$F,调整区域!$D:$D,$A53,调整区域!$E:$E,K37)+SUMIFS(调整区域!$H:$H,调整区域!$D:$D,$A53,调整区域!$G:$G,K37)</f>
        <v>0</v>
      </c>
      <c r="L53" s="15">
        <f t="shared" si="9"/>
        <v>0</v>
      </c>
      <c r="M53" s="4">
        <f>SUMIFS(调整区域!$F:$F,调整区域!$D:$D,$A53,调整区域!$E:$E,M37)+SUMIFS(调整区域!$H:$H,调整区域!$D:$D,$A53,调整区域!$G:$G,M37)</f>
        <v>0</v>
      </c>
      <c r="N53" s="4">
        <f>SUMIFS(调整区域!$F:$F,调整区域!$D:$D,$A53,调整区域!$E:$E,N37)+SUMIFS(调整区域!$H:$H,调整区域!$D:$D,$A53,调整区域!$G:$G,N37)</f>
        <v>0</v>
      </c>
      <c r="O53" s="15">
        <f t="shared" si="10"/>
        <v>0</v>
      </c>
      <c r="P53" s="4">
        <f>SUMIFS(调整区域!$F:$F,调整区域!$D:$D,$A53,调整区域!$E:$E,P37)+SUMIFS(调整区域!$H:$H,调整区域!$D:$D,$A53,调整区域!$G:$G,P37)</f>
        <v>0</v>
      </c>
      <c r="Q53" s="4">
        <f>SUMIFS(调整区域!$F:$F,调整区域!$D:$D,$A53,调整区域!$E:$E,Q37)+SUMIFS(调整区域!$H:$H,调整区域!$D:$D,$A53,调整区域!$G:$G,Q37)</f>
        <v>0</v>
      </c>
      <c r="R53" s="15">
        <f t="shared" si="11"/>
        <v>0</v>
      </c>
      <c r="S53" s="4">
        <f>SUMIFS(调整区域!$F:$F,调整区域!$D:$D,$A53,调整区域!$E:$E,S37)+SUMIFS(调整区域!$H:$H,调整区域!$D:$D,$A53,调整区域!$G:$G,S37)</f>
        <v>0</v>
      </c>
      <c r="T53" s="4">
        <f>SUMIFS(调整区域!$F:$F,调整区域!$D:$D,$A53,调整区域!$E:$E,T37)+SUMIFS(调整区域!$H:$H,调整区域!$D:$D,$A53,调整区域!$G:$G,T37)</f>
        <v>0</v>
      </c>
      <c r="U53" s="4">
        <f>SUMIFS(调整区域!$F:$F,调整区域!$D:$D,$A53,调整区域!$E:$E,U37)+SUMIFS(调整区域!$H:$H,调整区域!$D:$D,$A53,调整区域!$G:$G,U37)</f>
        <v>0</v>
      </c>
      <c r="V53" s="4">
        <f>SUMIFS(调整区域!$F:$F,调整区域!$D:$D,$A53,调整区域!$E:$E,V37)+SUMIFS(调整区域!$H:$H,调整区域!$D:$D,$A53,调整区域!$G:$G,V37)</f>
        <v>0</v>
      </c>
      <c r="W53" s="4">
        <f>SUMIFS(调整区域!$F:$F,调整区域!$D:$D,$A53,调整区域!$E:$E,W37)+SUMIFS(调整区域!$H:$H,调整区域!$D:$D,$A53,调整区域!$G:$G,W37)</f>
        <v>0</v>
      </c>
      <c r="X53" s="4">
        <f>SUMIFS(调整区域!$F:$F,调整区域!$D:$D,$A53,调整区域!$E:$E,X37)+SUMIFS(调整区域!$H:$H,调整区域!$D:$D,$A53,调整区域!$G:$G,X37)</f>
        <v>0</v>
      </c>
    </row>
    <row r="54" ht="16.5" spans="1:24">
      <c r="A54" s="24" t="s">
        <v>41</v>
      </c>
      <c r="B54" s="158">
        <f t="shared" si="6"/>
        <v>0</v>
      </c>
      <c r="C54" s="4">
        <f>SUMIFS(调整区域!$F:$F,调整区域!$D:$D,$A54,调整区域!$E:$E,$D37)+SUMIFS(调整区域!$H:$H,调整区域!$D:$D,$A54,调整区域!$G:$G,$D37)</f>
        <v>0</v>
      </c>
      <c r="D54" s="4">
        <f>SUMIFS(调整区域!$F:$F,调整区域!$D:$D,$A54,调整区域!$E:$E,$D37)+SUMIFS(调整区域!$H:$H,调整区域!$D:$D,$A54,调整区域!$G:$G,$D37)</f>
        <v>0</v>
      </c>
      <c r="E54" s="4">
        <f>SUMIFS(调整区域!$F:$F,调整区域!$D:$D,$A54,调整区域!$E:$E,$D37)+SUMIFS(调整区域!$H:$H,调整区域!$D:$D,$A54,调整区域!$G:$G,$D37)</f>
        <v>0</v>
      </c>
      <c r="F54" s="4">
        <f>SUMIFS(调整区域!$F:$F,调整区域!$D:$D,$A54,调整区域!$E:$E,$D37)+SUMIFS(调整区域!$H:$H,调整区域!$D:$D,$A54,调整区域!$G:$G,$D37)</f>
        <v>0</v>
      </c>
      <c r="G54" s="15">
        <f>SUMIFS(调整区域!$F:$F,调整区域!$D:$D,$A54,调整区域!$E:$E,$G37)+SUMIFS(调整区域!$H:$H,调整区域!$D:$D,$A54,调整区域!$G:$G,$D37)</f>
        <v>0</v>
      </c>
      <c r="H54" s="15">
        <f t="shared" si="8"/>
        <v>0</v>
      </c>
      <c r="I54" s="4">
        <f>SUMIFS(调整区域!$F:$F,调整区域!$D:$D,$A54,调整区域!$E:$E,$D37)+SUMIFS(调整区域!$H:$H,调整区域!$D:$D,$A54,调整区域!$G:$G,$D37)</f>
        <v>0</v>
      </c>
      <c r="J54" s="4">
        <f>SUMIFS(调整区域!$F:$F,调整区域!$D:$D,$A54,调整区域!$E:$E,$D37)+SUMIFS(调整区域!$H:$H,调整区域!$D:$D,$A54,调整区域!$G:$G,$D37)</f>
        <v>0</v>
      </c>
      <c r="K54" s="4">
        <f>SUMIFS(调整区域!$F:$F,调整区域!$D:$D,$A54,调整区域!$E:$E,$D37)+SUMIFS(调整区域!$H:$H,调整区域!$D:$D,$A54,调整区域!$G:$G,$D37)</f>
        <v>0</v>
      </c>
      <c r="L54" s="15">
        <f t="shared" si="9"/>
        <v>0</v>
      </c>
      <c r="M54" s="4">
        <f>SUMIFS(调整区域!$F:$F,调整区域!$D:$D,$A54,调整区域!$E:$E,$D37)+SUMIFS(调整区域!$H:$H,调整区域!$D:$D,$A54,调整区域!$G:$G,$D37)</f>
        <v>0</v>
      </c>
      <c r="N54" s="4">
        <f>SUMIFS(调整区域!$F:$F,调整区域!$D:$D,$A54,调整区域!$E:$E,$D37)+SUMIFS(调整区域!$H:$H,调整区域!$D:$D,$A54,调整区域!$G:$G,$D37)</f>
        <v>0</v>
      </c>
      <c r="O54" s="15">
        <f t="shared" si="10"/>
        <v>0</v>
      </c>
      <c r="P54" s="4">
        <f>SUMIFS(调整区域!$F:$F,调整区域!$D:$D,$A54,调整区域!$E:$E,$D37)+SUMIFS(调整区域!$H:$H,调整区域!$D:$D,$A54,调整区域!$G:$G,$D37)</f>
        <v>0</v>
      </c>
      <c r="Q54" s="4">
        <f>SUMIFS(调整区域!$F:$F,调整区域!$D:$D,$A54,调整区域!$E:$E,$D37)+SUMIFS(调整区域!$H:$H,调整区域!$D:$D,$A54,调整区域!$G:$G,$D37)</f>
        <v>0</v>
      </c>
      <c r="R54" s="15">
        <f t="shared" si="11"/>
        <v>0</v>
      </c>
      <c r="S54" s="4">
        <f>SUMIFS(调整区域!$F:$F,调整区域!$D:$D,$A54,调整区域!$E:$E,$D37)+SUMIFS(调整区域!$H:$H,调整区域!$D:$D,$A54,调整区域!$G:$G,$D37)</f>
        <v>0</v>
      </c>
      <c r="T54" s="4">
        <f>SUMIFS(调整区域!$F:$F,调整区域!$D:$D,$A54,调整区域!$E:$E,$D37)+SUMIFS(调整区域!$H:$H,调整区域!$D:$D,$A54,调整区域!$G:$G,$D37)</f>
        <v>0</v>
      </c>
      <c r="U54" s="4">
        <f>SUMIFS(调整区域!$F:$F,调整区域!$D:$D,$A54,调整区域!$E:$E,$D37)+SUMIFS(调整区域!$H:$H,调整区域!$D:$D,$A54,调整区域!$G:$G,$D37)</f>
        <v>0</v>
      </c>
      <c r="V54" s="4">
        <f>SUMIFS(调整区域!$F:$F,调整区域!$D:$D,$A54,调整区域!$E:$E,$D37)+SUMIFS(调整区域!$H:$H,调整区域!$D:$D,$A54,调整区域!$G:$G,$D37)</f>
        <v>0</v>
      </c>
      <c r="W54" s="4">
        <f>SUMIFS(调整区域!$F:$F,调整区域!$D:$D,$A54,调整区域!$E:$E,$D37)+SUMIFS(调整区域!$H:$H,调整区域!$D:$D,$A54,调整区域!$G:$G,$D37)</f>
        <v>0</v>
      </c>
      <c r="X54" s="4">
        <f>SUMIFS(调整区域!$F:$F,调整区域!$D:$D,$A54,调整区域!$E:$E,$D37)+SUMIFS(调整区域!$H:$H,调整区域!$D:$D,$A54,调整区域!$G:$G,$D37)</f>
        <v>0</v>
      </c>
    </row>
    <row r="55" s="153" customFormat="1" ht="16.5" spans="1:24">
      <c r="A55" s="22" t="s">
        <v>42</v>
      </c>
      <c r="B55" s="158">
        <f t="shared" si="6"/>
        <v>1.4915713109076e-10</v>
      </c>
      <c r="C55" s="15">
        <f>C56+C57+C58+C59+C60</f>
        <v>4840623.51325345</v>
      </c>
      <c r="D55" s="15">
        <f>D56+D57+D58+D59+D60</f>
        <v>35686.06</v>
      </c>
      <c r="E55" s="15">
        <f>E56+E57+E58+E59+E60</f>
        <v>1383.65</v>
      </c>
      <c r="F55" s="15">
        <f>F56+F57+F58+F59+F60</f>
        <v>0</v>
      </c>
      <c r="G55" s="15">
        <f t="shared" ref="G55:X55" si="13">G56+G57+G58+G59+G60</f>
        <v>-209262.483253453</v>
      </c>
      <c r="H55" s="15">
        <f t="shared" si="8"/>
        <v>-44875.21</v>
      </c>
      <c r="I55" s="15">
        <f t="shared" si="13"/>
        <v>-35686.06</v>
      </c>
      <c r="J55" s="15">
        <f t="shared" si="13"/>
        <v>-9189.15</v>
      </c>
      <c r="K55" s="15">
        <f t="shared" si="13"/>
        <v>0</v>
      </c>
      <c r="L55" s="15">
        <f t="shared" si="9"/>
        <v>-4639697.12</v>
      </c>
      <c r="M55" s="15">
        <f>M56+M57+M58+M59+M60</f>
        <v>-4641861.57</v>
      </c>
      <c r="N55" s="15">
        <f t="shared" si="13"/>
        <v>2164.45</v>
      </c>
      <c r="O55" s="15">
        <f t="shared" si="10"/>
        <v>-6521.77</v>
      </c>
      <c r="P55" s="15">
        <f t="shared" si="13"/>
        <v>-12411</v>
      </c>
      <c r="Q55" s="15">
        <f t="shared" si="13"/>
        <v>5889.23</v>
      </c>
      <c r="R55" s="15">
        <f t="shared" si="11"/>
        <v>22663.36</v>
      </c>
      <c r="S55" s="15">
        <f t="shared" si="13"/>
        <v>13373.86</v>
      </c>
      <c r="T55" s="15">
        <f t="shared" si="13"/>
        <v>6933.97</v>
      </c>
      <c r="U55" s="15">
        <f t="shared" si="13"/>
        <v>2355.53</v>
      </c>
      <c r="V55" s="15">
        <f t="shared" si="13"/>
        <v>0</v>
      </c>
      <c r="W55" s="15">
        <f t="shared" si="13"/>
        <v>0</v>
      </c>
      <c r="X55" s="15">
        <f t="shared" si="13"/>
        <v>0</v>
      </c>
    </row>
    <row r="56" ht="16.5" spans="1:24">
      <c r="A56" s="26" t="s">
        <v>43</v>
      </c>
      <c r="B56" s="158">
        <f t="shared" si="6"/>
        <v>0</v>
      </c>
      <c r="C56" s="4">
        <f>SUMIFS(调整区域!$F:$F,调整区域!$D:$D,$A56,调整区域!$E:$E,C37)+SUMIFS(调整区域!$H:$H,调整区域!$D:$D,$A56,调整区域!$G:$G,C37)</f>
        <v>-3444.04</v>
      </c>
      <c r="D56" s="4">
        <f>SUMIFS(调整区域!$F:$F,调整区域!$D:$D,$A56,调整区域!$E:$E,D37)+SUMIFS(调整区域!$H:$H,调整区域!$D:$D,$A56,调整区域!$G:$G,D37)</f>
        <v>0</v>
      </c>
      <c r="E56" s="4">
        <f>SUMIFS(调整区域!$F:$F,调整区域!$D:$D,$A56,调整区域!$E:$E,E37)+SUMIFS(调整区域!$H:$H,调整区域!$D:$D,$A56,调整区域!$G:$G,E37)</f>
        <v>667.47</v>
      </c>
      <c r="F56" s="4">
        <f>SUMIFS(调整区域!$F:$F,调整区域!$D:$D,$A56,调整区域!$E:$E,F37)+SUMIFS(调整区域!$H:$H,调整区域!$D:$D,$A56,调整区域!$G:$G,F37)</f>
        <v>0</v>
      </c>
      <c r="G56" s="15">
        <f>SUMIFS(调整区域!$F:$F,调整区域!$D:$D,$A56,调整区域!$E:$E,G37)+SUMIFS(调整区域!$H:$H,调整区域!$D:$D,$A56,调整区域!$G:$G,G37)</f>
        <v>1343.04</v>
      </c>
      <c r="H56" s="15">
        <f t="shared" si="8"/>
        <v>-4500.81</v>
      </c>
      <c r="I56" s="4">
        <f>SUMIFS(调整区域!$F:$F,调整区域!$D:$D,$A56,调整区域!$E:$E,I37)+SUMIFS(调整区域!$H:$H,调整区域!$D:$D,$A56,调整区域!$G:$G,I37)</f>
        <v>0</v>
      </c>
      <c r="J56" s="4">
        <f>SUMIFS(调整区域!$F:$F,调整区域!$D:$D,$A56,调整区域!$E:$E,J37)+SUMIFS(调整区域!$H:$H,调整区域!$D:$D,$A56,调整区域!$G:$G,J37)</f>
        <v>-4500.81</v>
      </c>
      <c r="K56" s="4">
        <f>SUMIFS(调整区域!$F:$F,调整区域!$D:$D,$A56,调整区域!$E:$E,K37)+SUMIFS(调整区域!$H:$H,调整区域!$D:$D,$A56,调整区域!$G:$G,K37)</f>
        <v>0</v>
      </c>
      <c r="L56" s="15">
        <f t="shared" si="9"/>
        <v>-5157.74</v>
      </c>
      <c r="M56" s="4">
        <f>SUMIFS(调整区域!$F:$F,调整区域!$D:$D,$A56,调整区域!$E:$E,M37)+SUMIFS(调整区域!$H:$H,调整区域!$D:$D,$A56,调整区域!$G:$G,M37)</f>
        <v>-6239.74</v>
      </c>
      <c r="N56" s="4">
        <f>SUMIFS(调整区域!$F:$F,调整区域!$D:$D,$A56,调整区域!$E:$E,N37)+SUMIFS(调整区域!$H:$H,调整区域!$D:$D,$A56,调整区域!$G:$G,N37)</f>
        <v>1082</v>
      </c>
      <c r="O56" s="15">
        <f t="shared" si="10"/>
        <v>305.66</v>
      </c>
      <c r="P56" s="4">
        <f>SUMIFS(调整区域!$F:$F,调整区域!$D:$D,$A56,调整区域!$E:$E,P37)+SUMIFS(调整区域!$H:$H,调整区域!$D:$D,$A56,调整区域!$G:$G,P37)</f>
        <v>305.66</v>
      </c>
      <c r="Q56" s="4">
        <f>SUMIFS(调整区域!$F:$F,调整区域!$D:$D,$A56,调整区域!$E:$E,Q37)+SUMIFS(调整区域!$H:$H,调整区域!$D:$D,$A56,调整区域!$G:$G,Q37)</f>
        <v>0</v>
      </c>
      <c r="R56" s="15">
        <f t="shared" si="11"/>
        <v>10786.42</v>
      </c>
      <c r="S56" s="4">
        <f>SUMIFS(调整区域!$F:$F,调整区域!$D:$D,$A56,调整区域!$E:$E,S37)+SUMIFS(调整区域!$H:$H,调整区域!$D:$D,$A56,调整区域!$G:$G,S37)</f>
        <v>6371.32</v>
      </c>
      <c r="T56" s="4">
        <f>SUMIFS(调整区域!$F:$F,调整区域!$D:$D,$A56,调整区域!$E:$E,T37)+SUMIFS(调整区域!$H:$H,调整区域!$D:$D,$A56,调整区域!$G:$G,T37)</f>
        <v>3396.23</v>
      </c>
      <c r="U56" s="4">
        <f>SUMIFS(调整区域!$F:$F,调整区域!$D:$D,$A56,调整区域!$E:$E,U37)+SUMIFS(调整区域!$H:$H,调整区域!$D:$D,$A56,调整区域!$G:$G,U37)</f>
        <v>1018.87</v>
      </c>
      <c r="V56" s="4">
        <f>SUMIFS(调整区域!$F:$F,调整区域!$D:$D,$A56,调整区域!$E:$E,V37)+SUMIFS(调整区域!$H:$H,调整区域!$D:$D,$A56,调整区域!$G:$G,V37)</f>
        <v>0</v>
      </c>
      <c r="W56" s="4">
        <f>SUMIFS(调整区域!$F:$F,调整区域!$D:$D,$A56,调整区域!$E:$E,W37)+SUMIFS(调整区域!$H:$H,调整区域!$D:$D,$A56,调整区域!$G:$G,W37)</f>
        <v>0</v>
      </c>
      <c r="X56" s="4">
        <f>SUMIFS(调整区域!$F:$F,调整区域!$D:$D,$A56,调整区域!$E:$E,X37)+SUMIFS(调整区域!$H:$H,调整区域!$D:$D,$A56,调整区域!$G:$G,X37)</f>
        <v>0</v>
      </c>
    </row>
    <row r="57" ht="16.5" spans="1:24">
      <c r="A57" s="26" t="s">
        <v>44</v>
      </c>
      <c r="B57" s="158">
        <f t="shared" si="6"/>
        <v>1.81898940354586e-11</v>
      </c>
      <c r="C57" s="4">
        <f>SUMIFS(调整区域!$F:$F,调整区域!$K:$K,$A57,调整区域!$E:$E,C37)+SUMIFS(调整区域!$H:$H,调整区域!$K:$K,$A57,调整区域!$G:$G,C37)</f>
        <v>-612237.776746547</v>
      </c>
      <c r="D57" s="4">
        <f>SUMIFS(调整区域!$F:$F,调整区域!$K:$K,$A57,调整区域!$E:$E,D37)+SUMIFS(调整区域!$H:$H,调整区域!$K:$K,$A57,调整区域!$G:$G,D37)</f>
        <v>35686.06</v>
      </c>
      <c r="E57" s="4">
        <f>SUMIFS(调整区域!$F:$F,调整区域!$K:$K,$A57,调整区域!$E:$E,E37)+SUMIFS(调整区域!$H:$H,调整区域!$K:$K,$A57,调整区域!$G:$G,E37)</f>
        <v>716.18</v>
      </c>
      <c r="F57" s="4">
        <f>SUMIFS(调整区域!$F:$F,调整区域!$K:$K,$A57,调整区域!$E:$E,F37)+SUMIFS(调整区域!$H:$H,调整区域!$K:$K,$A57,调整区域!$G:$G,F37)</f>
        <v>0</v>
      </c>
      <c r="G57" s="15">
        <f>SUMIFS(调整区域!$F:$F,调整区域!$K:$K,$A57,调整区域!$E:$E,G37)+SUMIFS(调整区域!$H:$H,调整区域!$K:$K,$A57,调整区域!$G:$G,G37)</f>
        <v>631284.926746547</v>
      </c>
      <c r="H57" s="15">
        <f t="shared" si="8"/>
        <v>-40374.4</v>
      </c>
      <c r="I57" s="4">
        <f>SUMIFS(调整区域!$F:$F,调整区域!$K:$K,$A57,调整区域!$E:$E,I37)+SUMIFS(调整区域!$H:$H,调整区域!$K:$K,$A57,调整区域!$G:$G,I37)</f>
        <v>-35686.06</v>
      </c>
      <c r="J57" s="4">
        <f>SUMIFS(调整区域!$F:$F,调整区域!$K:$K,$A57,调整区域!$E:$E,J37)+SUMIFS(调整区域!$H:$H,调整区域!$K:$K,$A57,调整区域!$G:$G,J37)</f>
        <v>-4688.34</v>
      </c>
      <c r="K57" s="4">
        <f>SUMIFS(调整区域!$F:$F,调整区域!$K:$K,$A57,调整区域!$E:$E,K37)+SUMIFS(调整区域!$H:$H,调整区域!$K:$K,$A57,调整区域!$G:$G,K37)</f>
        <v>0</v>
      </c>
      <c r="L57" s="15">
        <f t="shared" si="9"/>
        <v>-20124.5</v>
      </c>
      <c r="M57" s="4">
        <f>SUMIFS(调整区域!$F:$F,调整区域!$K:$K,$A57,调整区域!$E:$E,M37)+SUMIFS(调整区域!$H:$H,调整区域!$K:$K,$A57,调整区域!$G:$G,M37)</f>
        <v>-21206.95</v>
      </c>
      <c r="N57" s="4">
        <f>SUMIFS(调整区域!$F:$F,调整区域!$K:$K,$A57,调整区域!$E:$E,N37)+SUMIFS(调整区域!$H:$H,调整区域!$K:$K,$A57,调整区域!$G:$G,N37)</f>
        <v>1082.45</v>
      </c>
      <c r="O57" s="15">
        <f t="shared" si="10"/>
        <v>-6827.43</v>
      </c>
      <c r="P57" s="4">
        <f>SUMIFS(调整区域!$F:$F,调整区域!$K:$K,$A57,调整区域!$E:$E,P37)+SUMIFS(调整区域!$H:$H,调整区域!$K:$K,$A57,调整区域!$G:$G,P37)</f>
        <v>-12716.66</v>
      </c>
      <c r="Q57" s="4">
        <f>SUMIFS(调整区域!$F:$F,调整区域!$K:$K,$A57,调整区域!$E:$E,Q37)+SUMIFS(调整区域!$H:$H,调整区域!$K:$K,$A57,调整区域!$G:$G,Q37)</f>
        <v>5889.23</v>
      </c>
      <c r="R57" s="15">
        <f t="shared" si="11"/>
        <v>11876.94</v>
      </c>
      <c r="S57" s="4">
        <f>SUMIFS(调整区域!$F:$F,调整区域!$K:$K,$A57,调整区域!$E:$E,S37)+SUMIFS(调整区域!$H:$H,调整区域!$K:$K,$A57,调整区域!$G:$G,S37)</f>
        <v>7002.54</v>
      </c>
      <c r="T57" s="4">
        <f>SUMIFS(调整区域!$F:$F,调整区域!$K:$K,$A57,调整区域!$E:$E,T37)+SUMIFS(调整区域!$H:$H,调整区域!$K:$K,$A57,调整区域!$G:$G,T37)</f>
        <v>3537.74</v>
      </c>
      <c r="U57" s="4">
        <f>SUMIFS(调整区域!$F:$F,调整区域!$K:$K,$A57,调整区域!$E:$E,U37)+SUMIFS(调整区域!$H:$H,调整区域!$K:$K,$A57,调整区域!$G:$G,U37)</f>
        <v>1336.66</v>
      </c>
      <c r="V57" s="4">
        <f>SUMIFS(调整区域!$F:$F,调整区域!$K:$K,$A57,调整区域!$E:$E,V37)+SUMIFS(调整区域!$H:$H,调整区域!$K:$K,$A57,调整区域!$G:$G,V37)</f>
        <v>0</v>
      </c>
      <c r="W57" s="4">
        <f>SUMIFS(调整区域!$F:$F,调整区域!$K:$K,$A57,调整区域!$E:$E,W37)+SUMIFS(调整区域!$H:$H,调整区域!$K:$K,$A57,调整区域!$G:$G,W37)</f>
        <v>0</v>
      </c>
      <c r="X57" s="4">
        <f>SUMIFS(调整区域!$F:$F,调整区域!$K:$K,$A57,调整区域!$E:$E,X37)+SUMIFS(调整区域!$H:$H,调整区域!$K:$K,$A57,调整区域!$G:$G,X37)</f>
        <v>0</v>
      </c>
    </row>
    <row r="58" ht="16.5" spans="1:24">
      <c r="A58" s="26" t="s">
        <v>45</v>
      </c>
      <c r="B58" s="158">
        <f t="shared" si="6"/>
        <v>0</v>
      </c>
      <c r="C58" s="4">
        <f>SUMIFS(调整区域!$F:$F,调整区域!$D:$D,$A58,调整区域!$E:$E,C37)+SUMIFS(调整区域!$H:$H,调整区域!$D:$D,$A58,调整区域!$G:$G,C37)-E106</f>
        <v>5456305.33</v>
      </c>
      <c r="D58" s="4">
        <f>SUMIFS(调整区域!$F:$F,调整区域!$D:$D,$A58,调整区域!$E:$E,D37)+SUMIFS(调整区域!$H:$H,调整区域!$D:$D,$A58,调整区域!$G:$G,D37)</f>
        <v>0</v>
      </c>
      <c r="E58" s="4">
        <f>SUMIFS(调整区域!$F:$F,调整区域!$D:$D,$A58,调整区域!$E:$E,E37)+SUMIFS(调整区域!$H:$H,调整区域!$D:$D,$A58,调整区域!$G:$G,E37)</f>
        <v>0</v>
      </c>
      <c r="F58" s="4">
        <f>SUMIFS(调整区域!$F:$F,调整区域!$D:$D,$A58,调整区域!$E:$E,F37)+SUMIFS(调整区域!$H:$H,调整区域!$D:$D,$A58,调整区域!$G:$G,F37)</f>
        <v>0</v>
      </c>
      <c r="G58" s="15">
        <f>SUMIFS(调整区域!$F:$F,调整区域!$D:$D,$A58,调整区域!$E:$E,G37)+SUMIFS(调整区域!$H:$H,调整区域!$D:$D,$A58,调整区域!$G:$G,G37)</f>
        <v>-841890.45</v>
      </c>
      <c r="H58" s="15">
        <f t="shared" si="8"/>
        <v>0</v>
      </c>
      <c r="I58" s="4">
        <f>SUMIFS(调整区域!$F:$F,调整区域!$D:$D,$A58,调整区域!$E:$E,I37)+SUMIFS(调整区域!$H:$H,调整区域!$D:$D,$A58,调整区域!$G:$G,I37)</f>
        <v>0</v>
      </c>
      <c r="J58" s="4">
        <f>SUMIFS(调整区域!$F:$F,调整区域!$D:$D,$A58,调整区域!$E:$E,J37)+SUMIFS(调整区域!$H:$H,调整区域!$D:$D,$A58,调整区域!$G:$G,J37)</f>
        <v>0</v>
      </c>
      <c r="K58" s="4">
        <f>SUMIFS(调整区域!$F:$F,调整区域!$D:$D,$A58,调整区域!$E:$E,K37)+SUMIFS(调整区域!$H:$H,调整区域!$D:$D,$A58,调整区域!$G:$G,K37)</f>
        <v>0</v>
      </c>
      <c r="L58" s="15">
        <f t="shared" si="9"/>
        <v>-4614414.88</v>
      </c>
      <c r="M58" s="4">
        <f>SUMIFS(调整区域!$F:$F,调整区域!$D:$D,$A58,调整区域!$E:$E,M37)+SUMIFS(调整区域!$H:$H,调整区域!$D:$D,$A58,调整区域!$G:$G,M37)</f>
        <v>-4614414.88</v>
      </c>
      <c r="N58" s="4">
        <f>SUMIFS(调整区域!$F:$F,调整区域!$D:$D,$A58,调整区域!$E:$E,N37)+SUMIFS(调整区域!$H:$H,调整区域!$D:$D,$A58,调整区域!$G:$G,N37)</f>
        <v>0</v>
      </c>
      <c r="O58" s="15">
        <f t="shared" si="10"/>
        <v>0</v>
      </c>
      <c r="P58" s="4">
        <f>SUMIFS(调整区域!$F:$F,调整区域!$D:$D,$A58,调整区域!$E:$E,P37)+SUMIFS(调整区域!$H:$H,调整区域!$D:$D,$A58,调整区域!$G:$G,P37)</f>
        <v>0</v>
      </c>
      <c r="Q58" s="4">
        <f>SUMIFS(调整区域!$F:$F,调整区域!$D:$D,$A58,调整区域!$E:$E,Q37)+SUMIFS(调整区域!$H:$H,调整区域!$D:$D,$A58,调整区域!$G:$G,Q37)</f>
        <v>0</v>
      </c>
      <c r="R58" s="15">
        <f t="shared" si="11"/>
        <v>0</v>
      </c>
      <c r="S58" s="4">
        <f>SUMIFS(调整区域!$F:$F,调整区域!$D:$D,$A58,调整区域!$E:$E,S37)+SUMIFS(调整区域!$H:$H,调整区域!$D:$D,$A58,调整区域!$G:$G,S37)</f>
        <v>0</v>
      </c>
      <c r="T58" s="4">
        <f>SUMIFS(调整区域!$F:$F,调整区域!$D:$D,$A58,调整区域!$E:$E,T37)+SUMIFS(调整区域!$H:$H,调整区域!$D:$D,$A58,调整区域!$G:$G,T37)</f>
        <v>0</v>
      </c>
      <c r="U58" s="4">
        <f>SUMIFS(调整区域!$F:$F,调整区域!$D:$D,$A58,调整区域!$E:$E,U37)+SUMIFS(调整区域!$H:$H,调整区域!$D:$D,$A58,调整区域!$G:$G,U37)</f>
        <v>0</v>
      </c>
      <c r="V58" s="4">
        <f>SUMIFS(调整区域!$F:$F,调整区域!$D:$D,$A58,调整区域!$E:$E,V37)+SUMIFS(调整区域!$H:$H,调整区域!$D:$D,$A58,调整区域!$G:$G,V37)</f>
        <v>0</v>
      </c>
      <c r="W58" s="4">
        <f>SUMIFS(调整区域!$F:$F,调整区域!$D:$D,$A58,调整区域!$E:$E,W37)+SUMIFS(调整区域!$H:$H,调整区域!$D:$D,$A58,调整区域!$G:$G,W37)</f>
        <v>0</v>
      </c>
      <c r="X58" s="4">
        <f>SUMIFS(调整区域!$F:$F,调整区域!$D:$D,$A58,调整区域!$E:$E,X37)+SUMIFS(调整区域!$H:$H,调整区域!$D:$D,$A58,调整区域!$G:$G,X37)</f>
        <v>0</v>
      </c>
    </row>
    <row r="59" ht="16.5" spans="1:24">
      <c r="A59" s="26" t="s">
        <v>46</v>
      </c>
      <c r="B59" s="158">
        <f t="shared" si="6"/>
        <v>0</v>
      </c>
      <c r="C59" s="4">
        <f>SUMIFS(调整区域!$F:$F,调整区域!$D:$D,$A59,调整区域!$E:$E,C37)+SUMIFS(调整区域!$H:$H,调整区域!$D:$D,$A59,调整区域!$G:$G,C37)</f>
        <v>0</v>
      </c>
      <c r="D59" s="4">
        <f>SUMIFS(调整区域!$F:$F,调整区域!$D:$D,$A59,调整区域!$E:$E,D37)+SUMIFS(调整区域!$H:$H,调整区域!$D:$D,$A59,调整区域!$G:$G,D37)</f>
        <v>0</v>
      </c>
      <c r="E59" s="4">
        <f>SUMIFS(调整区域!$F:$F,调整区域!$D:$D,$A59,调整区域!$E:$E,E37)+SUMIFS(调整区域!$H:$H,调整区域!$D:$D,$A59,调整区域!$G:$G,E37)</f>
        <v>0</v>
      </c>
      <c r="F59" s="4">
        <f>SUMIFS(调整区域!$F:$F,调整区域!$D:$D,$A59,调整区域!$E:$E,F37)+SUMIFS(调整区域!$H:$H,调整区域!$D:$D,$A59,调整区域!$G:$G,F37)</f>
        <v>0</v>
      </c>
      <c r="G59" s="15">
        <f>SUMIFS(调整区域!$F:$F,调整区域!$D:$D,$A59,调整区域!$E:$E,G37)+SUMIFS(调整区域!$H:$H,调整区域!$D:$D,$A59,调整区域!$G:$G,G37)</f>
        <v>0</v>
      </c>
      <c r="H59" s="15">
        <f t="shared" si="8"/>
        <v>0</v>
      </c>
      <c r="I59" s="4">
        <f>SUMIFS(调整区域!$F:$F,调整区域!$D:$D,$A59,调整区域!$E:$E,I37)+SUMIFS(调整区域!$H:$H,调整区域!$D:$D,$A59,调整区域!$G:$G,I37)</f>
        <v>0</v>
      </c>
      <c r="J59" s="4">
        <f>SUMIFS(调整区域!$F:$F,调整区域!$D:$D,$A59,调整区域!$E:$E,J37)+SUMIFS(调整区域!$H:$H,调整区域!$D:$D,$A59,调整区域!$G:$G,J37)</f>
        <v>0</v>
      </c>
      <c r="K59" s="4">
        <f>SUMIFS(调整区域!$F:$F,调整区域!$D:$D,$A59,调整区域!$E:$E,K37)+SUMIFS(调整区域!$H:$H,调整区域!$D:$D,$A59,调整区域!$G:$G,K37)</f>
        <v>0</v>
      </c>
      <c r="L59" s="15">
        <f t="shared" si="9"/>
        <v>0</v>
      </c>
      <c r="M59" s="4">
        <f>SUMIFS(调整区域!$F:$F,调整区域!$D:$D,$A59,调整区域!$E:$E,M37)+SUMIFS(调整区域!$H:$H,调整区域!$D:$D,$A59,调整区域!$G:$G,M37)</f>
        <v>0</v>
      </c>
      <c r="N59" s="4">
        <f>SUMIFS(调整区域!$F:$F,调整区域!$D:$D,$A59,调整区域!$E:$E,N37)+SUMIFS(调整区域!$H:$H,调整区域!$D:$D,$A59,调整区域!$G:$G,N37)</f>
        <v>0</v>
      </c>
      <c r="O59" s="15">
        <f t="shared" si="10"/>
        <v>0</v>
      </c>
      <c r="P59" s="4">
        <f>SUMIFS(调整区域!$F:$F,调整区域!$D:$D,$A59,调整区域!$E:$E,P37)+SUMIFS(调整区域!$H:$H,调整区域!$D:$D,$A59,调整区域!$G:$G,P37)</f>
        <v>0</v>
      </c>
      <c r="Q59" s="4">
        <f>SUMIFS(调整区域!$F:$F,调整区域!$D:$D,$A59,调整区域!$E:$E,Q37)+SUMIFS(调整区域!$H:$H,调整区域!$D:$D,$A59,调整区域!$G:$G,Q37)</f>
        <v>0</v>
      </c>
      <c r="R59" s="15">
        <f t="shared" si="11"/>
        <v>0</v>
      </c>
      <c r="S59" s="4">
        <f>SUMIFS(调整区域!$F:$F,调整区域!$D:$D,$A59,调整区域!$E:$E,S37)+SUMIFS(调整区域!$H:$H,调整区域!$D:$D,$A59,调整区域!$G:$G,S37)</f>
        <v>0</v>
      </c>
      <c r="T59" s="4">
        <f>SUMIFS(调整区域!$F:$F,调整区域!$D:$D,$A59,调整区域!$E:$E,T37)+SUMIFS(调整区域!$H:$H,调整区域!$D:$D,$A59,调整区域!$G:$G,T37)</f>
        <v>0</v>
      </c>
      <c r="U59" s="4">
        <f>SUMIFS(调整区域!$F:$F,调整区域!$D:$D,$A59,调整区域!$E:$E,U37)+SUMIFS(调整区域!$H:$H,调整区域!$D:$D,$A59,调整区域!$G:$G,U37)</f>
        <v>0</v>
      </c>
      <c r="V59" s="4">
        <f>SUMIFS(调整区域!$F:$F,调整区域!$D:$D,$A59,调整区域!$E:$E,V37)+SUMIFS(调整区域!$H:$H,调整区域!$D:$D,$A59,调整区域!$G:$G,V37)</f>
        <v>0</v>
      </c>
      <c r="W59" s="4">
        <f>SUMIFS(调整区域!$F:$F,调整区域!$D:$D,$A59,调整区域!$E:$E,W37)+SUMIFS(调整区域!$H:$H,调整区域!$D:$D,$A59,调整区域!$G:$G,W37)</f>
        <v>0</v>
      </c>
      <c r="X59" s="4">
        <f>SUMIFS(调整区域!$F:$F,调整区域!$D:$D,$A59,调整区域!$E:$E,X37)+SUMIFS(调整区域!$H:$H,调整区域!$D:$D,$A59,调整区域!$G:$G,X37)</f>
        <v>0</v>
      </c>
    </row>
    <row r="60" ht="16.5" spans="1:24">
      <c r="A60" s="26" t="s">
        <v>47</v>
      </c>
      <c r="B60" s="158">
        <f t="shared" si="6"/>
        <v>0</v>
      </c>
      <c r="C60" s="4">
        <f>SUMIFS(调整区域!$F:$F,调整区域!$D:$D,$A60,调整区域!$E:$E,C37)+SUMIFS(调整区域!$H:$H,调整区域!$D:$D,$A60,调整区域!$G:$G,C37)</f>
        <v>0</v>
      </c>
      <c r="D60" s="4">
        <f>SUMIFS(调整区域!$F:$F,调整区域!$D:$D,$A60,调整区域!$E:$E,D37)+SUMIFS(调整区域!$H:$H,调整区域!$D:$D,$A60,调整区域!$G:$G,D37)</f>
        <v>0</v>
      </c>
      <c r="E60" s="4">
        <f>SUMIFS(调整区域!$F:$F,调整区域!$D:$D,$A60,调整区域!$E:$E,E37)+SUMIFS(调整区域!$H:$H,调整区域!$D:$D,$A60,调整区域!$G:$G,E37)</f>
        <v>0</v>
      </c>
      <c r="F60" s="4">
        <f>SUMIFS(调整区域!$F:$F,调整区域!$D:$D,$A60,调整区域!$E:$E,F37)+SUMIFS(调整区域!$H:$H,调整区域!$D:$D,$A60,调整区域!$G:$G,F37)</f>
        <v>0</v>
      </c>
      <c r="G60" s="15">
        <f>SUMIFS(调整区域!$F:$F,调整区域!$D:$D,$A60,调整区域!$E:$E,G37)+SUMIFS(调整区域!$H:$H,调整区域!$D:$D,$A60,调整区域!$G:$G,G37)</f>
        <v>0</v>
      </c>
      <c r="H60" s="15">
        <f t="shared" si="8"/>
        <v>0</v>
      </c>
      <c r="I60" s="4">
        <f>SUMIFS(调整区域!$F:$F,调整区域!$D:$D,$A60,调整区域!$E:$E,I37)+SUMIFS(调整区域!$H:$H,调整区域!$D:$D,$A60,调整区域!$G:$G,I37)</f>
        <v>0</v>
      </c>
      <c r="J60" s="4">
        <f>SUMIFS(调整区域!$F:$F,调整区域!$D:$D,$A60,调整区域!$E:$E,J37)+SUMIFS(调整区域!$H:$H,调整区域!$D:$D,$A60,调整区域!$G:$G,J37)</f>
        <v>0</v>
      </c>
      <c r="K60" s="4">
        <f>SUMIFS(调整区域!$F:$F,调整区域!$D:$D,$A60,调整区域!$E:$E,K37)+SUMIFS(调整区域!$H:$H,调整区域!$D:$D,$A60,调整区域!$G:$G,K37)</f>
        <v>0</v>
      </c>
      <c r="L60" s="15">
        <f t="shared" si="9"/>
        <v>0</v>
      </c>
      <c r="M60" s="4">
        <f>SUMIFS(调整区域!$F:$F,调整区域!$D:$D,$A60,调整区域!$E:$E,M37)+SUMIFS(调整区域!$H:$H,调整区域!$D:$D,$A60,调整区域!$G:$G,M37)</f>
        <v>0</v>
      </c>
      <c r="N60" s="4">
        <f>SUMIFS(调整区域!$F:$F,调整区域!$D:$D,$A60,调整区域!$E:$E,N37)+SUMIFS(调整区域!$H:$H,调整区域!$D:$D,$A60,调整区域!$G:$G,N37)</f>
        <v>0</v>
      </c>
      <c r="O60" s="15">
        <f t="shared" si="10"/>
        <v>0</v>
      </c>
      <c r="P60" s="4">
        <f>SUMIFS(调整区域!$F:$F,调整区域!$D:$D,$A60,调整区域!$E:$E,P37)+SUMIFS(调整区域!$H:$H,调整区域!$D:$D,$A60,调整区域!$G:$G,P37)</f>
        <v>0</v>
      </c>
      <c r="Q60" s="4">
        <f>SUMIFS(调整区域!$F:$F,调整区域!$D:$D,$A60,调整区域!$E:$E,Q37)+SUMIFS(调整区域!$H:$H,调整区域!$D:$D,$A60,调整区域!$G:$G,Q37)</f>
        <v>0</v>
      </c>
      <c r="R60" s="15">
        <f t="shared" si="11"/>
        <v>0</v>
      </c>
      <c r="S60" s="4">
        <f>SUMIFS(调整区域!$F:$F,调整区域!$D:$D,$A60,调整区域!$E:$E,S37)+SUMIFS(调整区域!$H:$H,调整区域!$D:$D,$A60,调整区域!$G:$G,S37)</f>
        <v>0</v>
      </c>
      <c r="T60" s="4">
        <f>SUMIFS(调整区域!$F:$F,调整区域!$D:$D,$A60,调整区域!$E:$E,T37)+SUMIFS(调整区域!$H:$H,调整区域!$D:$D,$A60,调整区域!$G:$G,T37)</f>
        <v>0</v>
      </c>
      <c r="U60" s="4">
        <f>SUMIFS(调整区域!$F:$F,调整区域!$D:$D,$A60,调整区域!$E:$E,U37)+SUMIFS(调整区域!$H:$H,调整区域!$D:$D,$A60,调整区域!$G:$G,U37)</f>
        <v>0</v>
      </c>
      <c r="V60" s="4">
        <f>SUMIFS(调整区域!$F:$F,调整区域!$D:$D,$A60,调整区域!$E:$E,V37)+SUMIFS(调整区域!$H:$H,调整区域!$D:$D,$A60,调整区域!$G:$G,V37)</f>
        <v>0</v>
      </c>
      <c r="W60" s="4">
        <f>SUMIFS(调整区域!$F:$F,调整区域!$D:$D,$A60,调整区域!$E:$E,W37)+SUMIFS(调整区域!$H:$H,调整区域!$D:$D,$A60,调整区域!$G:$G,W37)</f>
        <v>0</v>
      </c>
      <c r="X60" s="4">
        <f>SUMIFS(调整区域!$F:$F,调整区域!$D:$D,$A60,调整区域!$E:$E,X37)+SUMIFS(调整区域!$H:$H,调整区域!$D:$D,$A60,调整区域!$G:$G,X37)</f>
        <v>0</v>
      </c>
    </row>
    <row r="61" s="153" customFormat="1" ht="16.5" spans="1:24">
      <c r="A61" s="22" t="s">
        <v>48</v>
      </c>
      <c r="B61" s="158">
        <f t="shared" si="6"/>
        <v>2.56113708019257e-9</v>
      </c>
      <c r="C61" s="15">
        <f>C38-C55</f>
        <v>-12342573.9495221</v>
      </c>
      <c r="D61" s="15">
        <f>D38-D55</f>
        <v>4722454.94</v>
      </c>
      <c r="E61" s="15">
        <f>E38-E55</f>
        <v>94107.3</v>
      </c>
      <c r="F61" s="15">
        <f>F38-F55</f>
        <v>0</v>
      </c>
      <c r="G61" s="15">
        <f t="shared" ref="G61:X61" si="14">G38-G55</f>
        <v>735656.643253453</v>
      </c>
      <c r="H61" s="15">
        <f t="shared" si="8"/>
        <v>-5338378.34</v>
      </c>
      <c r="I61" s="15">
        <f t="shared" si="14"/>
        <v>-4722454.94</v>
      </c>
      <c r="J61" s="15">
        <f t="shared" si="14"/>
        <v>-615923.4</v>
      </c>
      <c r="K61" s="15">
        <f t="shared" si="14"/>
        <v>0</v>
      </c>
      <c r="L61" s="15">
        <f t="shared" si="9"/>
        <v>8782891.25</v>
      </c>
      <c r="M61" s="15">
        <f>M38-M55</f>
        <v>8640728.52</v>
      </c>
      <c r="N61" s="15">
        <f t="shared" si="14"/>
        <v>142162.73</v>
      </c>
      <c r="O61" s="15">
        <f t="shared" si="10"/>
        <v>1784912.85666667</v>
      </c>
      <c r="P61" s="15">
        <f t="shared" si="14"/>
        <v>-1683143.42</v>
      </c>
      <c r="Q61" s="15">
        <f t="shared" si="14"/>
        <v>3468056.27666667</v>
      </c>
      <c r="R61" s="15">
        <f t="shared" si="11"/>
        <v>1560929.29960196</v>
      </c>
      <c r="S61" s="15">
        <f t="shared" si="14"/>
        <v>920298.92366503</v>
      </c>
      <c r="T61" s="15">
        <f t="shared" si="14"/>
        <v>464764.143207547</v>
      </c>
      <c r="U61" s="15">
        <f t="shared" si="14"/>
        <v>175866.232729387</v>
      </c>
      <c r="V61" s="15">
        <f t="shared" si="14"/>
        <v>0</v>
      </c>
      <c r="W61" s="15">
        <f t="shared" si="14"/>
        <v>0</v>
      </c>
      <c r="X61" s="15">
        <f t="shared" si="14"/>
        <v>0</v>
      </c>
    </row>
    <row r="62" ht="16.5" spans="1:24">
      <c r="A62" s="26" t="s">
        <v>49</v>
      </c>
      <c r="B62" s="158">
        <f t="shared" si="6"/>
        <v>0</v>
      </c>
      <c r="C62" s="4">
        <f>SUMIFS(调整区域!$F:$F,调整区域!$D:$D,$A62,调整区域!$E:$E,C37)+SUMIFS(调整区域!$H:$H,调整区域!$D:$D,$A62,调整区域!$G:$G,C37)</f>
        <v>0</v>
      </c>
      <c r="D62" s="4">
        <f>SUMIFS(调整区域!$F:$F,调整区域!$D:$D,$A62,调整区域!$E:$E,D37)+SUMIFS(调整区域!$H:$H,调整区域!$D:$D,$A62,调整区域!$G:$G,D37)</f>
        <v>0</v>
      </c>
      <c r="E62" s="4">
        <f>SUMIFS(调整区域!$F:$F,调整区域!$D:$D,$A62,调整区域!$E:$E,E37)+SUMIFS(调整区域!$H:$H,调整区域!$D:$D,$A62,调整区域!$G:$G,E37)</f>
        <v>0</v>
      </c>
      <c r="F62" s="4">
        <f>SUMIFS(调整区域!$F:$F,调整区域!$D:$D,$A62,调整区域!$E:$E,F37)+SUMIFS(调整区域!$H:$H,调整区域!$D:$D,$A62,调整区域!$G:$G,F37)</f>
        <v>0</v>
      </c>
      <c r="G62" s="15">
        <f>SUMIFS(调整区域!$F:$F,调整区域!$D:$D,$A62,调整区域!$E:$E,G37)+SUMIFS(调整区域!$H:$H,调整区域!$D:$D,$A62,调整区域!$G:$G,G37)</f>
        <v>0</v>
      </c>
      <c r="H62" s="15">
        <f t="shared" si="8"/>
        <v>0</v>
      </c>
      <c r="I62" s="4">
        <f>SUMIFS(调整区域!$F:$F,调整区域!$D:$D,$A62,调整区域!$E:$E,I37)+SUMIFS(调整区域!$H:$H,调整区域!$D:$D,$A62,调整区域!$G:$G,I37)</f>
        <v>0</v>
      </c>
      <c r="J62" s="4">
        <f>SUMIFS(调整区域!$F:$F,调整区域!$D:$D,$A62,调整区域!$E:$E,J37)+SUMIFS(调整区域!$H:$H,调整区域!$D:$D,$A62,调整区域!$G:$G,J37)</f>
        <v>0</v>
      </c>
      <c r="K62" s="4">
        <f>SUMIFS(调整区域!$F:$F,调整区域!$D:$D,$A62,调整区域!$E:$E,K37)+SUMIFS(调整区域!$H:$H,调整区域!$D:$D,$A62,调整区域!$G:$G,K37)</f>
        <v>0</v>
      </c>
      <c r="L62" s="15">
        <f t="shared" si="9"/>
        <v>0</v>
      </c>
      <c r="M62" s="4">
        <f>SUMIFS(调整区域!$F:$F,调整区域!$D:$D,$A62,调整区域!$E:$E,M37)+SUMIFS(调整区域!$H:$H,调整区域!$D:$D,$A62,调整区域!$G:$G,M37)</f>
        <v>0</v>
      </c>
      <c r="N62" s="4">
        <f>SUMIFS(调整区域!$F:$F,调整区域!$D:$D,$A62,调整区域!$E:$E,N37)+SUMIFS(调整区域!$H:$H,调整区域!$D:$D,$A62,调整区域!$G:$G,N37)</f>
        <v>0</v>
      </c>
      <c r="O62" s="15">
        <f t="shared" si="10"/>
        <v>0</v>
      </c>
      <c r="P62" s="4">
        <f>SUMIFS(调整区域!$F:$F,调整区域!$D:$D,$A62,调整区域!$E:$E,P37)+SUMIFS(调整区域!$H:$H,调整区域!$D:$D,$A62,调整区域!$G:$G,P37)</f>
        <v>0</v>
      </c>
      <c r="Q62" s="4">
        <f>SUMIFS(调整区域!$F:$F,调整区域!$D:$D,$A62,调整区域!$E:$E,Q37)+SUMIFS(调整区域!$H:$H,调整区域!$D:$D,$A62,调整区域!$G:$G,Q37)</f>
        <v>0</v>
      </c>
      <c r="R62" s="15">
        <f t="shared" si="11"/>
        <v>0</v>
      </c>
      <c r="S62" s="4">
        <f>SUMIFS(调整区域!$F:$F,调整区域!$D:$D,$A62,调整区域!$E:$E,S37)+SUMIFS(调整区域!$H:$H,调整区域!$D:$D,$A62,调整区域!$G:$G,S37)</f>
        <v>0</v>
      </c>
      <c r="T62" s="4">
        <f>SUMIFS(调整区域!$F:$F,调整区域!$D:$D,$A62,调整区域!$E:$E,T37)+SUMIFS(调整区域!$H:$H,调整区域!$D:$D,$A62,调整区域!$G:$G,T37)</f>
        <v>0</v>
      </c>
      <c r="U62" s="4">
        <f>SUMIFS(调整区域!$F:$F,调整区域!$D:$D,$A62,调整区域!$E:$E,U37)+SUMIFS(调整区域!$H:$H,调整区域!$D:$D,$A62,调整区域!$G:$G,U37)</f>
        <v>0</v>
      </c>
      <c r="V62" s="4">
        <f>SUMIFS(调整区域!$F:$F,调整区域!$D:$D,$A62,调整区域!$E:$E,V37)+SUMIFS(调整区域!$H:$H,调整区域!$D:$D,$A62,调整区域!$G:$G,V37)</f>
        <v>0</v>
      </c>
      <c r="W62" s="4">
        <f>SUMIFS(调整区域!$F:$F,调整区域!$D:$D,$A62,调整区域!$E:$E,W37)+SUMIFS(调整区域!$H:$H,调整区域!$D:$D,$A62,调整区域!$G:$G,W37)</f>
        <v>0</v>
      </c>
      <c r="X62" s="4">
        <f>SUMIFS(调整区域!$F:$F,调整区域!$D:$D,$A62,调整区域!$E:$E,X37)+SUMIFS(调整区域!$H:$H,调整区域!$D:$D,$A62,调整区域!$G:$G,X37)</f>
        <v>0</v>
      </c>
    </row>
    <row r="63" ht="16.5" spans="1:24">
      <c r="A63" s="26" t="s">
        <v>50</v>
      </c>
      <c r="B63" s="158">
        <f t="shared" si="6"/>
        <v>0</v>
      </c>
      <c r="C63" s="4">
        <f>SUMIFS(调整区域!$F:$F,调整区域!$D:$D,$A63,调整区域!$E:$E,C37)+SUMIFS(调整区域!$H:$H,调整区域!$D:$D,$A63,调整区域!$G:$G,C37)</f>
        <v>0</v>
      </c>
      <c r="D63" s="4">
        <f>SUMIFS(调整区域!$F:$F,调整区域!$D:$D,$A63,调整区域!$E:$E,D37)+SUMIFS(调整区域!$H:$H,调整区域!$D:$D,$A63,调整区域!$G:$G,D37)</f>
        <v>0</v>
      </c>
      <c r="E63" s="4">
        <f>SUMIFS(调整区域!$F:$F,调整区域!$D:$D,$A63,调整区域!$E:$E,E37)+SUMIFS(调整区域!$H:$H,调整区域!$D:$D,$A63,调整区域!$G:$G,E37)</f>
        <v>0</v>
      </c>
      <c r="F63" s="4">
        <f>SUMIFS(调整区域!$F:$F,调整区域!$D:$D,$A63,调整区域!$E:$E,F37)+SUMIFS(调整区域!$H:$H,调整区域!$D:$D,$A63,调整区域!$G:$G,F37)</f>
        <v>0</v>
      </c>
      <c r="G63" s="15">
        <f>SUMIFS(调整区域!$F:$F,调整区域!$D:$D,$A63,调整区域!$E:$E,G37)+SUMIFS(调整区域!$H:$H,调整区域!$D:$D,$A63,调整区域!$G:$G,G37)</f>
        <v>0</v>
      </c>
      <c r="H63" s="15">
        <f t="shared" si="8"/>
        <v>0</v>
      </c>
      <c r="I63" s="4">
        <f>SUMIFS(调整区域!$F:$F,调整区域!$D:$D,$A63,调整区域!$E:$E,I37)+SUMIFS(调整区域!$H:$H,调整区域!$D:$D,$A63,调整区域!$G:$G,I37)</f>
        <v>0</v>
      </c>
      <c r="J63" s="4">
        <f>SUMIFS(调整区域!$F:$F,调整区域!$D:$D,$A63,调整区域!$E:$E,J37)+SUMIFS(调整区域!$H:$H,调整区域!$D:$D,$A63,调整区域!$G:$G,J37)</f>
        <v>0</v>
      </c>
      <c r="K63" s="4">
        <f>SUMIFS(调整区域!$F:$F,调整区域!$D:$D,$A63,调整区域!$E:$E,K37)+SUMIFS(调整区域!$H:$H,调整区域!$D:$D,$A63,调整区域!$G:$G,K37)</f>
        <v>0</v>
      </c>
      <c r="L63" s="15">
        <f t="shared" si="9"/>
        <v>0</v>
      </c>
      <c r="M63" s="4">
        <f>SUMIFS(调整区域!$F:$F,调整区域!$D:$D,$A63,调整区域!$E:$E,M37)+SUMIFS(调整区域!$H:$H,调整区域!$D:$D,$A63,调整区域!$G:$G,M37)</f>
        <v>0</v>
      </c>
      <c r="N63" s="4">
        <f>SUMIFS(调整区域!$F:$F,调整区域!$D:$D,$A63,调整区域!$E:$E,N37)+SUMIFS(调整区域!$H:$H,调整区域!$D:$D,$A63,调整区域!$G:$G,N37)</f>
        <v>0</v>
      </c>
      <c r="O63" s="15">
        <f t="shared" si="10"/>
        <v>0</v>
      </c>
      <c r="P63" s="4">
        <f>SUMIFS(调整区域!$F:$F,调整区域!$D:$D,$A63,调整区域!$E:$E,P37)+SUMIFS(调整区域!$H:$H,调整区域!$D:$D,$A63,调整区域!$G:$G,P37)</f>
        <v>0</v>
      </c>
      <c r="Q63" s="4">
        <f>SUMIFS(调整区域!$F:$F,调整区域!$D:$D,$A63,调整区域!$E:$E,Q37)+SUMIFS(调整区域!$H:$H,调整区域!$D:$D,$A63,调整区域!$G:$G,Q37)</f>
        <v>0</v>
      </c>
      <c r="R63" s="15">
        <f t="shared" si="11"/>
        <v>0</v>
      </c>
      <c r="S63" s="4">
        <f>SUMIFS(调整区域!$F:$F,调整区域!$D:$D,$A63,调整区域!$E:$E,S37)+SUMIFS(调整区域!$H:$H,调整区域!$D:$D,$A63,调整区域!$G:$G,S37)</f>
        <v>0</v>
      </c>
      <c r="T63" s="4">
        <f>SUMIFS(调整区域!$F:$F,调整区域!$D:$D,$A63,调整区域!$E:$E,T37)+SUMIFS(调整区域!$H:$H,调整区域!$D:$D,$A63,调整区域!$G:$G,T37)</f>
        <v>0</v>
      </c>
      <c r="U63" s="4">
        <f>SUMIFS(调整区域!$F:$F,调整区域!$D:$D,$A63,调整区域!$E:$E,U37)+SUMIFS(调整区域!$H:$H,调整区域!$D:$D,$A63,调整区域!$G:$G,U37)</f>
        <v>0</v>
      </c>
      <c r="V63" s="4">
        <f>SUMIFS(调整区域!$F:$F,调整区域!$D:$D,$A63,调整区域!$E:$E,V37)+SUMIFS(调整区域!$H:$H,调整区域!$D:$D,$A63,调整区域!$G:$G,V37)</f>
        <v>0</v>
      </c>
      <c r="W63" s="4">
        <f>SUMIFS(调整区域!$F:$F,调整区域!$D:$D,$A63,调整区域!$E:$E,W37)+SUMIFS(调整区域!$H:$H,调整区域!$D:$D,$A63,调整区域!$G:$G,W37)</f>
        <v>0</v>
      </c>
      <c r="X63" s="4">
        <f>SUMIFS(调整区域!$F:$F,调整区域!$D:$D,$A63,调整区域!$E:$E,X37)+SUMIFS(调整区域!$H:$H,调整区域!$D:$D,$A63,调整区域!$G:$G,X37)</f>
        <v>0</v>
      </c>
    </row>
    <row r="64" s="153" customFormat="1" ht="16.5" spans="1:24">
      <c r="A64" s="22" t="s">
        <v>51</v>
      </c>
      <c r="B64" s="158">
        <f t="shared" si="6"/>
        <v>2.56113708019257e-9</v>
      </c>
      <c r="C64" s="15">
        <f>C61+C62-C63</f>
        <v>-12342573.9495221</v>
      </c>
      <c r="D64" s="15">
        <f>D61+D62-D63</f>
        <v>4722454.94</v>
      </c>
      <c r="E64" s="15">
        <f>E61+E62-E63</f>
        <v>94107.3</v>
      </c>
      <c r="F64" s="15">
        <f>F61+F62-F63</f>
        <v>0</v>
      </c>
      <c r="G64" s="15">
        <f t="shared" ref="G64:X64" si="15">G61+G62-G63</f>
        <v>735656.643253453</v>
      </c>
      <c r="H64" s="15">
        <f t="shared" si="8"/>
        <v>-5338378.34</v>
      </c>
      <c r="I64" s="15">
        <f t="shared" si="15"/>
        <v>-4722454.94</v>
      </c>
      <c r="J64" s="15">
        <f t="shared" si="15"/>
        <v>-615923.4</v>
      </c>
      <c r="K64" s="15">
        <f t="shared" si="15"/>
        <v>0</v>
      </c>
      <c r="L64" s="15">
        <f t="shared" si="9"/>
        <v>8782891.25</v>
      </c>
      <c r="M64" s="15">
        <f>M61+M62-M63</f>
        <v>8640728.52</v>
      </c>
      <c r="N64" s="15">
        <f t="shared" si="15"/>
        <v>142162.73</v>
      </c>
      <c r="O64" s="15">
        <f t="shared" si="10"/>
        <v>1784912.85666667</v>
      </c>
      <c r="P64" s="15">
        <f t="shared" si="15"/>
        <v>-1683143.42</v>
      </c>
      <c r="Q64" s="15">
        <f t="shared" si="15"/>
        <v>3468056.27666667</v>
      </c>
      <c r="R64" s="15">
        <f t="shared" si="11"/>
        <v>1560929.29960196</v>
      </c>
      <c r="S64" s="15">
        <f t="shared" si="15"/>
        <v>920298.92366503</v>
      </c>
      <c r="T64" s="15">
        <f t="shared" si="15"/>
        <v>464764.143207547</v>
      </c>
      <c r="U64" s="15">
        <f t="shared" si="15"/>
        <v>175866.232729387</v>
      </c>
      <c r="V64" s="15">
        <f t="shared" si="15"/>
        <v>0</v>
      </c>
      <c r="W64" s="15">
        <f t="shared" si="15"/>
        <v>0</v>
      </c>
      <c r="X64" s="15">
        <f t="shared" si="15"/>
        <v>0</v>
      </c>
    </row>
    <row r="65" ht="16.5" spans="1:24">
      <c r="A65" s="26" t="s">
        <v>52</v>
      </c>
      <c r="B65" s="158">
        <f t="shared" si="6"/>
        <v>0</v>
      </c>
      <c r="C65" s="4"/>
      <c r="D65" s="4"/>
      <c r="E65" s="4"/>
      <c r="F65" s="4"/>
      <c r="G65" s="15"/>
      <c r="H65" s="15">
        <f t="shared" si="8"/>
        <v>0</v>
      </c>
      <c r="I65" s="4"/>
      <c r="J65" s="4"/>
      <c r="K65" s="4"/>
      <c r="L65" s="15">
        <f t="shared" si="9"/>
        <v>0</v>
      </c>
      <c r="M65" s="4"/>
      <c r="N65" s="4"/>
      <c r="O65" s="15">
        <f t="shared" si="10"/>
        <v>0</v>
      </c>
      <c r="P65" s="4"/>
      <c r="Q65" s="4"/>
      <c r="R65" s="15">
        <f t="shared" si="11"/>
        <v>0</v>
      </c>
      <c r="S65" s="4"/>
      <c r="T65" s="4"/>
      <c r="U65" s="4"/>
      <c r="V65" s="4"/>
      <c r="W65" s="4"/>
      <c r="X65" s="4"/>
    </row>
    <row r="66" s="153" customFormat="1" ht="16.5" spans="1:24">
      <c r="A66" s="22" t="s">
        <v>53</v>
      </c>
      <c r="B66" s="158">
        <f t="shared" si="6"/>
        <v>2.56113708019257e-9</v>
      </c>
      <c r="C66" s="15">
        <f>C64-C65</f>
        <v>-12342573.9495221</v>
      </c>
      <c r="D66" s="15">
        <f>D64-D65</f>
        <v>4722454.94</v>
      </c>
      <c r="E66" s="15">
        <f>E64-E65</f>
        <v>94107.3</v>
      </c>
      <c r="F66" s="15">
        <f>F64-F65</f>
        <v>0</v>
      </c>
      <c r="G66" s="15">
        <f t="shared" ref="G66:X66" si="16">G64-G65</f>
        <v>735656.643253453</v>
      </c>
      <c r="H66" s="15">
        <f t="shared" si="8"/>
        <v>-5338378.34</v>
      </c>
      <c r="I66" s="15">
        <f t="shared" si="16"/>
        <v>-4722454.94</v>
      </c>
      <c r="J66" s="15">
        <f t="shared" si="16"/>
        <v>-615923.4</v>
      </c>
      <c r="K66" s="15">
        <f t="shared" si="16"/>
        <v>0</v>
      </c>
      <c r="L66" s="15">
        <f t="shared" si="9"/>
        <v>8782891.25</v>
      </c>
      <c r="M66" s="15">
        <f>M64-M65</f>
        <v>8640728.52</v>
      </c>
      <c r="N66" s="15">
        <f t="shared" si="16"/>
        <v>142162.73</v>
      </c>
      <c r="O66" s="15">
        <f t="shared" si="10"/>
        <v>1784912.85666667</v>
      </c>
      <c r="P66" s="15">
        <f t="shared" si="16"/>
        <v>-1683143.42</v>
      </c>
      <c r="Q66" s="15">
        <f t="shared" si="16"/>
        <v>3468056.27666667</v>
      </c>
      <c r="R66" s="15">
        <f t="shared" si="11"/>
        <v>1560929.29960196</v>
      </c>
      <c r="S66" s="15">
        <f t="shared" si="16"/>
        <v>920298.92366503</v>
      </c>
      <c r="T66" s="15">
        <f t="shared" si="16"/>
        <v>464764.143207547</v>
      </c>
      <c r="U66" s="15">
        <f t="shared" si="16"/>
        <v>175866.232729387</v>
      </c>
      <c r="V66" s="15">
        <f t="shared" si="16"/>
        <v>0</v>
      </c>
      <c r="W66" s="15">
        <f t="shared" si="16"/>
        <v>0</v>
      </c>
      <c r="X66" s="15">
        <f t="shared" si="16"/>
        <v>0</v>
      </c>
    </row>
    <row r="67" s="153" customFormat="1" ht="16.5" spans="1:24">
      <c r="A67" s="22" t="s">
        <v>54</v>
      </c>
      <c r="B67" s="158">
        <f t="shared" si="6"/>
        <v>0</v>
      </c>
      <c r="C67" s="15">
        <f>B33</f>
        <v>10597192.79</v>
      </c>
      <c r="D67" s="15">
        <f>-D33</f>
        <v>0</v>
      </c>
      <c r="E67" s="15">
        <f>-E33</f>
        <v>0</v>
      </c>
      <c r="F67" s="15">
        <f>-F33</f>
        <v>0</v>
      </c>
      <c r="G67" s="15">
        <f t="shared" ref="G67:X67" si="17">-G33</f>
        <v>0</v>
      </c>
      <c r="H67" s="15">
        <f t="shared" si="8"/>
        <v>0</v>
      </c>
      <c r="I67" s="15">
        <f t="shared" si="17"/>
        <v>0</v>
      </c>
      <c r="J67" s="15">
        <f t="shared" si="17"/>
        <v>0</v>
      </c>
      <c r="K67" s="15">
        <f t="shared" si="17"/>
        <v>0</v>
      </c>
      <c r="L67" s="15">
        <f t="shared" si="9"/>
        <v>-8580656.16</v>
      </c>
      <c r="M67" s="15">
        <f>-M33-E106*0.75</f>
        <v>-8580656.16</v>
      </c>
      <c r="N67" s="15">
        <f t="shared" si="17"/>
        <v>0</v>
      </c>
      <c r="O67" s="15">
        <f t="shared" si="10"/>
        <v>-2016536.63</v>
      </c>
      <c r="P67" s="15">
        <f t="shared" si="17"/>
        <v>0</v>
      </c>
      <c r="Q67" s="15">
        <f t="shared" si="17"/>
        <v>-2016536.63</v>
      </c>
      <c r="R67" s="15">
        <f t="shared" si="11"/>
        <v>0</v>
      </c>
      <c r="S67" s="15">
        <f t="shared" si="17"/>
        <v>0</v>
      </c>
      <c r="T67" s="15">
        <f t="shared" si="17"/>
        <v>0</v>
      </c>
      <c r="U67" s="15">
        <f t="shared" si="17"/>
        <v>0</v>
      </c>
      <c r="V67" s="15">
        <f t="shared" si="17"/>
        <v>0</v>
      </c>
      <c r="W67" s="15">
        <f t="shared" si="17"/>
        <v>0</v>
      </c>
      <c r="X67" s="15">
        <f t="shared" si="17"/>
        <v>0</v>
      </c>
    </row>
    <row r="68" s="153" customFormat="1" ht="16.5" spans="1:24">
      <c r="A68" s="22" t="s">
        <v>55</v>
      </c>
      <c r="B68" s="158">
        <f t="shared" si="6"/>
        <v>2.09547579288483e-9</v>
      </c>
      <c r="C68" s="15">
        <f>C66+C67</f>
        <v>-1745381.15952208</v>
      </c>
      <c r="D68" s="15">
        <f>D66+D67</f>
        <v>4722454.94</v>
      </c>
      <c r="E68" s="15">
        <f>E66+E67</f>
        <v>94107.3</v>
      </c>
      <c r="F68" s="15">
        <f>F66+F67</f>
        <v>0</v>
      </c>
      <c r="G68" s="15">
        <f t="shared" ref="G68:X68" si="18">G66+G67</f>
        <v>735656.643253453</v>
      </c>
      <c r="H68" s="15">
        <f t="shared" si="8"/>
        <v>-5338378.34</v>
      </c>
      <c r="I68" s="15">
        <f t="shared" si="18"/>
        <v>-4722454.94</v>
      </c>
      <c r="J68" s="15">
        <f t="shared" si="18"/>
        <v>-615923.4</v>
      </c>
      <c r="K68" s="15">
        <f t="shared" si="18"/>
        <v>0</v>
      </c>
      <c r="L68" s="15">
        <f t="shared" si="9"/>
        <v>202235.090000001</v>
      </c>
      <c r="M68" s="15">
        <f t="shared" si="18"/>
        <v>60072.3600000013</v>
      </c>
      <c r="N68" s="15">
        <f t="shared" si="18"/>
        <v>142162.73</v>
      </c>
      <c r="O68" s="15">
        <f t="shared" si="10"/>
        <v>-231623.773333333</v>
      </c>
      <c r="P68" s="15">
        <f t="shared" si="18"/>
        <v>-1683143.42</v>
      </c>
      <c r="Q68" s="15">
        <f t="shared" si="18"/>
        <v>1451519.64666667</v>
      </c>
      <c r="R68" s="15">
        <f t="shared" si="11"/>
        <v>1560929.29960196</v>
      </c>
      <c r="S68" s="15">
        <f t="shared" si="18"/>
        <v>920298.92366503</v>
      </c>
      <c r="T68" s="15">
        <f t="shared" si="18"/>
        <v>464764.143207547</v>
      </c>
      <c r="U68" s="15">
        <f t="shared" si="18"/>
        <v>175866.232729387</v>
      </c>
      <c r="V68" s="15">
        <f t="shared" si="18"/>
        <v>0</v>
      </c>
      <c r="W68" s="15">
        <f t="shared" si="18"/>
        <v>0</v>
      </c>
      <c r="X68" s="15">
        <f t="shared" si="18"/>
        <v>0</v>
      </c>
    </row>
    <row r="70" spans="1:1">
      <c r="A70" s="92" t="s">
        <v>57</v>
      </c>
    </row>
    <row r="71" ht="16.5" spans="1:31">
      <c r="A71" s="156" t="s">
        <v>1</v>
      </c>
      <c r="B71" s="156" t="s">
        <v>2</v>
      </c>
      <c r="C71" s="156" t="s">
        <v>3</v>
      </c>
      <c r="D71" s="156" t="s">
        <v>4</v>
      </c>
      <c r="E71" s="156" t="s">
        <v>5</v>
      </c>
      <c r="F71" s="156" t="s">
        <v>6</v>
      </c>
      <c r="G71" s="156" t="s">
        <v>7</v>
      </c>
      <c r="H71" s="156" t="s">
        <v>8</v>
      </c>
      <c r="I71" s="156" t="s">
        <v>9</v>
      </c>
      <c r="J71" s="156" t="s">
        <v>10</v>
      </c>
      <c r="K71" s="156" t="s">
        <v>11</v>
      </c>
      <c r="L71" s="156" t="s">
        <v>12</v>
      </c>
      <c r="M71" s="156" t="s">
        <v>13</v>
      </c>
      <c r="N71" s="156" t="s">
        <v>58</v>
      </c>
      <c r="O71" s="156" t="s">
        <v>15</v>
      </c>
      <c r="P71" s="156" t="s">
        <v>16</v>
      </c>
      <c r="Q71" s="156" t="s">
        <v>17</v>
      </c>
      <c r="R71" s="156" t="s">
        <v>18</v>
      </c>
      <c r="S71" s="156" t="s">
        <v>19</v>
      </c>
      <c r="T71" s="156" t="s">
        <v>20</v>
      </c>
      <c r="U71" s="156" t="s">
        <v>21</v>
      </c>
      <c r="V71" s="156" t="s">
        <v>22</v>
      </c>
      <c r="W71" s="156" t="s">
        <v>23</v>
      </c>
      <c r="X71" s="156" t="s">
        <v>24</v>
      </c>
      <c r="Y71" s="156" t="s">
        <v>59</v>
      </c>
      <c r="Z71" s="156" t="s">
        <v>60</v>
      </c>
      <c r="AA71" s="156" t="s">
        <v>20</v>
      </c>
      <c r="AB71" s="156" t="s">
        <v>61</v>
      </c>
      <c r="AC71" s="156" t="s">
        <v>62</v>
      </c>
      <c r="AD71" s="156" t="s">
        <v>63</v>
      </c>
      <c r="AE71" s="156" t="s">
        <v>64</v>
      </c>
    </row>
    <row r="72" s="153" customFormat="1" ht="16.5" spans="1:31">
      <c r="A72" s="22" t="s">
        <v>25</v>
      </c>
      <c r="B72" s="161">
        <f>C72+D72+E72+F72+G72+H72+L72+O72+R72</f>
        <v>241145096.86</v>
      </c>
      <c r="C72" s="162">
        <f>C4+C38</f>
        <v>-7501950.43626863</v>
      </c>
      <c r="D72" s="162">
        <f t="shared" ref="D72:X72" si="19">D4+D38</f>
        <v>-34127079.31</v>
      </c>
      <c r="E72" s="162">
        <f t="shared" si="19"/>
        <v>95962.65</v>
      </c>
      <c r="F72" s="162">
        <f t="shared" si="19"/>
        <v>-161.23</v>
      </c>
      <c r="G72" s="162">
        <f t="shared" si="19"/>
        <v>162886201.29</v>
      </c>
      <c r="H72" s="162">
        <f t="shared" si="19"/>
        <v>23232598.24</v>
      </c>
      <c r="I72" s="162">
        <f t="shared" si="19"/>
        <v>5813434.23</v>
      </c>
      <c r="J72" s="162">
        <f t="shared" si="19"/>
        <v>17029136.58</v>
      </c>
      <c r="K72" s="162">
        <f t="shared" si="19"/>
        <v>390027.43</v>
      </c>
      <c r="L72" s="162">
        <f t="shared" si="19"/>
        <v>71089432.21</v>
      </c>
      <c r="M72" s="169">
        <f t="shared" si="19"/>
        <v>70940111.78</v>
      </c>
      <c r="N72" s="162">
        <f t="shared" si="19"/>
        <v>149320.43</v>
      </c>
      <c r="O72" s="162">
        <f t="shared" si="19"/>
        <v>9419519.67666667</v>
      </c>
      <c r="P72" s="162">
        <f t="shared" si="19"/>
        <v>-950848.63</v>
      </c>
      <c r="Q72" s="162">
        <f t="shared" si="19"/>
        <v>10370368.3066667</v>
      </c>
      <c r="R72" s="162">
        <f t="shared" si="19"/>
        <v>16050573.769602</v>
      </c>
      <c r="S72" s="162">
        <f t="shared" si="19"/>
        <v>5216691.63366503</v>
      </c>
      <c r="T72" s="162">
        <f t="shared" si="19"/>
        <v>754716.983207547</v>
      </c>
      <c r="U72" s="162">
        <f t="shared" si="19"/>
        <v>5362184.02272939</v>
      </c>
      <c r="V72" s="162">
        <f t="shared" si="19"/>
        <v>4716981.13</v>
      </c>
      <c r="W72" s="162">
        <f t="shared" si="19"/>
        <v>0</v>
      </c>
      <c r="X72" s="162">
        <f t="shared" si="19"/>
        <v>0</v>
      </c>
      <c r="Y72" s="162">
        <v>4716981.13</v>
      </c>
      <c r="Z72" s="162">
        <v>0</v>
      </c>
      <c r="AA72" s="162">
        <v>566037.733207547</v>
      </c>
      <c r="AB72" s="162">
        <v>0</v>
      </c>
      <c r="AC72" s="162">
        <v>188679.25</v>
      </c>
      <c r="AD72" s="162">
        <v>0</v>
      </c>
      <c r="AE72" s="162">
        <v>0</v>
      </c>
    </row>
    <row r="73" ht="16.5" spans="1:31">
      <c r="A73" s="24" t="s">
        <v>26</v>
      </c>
      <c r="B73" s="163">
        <f t="shared" ref="B73:B102" si="20">C73+D73+E73+F73+G73+H73+L73+O73+R73</f>
        <v>37713426.65</v>
      </c>
      <c r="C73" s="164">
        <f t="shared" ref="C73:C102" si="21">C5+C39</f>
        <v>1226573.20794521</v>
      </c>
      <c r="D73" s="164">
        <f t="shared" ref="D73:X73" si="22">D5+D39</f>
        <v>-38822493.01</v>
      </c>
      <c r="E73" s="164">
        <f t="shared" si="22"/>
        <v>2786.37</v>
      </c>
      <c r="F73" s="164">
        <f t="shared" si="22"/>
        <v>0</v>
      </c>
      <c r="G73" s="164">
        <f t="shared" si="22"/>
        <v>63834982.98</v>
      </c>
      <c r="H73" s="164">
        <f t="shared" si="22"/>
        <v>23980.92</v>
      </c>
      <c r="I73" s="164">
        <f t="shared" si="22"/>
        <v>0</v>
      </c>
      <c r="J73" s="164">
        <f t="shared" si="22"/>
        <v>0</v>
      </c>
      <c r="K73" s="164">
        <f t="shared" si="22"/>
        <v>23980.92</v>
      </c>
      <c r="L73" s="164">
        <f t="shared" si="22"/>
        <v>10702789.62</v>
      </c>
      <c r="M73" s="164">
        <f t="shared" si="22"/>
        <v>10702789.62</v>
      </c>
      <c r="N73" s="164">
        <f t="shared" si="22"/>
        <v>0</v>
      </c>
      <c r="O73" s="164">
        <f t="shared" si="22"/>
        <v>659327.11</v>
      </c>
      <c r="P73" s="164">
        <f t="shared" si="22"/>
        <v>659327.11</v>
      </c>
      <c r="Q73" s="164">
        <f t="shared" si="22"/>
        <v>0</v>
      </c>
      <c r="R73" s="164">
        <f t="shared" si="22"/>
        <v>85479.4520547945</v>
      </c>
      <c r="S73" s="164">
        <f t="shared" si="22"/>
        <v>48767.1232876712</v>
      </c>
      <c r="T73" s="164">
        <f t="shared" si="22"/>
        <v>0</v>
      </c>
      <c r="U73" s="164">
        <f t="shared" si="22"/>
        <v>36712.3287671233</v>
      </c>
      <c r="V73" s="164">
        <f t="shared" si="22"/>
        <v>0</v>
      </c>
      <c r="W73" s="164">
        <f t="shared" si="22"/>
        <v>0</v>
      </c>
      <c r="X73" s="164">
        <f t="shared" si="22"/>
        <v>0</v>
      </c>
      <c r="Y73" s="4"/>
      <c r="Z73" s="147">
        <v>0</v>
      </c>
      <c r="AA73" s="171">
        <v>0</v>
      </c>
      <c r="AB73" s="171"/>
      <c r="AC73" s="171"/>
      <c r="AD73" s="171"/>
      <c r="AE73" s="171"/>
    </row>
    <row r="74" ht="16.5" spans="1:31">
      <c r="A74" s="26" t="s">
        <v>27</v>
      </c>
      <c r="B74" s="163">
        <f t="shared" si="20"/>
        <v>93243968.04</v>
      </c>
      <c r="C74" s="164">
        <f t="shared" si="21"/>
        <v>1226573.20794521</v>
      </c>
      <c r="D74" s="164">
        <f t="shared" ref="D74:X74" si="23">D6+D40</f>
        <v>473576.36</v>
      </c>
      <c r="E74" s="164">
        <f t="shared" si="23"/>
        <v>2786.37</v>
      </c>
      <c r="F74" s="164">
        <f t="shared" si="23"/>
        <v>0</v>
      </c>
      <c r="G74" s="164">
        <f t="shared" si="23"/>
        <v>64029568.68</v>
      </c>
      <c r="H74" s="164">
        <f t="shared" si="23"/>
        <v>26440.19</v>
      </c>
      <c r="I74" s="164">
        <f t="shared" si="23"/>
        <v>0</v>
      </c>
      <c r="J74" s="164">
        <f t="shared" si="23"/>
        <v>0</v>
      </c>
      <c r="K74" s="164">
        <f t="shared" si="23"/>
        <v>26440.19</v>
      </c>
      <c r="L74" s="164">
        <f t="shared" si="23"/>
        <v>26740216.67</v>
      </c>
      <c r="M74" s="164">
        <f t="shared" si="23"/>
        <v>26740216.67</v>
      </c>
      <c r="N74" s="164">
        <f t="shared" si="23"/>
        <v>0</v>
      </c>
      <c r="O74" s="164">
        <f t="shared" si="23"/>
        <v>659327.11</v>
      </c>
      <c r="P74" s="164">
        <f t="shared" si="23"/>
        <v>659327.11</v>
      </c>
      <c r="Q74" s="164">
        <f t="shared" si="23"/>
        <v>0</v>
      </c>
      <c r="R74" s="164">
        <f t="shared" si="23"/>
        <v>85479.4520547945</v>
      </c>
      <c r="S74" s="164">
        <f t="shared" si="23"/>
        <v>48767.1232876712</v>
      </c>
      <c r="T74" s="164">
        <f t="shared" si="23"/>
        <v>0</v>
      </c>
      <c r="U74" s="164">
        <f t="shared" si="23"/>
        <v>36712.3287671233</v>
      </c>
      <c r="V74" s="164">
        <f t="shared" si="23"/>
        <v>0</v>
      </c>
      <c r="W74" s="164">
        <f t="shared" si="23"/>
        <v>0</v>
      </c>
      <c r="X74" s="164">
        <f t="shared" si="23"/>
        <v>0</v>
      </c>
      <c r="Y74" s="4"/>
      <c r="Z74" s="145">
        <v>0</v>
      </c>
      <c r="AA74" s="171">
        <v>0</v>
      </c>
      <c r="AB74" s="171"/>
      <c r="AC74" s="171"/>
      <c r="AD74" s="171"/>
      <c r="AE74" s="171"/>
    </row>
    <row r="75" ht="16.5" spans="1:31">
      <c r="A75" s="26" t="s">
        <v>28</v>
      </c>
      <c r="B75" s="163">
        <f t="shared" si="20"/>
        <v>55530541.39</v>
      </c>
      <c r="C75" s="164">
        <f t="shared" si="21"/>
        <v>0</v>
      </c>
      <c r="D75" s="164">
        <f t="shared" ref="D75:X75" si="24">D7+D41</f>
        <v>39296069.37</v>
      </c>
      <c r="E75" s="164">
        <f t="shared" si="24"/>
        <v>0</v>
      </c>
      <c r="F75" s="164">
        <f t="shared" si="24"/>
        <v>0</v>
      </c>
      <c r="G75" s="164">
        <f t="shared" si="24"/>
        <v>194585.7</v>
      </c>
      <c r="H75" s="164">
        <f t="shared" si="24"/>
        <v>2459.27</v>
      </c>
      <c r="I75" s="164">
        <f t="shared" si="24"/>
        <v>0</v>
      </c>
      <c r="J75" s="164">
        <f t="shared" si="24"/>
        <v>0</v>
      </c>
      <c r="K75" s="164">
        <f t="shared" si="24"/>
        <v>2459.27</v>
      </c>
      <c r="L75" s="164">
        <f t="shared" si="24"/>
        <v>16037427.05</v>
      </c>
      <c r="M75" s="164">
        <f t="shared" si="24"/>
        <v>16037427.05</v>
      </c>
      <c r="N75" s="164">
        <f t="shared" si="24"/>
        <v>0</v>
      </c>
      <c r="O75" s="164">
        <f t="shared" si="24"/>
        <v>0</v>
      </c>
      <c r="P75" s="164">
        <f t="shared" si="24"/>
        <v>0</v>
      </c>
      <c r="Q75" s="164">
        <f t="shared" si="24"/>
        <v>0</v>
      </c>
      <c r="R75" s="164">
        <f t="shared" si="24"/>
        <v>0</v>
      </c>
      <c r="S75" s="164">
        <f t="shared" si="24"/>
        <v>0</v>
      </c>
      <c r="T75" s="164">
        <f t="shared" si="24"/>
        <v>0</v>
      </c>
      <c r="U75" s="164">
        <f t="shared" si="24"/>
        <v>0</v>
      </c>
      <c r="V75" s="164">
        <f t="shared" si="24"/>
        <v>0</v>
      </c>
      <c r="W75" s="164">
        <f t="shared" si="24"/>
        <v>0</v>
      </c>
      <c r="X75" s="164">
        <f t="shared" si="24"/>
        <v>0</v>
      </c>
      <c r="Y75" s="4"/>
      <c r="Z75" s="4"/>
      <c r="AA75" s="171">
        <v>0</v>
      </c>
      <c r="AB75" s="171"/>
      <c r="AC75" s="171"/>
      <c r="AD75" s="171"/>
      <c r="AE75" s="171"/>
    </row>
    <row r="76" ht="16.5" spans="1:31">
      <c r="A76" s="24" t="s">
        <v>29</v>
      </c>
      <c r="B76" s="163">
        <f t="shared" si="20"/>
        <v>133650730.77</v>
      </c>
      <c r="C76" s="164">
        <f t="shared" si="21"/>
        <v>-1498113.20754717</v>
      </c>
      <c r="D76" s="164">
        <f t="shared" ref="D76:X76" si="25">D8+D42</f>
        <v>-67611.42</v>
      </c>
      <c r="E76" s="164">
        <f t="shared" si="25"/>
        <v>93176.28</v>
      </c>
      <c r="F76" s="164">
        <f t="shared" si="25"/>
        <v>-580</v>
      </c>
      <c r="G76" s="164">
        <f t="shared" si="25"/>
        <v>99235305.46</v>
      </c>
      <c r="H76" s="164">
        <f t="shared" si="25"/>
        <v>19912728.13</v>
      </c>
      <c r="I76" s="164">
        <f t="shared" si="25"/>
        <v>2517545.04</v>
      </c>
      <c r="J76" s="164">
        <f t="shared" si="25"/>
        <v>17029136.58</v>
      </c>
      <c r="K76" s="164">
        <f t="shared" si="25"/>
        <v>366046.51</v>
      </c>
      <c r="L76" s="164">
        <f t="shared" si="25"/>
        <v>-15963.16</v>
      </c>
      <c r="M76" s="164">
        <f t="shared" si="25"/>
        <v>-171233.62</v>
      </c>
      <c r="N76" s="164">
        <f t="shared" si="25"/>
        <v>155270.46</v>
      </c>
      <c r="O76" s="164">
        <f t="shared" si="25"/>
        <v>26694.37</v>
      </c>
      <c r="P76" s="164">
        <f t="shared" si="25"/>
        <v>26694.37</v>
      </c>
      <c r="Q76" s="164">
        <f t="shared" si="25"/>
        <v>0</v>
      </c>
      <c r="R76" s="164">
        <f t="shared" si="25"/>
        <v>15965094.3175472</v>
      </c>
      <c r="S76" s="164">
        <f t="shared" si="25"/>
        <v>5167924.51037736</v>
      </c>
      <c r="T76" s="164">
        <f t="shared" si="25"/>
        <v>754716.983207547</v>
      </c>
      <c r="U76" s="164">
        <f t="shared" si="25"/>
        <v>5325471.69396226</v>
      </c>
      <c r="V76" s="164">
        <f t="shared" si="25"/>
        <v>4716981.13</v>
      </c>
      <c r="W76" s="164">
        <f t="shared" si="25"/>
        <v>0</v>
      </c>
      <c r="X76" s="164">
        <f t="shared" si="25"/>
        <v>0</v>
      </c>
      <c r="Y76" s="145">
        <v>4716981.13</v>
      </c>
      <c r="Z76" s="145">
        <v>0</v>
      </c>
      <c r="AA76" s="171">
        <v>566037.733207547</v>
      </c>
      <c r="AB76" s="171">
        <v>0</v>
      </c>
      <c r="AC76" s="171">
        <v>188679.25</v>
      </c>
      <c r="AD76" s="171"/>
      <c r="AE76" s="171"/>
    </row>
    <row r="77" ht="16.5" spans="1:31">
      <c r="A77" s="26" t="s">
        <v>30</v>
      </c>
      <c r="B77" s="163">
        <f t="shared" si="20"/>
        <v>98874134.86</v>
      </c>
      <c r="C77" s="164">
        <f t="shared" si="21"/>
        <v>0</v>
      </c>
      <c r="D77" s="164">
        <f t="shared" ref="D77:X77" si="26">D9+D43</f>
        <v>0</v>
      </c>
      <c r="E77" s="164">
        <f t="shared" si="26"/>
        <v>92704.58</v>
      </c>
      <c r="F77" s="164">
        <f t="shared" si="26"/>
        <v>0</v>
      </c>
      <c r="G77" s="164">
        <f t="shared" si="26"/>
        <v>98429836.55</v>
      </c>
      <c r="H77" s="164">
        <f t="shared" si="26"/>
        <v>324899.36</v>
      </c>
      <c r="I77" s="164">
        <f t="shared" si="26"/>
        <v>44982.68</v>
      </c>
      <c r="J77" s="164">
        <f t="shared" si="26"/>
        <v>0</v>
      </c>
      <c r="K77" s="164">
        <f t="shared" si="26"/>
        <v>279916.68</v>
      </c>
      <c r="L77" s="164">
        <f t="shared" si="26"/>
        <v>0</v>
      </c>
      <c r="M77" s="164">
        <f t="shared" si="26"/>
        <v>0</v>
      </c>
      <c r="N77" s="164">
        <f t="shared" si="26"/>
        <v>0</v>
      </c>
      <c r="O77" s="164">
        <f t="shared" si="26"/>
        <v>26694.37</v>
      </c>
      <c r="P77" s="164">
        <f t="shared" si="26"/>
        <v>26694.37</v>
      </c>
      <c r="Q77" s="164">
        <f t="shared" si="26"/>
        <v>0</v>
      </c>
      <c r="R77" s="164">
        <f t="shared" si="26"/>
        <v>0</v>
      </c>
      <c r="S77" s="164">
        <f t="shared" si="26"/>
        <v>0</v>
      </c>
      <c r="T77" s="164">
        <f t="shared" si="26"/>
        <v>0</v>
      </c>
      <c r="U77" s="164">
        <f t="shared" si="26"/>
        <v>0</v>
      </c>
      <c r="V77" s="164">
        <f t="shared" si="26"/>
        <v>0</v>
      </c>
      <c r="W77" s="164">
        <f t="shared" si="26"/>
        <v>0</v>
      </c>
      <c r="X77" s="164">
        <f t="shared" si="26"/>
        <v>0</v>
      </c>
      <c r="Y77" s="4"/>
      <c r="Z77" s="145"/>
      <c r="AA77" s="171">
        <v>0</v>
      </c>
      <c r="AB77" s="171"/>
      <c r="AC77" s="171"/>
      <c r="AD77" s="171"/>
      <c r="AE77" s="171"/>
    </row>
    <row r="78" ht="16.5" spans="1:31">
      <c r="A78" s="26" t="s">
        <v>31</v>
      </c>
      <c r="B78" s="163">
        <f t="shared" si="20"/>
        <v>14466981.11</v>
      </c>
      <c r="C78" s="164">
        <f t="shared" si="21"/>
        <v>-1498113.20754717</v>
      </c>
      <c r="D78" s="164">
        <f t="shared" ref="D78:X78" si="27">D10+D44</f>
        <v>0</v>
      </c>
      <c r="E78" s="164">
        <f t="shared" si="27"/>
        <v>0</v>
      </c>
      <c r="F78" s="164">
        <f t="shared" si="27"/>
        <v>0</v>
      </c>
      <c r="G78" s="164">
        <f t="shared" si="27"/>
        <v>0</v>
      </c>
      <c r="H78" s="164">
        <f t="shared" si="27"/>
        <v>0</v>
      </c>
      <c r="I78" s="164">
        <f t="shared" si="27"/>
        <v>0</v>
      </c>
      <c r="J78" s="164">
        <f t="shared" si="27"/>
        <v>0</v>
      </c>
      <c r="K78" s="164">
        <f t="shared" si="27"/>
        <v>0</v>
      </c>
      <c r="L78" s="164">
        <f t="shared" si="27"/>
        <v>0</v>
      </c>
      <c r="M78" s="164">
        <f t="shared" si="27"/>
        <v>0</v>
      </c>
      <c r="N78" s="164">
        <f t="shared" si="27"/>
        <v>0</v>
      </c>
      <c r="O78" s="164">
        <f t="shared" si="27"/>
        <v>0</v>
      </c>
      <c r="P78" s="164">
        <f t="shared" si="27"/>
        <v>0</v>
      </c>
      <c r="Q78" s="164">
        <f t="shared" si="27"/>
        <v>0</v>
      </c>
      <c r="R78" s="164">
        <f t="shared" si="27"/>
        <v>15965094.3175472</v>
      </c>
      <c r="S78" s="164">
        <f t="shared" si="27"/>
        <v>5167924.51037736</v>
      </c>
      <c r="T78" s="164">
        <f t="shared" si="27"/>
        <v>754716.983207547</v>
      </c>
      <c r="U78" s="164">
        <f t="shared" si="27"/>
        <v>5325471.69396226</v>
      </c>
      <c r="V78" s="164">
        <f t="shared" si="27"/>
        <v>4716981.13</v>
      </c>
      <c r="W78" s="164">
        <f t="shared" si="27"/>
        <v>0</v>
      </c>
      <c r="X78" s="164">
        <f t="shared" si="27"/>
        <v>0</v>
      </c>
      <c r="Y78" s="145">
        <v>4716981.13</v>
      </c>
      <c r="Z78" s="145">
        <v>0</v>
      </c>
      <c r="AA78" s="171">
        <v>566037.733207547</v>
      </c>
      <c r="AB78" s="171">
        <v>0</v>
      </c>
      <c r="AC78" s="171">
        <v>188679.25</v>
      </c>
      <c r="AD78" s="171"/>
      <c r="AE78" s="171"/>
    </row>
    <row r="79" ht="16.5" spans="1:31">
      <c r="A79" s="26" t="s">
        <v>32</v>
      </c>
      <c r="B79" s="163">
        <f t="shared" si="20"/>
        <v>20212941.32</v>
      </c>
      <c r="C79" s="164">
        <f t="shared" si="21"/>
        <v>0</v>
      </c>
      <c r="D79" s="164">
        <f t="shared" ref="D79:X79" si="28">D11+D45</f>
        <v>0</v>
      </c>
      <c r="E79" s="164">
        <f t="shared" si="28"/>
        <v>0</v>
      </c>
      <c r="F79" s="164">
        <f t="shared" si="28"/>
        <v>0</v>
      </c>
      <c r="G79" s="164">
        <f t="shared" si="28"/>
        <v>474835.34</v>
      </c>
      <c r="H79" s="164">
        <f t="shared" si="28"/>
        <v>19587828.77</v>
      </c>
      <c r="I79" s="164">
        <f t="shared" si="28"/>
        <v>2472562.36</v>
      </c>
      <c r="J79" s="164">
        <f t="shared" si="28"/>
        <v>17029136.58</v>
      </c>
      <c r="K79" s="164">
        <f t="shared" si="28"/>
        <v>86129.83</v>
      </c>
      <c r="L79" s="164">
        <f t="shared" si="28"/>
        <v>150277.21</v>
      </c>
      <c r="M79" s="164">
        <f t="shared" si="28"/>
        <v>0</v>
      </c>
      <c r="N79" s="164">
        <f t="shared" si="28"/>
        <v>150277.21</v>
      </c>
      <c r="O79" s="164">
        <f t="shared" si="28"/>
        <v>0</v>
      </c>
      <c r="P79" s="164">
        <f t="shared" si="28"/>
        <v>0</v>
      </c>
      <c r="Q79" s="164">
        <f t="shared" si="28"/>
        <v>0</v>
      </c>
      <c r="R79" s="164">
        <f t="shared" si="28"/>
        <v>0</v>
      </c>
      <c r="S79" s="164">
        <f t="shared" si="28"/>
        <v>0</v>
      </c>
      <c r="T79" s="164">
        <f t="shared" si="28"/>
        <v>0</v>
      </c>
      <c r="U79" s="164">
        <f t="shared" si="28"/>
        <v>0</v>
      </c>
      <c r="V79" s="164">
        <f t="shared" si="28"/>
        <v>0</v>
      </c>
      <c r="W79" s="164">
        <f t="shared" si="28"/>
        <v>0</v>
      </c>
      <c r="X79" s="164">
        <f t="shared" si="28"/>
        <v>0</v>
      </c>
      <c r="Y79" s="4"/>
      <c r="Z79" s="4"/>
      <c r="AA79" s="171">
        <v>0</v>
      </c>
      <c r="AB79" s="171"/>
      <c r="AC79" s="171"/>
      <c r="AD79" s="171"/>
      <c r="AE79" s="171"/>
    </row>
    <row r="80" ht="16.5" spans="1:31">
      <c r="A80" s="24" t="s">
        <v>33</v>
      </c>
      <c r="B80" s="163">
        <f t="shared" si="20"/>
        <v>50198676.13</v>
      </c>
      <c r="C80" s="164">
        <f t="shared" si="21"/>
        <v>824177.78</v>
      </c>
      <c r="D80" s="164">
        <f t="shared" ref="D80:X80" si="29">D12+D46</f>
        <v>0</v>
      </c>
      <c r="E80" s="164">
        <f t="shared" si="29"/>
        <v>0</v>
      </c>
      <c r="F80" s="164">
        <f t="shared" si="29"/>
        <v>0</v>
      </c>
      <c r="G80" s="164">
        <f t="shared" si="29"/>
        <v>0</v>
      </c>
      <c r="H80" s="164">
        <f t="shared" si="29"/>
        <v>235545.68</v>
      </c>
      <c r="I80" s="164">
        <f t="shared" si="29"/>
        <v>235545.68</v>
      </c>
      <c r="J80" s="164">
        <f t="shared" si="29"/>
        <v>0</v>
      </c>
      <c r="K80" s="164">
        <f t="shared" si="29"/>
        <v>0</v>
      </c>
      <c r="L80" s="164">
        <f t="shared" si="29"/>
        <v>38405143.5</v>
      </c>
      <c r="M80" s="164">
        <f t="shared" si="29"/>
        <v>38405143.5</v>
      </c>
      <c r="N80" s="164">
        <f t="shared" si="29"/>
        <v>0</v>
      </c>
      <c r="O80" s="164">
        <f t="shared" si="29"/>
        <v>10733809.17</v>
      </c>
      <c r="P80" s="164">
        <f t="shared" si="29"/>
        <v>9955716.67</v>
      </c>
      <c r="Q80" s="164">
        <f t="shared" si="29"/>
        <v>778092.5</v>
      </c>
      <c r="R80" s="164">
        <f t="shared" si="29"/>
        <v>0</v>
      </c>
      <c r="S80" s="164">
        <f t="shared" si="29"/>
        <v>0</v>
      </c>
      <c r="T80" s="164">
        <f t="shared" si="29"/>
        <v>0</v>
      </c>
      <c r="U80" s="164">
        <f t="shared" si="29"/>
        <v>0</v>
      </c>
      <c r="V80" s="164">
        <f t="shared" si="29"/>
        <v>0</v>
      </c>
      <c r="W80" s="164">
        <f t="shared" si="29"/>
        <v>0</v>
      </c>
      <c r="X80" s="164">
        <f t="shared" si="29"/>
        <v>0</v>
      </c>
      <c r="Y80" s="4"/>
      <c r="Z80" s="4"/>
      <c r="AA80" s="171">
        <v>0</v>
      </c>
      <c r="AB80" s="171"/>
      <c r="AC80" s="171"/>
      <c r="AD80" s="171"/>
      <c r="AE80" s="171"/>
    </row>
    <row r="81" ht="16.5" spans="1:31">
      <c r="A81" s="26" t="s">
        <v>34</v>
      </c>
      <c r="B81" s="163">
        <f t="shared" si="20"/>
        <v>0</v>
      </c>
      <c r="C81" s="164">
        <f t="shared" si="21"/>
        <v>0</v>
      </c>
      <c r="D81" s="164">
        <f t="shared" ref="D81:X81" si="30">D13+D47</f>
        <v>0</v>
      </c>
      <c r="E81" s="164">
        <f t="shared" si="30"/>
        <v>0</v>
      </c>
      <c r="F81" s="164">
        <f t="shared" si="30"/>
        <v>0</v>
      </c>
      <c r="G81" s="164">
        <f t="shared" si="30"/>
        <v>0</v>
      </c>
      <c r="H81" s="164">
        <f t="shared" si="30"/>
        <v>0</v>
      </c>
      <c r="I81" s="164">
        <f t="shared" si="30"/>
        <v>0</v>
      </c>
      <c r="J81" s="164">
        <f t="shared" si="30"/>
        <v>0</v>
      </c>
      <c r="K81" s="164">
        <f t="shared" si="30"/>
        <v>0</v>
      </c>
      <c r="L81" s="164">
        <f t="shared" si="30"/>
        <v>0</v>
      </c>
      <c r="M81" s="164">
        <f t="shared" si="30"/>
        <v>0</v>
      </c>
      <c r="N81" s="164">
        <f t="shared" si="30"/>
        <v>0</v>
      </c>
      <c r="O81" s="164">
        <f t="shared" si="30"/>
        <v>0</v>
      </c>
      <c r="P81" s="164">
        <f t="shared" si="30"/>
        <v>0</v>
      </c>
      <c r="Q81" s="164">
        <f t="shared" si="30"/>
        <v>0</v>
      </c>
      <c r="R81" s="164">
        <f t="shared" si="30"/>
        <v>0</v>
      </c>
      <c r="S81" s="164">
        <f t="shared" si="30"/>
        <v>0</v>
      </c>
      <c r="T81" s="164">
        <f t="shared" si="30"/>
        <v>0</v>
      </c>
      <c r="U81" s="164">
        <f t="shared" si="30"/>
        <v>0</v>
      </c>
      <c r="V81" s="164">
        <f t="shared" si="30"/>
        <v>0</v>
      </c>
      <c r="W81" s="164">
        <f t="shared" si="30"/>
        <v>0</v>
      </c>
      <c r="X81" s="164">
        <f t="shared" si="30"/>
        <v>0</v>
      </c>
      <c r="Y81" s="4"/>
      <c r="Z81" s="4"/>
      <c r="AA81" s="171">
        <v>0</v>
      </c>
      <c r="AB81" s="171"/>
      <c r="AC81" s="171"/>
      <c r="AD81" s="171"/>
      <c r="AE81" s="171"/>
    </row>
    <row r="82" ht="16.5" spans="1:31">
      <c r="A82" s="24" t="s">
        <v>35</v>
      </c>
      <c r="B82" s="163">
        <f t="shared" si="20"/>
        <v>0</v>
      </c>
      <c r="C82" s="164">
        <f t="shared" si="21"/>
        <v>0</v>
      </c>
      <c r="D82" s="164">
        <f t="shared" ref="D82:X82" si="31">D14+D48</f>
        <v>0</v>
      </c>
      <c r="E82" s="164">
        <f t="shared" si="31"/>
        <v>0</v>
      </c>
      <c r="F82" s="164">
        <f t="shared" si="31"/>
        <v>0</v>
      </c>
      <c r="G82" s="164">
        <f t="shared" si="31"/>
        <v>0</v>
      </c>
      <c r="H82" s="164">
        <f t="shared" si="31"/>
        <v>0</v>
      </c>
      <c r="I82" s="164">
        <f t="shared" si="31"/>
        <v>0</v>
      </c>
      <c r="J82" s="164">
        <f t="shared" si="31"/>
        <v>0</v>
      </c>
      <c r="K82" s="164">
        <f t="shared" si="31"/>
        <v>0</v>
      </c>
      <c r="L82" s="164">
        <f t="shared" si="31"/>
        <v>0</v>
      </c>
      <c r="M82" s="164">
        <f t="shared" si="31"/>
        <v>0</v>
      </c>
      <c r="N82" s="164">
        <f t="shared" si="31"/>
        <v>0</v>
      </c>
      <c r="O82" s="164">
        <f t="shared" si="31"/>
        <v>0</v>
      </c>
      <c r="P82" s="164">
        <f t="shared" si="31"/>
        <v>0</v>
      </c>
      <c r="Q82" s="164">
        <f t="shared" si="31"/>
        <v>0</v>
      </c>
      <c r="R82" s="164">
        <f t="shared" si="31"/>
        <v>0</v>
      </c>
      <c r="S82" s="164">
        <f t="shared" si="31"/>
        <v>0</v>
      </c>
      <c r="T82" s="164">
        <f t="shared" si="31"/>
        <v>0</v>
      </c>
      <c r="U82" s="164">
        <f t="shared" si="31"/>
        <v>0</v>
      </c>
      <c r="V82" s="164">
        <f t="shared" si="31"/>
        <v>0</v>
      </c>
      <c r="W82" s="164">
        <f t="shared" si="31"/>
        <v>0</v>
      </c>
      <c r="X82" s="164">
        <f t="shared" si="31"/>
        <v>0</v>
      </c>
      <c r="Y82" s="4"/>
      <c r="Z82" s="4"/>
      <c r="AA82" s="171">
        <v>0</v>
      </c>
      <c r="AB82" s="171"/>
      <c r="AC82" s="171"/>
      <c r="AD82" s="171"/>
      <c r="AE82" s="171"/>
    </row>
    <row r="83" ht="16.5" spans="1:31">
      <c r="A83" s="24" t="s">
        <v>36</v>
      </c>
      <c r="B83" s="163">
        <f t="shared" si="20"/>
        <v>0</v>
      </c>
      <c r="C83" s="164">
        <f t="shared" si="21"/>
        <v>0</v>
      </c>
      <c r="D83" s="164">
        <f t="shared" ref="D83:X83" si="32">D15+D49</f>
        <v>0</v>
      </c>
      <c r="E83" s="164">
        <f t="shared" si="32"/>
        <v>0</v>
      </c>
      <c r="F83" s="164">
        <f t="shared" si="32"/>
        <v>0</v>
      </c>
      <c r="G83" s="164">
        <f t="shared" si="32"/>
        <v>0</v>
      </c>
      <c r="H83" s="164">
        <f t="shared" si="32"/>
        <v>0</v>
      </c>
      <c r="I83" s="164">
        <f t="shared" si="32"/>
        <v>0</v>
      </c>
      <c r="J83" s="164">
        <f t="shared" si="32"/>
        <v>0</v>
      </c>
      <c r="K83" s="164">
        <f t="shared" si="32"/>
        <v>0</v>
      </c>
      <c r="L83" s="164">
        <f t="shared" si="32"/>
        <v>0</v>
      </c>
      <c r="M83" s="164">
        <f t="shared" si="32"/>
        <v>0</v>
      </c>
      <c r="N83" s="164">
        <f t="shared" si="32"/>
        <v>0</v>
      </c>
      <c r="O83" s="164">
        <f t="shared" si="32"/>
        <v>0</v>
      </c>
      <c r="P83" s="164">
        <f t="shared" si="32"/>
        <v>0</v>
      </c>
      <c r="Q83" s="164">
        <f t="shared" si="32"/>
        <v>0</v>
      </c>
      <c r="R83" s="164">
        <f t="shared" si="32"/>
        <v>0</v>
      </c>
      <c r="S83" s="164">
        <f t="shared" si="32"/>
        <v>0</v>
      </c>
      <c r="T83" s="164">
        <f t="shared" si="32"/>
        <v>0</v>
      </c>
      <c r="U83" s="164">
        <f t="shared" si="32"/>
        <v>0</v>
      </c>
      <c r="V83" s="164">
        <f t="shared" si="32"/>
        <v>0</v>
      </c>
      <c r="W83" s="164">
        <f t="shared" si="32"/>
        <v>0</v>
      </c>
      <c r="X83" s="164">
        <f t="shared" si="32"/>
        <v>0</v>
      </c>
      <c r="Y83" s="4"/>
      <c r="Z83" s="4"/>
      <c r="AA83" s="171">
        <v>0</v>
      </c>
      <c r="AB83" s="171"/>
      <c r="AC83" s="171"/>
      <c r="AD83" s="171"/>
      <c r="AE83" s="171"/>
    </row>
    <row r="84" ht="16.5" spans="1:31">
      <c r="A84" s="24" t="s">
        <v>37</v>
      </c>
      <c r="B84" s="163">
        <f t="shared" si="20"/>
        <v>0</v>
      </c>
      <c r="C84" s="164">
        <f t="shared" si="21"/>
        <v>0</v>
      </c>
      <c r="D84" s="164">
        <f t="shared" ref="D84:X84" si="33">D16+D50</f>
        <v>0</v>
      </c>
      <c r="E84" s="164">
        <f t="shared" si="33"/>
        <v>0</v>
      </c>
      <c r="F84" s="164">
        <f t="shared" si="33"/>
        <v>0</v>
      </c>
      <c r="G84" s="164">
        <f t="shared" si="33"/>
        <v>0</v>
      </c>
      <c r="H84" s="164">
        <f t="shared" si="33"/>
        <v>0</v>
      </c>
      <c r="I84" s="164">
        <f t="shared" si="33"/>
        <v>0</v>
      </c>
      <c r="J84" s="164">
        <f t="shared" si="33"/>
        <v>0</v>
      </c>
      <c r="K84" s="164">
        <f t="shared" si="33"/>
        <v>0</v>
      </c>
      <c r="L84" s="164">
        <f t="shared" si="33"/>
        <v>0</v>
      </c>
      <c r="M84" s="164">
        <f t="shared" si="33"/>
        <v>0</v>
      </c>
      <c r="N84" s="164">
        <f t="shared" si="33"/>
        <v>0</v>
      </c>
      <c r="O84" s="164">
        <f t="shared" si="33"/>
        <v>0</v>
      </c>
      <c r="P84" s="164">
        <f t="shared" si="33"/>
        <v>0</v>
      </c>
      <c r="Q84" s="164">
        <f t="shared" si="33"/>
        <v>0</v>
      </c>
      <c r="R84" s="164">
        <f t="shared" si="33"/>
        <v>0</v>
      </c>
      <c r="S84" s="164">
        <f t="shared" si="33"/>
        <v>0</v>
      </c>
      <c r="T84" s="164">
        <f t="shared" si="33"/>
        <v>0</v>
      </c>
      <c r="U84" s="164">
        <f t="shared" si="33"/>
        <v>0</v>
      </c>
      <c r="V84" s="164">
        <f t="shared" si="33"/>
        <v>0</v>
      </c>
      <c r="W84" s="164">
        <f t="shared" si="33"/>
        <v>0</v>
      </c>
      <c r="X84" s="164">
        <f t="shared" si="33"/>
        <v>0</v>
      </c>
      <c r="Y84" s="4"/>
      <c r="Z84" s="4"/>
      <c r="AA84" s="171">
        <v>0</v>
      </c>
      <c r="AB84" s="171"/>
      <c r="AC84" s="171"/>
      <c r="AD84" s="171"/>
      <c r="AE84" s="171"/>
    </row>
    <row r="85" ht="16.5" spans="1:31">
      <c r="A85" s="24" t="s">
        <v>38</v>
      </c>
      <c r="B85" s="163">
        <f t="shared" si="20"/>
        <v>19372436.52</v>
      </c>
      <c r="C85" s="164">
        <f t="shared" si="21"/>
        <v>-8250185.50666666</v>
      </c>
      <c r="D85" s="164">
        <f t="shared" ref="D85:X85" si="34">D17+D51</f>
        <v>4758141</v>
      </c>
      <c r="E85" s="164">
        <f t="shared" si="34"/>
        <v>0</v>
      </c>
      <c r="F85" s="164">
        <f t="shared" si="34"/>
        <v>0</v>
      </c>
      <c r="G85" s="164">
        <f t="shared" si="34"/>
        <v>-193013.76</v>
      </c>
      <c r="H85" s="164">
        <f t="shared" si="34"/>
        <v>3060343.51</v>
      </c>
      <c r="I85" s="164">
        <f t="shared" si="34"/>
        <v>3060343.51</v>
      </c>
      <c r="J85" s="164">
        <f t="shared" si="34"/>
        <v>0</v>
      </c>
      <c r="K85" s="164">
        <f t="shared" si="34"/>
        <v>0</v>
      </c>
      <c r="L85" s="164">
        <f t="shared" si="34"/>
        <v>21997462.25</v>
      </c>
      <c r="M85" s="164">
        <f t="shared" si="34"/>
        <v>22003412.28</v>
      </c>
      <c r="N85" s="164">
        <f t="shared" si="34"/>
        <v>-5950.03</v>
      </c>
      <c r="O85" s="164">
        <f t="shared" si="34"/>
        <v>-2000310.97333333</v>
      </c>
      <c r="P85" s="164">
        <f t="shared" si="34"/>
        <v>-11592586.78</v>
      </c>
      <c r="Q85" s="164">
        <f t="shared" si="34"/>
        <v>9592275.80666667</v>
      </c>
      <c r="R85" s="164">
        <f t="shared" si="34"/>
        <v>0</v>
      </c>
      <c r="S85" s="164">
        <f t="shared" si="34"/>
        <v>0</v>
      </c>
      <c r="T85" s="164">
        <f t="shared" si="34"/>
        <v>0</v>
      </c>
      <c r="U85" s="164">
        <f t="shared" si="34"/>
        <v>0</v>
      </c>
      <c r="V85" s="164">
        <f t="shared" si="34"/>
        <v>0</v>
      </c>
      <c r="W85" s="164">
        <f t="shared" si="34"/>
        <v>0</v>
      </c>
      <c r="X85" s="164">
        <f t="shared" si="34"/>
        <v>0</v>
      </c>
      <c r="Y85" s="4"/>
      <c r="Z85" s="4"/>
      <c r="AA85" s="171">
        <v>0</v>
      </c>
      <c r="AB85" s="171"/>
      <c r="AC85" s="171"/>
      <c r="AD85" s="171"/>
      <c r="AE85" s="171"/>
    </row>
    <row r="86" ht="16.5" spans="1:31">
      <c r="A86" s="24" t="s">
        <v>39</v>
      </c>
      <c r="B86" s="163">
        <f t="shared" si="20"/>
        <v>57434.86</v>
      </c>
      <c r="C86" s="164">
        <f t="shared" si="21"/>
        <v>0</v>
      </c>
      <c r="D86" s="164">
        <f t="shared" ref="D86:X86" si="35">D18+D52</f>
        <v>-6207.72</v>
      </c>
      <c r="E86" s="164">
        <f t="shared" si="35"/>
        <v>0</v>
      </c>
      <c r="F86" s="164">
        <f t="shared" si="35"/>
        <v>0</v>
      </c>
      <c r="G86" s="164">
        <f t="shared" si="35"/>
        <v>63642.58</v>
      </c>
      <c r="H86" s="164">
        <f t="shared" si="35"/>
        <v>0</v>
      </c>
      <c r="I86" s="164">
        <f t="shared" si="35"/>
        <v>0</v>
      </c>
      <c r="J86" s="164">
        <f t="shared" si="35"/>
        <v>0</v>
      </c>
      <c r="K86" s="164">
        <f t="shared" si="35"/>
        <v>0</v>
      </c>
      <c r="L86" s="164">
        <f t="shared" si="35"/>
        <v>0</v>
      </c>
      <c r="M86" s="164">
        <f t="shared" si="35"/>
        <v>0</v>
      </c>
      <c r="N86" s="164">
        <f t="shared" si="35"/>
        <v>0</v>
      </c>
      <c r="O86" s="164">
        <f t="shared" si="35"/>
        <v>0</v>
      </c>
      <c r="P86" s="164">
        <f t="shared" si="35"/>
        <v>0</v>
      </c>
      <c r="Q86" s="164">
        <f t="shared" si="35"/>
        <v>0</v>
      </c>
      <c r="R86" s="164">
        <f t="shared" si="35"/>
        <v>0</v>
      </c>
      <c r="S86" s="164">
        <f t="shared" si="35"/>
        <v>0</v>
      </c>
      <c r="T86" s="164">
        <f t="shared" si="35"/>
        <v>0</v>
      </c>
      <c r="U86" s="164">
        <f t="shared" si="35"/>
        <v>0</v>
      </c>
      <c r="V86" s="164">
        <f t="shared" si="35"/>
        <v>0</v>
      </c>
      <c r="W86" s="164">
        <f t="shared" si="35"/>
        <v>0</v>
      </c>
      <c r="X86" s="164">
        <f t="shared" si="35"/>
        <v>0</v>
      </c>
      <c r="Y86" s="4"/>
      <c r="Z86" s="4"/>
      <c r="AA86" s="171">
        <v>0</v>
      </c>
      <c r="AB86" s="171"/>
      <c r="AC86" s="171"/>
      <c r="AD86" s="171"/>
      <c r="AE86" s="171"/>
    </row>
    <row r="87" ht="16.5" spans="1:31">
      <c r="A87" s="24" t="s">
        <v>40</v>
      </c>
      <c r="B87" s="163">
        <f t="shared" si="20"/>
        <v>140881.32</v>
      </c>
      <c r="C87" s="164">
        <f t="shared" si="21"/>
        <v>195597.29</v>
      </c>
      <c r="D87" s="164">
        <f t="shared" ref="D87:X87" si="36">D19+D53</f>
        <v>0</v>
      </c>
      <c r="E87" s="164">
        <f t="shared" si="36"/>
        <v>0</v>
      </c>
      <c r="F87" s="164">
        <f t="shared" si="36"/>
        <v>0</v>
      </c>
      <c r="G87" s="164">
        <f t="shared" si="36"/>
        <v>-54715.97</v>
      </c>
      <c r="H87" s="164">
        <f t="shared" si="36"/>
        <v>0</v>
      </c>
      <c r="I87" s="164">
        <f t="shared" si="36"/>
        <v>0</v>
      </c>
      <c r="J87" s="164">
        <f t="shared" si="36"/>
        <v>0</v>
      </c>
      <c r="K87" s="164">
        <f t="shared" si="36"/>
        <v>0</v>
      </c>
      <c r="L87" s="164">
        <f t="shared" si="36"/>
        <v>0</v>
      </c>
      <c r="M87" s="164">
        <f t="shared" si="36"/>
        <v>0</v>
      </c>
      <c r="N87" s="164">
        <f t="shared" si="36"/>
        <v>0</v>
      </c>
      <c r="O87" s="164">
        <f t="shared" si="36"/>
        <v>0</v>
      </c>
      <c r="P87" s="164">
        <f t="shared" si="36"/>
        <v>0</v>
      </c>
      <c r="Q87" s="164">
        <f t="shared" si="36"/>
        <v>0</v>
      </c>
      <c r="R87" s="164">
        <f t="shared" si="36"/>
        <v>0</v>
      </c>
      <c r="S87" s="164">
        <f t="shared" si="36"/>
        <v>0</v>
      </c>
      <c r="T87" s="164">
        <f t="shared" si="36"/>
        <v>0</v>
      </c>
      <c r="U87" s="164">
        <f t="shared" si="36"/>
        <v>0</v>
      </c>
      <c r="V87" s="164">
        <f t="shared" si="36"/>
        <v>0</v>
      </c>
      <c r="W87" s="164">
        <f t="shared" si="36"/>
        <v>0</v>
      </c>
      <c r="X87" s="164">
        <f t="shared" si="36"/>
        <v>0</v>
      </c>
      <c r="Y87" s="4"/>
      <c r="Z87" s="145"/>
      <c r="AA87" s="171">
        <v>0</v>
      </c>
      <c r="AB87" s="171">
        <v>0</v>
      </c>
      <c r="AC87" s="171"/>
      <c r="AD87" s="171"/>
      <c r="AE87" s="171"/>
    </row>
    <row r="88" ht="16.5" spans="1:31">
      <c r="A88" s="24" t="s">
        <v>41</v>
      </c>
      <c r="B88" s="163">
        <f t="shared" si="20"/>
        <v>11510.61</v>
      </c>
      <c r="C88" s="164">
        <f t="shared" si="21"/>
        <v>0</v>
      </c>
      <c r="D88" s="164">
        <f t="shared" ref="D88:X88" si="37">D20+D54</f>
        <v>11091.84</v>
      </c>
      <c r="E88" s="164">
        <f t="shared" si="37"/>
        <v>0</v>
      </c>
      <c r="F88" s="164">
        <f t="shared" si="37"/>
        <v>418.77</v>
      </c>
      <c r="G88" s="164">
        <f t="shared" si="37"/>
        <v>0</v>
      </c>
      <c r="H88" s="164">
        <f t="shared" si="37"/>
        <v>0</v>
      </c>
      <c r="I88" s="164">
        <f t="shared" si="37"/>
        <v>0</v>
      </c>
      <c r="J88" s="164">
        <f t="shared" si="37"/>
        <v>0</v>
      </c>
      <c r="K88" s="164">
        <f t="shared" si="37"/>
        <v>0</v>
      </c>
      <c r="L88" s="164">
        <f t="shared" si="37"/>
        <v>0</v>
      </c>
      <c r="M88" s="164">
        <f t="shared" si="37"/>
        <v>0</v>
      </c>
      <c r="N88" s="164">
        <f t="shared" si="37"/>
        <v>0</v>
      </c>
      <c r="O88" s="164">
        <f t="shared" si="37"/>
        <v>0</v>
      </c>
      <c r="P88" s="164">
        <f t="shared" si="37"/>
        <v>0</v>
      </c>
      <c r="Q88" s="164">
        <f t="shared" si="37"/>
        <v>0</v>
      </c>
      <c r="R88" s="164">
        <f t="shared" si="37"/>
        <v>0</v>
      </c>
      <c r="S88" s="164">
        <f t="shared" si="37"/>
        <v>0</v>
      </c>
      <c r="T88" s="164">
        <f t="shared" si="37"/>
        <v>0</v>
      </c>
      <c r="U88" s="164">
        <f t="shared" si="37"/>
        <v>0</v>
      </c>
      <c r="V88" s="164">
        <f t="shared" si="37"/>
        <v>0</v>
      </c>
      <c r="W88" s="164">
        <f t="shared" si="37"/>
        <v>0</v>
      </c>
      <c r="X88" s="164">
        <f t="shared" si="37"/>
        <v>0</v>
      </c>
      <c r="Y88" s="4"/>
      <c r="Z88" s="4"/>
      <c r="AA88" s="171">
        <v>0</v>
      </c>
      <c r="AB88" s="171"/>
      <c r="AC88" s="171"/>
      <c r="AD88" s="171"/>
      <c r="AE88" s="171"/>
    </row>
    <row r="89" s="153" customFormat="1" ht="16.5" spans="1:31">
      <c r="A89" s="22" t="s">
        <v>42</v>
      </c>
      <c r="B89" s="165">
        <f t="shared" si="20"/>
        <v>114075004.82</v>
      </c>
      <c r="C89" s="162">
        <f t="shared" si="21"/>
        <v>4840623.51325345</v>
      </c>
      <c r="D89" s="162">
        <f t="shared" ref="D89:X89" si="38">D21+D55</f>
        <v>12590468.46</v>
      </c>
      <c r="E89" s="162">
        <f t="shared" si="38"/>
        <v>856645.28</v>
      </c>
      <c r="F89" s="162">
        <f t="shared" si="38"/>
        <v>2680480.69</v>
      </c>
      <c r="G89" s="162">
        <f t="shared" si="38"/>
        <v>69310877.8067466</v>
      </c>
      <c r="H89" s="162">
        <f t="shared" si="38"/>
        <v>3430381.39</v>
      </c>
      <c r="I89" s="162">
        <f t="shared" si="38"/>
        <v>960776.66</v>
      </c>
      <c r="J89" s="162">
        <f t="shared" si="38"/>
        <v>1293959.82</v>
      </c>
      <c r="K89" s="162">
        <f t="shared" si="38"/>
        <v>1175644.91</v>
      </c>
      <c r="L89" s="162">
        <f t="shared" si="38"/>
        <v>2439083.01</v>
      </c>
      <c r="M89" s="169">
        <f t="shared" si="38"/>
        <v>1980517.74</v>
      </c>
      <c r="N89" s="162">
        <f t="shared" si="38"/>
        <v>458565.27</v>
      </c>
      <c r="O89" s="162">
        <f t="shared" si="38"/>
        <v>2584603.06</v>
      </c>
      <c r="P89" s="162">
        <f t="shared" si="38"/>
        <v>1850601.19</v>
      </c>
      <c r="Q89" s="162">
        <f t="shared" si="38"/>
        <v>734001.87</v>
      </c>
      <c r="R89" s="162">
        <f t="shared" si="38"/>
        <v>15341841.61</v>
      </c>
      <c r="S89" s="162">
        <f t="shared" si="38"/>
        <v>4077273</v>
      </c>
      <c r="T89" s="162">
        <f t="shared" si="38"/>
        <v>4935318.52</v>
      </c>
      <c r="U89" s="162">
        <f t="shared" si="38"/>
        <v>2431395.31</v>
      </c>
      <c r="V89" s="162">
        <f t="shared" si="38"/>
        <v>2646779.88</v>
      </c>
      <c r="W89" s="162">
        <f t="shared" si="38"/>
        <v>400682.96</v>
      </c>
      <c r="X89" s="162">
        <f t="shared" si="38"/>
        <v>850391.94</v>
      </c>
      <c r="Y89" s="162">
        <v>2005771.35</v>
      </c>
      <c r="Z89" s="162">
        <v>641008.53</v>
      </c>
      <c r="AA89" s="162">
        <v>3260053.68493937</v>
      </c>
      <c r="AB89" s="162">
        <v>990943.58</v>
      </c>
      <c r="AC89" s="162">
        <v>474689.495060629</v>
      </c>
      <c r="AD89" s="162">
        <v>209631.76</v>
      </c>
      <c r="AE89" s="162">
        <v>0</v>
      </c>
    </row>
    <row r="90" ht="16.5" spans="1:31">
      <c r="A90" s="26" t="s">
        <v>43</v>
      </c>
      <c r="B90" s="163">
        <f t="shared" si="20"/>
        <v>2195337.75</v>
      </c>
      <c r="C90" s="164">
        <f t="shared" si="21"/>
        <v>-3444.04</v>
      </c>
      <c r="D90" s="164">
        <f t="shared" ref="D90:X90" si="39">D22+D56</f>
        <v>-33550.59</v>
      </c>
      <c r="E90" s="164">
        <f t="shared" si="39"/>
        <v>444.65</v>
      </c>
      <c r="F90" s="164">
        <f t="shared" si="39"/>
        <v>-99.52</v>
      </c>
      <c r="G90" s="164">
        <f t="shared" si="39"/>
        <v>1565046.21</v>
      </c>
      <c r="H90" s="164">
        <f t="shared" si="39"/>
        <v>142879.77</v>
      </c>
      <c r="I90" s="164">
        <f t="shared" si="39"/>
        <v>17753.49</v>
      </c>
      <c r="J90" s="164">
        <f t="shared" si="39"/>
        <v>122553.02</v>
      </c>
      <c r="K90" s="164">
        <f t="shared" si="39"/>
        <v>2573.26</v>
      </c>
      <c r="L90" s="164">
        <f t="shared" si="39"/>
        <v>329280.31</v>
      </c>
      <c r="M90" s="170">
        <f t="shared" si="39"/>
        <v>328170.06</v>
      </c>
      <c r="N90" s="164">
        <f t="shared" si="39"/>
        <v>1110.25</v>
      </c>
      <c r="O90" s="164">
        <f t="shared" si="39"/>
        <v>81368.99</v>
      </c>
      <c r="P90" s="164">
        <f t="shared" si="39"/>
        <v>75833.56</v>
      </c>
      <c r="Q90" s="164">
        <f t="shared" si="39"/>
        <v>5535.43</v>
      </c>
      <c r="R90" s="164">
        <f t="shared" si="39"/>
        <v>113411.97</v>
      </c>
      <c r="S90" s="164">
        <f t="shared" si="39"/>
        <v>36398.81</v>
      </c>
      <c r="T90" s="164">
        <f t="shared" si="39"/>
        <v>5359.39</v>
      </c>
      <c r="U90" s="164">
        <f t="shared" si="39"/>
        <v>38137.98</v>
      </c>
      <c r="V90" s="164">
        <f t="shared" si="39"/>
        <v>33651.85</v>
      </c>
      <c r="W90" s="164">
        <f t="shared" si="39"/>
        <v>-27.17</v>
      </c>
      <c r="X90" s="164">
        <f t="shared" si="39"/>
        <v>-108.89</v>
      </c>
      <c r="Y90" s="145">
        <v>33651.85</v>
      </c>
      <c r="Z90" s="145">
        <v>0</v>
      </c>
      <c r="AA90" s="171">
        <v>4019.54247018839</v>
      </c>
      <c r="AB90" s="171">
        <v>0</v>
      </c>
      <c r="AC90" s="171">
        <v>1339.84752981161</v>
      </c>
      <c r="AD90" s="171"/>
      <c r="AE90" s="171"/>
    </row>
    <row r="91" ht="16.5" spans="1:31">
      <c r="A91" s="26" t="s">
        <v>44</v>
      </c>
      <c r="B91" s="163">
        <f t="shared" si="20"/>
        <v>103098607.71</v>
      </c>
      <c r="C91" s="164">
        <f t="shared" si="21"/>
        <v>-612237.776746547</v>
      </c>
      <c r="D91" s="164">
        <f t="shared" ref="D91:X91" si="40">D23+D57</f>
        <v>12624019.05</v>
      </c>
      <c r="E91" s="164">
        <f t="shared" si="40"/>
        <v>856200.63</v>
      </c>
      <c r="F91" s="164">
        <f t="shared" si="40"/>
        <v>2680580.21</v>
      </c>
      <c r="G91" s="164">
        <f t="shared" si="40"/>
        <v>64251180.2967465</v>
      </c>
      <c r="H91" s="164">
        <f t="shared" si="40"/>
        <v>3287501.62</v>
      </c>
      <c r="I91" s="164">
        <f t="shared" si="40"/>
        <v>943023.17</v>
      </c>
      <c r="J91" s="164">
        <f t="shared" si="40"/>
        <v>1171406.8</v>
      </c>
      <c r="K91" s="164">
        <f t="shared" si="40"/>
        <v>1173071.65</v>
      </c>
      <c r="L91" s="164">
        <f t="shared" si="40"/>
        <v>2279699.97</v>
      </c>
      <c r="M91" s="170">
        <f t="shared" si="40"/>
        <v>1822244.95</v>
      </c>
      <c r="N91" s="164">
        <f t="shared" si="40"/>
        <v>457455.02</v>
      </c>
      <c r="O91" s="164">
        <f t="shared" si="40"/>
        <v>2503234.07</v>
      </c>
      <c r="P91" s="164">
        <f t="shared" si="40"/>
        <v>1774767.63</v>
      </c>
      <c r="Q91" s="164">
        <f t="shared" si="40"/>
        <v>728466.44</v>
      </c>
      <c r="R91" s="164">
        <f t="shared" si="40"/>
        <v>15228429.64</v>
      </c>
      <c r="S91" s="164">
        <f t="shared" si="40"/>
        <v>4040874.19</v>
      </c>
      <c r="T91" s="164">
        <f t="shared" si="40"/>
        <v>4929959.13</v>
      </c>
      <c r="U91" s="164">
        <f t="shared" si="40"/>
        <v>2393257.33</v>
      </c>
      <c r="V91" s="164">
        <f t="shared" si="40"/>
        <v>2613128.03</v>
      </c>
      <c r="W91" s="164">
        <f t="shared" si="40"/>
        <v>400710.13</v>
      </c>
      <c r="X91" s="164">
        <f t="shared" si="40"/>
        <v>850500.83</v>
      </c>
      <c r="Y91" s="4">
        <v>1972119.5</v>
      </c>
      <c r="Z91" s="145">
        <v>641008.53</v>
      </c>
      <c r="AA91" s="171">
        <v>3256034.14246918</v>
      </c>
      <c r="AB91" s="171">
        <v>990943.58</v>
      </c>
      <c r="AC91" s="171">
        <v>473349.647530818</v>
      </c>
      <c r="AD91" s="171">
        <v>209631.76</v>
      </c>
      <c r="AE91" s="171"/>
    </row>
    <row r="92" ht="16.5" spans="1:31">
      <c r="A92" s="26" t="s">
        <v>45</v>
      </c>
      <c r="B92" s="163">
        <f t="shared" si="20"/>
        <v>8201360.01</v>
      </c>
      <c r="C92" s="164">
        <f t="shared" si="21"/>
        <v>5456305.33</v>
      </c>
      <c r="D92" s="164">
        <f t="shared" ref="D92:X92" si="41">D24+D58</f>
        <v>0</v>
      </c>
      <c r="E92" s="164">
        <f t="shared" si="41"/>
        <v>0</v>
      </c>
      <c r="F92" s="164">
        <f t="shared" si="41"/>
        <v>0</v>
      </c>
      <c r="G92" s="164">
        <f t="shared" si="41"/>
        <v>2914951.95</v>
      </c>
      <c r="H92" s="164">
        <f t="shared" si="41"/>
        <v>0</v>
      </c>
      <c r="I92" s="164">
        <f t="shared" si="41"/>
        <v>0</v>
      </c>
      <c r="J92" s="164">
        <f t="shared" si="41"/>
        <v>0</v>
      </c>
      <c r="K92" s="164">
        <f t="shared" si="41"/>
        <v>0</v>
      </c>
      <c r="L92" s="164">
        <f t="shared" si="41"/>
        <v>-169897.27</v>
      </c>
      <c r="M92" s="170">
        <f t="shared" si="41"/>
        <v>-169897.27</v>
      </c>
      <c r="N92" s="164">
        <f t="shared" si="41"/>
        <v>0</v>
      </c>
      <c r="O92" s="164">
        <f t="shared" si="41"/>
        <v>0</v>
      </c>
      <c r="P92" s="164">
        <f t="shared" si="41"/>
        <v>0</v>
      </c>
      <c r="Q92" s="164">
        <f t="shared" si="41"/>
        <v>0</v>
      </c>
      <c r="R92" s="164">
        <f t="shared" si="41"/>
        <v>0</v>
      </c>
      <c r="S92" s="164">
        <f t="shared" si="41"/>
        <v>0</v>
      </c>
      <c r="T92" s="164">
        <f t="shared" si="41"/>
        <v>0</v>
      </c>
      <c r="U92" s="164">
        <f t="shared" si="41"/>
        <v>0</v>
      </c>
      <c r="V92" s="164">
        <f t="shared" si="41"/>
        <v>0</v>
      </c>
      <c r="W92" s="164">
        <f t="shared" si="41"/>
        <v>0</v>
      </c>
      <c r="X92" s="164">
        <f t="shared" si="41"/>
        <v>0</v>
      </c>
      <c r="Y92" s="4"/>
      <c r="Z92" s="4"/>
      <c r="AA92" s="171">
        <v>0</v>
      </c>
      <c r="AB92" s="171"/>
      <c r="AC92" s="171"/>
      <c r="AD92" s="171"/>
      <c r="AE92" s="171"/>
    </row>
    <row r="93" ht="16.5" spans="1:31">
      <c r="A93" s="26" t="s">
        <v>46</v>
      </c>
      <c r="B93" s="163">
        <f t="shared" si="20"/>
        <v>0</v>
      </c>
      <c r="C93" s="164">
        <f t="shared" si="21"/>
        <v>0</v>
      </c>
      <c r="D93" s="164">
        <f t="shared" ref="D93:X93" si="42">D25+D59</f>
        <v>0</v>
      </c>
      <c r="E93" s="164">
        <f t="shared" si="42"/>
        <v>0</v>
      </c>
      <c r="F93" s="164">
        <f t="shared" si="42"/>
        <v>0</v>
      </c>
      <c r="G93" s="164">
        <f t="shared" si="42"/>
        <v>0</v>
      </c>
      <c r="H93" s="164">
        <f t="shared" si="42"/>
        <v>0</v>
      </c>
      <c r="I93" s="164">
        <f t="shared" si="42"/>
        <v>0</v>
      </c>
      <c r="J93" s="164">
        <f t="shared" si="42"/>
        <v>0</v>
      </c>
      <c r="K93" s="164">
        <f t="shared" si="42"/>
        <v>0</v>
      </c>
      <c r="L93" s="164">
        <f t="shared" si="42"/>
        <v>0</v>
      </c>
      <c r="M93" s="164">
        <f t="shared" si="42"/>
        <v>0</v>
      </c>
      <c r="N93" s="164">
        <f t="shared" si="42"/>
        <v>0</v>
      </c>
      <c r="O93" s="164">
        <f t="shared" si="42"/>
        <v>0</v>
      </c>
      <c r="P93" s="164">
        <f t="shared" si="42"/>
        <v>0</v>
      </c>
      <c r="Q93" s="164">
        <f t="shared" si="42"/>
        <v>0</v>
      </c>
      <c r="R93" s="164">
        <f t="shared" si="42"/>
        <v>0</v>
      </c>
      <c r="S93" s="164">
        <f t="shared" si="42"/>
        <v>0</v>
      </c>
      <c r="T93" s="164">
        <f t="shared" si="42"/>
        <v>0</v>
      </c>
      <c r="U93" s="164">
        <f t="shared" si="42"/>
        <v>0</v>
      </c>
      <c r="V93" s="164">
        <f t="shared" si="42"/>
        <v>0</v>
      </c>
      <c r="W93" s="164">
        <f t="shared" si="42"/>
        <v>0</v>
      </c>
      <c r="X93" s="164">
        <f t="shared" si="42"/>
        <v>0</v>
      </c>
      <c r="Y93" s="4"/>
      <c r="Z93" s="4"/>
      <c r="AA93" s="171">
        <v>0</v>
      </c>
      <c r="AB93" s="171"/>
      <c r="AC93" s="171"/>
      <c r="AD93" s="171"/>
      <c r="AE93" s="171"/>
    </row>
    <row r="94" ht="16.5" spans="1:31">
      <c r="A94" s="26" t="s">
        <v>47</v>
      </c>
      <c r="B94" s="163">
        <f t="shared" si="20"/>
        <v>579699.35</v>
      </c>
      <c r="C94" s="164">
        <f t="shared" si="21"/>
        <v>0</v>
      </c>
      <c r="D94" s="164">
        <f t="shared" ref="D94:X94" si="43">D26+D60</f>
        <v>0</v>
      </c>
      <c r="E94" s="164">
        <f t="shared" si="43"/>
        <v>0</v>
      </c>
      <c r="F94" s="164">
        <f t="shared" si="43"/>
        <v>0</v>
      </c>
      <c r="G94" s="164">
        <f t="shared" si="43"/>
        <v>579699.35</v>
      </c>
      <c r="H94" s="164">
        <f t="shared" si="43"/>
        <v>0</v>
      </c>
      <c r="I94" s="164">
        <f t="shared" si="43"/>
        <v>0</v>
      </c>
      <c r="J94" s="164">
        <f t="shared" si="43"/>
        <v>0</v>
      </c>
      <c r="K94" s="164">
        <f t="shared" si="43"/>
        <v>0</v>
      </c>
      <c r="L94" s="164">
        <f t="shared" si="43"/>
        <v>0</v>
      </c>
      <c r="M94" s="164">
        <f t="shared" si="43"/>
        <v>0</v>
      </c>
      <c r="N94" s="164">
        <f t="shared" si="43"/>
        <v>0</v>
      </c>
      <c r="O94" s="164">
        <f t="shared" si="43"/>
        <v>0</v>
      </c>
      <c r="P94" s="164">
        <f t="shared" si="43"/>
        <v>0</v>
      </c>
      <c r="Q94" s="164">
        <f t="shared" si="43"/>
        <v>0</v>
      </c>
      <c r="R94" s="164">
        <f t="shared" si="43"/>
        <v>0</v>
      </c>
      <c r="S94" s="164">
        <f t="shared" si="43"/>
        <v>0</v>
      </c>
      <c r="T94" s="164">
        <f t="shared" si="43"/>
        <v>0</v>
      </c>
      <c r="U94" s="164">
        <f t="shared" si="43"/>
        <v>0</v>
      </c>
      <c r="V94" s="164">
        <f t="shared" si="43"/>
        <v>0</v>
      </c>
      <c r="W94" s="164">
        <f t="shared" si="43"/>
        <v>0</v>
      </c>
      <c r="X94" s="164">
        <f t="shared" si="43"/>
        <v>0</v>
      </c>
      <c r="Y94" s="4"/>
      <c r="Z94" s="4"/>
      <c r="AA94" s="171">
        <v>0</v>
      </c>
      <c r="AB94" s="171"/>
      <c r="AC94" s="171"/>
      <c r="AD94" s="171"/>
      <c r="AE94" s="171"/>
    </row>
    <row r="95" s="153" customFormat="1" ht="16.5" spans="1:31">
      <c r="A95" s="22" t="s">
        <v>48</v>
      </c>
      <c r="B95" s="165">
        <f t="shared" si="20"/>
        <v>127070092.04</v>
      </c>
      <c r="C95" s="162">
        <f t="shared" si="21"/>
        <v>-12342573.9495221</v>
      </c>
      <c r="D95" s="162">
        <f t="shared" ref="D95:X95" si="44">D27+D61</f>
        <v>-46717547.77</v>
      </c>
      <c r="E95" s="162">
        <f t="shared" si="44"/>
        <v>-760682.63</v>
      </c>
      <c r="F95" s="162">
        <f t="shared" si="44"/>
        <v>-2680641.92</v>
      </c>
      <c r="G95" s="162">
        <f t="shared" si="44"/>
        <v>93575323.4832534</v>
      </c>
      <c r="H95" s="162">
        <f t="shared" si="44"/>
        <v>19802216.85</v>
      </c>
      <c r="I95" s="162">
        <f t="shared" si="44"/>
        <v>4852657.57</v>
      </c>
      <c r="J95" s="162">
        <f t="shared" si="44"/>
        <v>15735176.76</v>
      </c>
      <c r="K95" s="162">
        <f t="shared" si="44"/>
        <v>-785617.48</v>
      </c>
      <c r="L95" s="162">
        <f t="shared" si="44"/>
        <v>68650349.2</v>
      </c>
      <c r="M95" s="162">
        <f t="shared" si="44"/>
        <v>68959594.04</v>
      </c>
      <c r="N95" s="162">
        <f t="shared" si="44"/>
        <v>-309244.84</v>
      </c>
      <c r="O95" s="162">
        <f t="shared" si="44"/>
        <v>6834916.61666667</v>
      </c>
      <c r="P95" s="162">
        <f t="shared" si="44"/>
        <v>-2801449.82</v>
      </c>
      <c r="Q95" s="162">
        <f t="shared" si="44"/>
        <v>9636366.43666667</v>
      </c>
      <c r="R95" s="162">
        <f t="shared" si="44"/>
        <v>708732.159601965</v>
      </c>
      <c r="S95" s="162">
        <f t="shared" si="44"/>
        <v>1139418.63366503</v>
      </c>
      <c r="T95" s="162">
        <f t="shared" si="44"/>
        <v>-4180601.53679245</v>
      </c>
      <c r="U95" s="162">
        <f t="shared" si="44"/>
        <v>2930788.71272939</v>
      </c>
      <c r="V95" s="162">
        <f t="shared" si="44"/>
        <v>2070201.25</v>
      </c>
      <c r="W95" s="162">
        <f t="shared" si="44"/>
        <v>-400682.96</v>
      </c>
      <c r="X95" s="162">
        <f t="shared" si="44"/>
        <v>-850391.94</v>
      </c>
      <c r="Y95" s="162">
        <v>2711209.78</v>
      </c>
      <c r="Z95" s="162">
        <v>-641008.53</v>
      </c>
      <c r="AA95" s="162">
        <v>-2694015.95173182</v>
      </c>
      <c r="AB95" s="162">
        <v>-990943.58</v>
      </c>
      <c r="AC95" s="162">
        <v>-286010.245060629</v>
      </c>
      <c r="AD95" s="162">
        <v>-209631.76</v>
      </c>
      <c r="AE95" s="162">
        <v>0</v>
      </c>
    </row>
    <row r="96" ht="16.5" spans="1:31">
      <c r="A96" s="26" t="s">
        <v>49</v>
      </c>
      <c r="B96" s="163">
        <f t="shared" si="20"/>
        <v>1467636.52</v>
      </c>
      <c r="C96" s="164">
        <f t="shared" si="21"/>
        <v>0</v>
      </c>
      <c r="D96" s="164">
        <f t="shared" ref="D96:X96" si="45">D28+D62</f>
        <v>4474.33</v>
      </c>
      <c r="E96" s="164">
        <f t="shared" si="45"/>
        <v>0</v>
      </c>
      <c r="F96" s="164">
        <f t="shared" si="45"/>
        <v>0</v>
      </c>
      <c r="G96" s="164">
        <f t="shared" si="45"/>
        <v>3.15</v>
      </c>
      <c r="H96" s="164">
        <f t="shared" si="45"/>
        <v>0</v>
      </c>
      <c r="I96" s="164">
        <f t="shared" si="45"/>
        <v>0</v>
      </c>
      <c r="J96" s="164">
        <f t="shared" si="45"/>
        <v>0</v>
      </c>
      <c r="K96" s="164">
        <f t="shared" si="45"/>
        <v>0</v>
      </c>
      <c r="L96" s="164">
        <f t="shared" si="45"/>
        <v>1455159.04</v>
      </c>
      <c r="M96" s="170">
        <f t="shared" si="45"/>
        <v>1455159.04</v>
      </c>
      <c r="N96" s="164">
        <f t="shared" si="45"/>
        <v>0</v>
      </c>
      <c r="O96" s="164">
        <f t="shared" si="45"/>
        <v>0</v>
      </c>
      <c r="P96" s="164">
        <f t="shared" si="45"/>
        <v>0</v>
      </c>
      <c r="Q96" s="164">
        <f t="shared" si="45"/>
        <v>0</v>
      </c>
      <c r="R96" s="164">
        <f t="shared" si="45"/>
        <v>8000</v>
      </c>
      <c r="S96" s="164">
        <f t="shared" si="45"/>
        <v>8000</v>
      </c>
      <c r="T96" s="164">
        <f t="shared" si="45"/>
        <v>0</v>
      </c>
      <c r="U96" s="164">
        <f t="shared" si="45"/>
        <v>0</v>
      </c>
      <c r="V96" s="164">
        <f t="shared" si="45"/>
        <v>0</v>
      </c>
      <c r="W96" s="164">
        <f t="shared" si="45"/>
        <v>0</v>
      </c>
      <c r="X96" s="164">
        <f t="shared" si="45"/>
        <v>0</v>
      </c>
      <c r="Y96" s="4"/>
      <c r="Z96" s="4"/>
      <c r="AA96" s="171">
        <v>0</v>
      </c>
      <c r="AB96" s="171"/>
      <c r="AC96" s="171"/>
      <c r="AD96" s="171"/>
      <c r="AE96" s="171"/>
    </row>
    <row r="97" ht="16.5" spans="1:31">
      <c r="A97" s="26" t="s">
        <v>50</v>
      </c>
      <c r="B97" s="163">
        <f t="shared" si="20"/>
        <v>2018909.2</v>
      </c>
      <c r="C97" s="164">
        <f t="shared" si="21"/>
        <v>0</v>
      </c>
      <c r="D97" s="164">
        <f t="shared" ref="D97:X97" si="46">D29+D63</f>
        <v>2010000</v>
      </c>
      <c r="E97" s="164">
        <f t="shared" si="46"/>
        <v>0</v>
      </c>
      <c r="F97" s="164">
        <f t="shared" si="46"/>
        <v>0</v>
      </c>
      <c r="G97" s="164">
        <f t="shared" si="46"/>
        <v>8909.2</v>
      </c>
      <c r="H97" s="164">
        <f t="shared" si="46"/>
        <v>0</v>
      </c>
      <c r="I97" s="164">
        <f t="shared" si="46"/>
        <v>0</v>
      </c>
      <c r="J97" s="164">
        <f t="shared" si="46"/>
        <v>0</v>
      </c>
      <c r="K97" s="164">
        <f t="shared" si="46"/>
        <v>0</v>
      </c>
      <c r="L97" s="164">
        <f t="shared" si="46"/>
        <v>0</v>
      </c>
      <c r="M97" s="164">
        <f t="shared" si="46"/>
        <v>0</v>
      </c>
      <c r="N97" s="164">
        <f t="shared" si="46"/>
        <v>0</v>
      </c>
      <c r="O97" s="164">
        <f t="shared" si="46"/>
        <v>0</v>
      </c>
      <c r="P97" s="164">
        <f t="shared" si="46"/>
        <v>0</v>
      </c>
      <c r="Q97" s="164">
        <f t="shared" si="46"/>
        <v>0</v>
      </c>
      <c r="R97" s="164">
        <f t="shared" si="46"/>
        <v>0</v>
      </c>
      <c r="S97" s="164">
        <f t="shared" si="46"/>
        <v>0</v>
      </c>
      <c r="T97" s="164">
        <f t="shared" si="46"/>
        <v>0</v>
      </c>
      <c r="U97" s="164">
        <f t="shared" si="46"/>
        <v>0</v>
      </c>
      <c r="V97" s="164">
        <f t="shared" si="46"/>
        <v>0</v>
      </c>
      <c r="W97" s="164">
        <f t="shared" si="46"/>
        <v>0</v>
      </c>
      <c r="X97" s="164">
        <f t="shared" si="46"/>
        <v>0</v>
      </c>
      <c r="Y97" s="4"/>
      <c r="Z97" s="4"/>
      <c r="AA97" s="171">
        <v>0</v>
      </c>
      <c r="AB97" s="171"/>
      <c r="AC97" s="171"/>
      <c r="AD97" s="171"/>
      <c r="AE97" s="171"/>
    </row>
    <row r="98" s="153" customFormat="1" ht="16.5" spans="1:31">
      <c r="A98" s="22" t="s">
        <v>51</v>
      </c>
      <c r="B98" s="165">
        <f t="shared" si="20"/>
        <v>126518819.36</v>
      </c>
      <c r="C98" s="162">
        <f t="shared" si="21"/>
        <v>-12342573.9495221</v>
      </c>
      <c r="D98" s="162">
        <f t="shared" ref="D98:X98" si="47">D30+D64</f>
        <v>-48723073.44</v>
      </c>
      <c r="E98" s="162">
        <f t="shared" si="47"/>
        <v>-760682.63</v>
      </c>
      <c r="F98" s="162">
        <f t="shared" si="47"/>
        <v>-2680641.92</v>
      </c>
      <c r="G98" s="162">
        <f t="shared" si="47"/>
        <v>93566417.4332535</v>
      </c>
      <c r="H98" s="162">
        <f t="shared" si="47"/>
        <v>19802216.85</v>
      </c>
      <c r="I98" s="162">
        <f t="shared" si="47"/>
        <v>4852657.57</v>
      </c>
      <c r="J98" s="162">
        <f t="shared" si="47"/>
        <v>15735176.76</v>
      </c>
      <c r="K98" s="162">
        <f t="shared" si="47"/>
        <v>-785617.48</v>
      </c>
      <c r="L98" s="162">
        <f t="shared" si="47"/>
        <v>70105508.24</v>
      </c>
      <c r="M98" s="169">
        <f t="shared" si="47"/>
        <v>70414753.08</v>
      </c>
      <c r="N98" s="162">
        <f t="shared" si="47"/>
        <v>-309244.84</v>
      </c>
      <c r="O98" s="162">
        <f t="shared" si="47"/>
        <v>6834916.61666667</v>
      </c>
      <c r="P98" s="162">
        <f t="shared" si="47"/>
        <v>-2801449.82</v>
      </c>
      <c r="Q98" s="162">
        <f t="shared" si="47"/>
        <v>9636366.43666667</v>
      </c>
      <c r="R98" s="162">
        <f t="shared" si="47"/>
        <v>716732.159601965</v>
      </c>
      <c r="S98" s="162">
        <f t="shared" si="47"/>
        <v>1147418.63366503</v>
      </c>
      <c r="T98" s="162">
        <f t="shared" si="47"/>
        <v>-4180601.53679245</v>
      </c>
      <c r="U98" s="162">
        <f t="shared" si="47"/>
        <v>2930788.71272939</v>
      </c>
      <c r="V98" s="162">
        <f t="shared" si="47"/>
        <v>2070201.25</v>
      </c>
      <c r="W98" s="162">
        <f t="shared" si="47"/>
        <v>-400682.96</v>
      </c>
      <c r="X98" s="162">
        <f t="shared" si="47"/>
        <v>-850391.94</v>
      </c>
      <c r="Y98" s="162">
        <v>2711209.78</v>
      </c>
      <c r="Z98" s="162">
        <v>-641008.53</v>
      </c>
      <c r="AA98" s="162">
        <v>-2694015.95173182</v>
      </c>
      <c r="AB98" s="162">
        <v>-990943.58</v>
      </c>
      <c r="AC98" s="162">
        <v>-286010.245060629</v>
      </c>
      <c r="AD98" s="162">
        <v>-209631.76</v>
      </c>
      <c r="AE98" s="162">
        <v>0</v>
      </c>
    </row>
    <row r="99" ht="16.5" spans="1:31">
      <c r="A99" s="26" t="s">
        <v>52</v>
      </c>
      <c r="B99" s="163">
        <f t="shared" si="20"/>
        <v>31844126.23</v>
      </c>
      <c r="C99" s="164">
        <f t="shared" si="21"/>
        <v>0</v>
      </c>
      <c r="D99" s="164">
        <f t="shared" ref="D99:X99" si="48">D31+D65</f>
        <v>31844126.23</v>
      </c>
      <c r="E99" s="164">
        <f t="shared" si="48"/>
        <v>0</v>
      </c>
      <c r="F99" s="164">
        <f t="shared" si="48"/>
        <v>0</v>
      </c>
      <c r="G99" s="164">
        <f t="shared" si="48"/>
        <v>0</v>
      </c>
      <c r="H99" s="164">
        <f t="shared" si="48"/>
        <v>0</v>
      </c>
      <c r="I99" s="164">
        <f t="shared" si="48"/>
        <v>0</v>
      </c>
      <c r="J99" s="164">
        <f t="shared" si="48"/>
        <v>0</v>
      </c>
      <c r="K99" s="164">
        <f t="shared" si="48"/>
        <v>0</v>
      </c>
      <c r="L99" s="164">
        <f t="shared" si="48"/>
        <v>0</v>
      </c>
      <c r="M99" s="164">
        <f t="shared" si="48"/>
        <v>0</v>
      </c>
      <c r="N99" s="164">
        <f t="shared" si="48"/>
        <v>0</v>
      </c>
      <c r="O99" s="164">
        <f t="shared" si="48"/>
        <v>0</v>
      </c>
      <c r="P99" s="164">
        <f t="shared" si="48"/>
        <v>0</v>
      </c>
      <c r="Q99" s="164">
        <f t="shared" si="48"/>
        <v>0</v>
      </c>
      <c r="R99" s="164">
        <f t="shared" si="48"/>
        <v>0</v>
      </c>
      <c r="S99" s="164">
        <f t="shared" si="48"/>
        <v>0</v>
      </c>
      <c r="T99" s="164">
        <f t="shared" si="48"/>
        <v>0</v>
      </c>
      <c r="U99" s="164">
        <f t="shared" si="48"/>
        <v>0</v>
      </c>
      <c r="V99" s="164">
        <f t="shared" si="48"/>
        <v>0</v>
      </c>
      <c r="W99" s="164">
        <f t="shared" si="48"/>
        <v>0</v>
      </c>
      <c r="X99" s="164">
        <f t="shared" si="48"/>
        <v>0</v>
      </c>
      <c r="Y99" s="4"/>
      <c r="Z99" s="4"/>
      <c r="AA99" s="171">
        <v>0</v>
      </c>
      <c r="AB99" s="171"/>
      <c r="AC99" s="171"/>
      <c r="AD99" s="171"/>
      <c r="AE99" s="171"/>
    </row>
    <row r="100" s="153" customFormat="1" ht="16.5" spans="1:31">
      <c r="A100" s="22" t="s">
        <v>53</v>
      </c>
      <c r="B100" s="165">
        <f t="shared" si="20"/>
        <v>94674693.13</v>
      </c>
      <c r="C100" s="162">
        <f t="shared" si="21"/>
        <v>-12342573.9495221</v>
      </c>
      <c r="D100" s="162">
        <f t="shared" ref="D100:X100" si="49">D32+D66</f>
        <v>-80567199.67</v>
      </c>
      <c r="E100" s="162">
        <f t="shared" si="49"/>
        <v>-760682.63</v>
      </c>
      <c r="F100" s="162">
        <f t="shared" si="49"/>
        <v>-2680641.92</v>
      </c>
      <c r="G100" s="162">
        <f t="shared" si="49"/>
        <v>93566417.4332535</v>
      </c>
      <c r="H100" s="162">
        <f t="shared" si="49"/>
        <v>19802216.85</v>
      </c>
      <c r="I100" s="162">
        <f t="shared" si="49"/>
        <v>4852657.57</v>
      </c>
      <c r="J100" s="162">
        <f t="shared" si="49"/>
        <v>15735176.76</v>
      </c>
      <c r="K100" s="162">
        <f t="shared" si="49"/>
        <v>-785617.48</v>
      </c>
      <c r="L100" s="162">
        <f t="shared" si="49"/>
        <v>70105508.24</v>
      </c>
      <c r="M100" s="162">
        <f t="shared" si="49"/>
        <v>70414753.08</v>
      </c>
      <c r="N100" s="162">
        <f t="shared" si="49"/>
        <v>-309244.84</v>
      </c>
      <c r="O100" s="162">
        <f t="shared" si="49"/>
        <v>6834916.61666667</v>
      </c>
      <c r="P100" s="162">
        <f t="shared" si="49"/>
        <v>-2801449.82</v>
      </c>
      <c r="Q100" s="162">
        <f t="shared" si="49"/>
        <v>9636366.43666667</v>
      </c>
      <c r="R100" s="162">
        <f t="shared" si="49"/>
        <v>716732.159601965</v>
      </c>
      <c r="S100" s="162">
        <f t="shared" si="49"/>
        <v>1147418.63366503</v>
      </c>
      <c r="T100" s="162">
        <f t="shared" si="49"/>
        <v>-4180601.53679245</v>
      </c>
      <c r="U100" s="162">
        <f t="shared" si="49"/>
        <v>2930788.71272939</v>
      </c>
      <c r="V100" s="162">
        <f t="shared" si="49"/>
        <v>2070201.25</v>
      </c>
      <c r="W100" s="162">
        <f t="shared" si="49"/>
        <v>-400682.96</v>
      </c>
      <c r="X100" s="162">
        <f t="shared" si="49"/>
        <v>-850391.94</v>
      </c>
      <c r="Y100" s="162">
        <v>2711209.78</v>
      </c>
      <c r="Z100" s="162">
        <v>-641008.53</v>
      </c>
      <c r="AA100" s="162">
        <v>-2694015.95173182</v>
      </c>
      <c r="AB100" s="162">
        <v>-990943.58</v>
      </c>
      <c r="AC100" s="162">
        <v>-286010.245060629</v>
      </c>
      <c r="AD100" s="162">
        <v>-209631.76</v>
      </c>
      <c r="AE100" s="162">
        <v>0</v>
      </c>
    </row>
    <row r="101" s="153" customFormat="1" ht="16.5" spans="1:31">
      <c r="A101" s="22" t="s">
        <v>54</v>
      </c>
      <c r="B101" s="165">
        <f t="shared" si="20"/>
        <v>10597192.79</v>
      </c>
      <c r="C101" s="162">
        <f t="shared" si="21"/>
        <v>10597192.79</v>
      </c>
      <c r="D101" s="162">
        <f t="shared" ref="D101:X101" si="50">D33+D67</f>
        <v>0</v>
      </c>
      <c r="E101" s="162">
        <f t="shared" si="50"/>
        <v>0</v>
      </c>
      <c r="F101" s="162">
        <f t="shared" si="50"/>
        <v>0</v>
      </c>
      <c r="G101" s="162">
        <f t="shared" si="50"/>
        <v>0</v>
      </c>
      <c r="H101" s="162">
        <f t="shared" si="50"/>
        <v>0</v>
      </c>
      <c r="I101" s="162">
        <f t="shared" si="50"/>
        <v>0</v>
      </c>
      <c r="J101" s="162">
        <f t="shared" si="50"/>
        <v>0</v>
      </c>
      <c r="K101" s="162">
        <f t="shared" si="50"/>
        <v>0</v>
      </c>
      <c r="L101" s="162">
        <f t="shared" si="50"/>
        <v>0</v>
      </c>
      <c r="M101" s="162">
        <f t="shared" si="50"/>
        <v>0</v>
      </c>
      <c r="N101" s="162">
        <f t="shared" si="50"/>
        <v>0</v>
      </c>
      <c r="O101" s="162">
        <f t="shared" si="50"/>
        <v>0</v>
      </c>
      <c r="P101" s="162">
        <f t="shared" si="50"/>
        <v>0</v>
      </c>
      <c r="Q101" s="162">
        <f t="shared" si="50"/>
        <v>0</v>
      </c>
      <c r="R101" s="162">
        <f t="shared" si="50"/>
        <v>0</v>
      </c>
      <c r="S101" s="162">
        <f t="shared" si="50"/>
        <v>0</v>
      </c>
      <c r="T101" s="162">
        <f t="shared" si="50"/>
        <v>0</v>
      </c>
      <c r="U101" s="162">
        <f t="shared" si="50"/>
        <v>0</v>
      </c>
      <c r="V101" s="162">
        <f t="shared" si="50"/>
        <v>0</v>
      </c>
      <c r="W101" s="162">
        <f t="shared" si="50"/>
        <v>0</v>
      </c>
      <c r="X101" s="162">
        <f t="shared" si="50"/>
        <v>0</v>
      </c>
      <c r="Y101" s="4"/>
      <c r="Z101" s="4"/>
      <c r="AA101" s="171">
        <v>0</v>
      </c>
      <c r="AB101" s="171"/>
      <c r="AC101" s="171"/>
      <c r="AD101" s="171"/>
      <c r="AE101" s="171"/>
    </row>
    <row r="102" s="153" customFormat="1" ht="16.5" spans="1:31">
      <c r="A102" s="22" t="s">
        <v>55</v>
      </c>
      <c r="B102" s="165">
        <f t="shared" si="20"/>
        <v>105271885.92</v>
      </c>
      <c r="C102" s="162">
        <f t="shared" si="21"/>
        <v>-1745381.15952208</v>
      </c>
      <c r="D102" s="162">
        <f t="shared" ref="D102:X102" si="51">D34+D68</f>
        <v>-80567199.67</v>
      </c>
      <c r="E102" s="162">
        <f t="shared" si="51"/>
        <v>-760682.63</v>
      </c>
      <c r="F102" s="162">
        <f t="shared" si="51"/>
        <v>-2680641.92</v>
      </c>
      <c r="G102" s="162">
        <f t="shared" si="51"/>
        <v>93566417.4332535</v>
      </c>
      <c r="H102" s="162">
        <f t="shared" si="51"/>
        <v>19802216.85</v>
      </c>
      <c r="I102" s="162">
        <f t="shared" si="51"/>
        <v>4852657.57</v>
      </c>
      <c r="J102" s="162">
        <f t="shared" si="51"/>
        <v>15735176.76</v>
      </c>
      <c r="K102" s="162">
        <f t="shared" si="51"/>
        <v>-785617.48</v>
      </c>
      <c r="L102" s="162">
        <f t="shared" si="51"/>
        <v>70105508.24</v>
      </c>
      <c r="M102" s="162">
        <f t="shared" si="51"/>
        <v>70414753.08</v>
      </c>
      <c r="N102" s="162">
        <f t="shared" si="51"/>
        <v>-309244.84</v>
      </c>
      <c r="O102" s="162">
        <f t="shared" si="51"/>
        <v>6834916.61666667</v>
      </c>
      <c r="P102" s="162">
        <f t="shared" si="51"/>
        <v>-2801449.82</v>
      </c>
      <c r="Q102" s="162">
        <f t="shared" si="51"/>
        <v>9636366.43666667</v>
      </c>
      <c r="R102" s="162">
        <f t="shared" si="51"/>
        <v>716732.159601965</v>
      </c>
      <c r="S102" s="162">
        <f t="shared" si="51"/>
        <v>1147418.63366503</v>
      </c>
      <c r="T102" s="162">
        <f t="shared" si="51"/>
        <v>-4180601.53679245</v>
      </c>
      <c r="U102" s="162">
        <f t="shared" si="51"/>
        <v>2930788.71272939</v>
      </c>
      <c r="V102" s="162">
        <f t="shared" si="51"/>
        <v>2070201.25</v>
      </c>
      <c r="W102" s="162">
        <f t="shared" si="51"/>
        <v>-400682.96</v>
      </c>
      <c r="X102" s="162">
        <f t="shared" si="51"/>
        <v>-850391.94</v>
      </c>
      <c r="Y102" s="162">
        <v>2711209.78</v>
      </c>
      <c r="Z102" s="162">
        <v>-641008.53</v>
      </c>
      <c r="AA102" s="162">
        <v>-2694015.95173182</v>
      </c>
      <c r="AB102" s="162">
        <v>-990943.58</v>
      </c>
      <c r="AC102" s="162">
        <v>-286010.245060629</v>
      </c>
      <c r="AD102" s="162">
        <v>-209631.76</v>
      </c>
      <c r="AE102" s="162">
        <v>0</v>
      </c>
    </row>
    <row r="103" ht="16.5" spans="1:34">
      <c r="A103" s="22" t="s">
        <v>65</v>
      </c>
      <c r="B103" s="165"/>
      <c r="C103" s="165"/>
      <c r="D103" s="165"/>
      <c r="E103" s="165">
        <f>资金成本!C15/10000</f>
        <v>0.2147295775625</v>
      </c>
      <c r="F103" s="165"/>
      <c r="G103" s="165">
        <f>资金成本!C16</f>
        <v>49916864.0163272</v>
      </c>
      <c r="H103" s="162">
        <f>I103+J103+K103</f>
        <v>4249053.13928332</v>
      </c>
      <c r="I103" s="165">
        <f>资金成本!C18</f>
        <v>4249053.13928332</v>
      </c>
      <c r="J103" s="165"/>
      <c r="K103" s="165"/>
      <c r="L103" s="162">
        <f>M103+N103</f>
        <v>22544476.1967333</v>
      </c>
      <c r="M103" s="165">
        <f>资金成本!C3</f>
        <v>22470273.8095</v>
      </c>
      <c r="N103" s="165">
        <f>资金成本!C4</f>
        <v>74202.3872333333</v>
      </c>
      <c r="O103" s="162">
        <f>P103+Q103</f>
        <v>10808932.6306958</v>
      </c>
      <c r="P103" s="165">
        <f>资金成本!C8</f>
        <v>8549401.33964583</v>
      </c>
      <c r="Q103" s="165">
        <f>资金成本!C9</f>
        <v>2259531.29105</v>
      </c>
      <c r="R103" s="165"/>
      <c r="S103" s="165"/>
      <c r="T103" s="165"/>
      <c r="U103" s="165"/>
      <c r="V103" s="165"/>
      <c r="W103" s="165"/>
      <c r="X103" s="165"/>
      <c r="Y103" s="4"/>
      <c r="Z103" s="4"/>
      <c r="AA103" s="171">
        <v>0</v>
      </c>
      <c r="AB103" s="171"/>
      <c r="AC103" s="171"/>
      <c r="AD103" s="171"/>
      <c r="AE103" s="171"/>
      <c r="AG103" s="153" t="s">
        <v>66</v>
      </c>
      <c r="AH103" s="172">
        <f>V104-Y104-Z104</f>
        <v>0</v>
      </c>
    </row>
    <row r="104" ht="16.5" spans="1:34">
      <c r="A104" s="22" t="s">
        <v>67</v>
      </c>
      <c r="B104" s="165">
        <f>B102-B103</f>
        <v>105271885.92</v>
      </c>
      <c r="C104" s="165">
        <f t="shared" ref="C104:P104" si="52">C102-C103</f>
        <v>-1745381.15952208</v>
      </c>
      <c r="D104" s="165">
        <f t="shared" si="52"/>
        <v>-80567199.67</v>
      </c>
      <c r="E104" s="165">
        <f t="shared" si="52"/>
        <v>-760682.844729578</v>
      </c>
      <c r="F104" s="165">
        <f t="shared" si="52"/>
        <v>-2680641.92</v>
      </c>
      <c r="G104" s="166">
        <f t="shared" si="52"/>
        <v>43649553.4169263</v>
      </c>
      <c r="H104" s="165">
        <f t="shared" si="52"/>
        <v>15553163.7107167</v>
      </c>
      <c r="I104" s="165">
        <f t="shared" si="52"/>
        <v>603604.430716675</v>
      </c>
      <c r="J104" s="165">
        <f t="shared" si="52"/>
        <v>15735176.76</v>
      </c>
      <c r="K104" s="165">
        <f t="shared" si="52"/>
        <v>-785617.48</v>
      </c>
      <c r="L104" s="165">
        <f t="shared" si="52"/>
        <v>47561032.0432667</v>
      </c>
      <c r="M104" s="165">
        <f t="shared" si="52"/>
        <v>47944479.2705</v>
      </c>
      <c r="N104" s="165">
        <f t="shared" si="52"/>
        <v>-383447.227233333</v>
      </c>
      <c r="O104" s="165">
        <f t="shared" si="52"/>
        <v>-3974016.01402917</v>
      </c>
      <c r="P104" s="165">
        <f t="shared" si="52"/>
        <v>-11350851.1596458</v>
      </c>
      <c r="Q104" s="165">
        <f t="shared" ref="Q104:Z104" si="53">Q102-Q103</f>
        <v>7376835.14561667</v>
      </c>
      <c r="R104" s="165">
        <f t="shared" si="53"/>
        <v>716732.159601965</v>
      </c>
      <c r="S104" s="165">
        <f t="shared" si="53"/>
        <v>1147418.63366503</v>
      </c>
      <c r="T104" s="165">
        <f t="shared" si="53"/>
        <v>-4180601.53679245</v>
      </c>
      <c r="U104" s="165">
        <f t="shared" si="53"/>
        <v>2930788.71272939</v>
      </c>
      <c r="V104" s="165">
        <f t="shared" si="53"/>
        <v>2070201.25</v>
      </c>
      <c r="W104" s="165">
        <f t="shared" si="53"/>
        <v>-400682.96</v>
      </c>
      <c r="X104" s="165">
        <f t="shared" si="53"/>
        <v>-850391.94</v>
      </c>
      <c r="Y104" s="162">
        <v>2711209.78</v>
      </c>
      <c r="Z104" s="162">
        <v>-641008.53</v>
      </c>
      <c r="AA104" s="162">
        <v>-2694015.95173182</v>
      </c>
      <c r="AB104" s="162">
        <v>-990943.58</v>
      </c>
      <c r="AC104" s="162">
        <v>-286010.245060629</v>
      </c>
      <c r="AD104" s="162">
        <v>-209631.76</v>
      </c>
      <c r="AE104" s="162">
        <v>0</v>
      </c>
      <c r="AG104" s="153" t="s">
        <v>68</v>
      </c>
      <c r="AH104" s="173">
        <f>T104-AA104-AB104-AC104-AD104-AE104</f>
        <v>-3.37604433298111e-9</v>
      </c>
    </row>
    <row r="106" ht="16.5" spans="1:2">
      <c r="A106" s="22" t="s">
        <v>69</v>
      </c>
      <c r="B106" s="167">
        <f>资金成本!C14-G103-H103-L103-O103</f>
        <v>262189.148450624</v>
      </c>
    </row>
    <row r="109" spans="1:1">
      <c r="A109" s="92" t="s">
        <v>70</v>
      </c>
    </row>
    <row r="110" ht="16.5" spans="1:31">
      <c r="A110" s="156" t="s">
        <v>1</v>
      </c>
      <c r="B110" s="156" t="s">
        <v>2</v>
      </c>
      <c r="C110" s="156" t="s">
        <v>3</v>
      </c>
      <c r="D110" s="156" t="s">
        <v>4</v>
      </c>
      <c r="E110" s="156" t="s">
        <v>5</v>
      </c>
      <c r="F110" s="156" t="s">
        <v>6</v>
      </c>
      <c r="G110" s="156" t="s">
        <v>7</v>
      </c>
      <c r="H110" s="156" t="s">
        <v>8</v>
      </c>
      <c r="I110" s="156" t="s">
        <v>9</v>
      </c>
      <c r="J110" s="156" t="s">
        <v>10</v>
      </c>
      <c r="K110" s="156" t="s">
        <v>11</v>
      </c>
      <c r="L110" s="156" t="s">
        <v>12</v>
      </c>
      <c r="M110" s="156" t="s">
        <v>13</v>
      </c>
      <c r="N110" s="156" t="s">
        <v>58</v>
      </c>
      <c r="O110" s="156" t="s">
        <v>15</v>
      </c>
      <c r="P110" s="156" t="s">
        <v>16</v>
      </c>
      <c r="Q110" s="156" t="s">
        <v>17</v>
      </c>
      <c r="R110" s="156" t="s">
        <v>18</v>
      </c>
      <c r="S110" s="156" t="s">
        <v>19</v>
      </c>
      <c r="T110" s="156" t="s">
        <v>20</v>
      </c>
      <c r="U110" s="156" t="s">
        <v>21</v>
      </c>
      <c r="V110" s="156" t="s">
        <v>22</v>
      </c>
      <c r="W110" s="156" t="s">
        <v>23</v>
      </c>
      <c r="X110" s="156" t="s">
        <v>24</v>
      </c>
      <c r="Y110" s="156" t="s">
        <v>59</v>
      </c>
      <c r="Z110" s="156" t="s">
        <v>60</v>
      </c>
      <c r="AA110" s="156" t="s">
        <v>20</v>
      </c>
      <c r="AB110" s="156" t="s">
        <v>61</v>
      </c>
      <c r="AC110" s="156" t="s">
        <v>62</v>
      </c>
      <c r="AD110" s="156" t="s">
        <v>63</v>
      </c>
      <c r="AE110" s="156" t="s">
        <v>64</v>
      </c>
    </row>
    <row r="111" s="153" customFormat="1" ht="16.5" spans="1:31">
      <c r="A111" s="22" t="s">
        <v>25</v>
      </c>
      <c r="B111" s="168">
        <f>B72/10000</f>
        <v>24114.509686</v>
      </c>
      <c r="C111" s="162">
        <f t="shared" ref="C111:X111" si="54">C72/10000</f>
        <v>-750.195043626863</v>
      </c>
      <c r="D111" s="162">
        <f t="shared" si="54"/>
        <v>-3412.707931</v>
      </c>
      <c r="E111" s="162">
        <f t="shared" si="54"/>
        <v>9.596265</v>
      </c>
      <c r="F111" s="162">
        <f t="shared" si="54"/>
        <v>-0.016123</v>
      </c>
      <c r="G111" s="162">
        <f t="shared" si="54"/>
        <v>16288.620129</v>
      </c>
      <c r="H111" s="162">
        <f t="shared" si="54"/>
        <v>2323.259824</v>
      </c>
      <c r="I111" s="162">
        <f t="shared" si="54"/>
        <v>581.343423</v>
      </c>
      <c r="J111" s="162">
        <f t="shared" si="54"/>
        <v>1702.913658</v>
      </c>
      <c r="K111" s="162">
        <f t="shared" si="54"/>
        <v>39.002743</v>
      </c>
      <c r="L111" s="162">
        <f t="shared" si="54"/>
        <v>7108.943221</v>
      </c>
      <c r="M111" s="169">
        <f t="shared" si="54"/>
        <v>7094.011178</v>
      </c>
      <c r="N111" s="162">
        <f t="shared" si="54"/>
        <v>14.932043</v>
      </c>
      <c r="O111" s="162">
        <f t="shared" si="54"/>
        <v>941.951967666667</v>
      </c>
      <c r="P111" s="162">
        <f t="shared" si="54"/>
        <v>-95.084863</v>
      </c>
      <c r="Q111" s="162">
        <f t="shared" si="54"/>
        <v>1037.03683066667</v>
      </c>
      <c r="R111" s="162">
        <f t="shared" si="54"/>
        <v>1605.0573769602</v>
      </c>
      <c r="S111" s="162">
        <f t="shared" si="54"/>
        <v>521.669163366503</v>
      </c>
      <c r="T111" s="162">
        <f t="shared" si="54"/>
        <v>75.4716983207547</v>
      </c>
      <c r="U111" s="162">
        <f t="shared" si="54"/>
        <v>536.218402272939</v>
      </c>
      <c r="V111" s="162">
        <f t="shared" si="54"/>
        <v>471.698113</v>
      </c>
      <c r="W111" s="162">
        <f t="shared" si="54"/>
        <v>0</v>
      </c>
      <c r="X111" s="162">
        <f t="shared" si="54"/>
        <v>0</v>
      </c>
      <c r="Y111" s="162">
        <f t="shared" ref="Y111:AE111" si="55">Y72/10000</f>
        <v>471.698113</v>
      </c>
      <c r="Z111" s="162">
        <f t="shared" si="55"/>
        <v>0</v>
      </c>
      <c r="AA111" s="162">
        <f t="shared" si="55"/>
        <v>56.6037733207547</v>
      </c>
      <c r="AB111" s="162">
        <f t="shared" si="55"/>
        <v>0</v>
      </c>
      <c r="AC111" s="162">
        <f t="shared" si="55"/>
        <v>18.867925</v>
      </c>
      <c r="AD111" s="162">
        <f t="shared" si="55"/>
        <v>0</v>
      </c>
      <c r="AE111" s="162">
        <f t="shared" si="55"/>
        <v>0</v>
      </c>
    </row>
    <row r="112" ht="16.5" spans="1:31">
      <c r="A112" s="24" t="s">
        <v>26</v>
      </c>
      <c r="B112" s="163">
        <f t="shared" ref="B112:B143" si="56">B73/10000</f>
        <v>3771.342665</v>
      </c>
      <c r="C112" s="164">
        <f t="shared" ref="C112:X112" si="57">C73/10000</f>
        <v>122.657320794521</v>
      </c>
      <c r="D112" s="164">
        <f t="shared" si="57"/>
        <v>-3882.249301</v>
      </c>
      <c r="E112" s="164">
        <f t="shared" si="57"/>
        <v>0.278637</v>
      </c>
      <c r="F112" s="164">
        <f t="shared" si="57"/>
        <v>0</v>
      </c>
      <c r="G112" s="164">
        <f t="shared" si="57"/>
        <v>6383.498298</v>
      </c>
      <c r="H112" s="164">
        <f t="shared" si="57"/>
        <v>2.398092</v>
      </c>
      <c r="I112" s="164">
        <f t="shared" si="57"/>
        <v>0</v>
      </c>
      <c r="J112" s="164">
        <f t="shared" si="57"/>
        <v>0</v>
      </c>
      <c r="K112" s="164">
        <f t="shared" si="57"/>
        <v>2.398092</v>
      </c>
      <c r="L112" s="164">
        <f t="shared" si="57"/>
        <v>1070.278962</v>
      </c>
      <c r="M112" s="164">
        <f t="shared" si="57"/>
        <v>1070.278962</v>
      </c>
      <c r="N112" s="164">
        <f t="shared" si="57"/>
        <v>0</v>
      </c>
      <c r="O112" s="164">
        <f t="shared" si="57"/>
        <v>65.932711</v>
      </c>
      <c r="P112" s="164">
        <f t="shared" si="57"/>
        <v>65.932711</v>
      </c>
      <c r="Q112" s="164">
        <f t="shared" si="57"/>
        <v>0</v>
      </c>
      <c r="R112" s="164">
        <f t="shared" si="57"/>
        <v>8.54794520547945</v>
      </c>
      <c r="S112" s="164">
        <f t="shared" si="57"/>
        <v>4.87671232876712</v>
      </c>
      <c r="T112" s="164">
        <f t="shared" si="57"/>
        <v>0</v>
      </c>
      <c r="U112" s="164">
        <f t="shared" si="57"/>
        <v>3.67123287671233</v>
      </c>
      <c r="V112" s="164">
        <f t="shared" si="57"/>
        <v>0</v>
      </c>
      <c r="W112" s="164">
        <f t="shared" si="57"/>
        <v>0</v>
      </c>
      <c r="X112" s="164">
        <f t="shared" si="57"/>
        <v>0</v>
      </c>
      <c r="Y112" s="164">
        <f t="shared" ref="Y112:AE112" si="58">Y73/10000</f>
        <v>0</v>
      </c>
      <c r="Z112" s="164">
        <f t="shared" si="58"/>
        <v>0</v>
      </c>
      <c r="AA112" s="164">
        <f t="shared" si="58"/>
        <v>0</v>
      </c>
      <c r="AB112" s="164">
        <f t="shared" si="58"/>
        <v>0</v>
      </c>
      <c r="AC112" s="164">
        <f t="shared" si="58"/>
        <v>0</v>
      </c>
      <c r="AD112" s="164">
        <f t="shared" si="58"/>
        <v>0</v>
      </c>
      <c r="AE112" s="164">
        <f t="shared" si="58"/>
        <v>0</v>
      </c>
    </row>
    <row r="113" ht="16.5" spans="1:31">
      <c r="A113" s="26" t="s">
        <v>27</v>
      </c>
      <c r="B113" s="163">
        <f t="shared" si="56"/>
        <v>9324.396804</v>
      </c>
      <c r="C113" s="164">
        <f t="shared" ref="C113:X113" si="59">C74/10000</f>
        <v>122.657320794521</v>
      </c>
      <c r="D113" s="164">
        <f t="shared" si="59"/>
        <v>47.357636</v>
      </c>
      <c r="E113" s="164">
        <f t="shared" si="59"/>
        <v>0.278637</v>
      </c>
      <c r="F113" s="164">
        <f t="shared" si="59"/>
        <v>0</v>
      </c>
      <c r="G113" s="164">
        <f t="shared" si="59"/>
        <v>6402.956868</v>
      </c>
      <c r="H113" s="164">
        <f t="shared" si="59"/>
        <v>2.644019</v>
      </c>
      <c r="I113" s="164">
        <f t="shared" si="59"/>
        <v>0</v>
      </c>
      <c r="J113" s="164">
        <f t="shared" si="59"/>
        <v>0</v>
      </c>
      <c r="K113" s="164">
        <f t="shared" si="59"/>
        <v>2.644019</v>
      </c>
      <c r="L113" s="164">
        <f t="shared" si="59"/>
        <v>2674.021667</v>
      </c>
      <c r="M113" s="164">
        <f t="shared" si="59"/>
        <v>2674.021667</v>
      </c>
      <c r="N113" s="164">
        <f t="shared" si="59"/>
        <v>0</v>
      </c>
      <c r="O113" s="164">
        <f t="shared" si="59"/>
        <v>65.932711</v>
      </c>
      <c r="P113" s="164">
        <f t="shared" si="59"/>
        <v>65.932711</v>
      </c>
      <c r="Q113" s="164">
        <f t="shared" si="59"/>
        <v>0</v>
      </c>
      <c r="R113" s="164">
        <f t="shared" si="59"/>
        <v>8.54794520547945</v>
      </c>
      <c r="S113" s="164">
        <f t="shared" si="59"/>
        <v>4.87671232876712</v>
      </c>
      <c r="T113" s="164">
        <f t="shared" si="59"/>
        <v>0</v>
      </c>
      <c r="U113" s="164">
        <f t="shared" si="59"/>
        <v>3.67123287671233</v>
      </c>
      <c r="V113" s="164">
        <f t="shared" si="59"/>
        <v>0</v>
      </c>
      <c r="W113" s="164">
        <f t="shared" si="59"/>
        <v>0</v>
      </c>
      <c r="X113" s="164">
        <f t="shared" si="59"/>
        <v>0</v>
      </c>
      <c r="Y113" s="164">
        <f t="shared" ref="Y113:AE113" si="60">Y74/10000</f>
        <v>0</v>
      </c>
      <c r="Z113" s="164">
        <f t="shared" si="60"/>
        <v>0</v>
      </c>
      <c r="AA113" s="164">
        <f t="shared" si="60"/>
        <v>0</v>
      </c>
      <c r="AB113" s="164">
        <f t="shared" si="60"/>
        <v>0</v>
      </c>
      <c r="AC113" s="164">
        <f t="shared" si="60"/>
        <v>0</v>
      </c>
      <c r="AD113" s="164">
        <f t="shared" si="60"/>
        <v>0</v>
      </c>
      <c r="AE113" s="164">
        <f t="shared" si="60"/>
        <v>0</v>
      </c>
    </row>
    <row r="114" ht="16.5" spans="1:31">
      <c r="A114" s="26" t="s">
        <v>28</v>
      </c>
      <c r="B114" s="163">
        <f t="shared" si="56"/>
        <v>5553.054139</v>
      </c>
      <c r="C114" s="164">
        <f t="shared" ref="C114:X114" si="61">C75/10000</f>
        <v>0</v>
      </c>
      <c r="D114" s="164">
        <f t="shared" si="61"/>
        <v>3929.606937</v>
      </c>
      <c r="E114" s="164">
        <f t="shared" si="61"/>
        <v>0</v>
      </c>
      <c r="F114" s="164">
        <f t="shared" si="61"/>
        <v>0</v>
      </c>
      <c r="G114" s="164">
        <f t="shared" si="61"/>
        <v>19.45857</v>
      </c>
      <c r="H114" s="164">
        <f t="shared" si="61"/>
        <v>0.245927</v>
      </c>
      <c r="I114" s="164">
        <f t="shared" si="61"/>
        <v>0</v>
      </c>
      <c r="J114" s="164">
        <f t="shared" si="61"/>
        <v>0</v>
      </c>
      <c r="K114" s="164">
        <f t="shared" si="61"/>
        <v>0.245927</v>
      </c>
      <c r="L114" s="164">
        <f t="shared" si="61"/>
        <v>1603.742705</v>
      </c>
      <c r="M114" s="164">
        <f t="shared" si="61"/>
        <v>1603.742705</v>
      </c>
      <c r="N114" s="164">
        <f t="shared" si="61"/>
        <v>0</v>
      </c>
      <c r="O114" s="164">
        <f t="shared" si="61"/>
        <v>0</v>
      </c>
      <c r="P114" s="164">
        <f t="shared" si="61"/>
        <v>0</v>
      </c>
      <c r="Q114" s="164">
        <f t="shared" si="61"/>
        <v>0</v>
      </c>
      <c r="R114" s="164">
        <f t="shared" si="61"/>
        <v>0</v>
      </c>
      <c r="S114" s="164">
        <f t="shared" si="61"/>
        <v>0</v>
      </c>
      <c r="T114" s="164">
        <f t="shared" si="61"/>
        <v>0</v>
      </c>
      <c r="U114" s="164">
        <f t="shared" si="61"/>
        <v>0</v>
      </c>
      <c r="V114" s="164">
        <f t="shared" si="61"/>
        <v>0</v>
      </c>
      <c r="W114" s="164">
        <f t="shared" si="61"/>
        <v>0</v>
      </c>
      <c r="X114" s="164">
        <f t="shared" si="61"/>
        <v>0</v>
      </c>
      <c r="Y114" s="164">
        <f t="shared" ref="Y114:AE114" si="62">Y75/10000</f>
        <v>0</v>
      </c>
      <c r="Z114" s="164">
        <f t="shared" si="62"/>
        <v>0</v>
      </c>
      <c r="AA114" s="164">
        <f t="shared" si="62"/>
        <v>0</v>
      </c>
      <c r="AB114" s="164">
        <f t="shared" si="62"/>
        <v>0</v>
      </c>
      <c r="AC114" s="164">
        <f t="shared" si="62"/>
        <v>0</v>
      </c>
      <c r="AD114" s="164">
        <f t="shared" si="62"/>
        <v>0</v>
      </c>
      <c r="AE114" s="164">
        <f t="shared" si="62"/>
        <v>0</v>
      </c>
    </row>
    <row r="115" ht="16.5" spans="1:31">
      <c r="A115" s="24" t="s">
        <v>29</v>
      </c>
      <c r="B115" s="163">
        <f t="shared" si="56"/>
        <v>13365.073077</v>
      </c>
      <c r="C115" s="164">
        <f t="shared" ref="C115:X115" si="63">C76/10000</f>
        <v>-149.811320754717</v>
      </c>
      <c r="D115" s="164">
        <f t="shared" si="63"/>
        <v>-6.761142</v>
      </c>
      <c r="E115" s="164">
        <f t="shared" si="63"/>
        <v>9.317628</v>
      </c>
      <c r="F115" s="164">
        <f t="shared" si="63"/>
        <v>-0.058</v>
      </c>
      <c r="G115" s="164">
        <f t="shared" si="63"/>
        <v>9923.530546</v>
      </c>
      <c r="H115" s="164">
        <f t="shared" si="63"/>
        <v>1991.272813</v>
      </c>
      <c r="I115" s="164">
        <f t="shared" si="63"/>
        <v>251.754504</v>
      </c>
      <c r="J115" s="164">
        <f t="shared" si="63"/>
        <v>1702.913658</v>
      </c>
      <c r="K115" s="164">
        <f t="shared" si="63"/>
        <v>36.604651</v>
      </c>
      <c r="L115" s="164">
        <f t="shared" si="63"/>
        <v>-1.596316</v>
      </c>
      <c r="M115" s="164">
        <f t="shared" si="63"/>
        <v>-17.123362</v>
      </c>
      <c r="N115" s="164">
        <f t="shared" si="63"/>
        <v>15.527046</v>
      </c>
      <c r="O115" s="164">
        <f t="shared" si="63"/>
        <v>2.669437</v>
      </c>
      <c r="P115" s="164">
        <f t="shared" si="63"/>
        <v>2.669437</v>
      </c>
      <c r="Q115" s="164">
        <f t="shared" si="63"/>
        <v>0</v>
      </c>
      <c r="R115" s="164">
        <f t="shared" si="63"/>
        <v>1596.50943175472</v>
      </c>
      <c r="S115" s="164">
        <f t="shared" si="63"/>
        <v>516.792451037736</v>
      </c>
      <c r="T115" s="164">
        <f t="shared" si="63"/>
        <v>75.4716983207547</v>
      </c>
      <c r="U115" s="164">
        <f t="shared" si="63"/>
        <v>532.547169396226</v>
      </c>
      <c r="V115" s="164">
        <f t="shared" si="63"/>
        <v>471.698113</v>
      </c>
      <c r="W115" s="164">
        <f t="shared" si="63"/>
        <v>0</v>
      </c>
      <c r="X115" s="164">
        <f t="shared" si="63"/>
        <v>0</v>
      </c>
      <c r="Y115" s="164">
        <f t="shared" ref="Y115:AE115" si="64">Y76/10000</f>
        <v>471.698113</v>
      </c>
      <c r="Z115" s="164">
        <f t="shared" si="64"/>
        <v>0</v>
      </c>
      <c r="AA115" s="164">
        <f t="shared" si="64"/>
        <v>56.6037733207547</v>
      </c>
      <c r="AB115" s="164">
        <f t="shared" si="64"/>
        <v>0</v>
      </c>
      <c r="AC115" s="164">
        <f t="shared" si="64"/>
        <v>18.867925</v>
      </c>
      <c r="AD115" s="164">
        <f t="shared" si="64"/>
        <v>0</v>
      </c>
      <c r="AE115" s="164">
        <f t="shared" si="64"/>
        <v>0</v>
      </c>
    </row>
    <row r="116" ht="16.5" spans="1:31">
      <c r="A116" s="26" t="s">
        <v>30</v>
      </c>
      <c r="B116" s="163">
        <f t="shared" si="56"/>
        <v>9887.413486</v>
      </c>
      <c r="C116" s="164">
        <f t="shared" ref="C116:X116" si="65">C77/10000</f>
        <v>0</v>
      </c>
      <c r="D116" s="164">
        <f t="shared" si="65"/>
        <v>0</v>
      </c>
      <c r="E116" s="164">
        <f t="shared" si="65"/>
        <v>9.270458</v>
      </c>
      <c r="F116" s="164">
        <f t="shared" si="65"/>
        <v>0</v>
      </c>
      <c r="G116" s="164">
        <f t="shared" si="65"/>
        <v>9842.983655</v>
      </c>
      <c r="H116" s="164">
        <f t="shared" si="65"/>
        <v>32.489936</v>
      </c>
      <c r="I116" s="164">
        <f t="shared" si="65"/>
        <v>4.498268</v>
      </c>
      <c r="J116" s="164">
        <f t="shared" si="65"/>
        <v>0</v>
      </c>
      <c r="K116" s="164">
        <f t="shared" si="65"/>
        <v>27.991668</v>
      </c>
      <c r="L116" s="164">
        <f t="shared" si="65"/>
        <v>0</v>
      </c>
      <c r="M116" s="164">
        <f t="shared" si="65"/>
        <v>0</v>
      </c>
      <c r="N116" s="164">
        <f t="shared" si="65"/>
        <v>0</v>
      </c>
      <c r="O116" s="164">
        <f t="shared" si="65"/>
        <v>2.669437</v>
      </c>
      <c r="P116" s="164">
        <f t="shared" si="65"/>
        <v>2.669437</v>
      </c>
      <c r="Q116" s="164">
        <f t="shared" si="65"/>
        <v>0</v>
      </c>
      <c r="R116" s="164">
        <f t="shared" si="65"/>
        <v>0</v>
      </c>
      <c r="S116" s="164">
        <f t="shared" si="65"/>
        <v>0</v>
      </c>
      <c r="T116" s="164">
        <f t="shared" si="65"/>
        <v>0</v>
      </c>
      <c r="U116" s="164">
        <f t="shared" si="65"/>
        <v>0</v>
      </c>
      <c r="V116" s="164">
        <f t="shared" si="65"/>
        <v>0</v>
      </c>
      <c r="W116" s="164">
        <f t="shared" si="65"/>
        <v>0</v>
      </c>
      <c r="X116" s="164">
        <f t="shared" si="65"/>
        <v>0</v>
      </c>
      <c r="Y116" s="164">
        <f t="shared" ref="Y116:AE116" si="66">Y77/10000</f>
        <v>0</v>
      </c>
      <c r="Z116" s="164">
        <f t="shared" si="66"/>
        <v>0</v>
      </c>
      <c r="AA116" s="164">
        <f t="shared" si="66"/>
        <v>0</v>
      </c>
      <c r="AB116" s="164">
        <f t="shared" si="66"/>
        <v>0</v>
      </c>
      <c r="AC116" s="164">
        <f t="shared" si="66"/>
        <v>0</v>
      </c>
      <c r="AD116" s="164">
        <f t="shared" si="66"/>
        <v>0</v>
      </c>
      <c r="AE116" s="164">
        <f t="shared" si="66"/>
        <v>0</v>
      </c>
    </row>
    <row r="117" ht="16.5" spans="1:31">
      <c r="A117" s="26" t="s">
        <v>31</v>
      </c>
      <c r="B117" s="163">
        <f t="shared" si="56"/>
        <v>1446.698111</v>
      </c>
      <c r="C117" s="164">
        <f t="shared" ref="C117:X117" si="67">C78/10000</f>
        <v>-149.811320754717</v>
      </c>
      <c r="D117" s="164">
        <f t="shared" si="67"/>
        <v>0</v>
      </c>
      <c r="E117" s="164">
        <f t="shared" si="67"/>
        <v>0</v>
      </c>
      <c r="F117" s="164">
        <f t="shared" si="67"/>
        <v>0</v>
      </c>
      <c r="G117" s="164">
        <f t="shared" si="67"/>
        <v>0</v>
      </c>
      <c r="H117" s="164">
        <f t="shared" si="67"/>
        <v>0</v>
      </c>
      <c r="I117" s="164">
        <f t="shared" si="67"/>
        <v>0</v>
      </c>
      <c r="J117" s="164">
        <f t="shared" si="67"/>
        <v>0</v>
      </c>
      <c r="K117" s="164">
        <f t="shared" si="67"/>
        <v>0</v>
      </c>
      <c r="L117" s="164">
        <f t="shared" si="67"/>
        <v>0</v>
      </c>
      <c r="M117" s="164">
        <f t="shared" si="67"/>
        <v>0</v>
      </c>
      <c r="N117" s="164">
        <f t="shared" si="67"/>
        <v>0</v>
      </c>
      <c r="O117" s="164">
        <f t="shared" si="67"/>
        <v>0</v>
      </c>
      <c r="P117" s="164">
        <f t="shared" si="67"/>
        <v>0</v>
      </c>
      <c r="Q117" s="164">
        <f t="shared" si="67"/>
        <v>0</v>
      </c>
      <c r="R117" s="164">
        <f t="shared" si="67"/>
        <v>1596.50943175472</v>
      </c>
      <c r="S117" s="164">
        <f t="shared" si="67"/>
        <v>516.792451037736</v>
      </c>
      <c r="T117" s="164">
        <f t="shared" si="67"/>
        <v>75.4716983207547</v>
      </c>
      <c r="U117" s="164">
        <f t="shared" si="67"/>
        <v>532.547169396226</v>
      </c>
      <c r="V117" s="164">
        <f t="shared" si="67"/>
        <v>471.698113</v>
      </c>
      <c r="W117" s="164">
        <f t="shared" si="67"/>
        <v>0</v>
      </c>
      <c r="X117" s="164">
        <f t="shared" si="67"/>
        <v>0</v>
      </c>
      <c r="Y117" s="164">
        <f t="shared" ref="Y117:AE117" si="68">Y78/10000</f>
        <v>471.698113</v>
      </c>
      <c r="Z117" s="164">
        <f t="shared" si="68"/>
        <v>0</v>
      </c>
      <c r="AA117" s="164">
        <f t="shared" si="68"/>
        <v>56.6037733207547</v>
      </c>
      <c r="AB117" s="164">
        <f t="shared" si="68"/>
        <v>0</v>
      </c>
      <c r="AC117" s="164">
        <f t="shared" si="68"/>
        <v>18.867925</v>
      </c>
      <c r="AD117" s="164">
        <f t="shared" si="68"/>
        <v>0</v>
      </c>
      <c r="AE117" s="164">
        <f t="shared" si="68"/>
        <v>0</v>
      </c>
    </row>
    <row r="118" ht="16.5" spans="1:31">
      <c r="A118" s="26" t="s">
        <v>32</v>
      </c>
      <c r="B118" s="163">
        <f t="shared" si="56"/>
        <v>2021.294132</v>
      </c>
      <c r="C118" s="164">
        <f t="shared" ref="C118:X118" si="69">C79/10000</f>
        <v>0</v>
      </c>
      <c r="D118" s="164">
        <f t="shared" si="69"/>
        <v>0</v>
      </c>
      <c r="E118" s="164">
        <f t="shared" si="69"/>
        <v>0</v>
      </c>
      <c r="F118" s="164">
        <f t="shared" si="69"/>
        <v>0</v>
      </c>
      <c r="G118" s="164">
        <f t="shared" si="69"/>
        <v>47.483534</v>
      </c>
      <c r="H118" s="164">
        <f t="shared" si="69"/>
        <v>1958.782877</v>
      </c>
      <c r="I118" s="164">
        <f t="shared" si="69"/>
        <v>247.256236</v>
      </c>
      <c r="J118" s="164">
        <f t="shared" si="69"/>
        <v>1702.913658</v>
      </c>
      <c r="K118" s="164">
        <f t="shared" si="69"/>
        <v>8.612983</v>
      </c>
      <c r="L118" s="164">
        <f t="shared" si="69"/>
        <v>15.027721</v>
      </c>
      <c r="M118" s="164">
        <f t="shared" si="69"/>
        <v>0</v>
      </c>
      <c r="N118" s="164">
        <f t="shared" si="69"/>
        <v>15.027721</v>
      </c>
      <c r="O118" s="164">
        <f t="shared" si="69"/>
        <v>0</v>
      </c>
      <c r="P118" s="164">
        <f t="shared" si="69"/>
        <v>0</v>
      </c>
      <c r="Q118" s="164">
        <f t="shared" si="69"/>
        <v>0</v>
      </c>
      <c r="R118" s="164">
        <f t="shared" si="69"/>
        <v>0</v>
      </c>
      <c r="S118" s="164">
        <f t="shared" si="69"/>
        <v>0</v>
      </c>
      <c r="T118" s="164">
        <f t="shared" si="69"/>
        <v>0</v>
      </c>
      <c r="U118" s="164">
        <f t="shared" si="69"/>
        <v>0</v>
      </c>
      <c r="V118" s="164">
        <f t="shared" si="69"/>
        <v>0</v>
      </c>
      <c r="W118" s="164">
        <f t="shared" si="69"/>
        <v>0</v>
      </c>
      <c r="X118" s="164">
        <f t="shared" si="69"/>
        <v>0</v>
      </c>
      <c r="Y118" s="164">
        <f t="shared" ref="Y118:AE118" si="70">Y79/10000</f>
        <v>0</v>
      </c>
      <c r="Z118" s="164">
        <f t="shared" si="70"/>
        <v>0</v>
      </c>
      <c r="AA118" s="164">
        <f t="shared" si="70"/>
        <v>0</v>
      </c>
      <c r="AB118" s="164">
        <f t="shared" si="70"/>
        <v>0</v>
      </c>
      <c r="AC118" s="164">
        <f t="shared" si="70"/>
        <v>0</v>
      </c>
      <c r="AD118" s="164">
        <f t="shared" si="70"/>
        <v>0</v>
      </c>
      <c r="AE118" s="164">
        <f t="shared" si="70"/>
        <v>0</v>
      </c>
    </row>
    <row r="119" ht="16.5" spans="1:31">
      <c r="A119" s="24" t="s">
        <v>33</v>
      </c>
      <c r="B119" s="163">
        <f t="shared" si="56"/>
        <v>5019.867613</v>
      </c>
      <c r="C119" s="164">
        <f t="shared" ref="C119:X119" si="71">C80/10000</f>
        <v>82.417778</v>
      </c>
      <c r="D119" s="164">
        <f t="shared" si="71"/>
        <v>0</v>
      </c>
      <c r="E119" s="164">
        <f t="shared" si="71"/>
        <v>0</v>
      </c>
      <c r="F119" s="164">
        <f t="shared" si="71"/>
        <v>0</v>
      </c>
      <c r="G119" s="164">
        <f t="shared" si="71"/>
        <v>0</v>
      </c>
      <c r="H119" s="164">
        <f t="shared" si="71"/>
        <v>23.554568</v>
      </c>
      <c r="I119" s="164">
        <f t="shared" si="71"/>
        <v>23.554568</v>
      </c>
      <c r="J119" s="164">
        <f t="shared" si="71"/>
        <v>0</v>
      </c>
      <c r="K119" s="164">
        <f t="shared" si="71"/>
        <v>0</v>
      </c>
      <c r="L119" s="164">
        <f t="shared" si="71"/>
        <v>3840.51435</v>
      </c>
      <c r="M119" s="164">
        <f t="shared" si="71"/>
        <v>3840.51435</v>
      </c>
      <c r="N119" s="164">
        <f t="shared" si="71"/>
        <v>0</v>
      </c>
      <c r="O119" s="164">
        <f t="shared" si="71"/>
        <v>1073.380917</v>
      </c>
      <c r="P119" s="164">
        <f t="shared" si="71"/>
        <v>995.571667</v>
      </c>
      <c r="Q119" s="164">
        <f t="shared" si="71"/>
        <v>77.80925</v>
      </c>
      <c r="R119" s="164">
        <f t="shared" si="71"/>
        <v>0</v>
      </c>
      <c r="S119" s="164">
        <f t="shared" si="71"/>
        <v>0</v>
      </c>
      <c r="T119" s="164">
        <f t="shared" si="71"/>
        <v>0</v>
      </c>
      <c r="U119" s="164">
        <f t="shared" si="71"/>
        <v>0</v>
      </c>
      <c r="V119" s="164">
        <f t="shared" si="71"/>
        <v>0</v>
      </c>
      <c r="W119" s="164">
        <f t="shared" si="71"/>
        <v>0</v>
      </c>
      <c r="X119" s="164">
        <f t="shared" si="71"/>
        <v>0</v>
      </c>
      <c r="Y119" s="164">
        <f t="shared" ref="Y119:AE119" si="72">Y80/10000</f>
        <v>0</v>
      </c>
      <c r="Z119" s="164">
        <f t="shared" si="72"/>
        <v>0</v>
      </c>
      <c r="AA119" s="164">
        <f t="shared" si="72"/>
        <v>0</v>
      </c>
      <c r="AB119" s="164">
        <f t="shared" si="72"/>
        <v>0</v>
      </c>
      <c r="AC119" s="164">
        <f t="shared" si="72"/>
        <v>0</v>
      </c>
      <c r="AD119" s="164">
        <f t="shared" si="72"/>
        <v>0</v>
      </c>
      <c r="AE119" s="164">
        <f t="shared" si="72"/>
        <v>0</v>
      </c>
    </row>
    <row r="120" ht="16.5" spans="1:31">
      <c r="A120" s="26" t="s">
        <v>34</v>
      </c>
      <c r="B120" s="163">
        <f t="shared" si="56"/>
        <v>0</v>
      </c>
      <c r="C120" s="164">
        <f t="shared" ref="C120:X120" si="73">C81/10000</f>
        <v>0</v>
      </c>
      <c r="D120" s="164">
        <f t="shared" si="73"/>
        <v>0</v>
      </c>
      <c r="E120" s="164">
        <f t="shared" si="73"/>
        <v>0</v>
      </c>
      <c r="F120" s="164">
        <f t="shared" si="73"/>
        <v>0</v>
      </c>
      <c r="G120" s="164">
        <f t="shared" si="73"/>
        <v>0</v>
      </c>
      <c r="H120" s="164">
        <f t="shared" si="73"/>
        <v>0</v>
      </c>
      <c r="I120" s="164">
        <f t="shared" si="73"/>
        <v>0</v>
      </c>
      <c r="J120" s="164">
        <f t="shared" si="73"/>
        <v>0</v>
      </c>
      <c r="K120" s="164">
        <f t="shared" si="73"/>
        <v>0</v>
      </c>
      <c r="L120" s="164">
        <f t="shared" si="73"/>
        <v>0</v>
      </c>
      <c r="M120" s="164">
        <f t="shared" si="73"/>
        <v>0</v>
      </c>
      <c r="N120" s="164">
        <f t="shared" si="73"/>
        <v>0</v>
      </c>
      <c r="O120" s="164">
        <f t="shared" si="73"/>
        <v>0</v>
      </c>
      <c r="P120" s="164">
        <f t="shared" si="73"/>
        <v>0</v>
      </c>
      <c r="Q120" s="164">
        <f t="shared" si="73"/>
        <v>0</v>
      </c>
      <c r="R120" s="164">
        <f t="shared" si="73"/>
        <v>0</v>
      </c>
      <c r="S120" s="164">
        <f t="shared" si="73"/>
        <v>0</v>
      </c>
      <c r="T120" s="164">
        <f t="shared" si="73"/>
        <v>0</v>
      </c>
      <c r="U120" s="164">
        <f t="shared" si="73"/>
        <v>0</v>
      </c>
      <c r="V120" s="164">
        <f t="shared" si="73"/>
        <v>0</v>
      </c>
      <c r="W120" s="164">
        <f t="shared" si="73"/>
        <v>0</v>
      </c>
      <c r="X120" s="164">
        <f t="shared" si="73"/>
        <v>0</v>
      </c>
      <c r="Y120" s="164">
        <f t="shared" ref="Y120:AE120" si="74">Y81/10000</f>
        <v>0</v>
      </c>
      <c r="Z120" s="164">
        <f t="shared" si="74"/>
        <v>0</v>
      </c>
      <c r="AA120" s="164">
        <f t="shared" si="74"/>
        <v>0</v>
      </c>
      <c r="AB120" s="164">
        <f t="shared" si="74"/>
        <v>0</v>
      </c>
      <c r="AC120" s="164">
        <f t="shared" si="74"/>
        <v>0</v>
      </c>
      <c r="AD120" s="164">
        <f t="shared" si="74"/>
        <v>0</v>
      </c>
      <c r="AE120" s="164">
        <f t="shared" si="74"/>
        <v>0</v>
      </c>
    </row>
    <row r="121" ht="16.5" spans="1:31">
      <c r="A121" s="24" t="s">
        <v>35</v>
      </c>
      <c r="B121" s="163">
        <f t="shared" si="56"/>
        <v>0</v>
      </c>
      <c r="C121" s="164">
        <f t="shared" ref="C121:X121" si="75">C82/10000</f>
        <v>0</v>
      </c>
      <c r="D121" s="164">
        <f t="shared" si="75"/>
        <v>0</v>
      </c>
      <c r="E121" s="164">
        <f t="shared" si="75"/>
        <v>0</v>
      </c>
      <c r="F121" s="164">
        <f t="shared" si="75"/>
        <v>0</v>
      </c>
      <c r="G121" s="164">
        <f t="shared" si="75"/>
        <v>0</v>
      </c>
      <c r="H121" s="164">
        <f t="shared" si="75"/>
        <v>0</v>
      </c>
      <c r="I121" s="164">
        <f t="shared" si="75"/>
        <v>0</v>
      </c>
      <c r="J121" s="164">
        <f t="shared" si="75"/>
        <v>0</v>
      </c>
      <c r="K121" s="164">
        <f t="shared" si="75"/>
        <v>0</v>
      </c>
      <c r="L121" s="164">
        <f t="shared" si="75"/>
        <v>0</v>
      </c>
      <c r="M121" s="164">
        <f t="shared" si="75"/>
        <v>0</v>
      </c>
      <c r="N121" s="164">
        <f t="shared" si="75"/>
        <v>0</v>
      </c>
      <c r="O121" s="164">
        <f t="shared" si="75"/>
        <v>0</v>
      </c>
      <c r="P121" s="164">
        <f t="shared" si="75"/>
        <v>0</v>
      </c>
      <c r="Q121" s="164">
        <f t="shared" si="75"/>
        <v>0</v>
      </c>
      <c r="R121" s="164">
        <f t="shared" si="75"/>
        <v>0</v>
      </c>
      <c r="S121" s="164">
        <f t="shared" si="75"/>
        <v>0</v>
      </c>
      <c r="T121" s="164">
        <f t="shared" si="75"/>
        <v>0</v>
      </c>
      <c r="U121" s="164">
        <f t="shared" si="75"/>
        <v>0</v>
      </c>
      <c r="V121" s="164">
        <f t="shared" si="75"/>
        <v>0</v>
      </c>
      <c r="W121" s="164">
        <f t="shared" si="75"/>
        <v>0</v>
      </c>
      <c r="X121" s="164">
        <f t="shared" si="75"/>
        <v>0</v>
      </c>
      <c r="Y121" s="164">
        <f t="shared" ref="Y121:AE121" si="76">Y82/10000</f>
        <v>0</v>
      </c>
      <c r="Z121" s="164">
        <f t="shared" si="76"/>
        <v>0</v>
      </c>
      <c r="AA121" s="164">
        <f t="shared" si="76"/>
        <v>0</v>
      </c>
      <c r="AB121" s="164">
        <f t="shared" si="76"/>
        <v>0</v>
      </c>
      <c r="AC121" s="164">
        <f t="shared" si="76"/>
        <v>0</v>
      </c>
      <c r="AD121" s="164">
        <f t="shared" si="76"/>
        <v>0</v>
      </c>
      <c r="AE121" s="164">
        <f t="shared" si="76"/>
        <v>0</v>
      </c>
    </row>
    <row r="122" ht="16.5" spans="1:31">
      <c r="A122" s="24" t="s">
        <v>36</v>
      </c>
      <c r="B122" s="163">
        <f t="shared" si="56"/>
        <v>0</v>
      </c>
      <c r="C122" s="164">
        <f t="shared" ref="C122:X122" si="77">C83/10000</f>
        <v>0</v>
      </c>
      <c r="D122" s="164">
        <f t="shared" si="77"/>
        <v>0</v>
      </c>
      <c r="E122" s="164">
        <f t="shared" si="77"/>
        <v>0</v>
      </c>
      <c r="F122" s="164">
        <f t="shared" si="77"/>
        <v>0</v>
      </c>
      <c r="G122" s="164">
        <f t="shared" si="77"/>
        <v>0</v>
      </c>
      <c r="H122" s="164">
        <f t="shared" si="77"/>
        <v>0</v>
      </c>
      <c r="I122" s="164">
        <f t="shared" si="77"/>
        <v>0</v>
      </c>
      <c r="J122" s="164">
        <f t="shared" si="77"/>
        <v>0</v>
      </c>
      <c r="K122" s="164">
        <f t="shared" si="77"/>
        <v>0</v>
      </c>
      <c r="L122" s="164">
        <f t="shared" si="77"/>
        <v>0</v>
      </c>
      <c r="M122" s="164">
        <f t="shared" si="77"/>
        <v>0</v>
      </c>
      <c r="N122" s="164">
        <f t="shared" si="77"/>
        <v>0</v>
      </c>
      <c r="O122" s="164">
        <f t="shared" si="77"/>
        <v>0</v>
      </c>
      <c r="P122" s="164">
        <f t="shared" si="77"/>
        <v>0</v>
      </c>
      <c r="Q122" s="164">
        <f t="shared" si="77"/>
        <v>0</v>
      </c>
      <c r="R122" s="164">
        <f t="shared" si="77"/>
        <v>0</v>
      </c>
      <c r="S122" s="164">
        <f t="shared" si="77"/>
        <v>0</v>
      </c>
      <c r="T122" s="164">
        <f t="shared" si="77"/>
        <v>0</v>
      </c>
      <c r="U122" s="164">
        <f t="shared" si="77"/>
        <v>0</v>
      </c>
      <c r="V122" s="164">
        <f t="shared" si="77"/>
        <v>0</v>
      </c>
      <c r="W122" s="164">
        <f t="shared" si="77"/>
        <v>0</v>
      </c>
      <c r="X122" s="164">
        <f t="shared" si="77"/>
        <v>0</v>
      </c>
      <c r="Y122" s="164">
        <f t="shared" ref="Y122:AE122" si="78">Y83/10000</f>
        <v>0</v>
      </c>
      <c r="Z122" s="164">
        <f t="shared" si="78"/>
        <v>0</v>
      </c>
      <c r="AA122" s="164">
        <f t="shared" si="78"/>
        <v>0</v>
      </c>
      <c r="AB122" s="164">
        <f t="shared" si="78"/>
        <v>0</v>
      </c>
      <c r="AC122" s="164">
        <f t="shared" si="78"/>
        <v>0</v>
      </c>
      <c r="AD122" s="164">
        <f t="shared" si="78"/>
        <v>0</v>
      </c>
      <c r="AE122" s="164">
        <f t="shared" si="78"/>
        <v>0</v>
      </c>
    </row>
    <row r="123" ht="16.5" spans="1:31">
      <c r="A123" s="24" t="s">
        <v>37</v>
      </c>
      <c r="B123" s="163">
        <f t="shared" si="56"/>
        <v>0</v>
      </c>
      <c r="C123" s="164">
        <f t="shared" ref="C123:X123" si="79">C84/10000</f>
        <v>0</v>
      </c>
      <c r="D123" s="164">
        <f t="shared" si="79"/>
        <v>0</v>
      </c>
      <c r="E123" s="164">
        <f t="shared" si="79"/>
        <v>0</v>
      </c>
      <c r="F123" s="164">
        <f t="shared" si="79"/>
        <v>0</v>
      </c>
      <c r="G123" s="164">
        <f t="shared" si="79"/>
        <v>0</v>
      </c>
      <c r="H123" s="164">
        <f t="shared" si="79"/>
        <v>0</v>
      </c>
      <c r="I123" s="164">
        <f t="shared" si="79"/>
        <v>0</v>
      </c>
      <c r="J123" s="164">
        <f t="shared" si="79"/>
        <v>0</v>
      </c>
      <c r="K123" s="164">
        <f t="shared" si="79"/>
        <v>0</v>
      </c>
      <c r="L123" s="164">
        <f t="shared" si="79"/>
        <v>0</v>
      </c>
      <c r="M123" s="164">
        <f t="shared" si="79"/>
        <v>0</v>
      </c>
      <c r="N123" s="164">
        <f t="shared" si="79"/>
        <v>0</v>
      </c>
      <c r="O123" s="164">
        <f t="shared" si="79"/>
        <v>0</v>
      </c>
      <c r="P123" s="164">
        <f t="shared" si="79"/>
        <v>0</v>
      </c>
      <c r="Q123" s="164">
        <f t="shared" si="79"/>
        <v>0</v>
      </c>
      <c r="R123" s="164">
        <f t="shared" si="79"/>
        <v>0</v>
      </c>
      <c r="S123" s="164">
        <f t="shared" si="79"/>
        <v>0</v>
      </c>
      <c r="T123" s="164">
        <f t="shared" si="79"/>
        <v>0</v>
      </c>
      <c r="U123" s="164">
        <f t="shared" si="79"/>
        <v>0</v>
      </c>
      <c r="V123" s="164">
        <f t="shared" si="79"/>
        <v>0</v>
      </c>
      <c r="W123" s="164">
        <f t="shared" si="79"/>
        <v>0</v>
      </c>
      <c r="X123" s="164">
        <f t="shared" si="79"/>
        <v>0</v>
      </c>
      <c r="Y123" s="164">
        <f t="shared" ref="Y123:AE123" si="80">Y84/10000</f>
        <v>0</v>
      </c>
      <c r="Z123" s="164">
        <f t="shared" si="80"/>
        <v>0</v>
      </c>
      <c r="AA123" s="164">
        <f t="shared" si="80"/>
        <v>0</v>
      </c>
      <c r="AB123" s="164">
        <f t="shared" si="80"/>
        <v>0</v>
      </c>
      <c r="AC123" s="164">
        <f t="shared" si="80"/>
        <v>0</v>
      </c>
      <c r="AD123" s="164">
        <f t="shared" si="80"/>
        <v>0</v>
      </c>
      <c r="AE123" s="164">
        <f t="shared" si="80"/>
        <v>0</v>
      </c>
    </row>
    <row r="124" ht="16.5" spans="1:31">
      <c r="A124" s="24" t="s">
        <v>38</v>
      </c>
      <c r="B124" s="163">
        <f t="shared" si="56"/>
        <v>1937.243652</v>
      </c>
      <c r="C124" s="164">
        <f t="shared" ref="C124:X124" si="81">C85/10000</f>
        <v>-825.018550666666</v>
      </c>
      <c r="D124" s="164">
        <f t="shared" si="81"/>
        <v>475.8141</v>
      </c>
      <c r="E124" s="164">
        <f t="shared" si="81"/>
        <v>0</v>
      </c>
      <c r="F124" s="164">
        <f t="shared" si="81"/>
        <v>0</v>
      </c>
      <c r="G124" s="164">
        <f t="shared" si="81"/>
        <v>-19.301376</v>
      </c>
      <c r="H124" s="164">
        <f t="shared" si="81"/>
        <v>306.034351</v>
      </c>
      <c r="I124" s="164">
        <f t="shared" si="81"/>
        <v>306.034351</v>
      </c>
      <c r="J124" s="164">
        <f t="shared" si="81"/>
        <v>0</v>
      </c>
      <c r="K124" s="164">
        <f t="shared" si="81"/>
        <v>0</v>
      </c>
      <c r="L124" s="164">
        <f t="shared" si="81"/>
        <v>2199.746225</v>
      </c>
      <c r="M124" s="164">
        <f t="shared" si="81"/>
        <v>2200.341228</v>
      </c>
      <c r="N124" s="164">
        <f t="shared" si="81"/>
        <v>-0.595003</v>
      </c>
      <c r="O124" s="164">
        <f t="shared" si="81"/>
        <v>-200.031097333333</v>
      </c>
      <c r="P124" s="164">
        <f t="shared" si="81"/>
        <v>-1159.258678</v>
      </c>
      <c r="Q124" s="164">
        <f t="shared" si="81"/>
        <v>959.227580666667</v>
      </c>
      <c r="R124" s="164">
        <f t="shared" si="81"/>
        <v>0</v>
      </c>
      <c r="S124" s="164">
        <f t="shared" si="81"/>
        <v>0</v>
      </c>
      <c r="T124" s="164">
        <f t="shared" si="81"/>
        <v>0</v>
      </c>
      <c r="U124" s="164">
        <f t="shared" si="81"/>
        <v>0</v>
      </c>
      <c r="V124" s="164">
        <f t="shared" si="81"/>
        <v>0</v>
      </c>
      <c r="W124" s="164">
        <f t="shared" si="81"/>
        <v>0</v>
      </c>
      <c r="X124" s="164">
        <f t="shared" si="81"/>
        <v>0</v>
      </c>
      <c r="Y124" s="164">
        <f t="shared" ref="Y124:AE124" si="82">Y85/10000</f>
        <v>0</v>
      </c>
      <c r="Z124" s="164">
        <f t="shared" si="82"/>
        <v>0</v>
      </c>
      <c r="AA124" s="164">
        <f t="shared" si="82"/>
        <v>0</v>
      </c>
      <c r="AB124" s="164">
        <f t="shared" si="82"/>
        <v>0</v>
      </c>
      <c r="AC124" s="164">
        <f t="shared" si="82"/>
        <v>0</v>
      </c>
      <c r="AD124" s="164">
        <f t="shared" si="82"/>
        <v>0</v>
      </c>
      <c r="AE124" s="164">
        <f t="shared" si="82"/>
        <v>0</v>
      </c>
    </row>
    <row r="125" ht="16.5" spans="1:31">
      <c r="A125" s="24" t="s">
        <v>39</v>
      </c>
      <c r="B125" s="163">
        <f t="shared" si="56"/>
        <v>5.743486</v>
      </c>
      <c r="C125" s="164">
        <f t="shared" ref="C125:X125" si="83">C86/10000</f>
        <v>0</v>
      </c>
      <c r="D125" s="164">
        <f t="shared" si="83"/>
        <v>-0.620772</v>
      </c>
      <c r="E125" s="164">
        <f t="shared" si="83"/>
        <v>0</v>
      </c>
      <c r="F125" s="164">
        <f t="shared" si="83"/>
        <v>0</v>
      </c>
      <c r="G125" s="164">
        <f t="shared" si="83"/>
        <v>6.364258</v>
      </c>
      <c r="H125" s="164">
        <f t="shared" si="83"/>
        <v>0</v>
      </c>
      <c r="I125" s="164">
        <f t="shared" si="83"/>
        <v>0</v>
      </c>
      <c r="J125" s="164">
        <f t="shared" si="83"/>
        <v>0</v>
      </c>
      <c r="K125" s="164">
        <f t="shared" si="83"/>
        <v>0</v>
      </c>
      <c r="L125" s="164">
        <f t="shared" si="83"/>
        <v>0</v>
      </c>
      <c r="M125" s="164">
        <f t="shared" si="83"/>
        <v>0</v>
      </c>
      <c r="N125" s="164">
        <f t="shared" si="83"/>
        <v>0</v>
      </c>
      <c r="O125" s="164">
        <f t="shared" si="83"/>
        <v>0</v>
      </c>
      <c r="P125" s="164">
        <f t="shared" si="83"/>
        <v>0</v>
      </c>
      <c r="Q125" s="164">
        <f t="shared" si="83"/>
        <v>0</v>
      </c>
      <c r="R125" s="164">
        <f t="shared" si="83"/>
        <v>0</v>
      </c>
      <c r="S125" s="164">
        <f t="shared" si="83"/>
        <v>0</v>
      </c>
      <c r="T125" s="164">
        <f t="shared" si="83"/>
        <v>0</v>
      </c>
      <c r="U125" s="164">
        <f t="shared" si="83"/>
        <v>0</v>
      </c>
      <c r="V125" s="164">
        <f t="shared" si="83"/>
        <v>0</v>
      </c>
      <c r="W125" s="164">
        <f t="shared" si="83"/>
        <v>0</v>
      </c>
      <c r="X125" s="164">
        <f t="shared" si="83"/>
        <v>0</v>
      </c>
      <c r="Y125" s="164">
        <f t="shared" ref="Y125:AE125" si="84">Y86/10000</f>
        <v>0</v>
      </c>
      <c r="Z125" s="164">
        <f t="shared" si="84"/>
        <v>0</v>
      </c>
      <c r="AA125" s="164">
        <f t="shared" si="84"/>
        <v>0</v>
      </c>
      <c r="AB125" s="164">
        <f t="shared" si="84"/>
        <v>0</v>
      </c>
      <c r="AC125" s="164">
        <f t="shared" si="84"/>
        <v>0</v>
      </c>
      <c r="AD125" s="164">
        <f t="shared" si="84"/>
        <v>0</v>
      </c>
      <c r="AE125" s="164">
        <f t="shared" si="84"/>
        <v>0</v>
      </c>
    </row>
    <row r="126" ht="16.5" spans="1:31">
      <c r="A126" s="24" t="s">
        <v>40</v>
      </c>
      <c r="B126" s="163">
        <f t="shared" si="56"/>
        <v>14.088132</v>
      </c>
      <c r="C126" s="164">
        <f t="shared" ref="C126:X126" si="85">C87/10000</f>
        <v>19.559729</v>
      </c>
      <c r="D126" s="164">
        <f t="shared" si="85"/>
        <v>0</v>
      </c>
      <c r="E126" s="164">
        <f t="shared" si="85"/>
        <v>0</v>
      </c>
      <c r="F126" s="164">
        <f t="shared" si="85"/>
        <v>0</v>
      </c>
      <c r="G126" s="164">
        <f t="shared" si="85"/>
        <v>-5.471597</v>
      </c>
      <c r="H126" s="164">
        <f t="shared" si="85"/>
        <v>0</v>
      </c>
      <c r="I126" s="164">
        <f t="shared" si="85"/>
        <v>0</v>
      </c>
      <c r="J126" s="164">
        <f t="shared" si="85"/>
        <v>0</v>
      </c>
      <c r="K126" s="164">
        <f t="shared" si="85"/>
        <v>0</v>
      </c>
      <c r="L126" s="164">
        <f t="shared" si="85"/>
        <v>0</v>
      </c>
      <c r="M126" s="164">
        <f t="shared" si="85"/>
        <v>0</v>
      </c>
      <c r="N126" s="164">
        <f t="shared" si="85"/>
        <v>0</v>
      </c>
      <c r="O126" s="164">
        <f t="shared" si="85"/>
        <v>0</v>
      </c>
      <c r="P126" s="164">
        <f t="shared" si="85"/>
        <v>0</v>
      </c>
      <c r="Q126" s="164">
        <f t="shared" si="85"/>
        <v>0</v>
      </c>
      <c r="R126" s="164">
        <f t="shared" si="85"/>
        <v>0</v>
      </c>
      <c r="S126" s="164">
        <f t="shared" si="85"/>
        <v>0</v>
      </c>
      <c r="T126" s="164">
        <f t="shared" si="85"/>
        <v>0</v>
      </c>
      <c r="U126" s="164">
        <f t="shared" si="85"/>
        <v>0</v>
      </c>
      <c r="V126" s="164">
        <f t="shared" si="85"/>
        <v>0</v>
      </c>
      <c r="W126" s="164">
        <f t="shared" si="85"/>
        <v>0</v>
      </c>
      <c r="X126" s="164">
        <f t="shared" si="85"/>
        <v>0</v>
      </c>
      <c r="Y126" s="164">
        <f t="shared" ref="Y126:AE126" si="86">Y87/10000</f>
        <v>0</v>
      </c>
      <c r="Z126" s="164">
        <f t="shared" si="86"/>
        <v>0</v>
      </c>
      <c r="AA126" s="164">
        <f t="shared" si="86"/>
        <v>0</v>
      </c>
      <c r="AB126" s="164">
        <f t="shared" si="86"/>
        <v>0</v>
      </c>
      <c r="AC126" s="164">
        <f t="shared" si="86"/>
        <v>0</v>
      </c>
      <c r="AD126" s="164">
        <f t="shared" si="86"/>
        <v>0</v>
      </c>
      <c r="AE126" s="164">
        <f t="shared" si="86"/>
        <v>0</v>
      </c>
    </row>
    <row r="127" ht="16.5" spans="1:31">
      <c r="A127" s="24" t="s">
        <v>41</v>
      </c>
      <c r="B127" s="163">
        <f t="shared" si="56"/>
        <v>1.151061</v>
      </c>
      <c r="C127" s="164">
        <f t="shared" ref="C127:X127" si="87">C88/10000</f>
        <v>0</v>
      </c>
      <c r="D127" s="164">
        <f t="shared" si="87"/>
        <v>1.109184</v>
      </c>
      <c r="E127" s="164">
        <f t="shared" si="87"/>
        <v>0</v>
      </c>
      <c r="F127" s="164">
        <f t="shared" si="87"/>
        <v>0.041877</v>
      </c>
      <c r="G127" s="164">
        <f t="shared" si="87"/>
        <v>0</v>
      </c>
      <c r="H127" s="164">
        <f t="shared" si="87"/>
        <v>0</v>
      </c>
      <c r="I127" s="164">
        <f t="shared" si="87"/>
        <v>0</v>
      </c>
      <c r="J127" s="164">
        <f t="shared" si="87"/>
        <v>0</v>
      </c>
      <c r="K127" s="164">
        <f t="shared" si="87"/>
        <v>0</v>
      </c>
      <c r="L127" s="164">
        <f t="shared" si="87"/>
        <v>0</v>
      </c>
      <c r="M127" s="164">
        <f t="shared" si="87"/>
        <v>0</v>
      </c>
      <c r="N127" s="164">
        <f t="shared" si="87"/>
        <v>0</v>
      </c>
      <c r="O127" s="164">
        <f t="shared" si="87"/>
        <v>0</v>
      </c>
      <c r="P127" s="164">
        <f t="shared" si="87"/>
        <v>0</v>
      </c>
      <c r="Q127" s="164">
        <f t="shared" si="87"/>
        <v>0</v>
      </c>
      <c r="R127" s="164">
        <f t="shared" si="87"/>
        <v>0</v>
      </c>
      <c r="S127" s="164">
        <f t="shared" si="87"/>
        <v>0</v>
      </c>
      <c r="T127" s="164">
        <f t="shared" si="87"/>
        <v>0</v>
      </c>
      <c r="U127" s="164">
        <f t="shared" si="87"/>
        <v>0</v>
      </c>
      <c r="V127" s="164">
        <f t="shared" si="87"/>
        <v>0</v>
      </c>
      <c r="W127" s="164">
        <f t="shared" si="87"/>
        <v>0</v>
      </c>
      <c r="X127" s="164">
        <f t="shared" si="87"/>
        <v>0</v>
      </c>
      <c r="Y127" s="164">
        <f t="shared" ref="Y127:AE127" si="88">Y88/10000</f>
        <v>0</v>
      </c>
      <c r="Z127" s="164">
        <f t="shared" si="88"/>
        <v>0</v>
      </c>
      <c r="AA127" s="164">
        <f t="shared" si="88"/>
        <v>0</v>
      </c>
      <c r="AB127" s="164">
        <f t="shared" si="88"/>
        <v>0</v>
      </c>
      <c r="AC127" s="164">
        <f t="shared" si="88"/>
        <v>0</v>
      </c>
      <c r="AD127" s="164">
        <f t="shared" si="88"/>
        <v>0</v>
      </c>
      <c r="AE127" s="164">
        <f t="shared" si="88"/>
        <v>0</v>
      </c>
    </row>
    <row r="128" s="153" customFormat="1" ht="16.5" spans="1:31">
      <c r="A128" s="22" t="s">
        <v>42</v>
      </c>
      <c r="B128" s="165">
        <f t="shared" si="56"/>
        <v>11407.500482</v>
      </c>
      <c r="C128" s="162">
        <f t="shared" ref="C128:X128" si="89">C89/10000</f>
        <v>484.062351325345</v>
      </c>
      <c r="D128" s="162">
        <f t="shared" si="89"/>
        <v>1259.046846</v>
      </c>
      <c r="E128" s="162">
        <f t="shared" si="89"/>
        <v>85.664528</v>
      </c>
      <c r="F128" s="162">
        <f t="shared" si="89"/>
        <v>268.048069</v>
      </c>
      <c r="G128" s="162">
        <f t="shared" si="89"/>
        <v>6931.08778067466</v>
      </c>
      <c r="H128" s="162">
        <f t="shared" si="89"/>
        <v>343.038139</v>
      </c>
      <c r="I128" s="162">
        <f t="shared" si="89"/>
        <v>96.077666</v>
      </c>
      <c r="J128" s="162">
        <f t="shared" si="89"/>
        <v>129.395982</v>
      </c>
      <c r="K128" s="162">
        <f t="shared" si="89"/>
        <v>117.564491</v>
      </c>
      <c r="L128" s="162">
        <f t="shared" si="89"/>
        <v>243.908301</v>
      </c>
      <c r="M128" s="169">
        <f t="shared" si="89"/>
        <v>198.051774</v>
      </c>
      <c r="N128" s="162">
        <f t="shared" si="89"/>
        <v>45.856527</v>
      </c>
      <c r="O128" s="162">
        <f t="shared" si="89"/>
        <v>258.460306</v>
      </c>
      <c r="P128" s="162">
        <f t="shared" si="89"/>
        <v>185.060119</v>
      </c>
      <c r="Q128" s="162">
        <f t="shared" si="89"/>
        <v>73.400187</v>
      </c>
      <c r="R128" s="162">
        <f t="shared" si="89"/>
        <v>1534.184161</v>
      </c>
      <c r="S128" s="162">
        <f t="shared" si="89"/>
        <v>407.7273</v>
      </c>
      <c r="T128" s="162">
        <f t="shared" si="89"/>
        <v>493.531852</v>
      </c>
      <c r="U128" s="162">
        <f t="shared" si="89"/>
        <v>243.139531</v>
      </c>
      <c r="V128" s="162">
        <f t="shared" si="89"/>
        <v>264.677988</v>
      </c>
      <c r="W128" s="162">
        <f t="shared" si="89"/>
        <v>40.068296</v>
      </c>
      <c r="X128" s="162">
        <f t="shared" si="89"/>
        <v>85.039194</v>
      </c>
      <c r="Y128" s="162">
        <f t="shared" ref="Y128:AE128" si="90">Y89/10000</f>
        <v>200.577135</v>
      </c>
      <c r="Z128" s="162">
        <f t="shared" si="90"/>
        <v>64.100853</v>
      </c>
      <c r="AA128" s="162">
        <f t="shared" si="90"/>
        <v>326.005368493937</v>
      </c>
      <c r="AB128" s="162">
        <f t="shared" si="90"/>
        <v>99.094358</v>
      </c>
      <c r="AC128" s="162">
        <f t="shared" si="90"/>
        <v>47.4689495060629</v>
      </c>
      <c r="AD128" s="162">
        <f t="shared" si="90"/>
        <v>20.963176</v>
      </c>
      <c r="AE128" s="162">
        <f t="shared" si="90"/>
        <v>0</v>
      </c>
    </row>
    <row r="129" ht="16.5" spans="1:31">
      <c r="A129" s="26" t="s">
        <v>43</v>
      </c>
      <c r="B129" s="163">
        <f t="shared" si="56"/>
        <v>219.533775</v>
      </c>
      <c r="C129" s="164">
        <f t="shared" ref="C129:X129" si="91">C90/10000</f>
        <v>-0.344404</v>
      </c>
      <c r="D129" s="164">
        <f t="shared" si="91"/>
        <v>-3.355059</v>
      </c>
      <c r="E129" s="164">
        <f t="shared" si="91"/>
        <v>0.044465</v>
      </c>
      <c r="F129" s="164">
        <f t="shared" si="91"/>
        <v>-0.009952</v>
      </c>
      <c r="G129" s="164">
        <f t="shared" si="91"/>
        <v>156.504621</v>
      </c>
      <c r="H129" s="164">
        <f t="shared" si="91"/>
        <v>14.287977</v>
      </c>
      <c r="I129" s="164">
        <f t="shared" si="91"/>
        <v>1.775349</v>
      </c>
      <c r="J129" s="164">
        <f t="shared" si="91"/>
        <v>12.255302</v>
      </c>
      <c r="K129" s="164">
        <f t="shared" si="91"/>
        <v>0.257326</v>
      </c>
      <c r="L129" s="164">
        <f t="shared" si="91"/>
        <v>32.928031</v>
      </c>
      <c r="M129" s="170">
        <f t="shared" si="91"/>
        <v>32.817006</v>
      </c>
      <c r="N129" s="164">
        <f t="shared" si="91"/>
        <v>0.111025</v>
      </c>
      <c r="O129" s="164">
        <f t="shared" si="91"/>
        <v>8.136899</v>
      </c>
      <c r="P129" s="164">
        <f t="shared" si="91"/>
        <v>7.583356</v>
      </c>
      <c r="Q129" s="164">
        <f t="shared" si="91"/>
        <v>0.553543</v>
      </c>
      <c r="R129" s="164">
        <f t="shared" si="91"/>
        <v>11.341197</v>
      </c>
      <c r="S129" s="164">
        <f t="shared" si="91"/>
        <v>3.639881</v>
      </c>
      <c r="T129" s="164">
        <f t="shared" si="91"/>
        <v>0.535939</v>
      </c>
      <c r="U129" s="164">
        <f t="shared" si="91"/>
        <v>3.813798</v>
      </c>
      <c r="V129" s="164">
        <f t="shared" si="91"/>
        <v>3.365185</v>
      </c>
      <c r="W129" s="164">
        <f t="shared" si="91"/>
        <v>-0.002717</v>
      </c>
      <c r="X129" s="164">
        <f t="shared" si="91"/>
        <v>-0.010889</v>
      </c>
      <c r="Y129" s="164">
        <f t="shared" ref="Y129:AE129" si="92">Y90/10000</f>
        <v>3.365185</v>
      </c>
      <c r="Z129" s="164">
        <f t="shared" si="92"/>
        <v>0</v>
      </c>
      <c r="AA129" s="164">
        <f t="shared" si="92"/>
        <v>0.401954247018839</v>
      </c>
      <c r="AB129" s="164">
        <f t="shared" si="92"/>
        <v>0</v>
      </c>
      <c r="AC129" s="164">
        <f t="shared" si="92"/>
        <v>0.133984752981161</v>
      </c>
      <c r="AD129" s="164">
        <f t="shared" si="92"/>
        <v>0</v>
      </c>
      <c r="AE129" s="164">
        <f t="shared" si="92"/>
        <v>0</v>
      </c>
    </row>
    <row r="130" ht="16.5" spans="1:31">
      <c r="A130" s="26" t="s">
        <v>44</v>
      </c>
      <c r="B130" s="163">
        <f t="shared" si="56"/>
        <v>10309.860771</v>
      </c>
      <c r="C130" s="164">
        <f t="shared" ref="C130:X130" si="93">C91/10000</f>
        <v>-61.2237776746547</v>
      </c>
      <c r="D130" s="164">
        <f t="shared" si="93"/>
        <v>1262.401905</v>
      </c>
      <c r="E130" s="164">
        <f t="shared" si="93"/>
        <v>85.620063</v>
      </c>
      <c r="F130" s="164">
        <f t="shared" si="93"/>
        <v>268.058021</v>
      </c>
      <c r="G130" s="164">
        <f t="shared" si="93"/>
        <v>6425.11802967465</v>
      </c>
      <c r="H130" s="164">
        <f t="shared" si="93"/>
        <v>328.750162</v>
      </c>
      <c r="I130" s="164">
        <f t="shared" si="93"/>
        <v>94.302317</v>
      </c>
      <c r="J130" s="164">
        <f t="shared" si="93"/>
        <v>117.14068</v>
      </c>
      <c r="K130" s="164">
        <f t="shared" si="93"/>
        <v>117.307165</v>
      </c>
      <c r="L130" s="164">
        <f t="shared" si="93"/>
        <v>227.969997</v>
      </c>
      <c r="M130" s="170">
        <f t="shared" si="93"/>
        <v>182.224495</v>
      </c>
      <c r="N130" s="164">
        <f t="shared" si="93"/>
        <v>45.745502</v>
      </c>
      <c r="O130" s="164">
        <f t="shared" si="93"/>
        <v>250.323407</v>
      </c>
      <c r="P130" s="164">
        <f t="shared" si="93"/>
        <v>177.476763</v>
      </c>
      <c r="Q130" s="164">
        <f t="shared" si="93"/>
        <v>72.846644</v>
      </c>
      <c r="R130" s="164">
        <f t="shared" si="93"/>
        <v>1522.842964</v>
      </c>
      <c r="S130" s="164">
        <f t="shared" si="93"/>
        <v>404.087419</v>
      </c>
      <c r="T130" s="164">
        <f t="shared" si="93"/>
        <v>492.995913</v>
      </c>
      <c r="U130" s="164">
        <f t="shared" si="93"/>
        <v>239.325733</v>
      </c>
      <c r="V130" s="164">
        <f t="shared" si="93"/>
        <v>261.312803</v>
      </c>
      <c r="W130" s="164">
        <f t="shared" si="93"/>
        <v>40.071013</v>
      </c>
      <c r="X130" s="164">
        <f t="shared" si="93"/>
        <v>85.050083</v>
      </c>
      <c r="Y130" s="164">
        <f t="shared" ref="Y130:AE130" si="94">Y91/10000</f>
        <v>197.21195</v>
      </c>
      <c r="Z130" s="164">
        <f t="shared" si="94"/>
        <v>64.100853</v>
      </c>
      <c r="AA130" s="164">
        <f t="shared" si="94"/>
        <v>325.603414246918</v>
      </c>
      <c r="AB130" s="164">
        <f t="shared" si="94"/>
        <v>99.094358</v>
      </c>
      <c r="AC130" s="164">
        <f t="shared" si="94"/>
        <v>47.3349647530818</v>
      </c>
      <c r="AD130" s="164">
        <f t="shared" si="94"/>
        <v>20.963176</v>
      </c>
      <c r="AE130" s="164">
        <f t="shared" si="94"/>
        <v>0</v>
      </c>
    </row>
    <row r="131" ht="16.5" spans="1:31">
      <c r="A131" s="26" t="s">
        <v>45</v>
      </c>
      <c r="B131" s="163">
        <f t="shared" si="56"/>
        <v>820.136001</v>
      </c>
      <c r="C131" s="164">
        <f t="shared" ref="C131:X131" si="95">C92/10000</f>
        <v>545.630533</v>
      </c>
      <c r="D131" s="164">
        <f t="shared" si="95"/>
        <v>0</v>
      </c>
      <c r="E131" s="164">
        <f t="shared" si="95"/>
        <v>0</v>
      </c>
      <c r="F131" s="164">
        <f t="shared" si="95"/>
        <v>0</v>
      </c>
      <c r="G131" s="164">
        <f t="shared" si="95"/>
        <v>291.495195</v>
      </c>
      <c r="H131" s="164">
        <f t="shared" si="95"/>
        <v>0</v>
      </c>
      <c r="I131" s="164">
        <f t="shared" si="95"/>
        <v>0</v>
      </c>
      <c r="J131" s="164">
        <f t="shared" si="95"/>
        <v>0</v>
      </c>
      <c r="K131" s="164">
        <f t="shared" si="95"/>
        <v>0</v>
      </c>
      <c r="L131" s="164">
        <f t="shared" si="95"/>
        <v>-16.989727</v>
      </c>
      <c r="M131" s="170">
        <f t="shared" si="95"/>
        <v>-16.989727</v>
      </c>
      <c r="N131" s="164">
        <f t="shared" si="95"/>
        <v>0</v>
      </c>
      <c r="O131" s="164">
        <f t="shared" si="95"/>
        <v>0</v>
      </c>
      <c r="P131" s="164">
        <f t="shared" si="95"/>
        <v>0</v>
      </c>
      <c r="Q131" s="164">
        <f t="shared" si="95"/>
        <v>0</v>
      </c>
      <c r="R131" s="164">
        <f t="shared" si="95"/>
        <v>0</v>
      </c>
      <c r="S131" s="164">
        <f t="shared" si="95"/>
        <v>0</v>
      </c>
      <c r="T131" s="164">
        <f t="shared" si="95"/>
        <v>0</v>
      </c>
      <c r="U131" s="164">
        <f t="shared" si="95"/>
        <v>0</v>
      </c>
      <c r="V131" s="164">
        <f t="shared" si="95"/>
        <v>0</v>
      </c>
      <c r="W131" s="164">
        <f t="shared" si="95"/>
        <v>0</v>
      </c>
      <c r="X131" s="164">
        <f t="shared" si="95"/>
        <v>0</v>
      </c>
      <c r="Y131" s="164">
        <f t="shared" ref="Y131:AE131" si="96">Y92/10000</f>
        <v>0</v>
      </c>
      <c r="Z131" s="164">
        <f t="shared" si="96"/>
        <v>0</v>
      </c>
      <c r="AA131" s="164">
        <f t="shared" si="96"/>
        <v>0</v>
      </c>
      <c r="AB131" s="164">
        <f t="shared" si="96"/>
        <v>0</v>
      </c>
      <c r="AC131" s="164">
        <f t="shared" si="96"/>
        <v>0</v>
      </c>
      <c r="AD131" s="164">
        <f t="shared" si="96"/>
        <v>0</v>
      </c>
      <c r="AE131" s="164">
        <f t="shared" si="96"/>
        <v>0</v>
      </c>
    </row>
    <row r="132" ht="16.5" spans="1:31">
      <c r="A132" s="26" t="s">
        <v>46</v>
      </c>
      <c r="B132" s="163">
        <f t="shared" si="56"/>
        <v>0</v>
      </c>
      <c r="C132" s="164">
        <f t="shared" ref="C132:X132" si="97">C93/10000</f>
        <v>0</v>
      </c>
      <c r="D132" s="164">
        <f t="shared" si="97"/>
        <v>0</v>
      </c>
      <c r="E132" s="164">
        <f t="shared" si="97"/>
        <v>0</v>
      </c>
      <c r="F132" s="164">
        <f t="shared" si="97"/>
        <v>0</v>
      </c>
      <c r="G132" s="164">
        <f t="shared" si="97"/>
        <v>0</v>
      </c>
      <c r="H132" s="164">
        <f t="shared" si="97"/>
        <v>0</v>
      </c>
      <c r="I132" s="164">
        <f t="shared" si="97"/>
        <v>0</v>
      </c>
      <c r="J132" s="164">
        <f t="shared" si="97"/>
        <v>0</v>
      </c>
      <c r="K132" s="164">
        <f t="shared" si="97"/>
        <v>0</v>
      </c>
      <c r="L132" s="164">
        <f t="shared" si="97"/>
        <v>0</v>
      </c>
      <c r="M132" s="164">
        <f t="shared" si="97"/>
        <v>0</v>
      </c>
      <c r="N132" s="164">
        <f t="shared" si="97"/>
        <v>0</v>
      </c>
      <c r="O132" s="164">
        <f t="shared" si="97"/>
        <v>0</v>
      </c>
      <c r="P132" s="164">
        <f t="shared" si="97"/>
        <v>0</v>
      </c>
      <c r="Q132" s="164">
        <f t="shared" si="97"/>
        <v>0</v>
      </c>
      <c r="R132" s="164">
        <f t="shared" si="97"/>
        <v>0</v>
      </c>
      <c r="S132" s="164">
        <f t="shared" si="97"/>
        <v>0</v>
      </c>
      <c r="T132" s="164">
        <f t="shared" si="97"/>
        <v>0</v>
      </c>
      <c r="U132" s="164">
        <f t="shared" si="97"/>
        <v>0</v>
      </c>
      <c r="V132" s="164">
        <f t="shared" si="97"/>
        <v>0</v>
      </c>
      <c r="W132" s="164">
        <f t="shared" si="97"/>
        <v>0</v>
      </c>
      <c r="X132" s="164">
        <f t="shared" si="97"/>
        <v>0</v>
      </c>
      <c r="Y132" s="164">
        <f t="shared" ref="Y132:AE132" si="98">Y93/10000</f>
        <v>0</v>
      </c>
      <c r="Z132" s="164">
        <f t="shared" si="98"/>
        <v>0</v>
      </c>
      <c r="AA132" s="164">
        <f t="shared" si="98"/>
        <v>0</v>
      </c>
      <c r="AB132" s="164">
        <f t="shared" si="98"/>
        <v>0</v>
      </c>
      <c r="AC132" s="164">
        <f t="shared" si="98"/>
        <v>0</v>
      </c>
      <c r="AD132" s="164">
        <f t="shared" si="98"/>
        <v>0</v>
      </c>
      <c r="AE132" s="164">
        <f t="shared" si="98"/>
        <v>0</v>
      </c>
    </row>
    <row r="133" ht="16.5" spans="1:31">
      <c r="A133" s="26" t="s">
        <v>47</v>
      </c>
      <c r="B133" s="163">
        <f t="shared" si="56"/>
        <v>57.969935</v>
      </c>
      <c r="C133" s="164">
        <f t="shared" ref="C133:X133" si="99">C94/10000</f>
        <v>0</v>
      </c>
      <c r="D133" s="164">
        <f t="shared" si="99"/>
        <v>0</v>
      </c>
      <c r="E133" s="164">
        <f t="shared" si="99"/>
        <v>0</v>
      </c>
      <c r="F133" s="164">
        <f t="shared" si="99"/>
        <v>0</v>
      </c>
      <c r="G133" s="164">
        <f t="shared" si="99"/>
        <v>57.969935</v>
      </c>
      <c r="H133" s="164">
        <f t="shared" si="99"/>
        <v>0</v>
      </c>
      <c r="I133" s="164">
        <f t="shared" si="99"/>
        <v>0</v>
      </c>
      <c r="J133" s="164">
        <f t="shared" si="99"/>
        <v>0</v>
      </c>
      <c r="K133" s="164">
        <f t="shared" si="99"/>
        <v>0</v>
      </c>
      <c r="L133" s="164">
        <f t="shared" si="99"/>
        <v>0</v>
      </c>
      <c r="M133" s="164">
        <f t="shared" si="99"/>
        <v>0</v>
      </c>
      <c r="N133" s="164">
        <f t="shared" si="99"/>
        <v>0</v>
      </c>
      <c r="O133" s="164">
        <f t="shared" si="99"/>
        <v>0</v>
      </c>
      <c r="P133" s="164">
        <f t="shared" si="99"/>
        <v>0</v>
      </c>
      <c r="Q133" s="164">
        <f t="shared" si="99"/>
        <v>0</v>
      </c>
      <c r="R133" s="164">
        <f t="shared" si="99"/>
        <v>0</v>
      </c>
      <c r="S133" s="164">
        <f t="shared" si="99"/>
        <v>0</v>
      </c>
      <c r="T133" s="164">
        <f t="shared" si="99"/>
        <v>0</v>
      </c>
      <c r="U133" s="164">
        <f t="shared" si="99"/>
        <v>0</v>
      </c>
      <c r="V133" s="164">
        <f t="shared" si="99"/>
        <v>0</v>
      </c>
      <c r="W133" s="164">
        <f t="shared" si="99"/>
        <v>0</v>
      </c>
      <c r="X133" s="164">
        <f t="shared" si="99"/>
        <v>0</v>
      </c>
      <c r="Y133" s="164">
        <f t="shared" ref="Y133:AE133" si="100">Y94/10000</f>
        <v>0</v>
      </c>
      <c r="Z133" s="164">
        <f t="shared" si="100"/>
        <v>0</v>
      </c>
      <c r="AA133" s="164">
        <f t="shared" si="100"/>
        <v>0</v>
      </c>
      <c r="AB133" s="164">
        <f t="shared" si="100"/>
        <v>0</v>
      </c>
      <c r="AC133" s="164">
        <f t="shared" si="100"/>
        <v>0</v>
      </c>
      <c r="AD133" s="164">
        <f t="shared" si="100"/>
        <v>0</v>
      </c>
      <c r="AE133" s="164">
        <f t="shared" si="100"/>
        <v>0</v>
      </c>
    </row>
    <row r="134" s="153" customFormat="1" ht="16.5" spans="1:31">
      <c r="A134" s="22" t="s">
        <v>48</v>
      </c>
      <c r="B134" s="165">
        <f t="shared" si="56"/>
        <v>12707.009204</v>
      </c>
      <c r="C134" s="162">
        <f t="shared" ref="C134:X134" si="101">C95/10000</f>
        <v>-1234.25739495221</v>
      </c>
      <c r="D134" s="162">
        <f t="shared" si="101"/>
        <v>-4671.754777</v>
      </c>
      <c r="E134" s="162">
        <f t="shared" si="101"/>
        <v>-76.068263</v>
      </c>
      <c r="F134" s="162">
        <f t="shared" si="101"/>
        <v>-268.064192</v>
      </c>
      <c r="G134" s="162">
        <f t="shared" si="101"/>
        <v>9357.53234832535</v>
      </c>
      <c r="H134" s="162">
        <f t="shared" si="101"/>
        <v>1980.221685</v>
      </c>
      <c r="I134" s="162">
        <f t="shared" si="101"/>
        <v>485.265757</v>
      </c>
      <c r="J134" s="162">
        <f t="shared" si="101"/>
        <v>1573.517676</v>
      </c>
      <c r="K134" s="162">
        <f t="shared" si="101"/>
        <v>-78.561748</v>
      </c>
      <c r="L134" s="162">
        <f t="shared" si="101"/>
        <v>6865.03492</v>
      </c>
      <c r="M134" s="162">
        <f t="shared" si="101"/>
        <v>6895.959404</v>
      </c>
      <c r="N134" s="162">
        <f t="shared" si="101"/>
        <v>-30.924484</v>
      </c>
      <c r="O134" s="162">
        <f t="shared" si="101"/>
        <v>683.491661666667</v>
      </c>
      <c r="P134" s="162">
        <f t="shared" si="101"/>
        <v>-280.144982</v>
      </c>
      <c r="Q134" s="162">
        <f t="shared" si="101"/>
        <v>963.636643666667</v>
      </c>
      <c r="R134" s="162">
        <f t="shared" si="101"/>
        <v>70.8732159601965</v>
      </c>
      <c r="S134" s="162">
        <f t="shared" si="101"/>
        <v>113.941863366503</v>
      </c>
      <c r="T134" s="162">
        <f t="shared" si="101"/>
        <v>-418.060153679245</v>
      </c>
      <c r="U134" s="162">
        <f t="shared" si="101"/>
        <v>293.078871272939</v>
      </c>
      <c r="V134" s="162">
        <f t="shared" si="101"/>
        <v>207.020125</v>
      </c>
      <c r="W134" s="162">
        <f t="shared" si="101"/>
        <v>-40.068296</v>
      </c>
      <c r="X134" s="162">
        <f t="shared" si="101"/>
        <v>-85.039194</v>
      </c>
      <c r="Y134" s="162">
        <f t="shared" ref="Y134:AE134" si="102">Y95/10000</f>
        <v>271.120978</v>
      </c>
      <c r="Z134" s="162">
        <f t="shared" si="102"/>
        <v>-64.100853</v>
      </c>
      <c r="AA134" s="162">
        <f t="shared" si="102"/>
        <v>-269.401595173182</v>
      </c>
      <c r="AB134" s="162">
        <f t="shared" si="102"/>
        <v>-99.094358</v>
      </c>
      <c r="AC134" s="162">
        <f t="shared" si="102"/>
        <v>-28.6010245060629</v>
      </c>
      <c r="AD134" s="162">
        <f t="shared" si="102"/>
        <v>-20.963176</v>
      </c>
      <c r="AE134" s="162">
        <f t="shared" si="102"/>
        <v>0</v>
      </c>
    </row>
    <row r="135" ht="16.5" spans="1:31">
      <c r="A135" s="26" t="s">
        <v>49</v>
      </c>
      <c r="B135" s="163">
        <f t="shared" si="56"/>
        <v>146.763652</v>
      </c>
      <c r="C135" s="164">
        <f t="shared" ref="C135:X135" si="103">C96/10000</f>
        <v>0</v>
      </c>
      <c r="D135" s="164">
        <f t="shared" si="103"/>
        <v>0.447433</v>
      </c>
      <c r="E135" s="164">
        <f t="shared" si="103"/>
        <v>0</v>
      </c>
      <c r="F135" s="164">
        <f t="shared" si="103"/>
        <v>0</v>
      </c>
      <c r="G135" s="164">
        <f t="shared" si="103"/>
        <v>0.000315</v>
      </c>
      <c r="H135" s="164">
        <f t="shared" si="103"/>
        <v>0</v>
      </c>
      <c r="I135" s="164">
        <f t="shared" si="103"/>
        <v>0</v>
      </c>
      <c r="J135" s="164">
        <f t="shared" si="103"/>
        <v>0</v>
      </c>
      <c r="K135" s="164">
        <f t="shared" si="103"/>
        <v>0</v>
      </c>
      <c r="L135" s="164">
        <f t="shared" si="103"/>
        <v>145.515904</v>
      </c>
      <c r="M135" s="170">
        <f t="shared" si="103"/>
        <v>145.515904</v>
      </c>
      <c r="N135" s="164">
        <f t="shared" si="103"/>
        <v>0</v>
      </c>
      <c r="O135" s="164">
        <f t="shared" si="103"/>
        <v>0</v>
      </c>
      <c r="P135" s="164">
        <f t="shared" si="103"/>
        <v>0</v>
      </c>
      <c r="Q135" s="164">
        <f t="shared" si="103"/>
        <v>0</v>
      </c>
      <c r="R135" s="164">
        <f t="shared" si="103"/>
        <v>0.8</v>
      </c>
      <c r="S135" s="164">
        <f t="shared" si="103"/>
        <v>0.8</v>
      </c>
      <c r="T135" s="164">
        <f t="shared" si="103"/>
        <v>0</v>
      </c>
      <c r="U135" s="164">
        <f t="shared" si="103"/>
        <v>0</v>
      </c>
      <c r="V135" s="164">
        <f t="shared" si="103"/>
        <v>0</v>
      </c>
      <c r="W135" s="164">
        <f t="shared" si="103"/>
        <v>0</v>
      </c>
      <c r="X135" s="164">
        <f t="shared" si="103"/>
        <v>0</v>
      </c>
      <c r="Y135" s="164">
        <f t="shared" ref="Y135:AE135" si="104">Y96/10000</f>
        <v>0</v>
      </c>
      <c r="Z135" s="164">
        <f t="shared" si="104"/>
        <v>0</v>
      </c>
      <c r="AA135" s="164">
        <f t="shared" si="104"/>
        <v>0</v>
      </c>
      <c r="AB135" s="164">
        <f t="shared" si="104"/>
        <v>0</v>
      </c>
      <c r="AC135" s="164">
        <f t="shared" si="104"/>
        <v>0</v>
      </c>
      <c r="AD135" s="164">
        <f t="shared" si="104"/>
        <v>0</v>
      </c>
      <c r="AE135" s="164">
        <f t="shared" si="104"/>
        <v>0</v>
      </c>
    </row>
    <row r="136" ht="16.5" spans="1:31">
      <c r="A136" s="26" t="s">
        <v>50</v>
      </c>
      <c r="B136" s="163">
        <f t="shared" si="56"/>
        <v>201.89092</v>
      </c>
      <c r="C136" s="164">
        <f t="shared" ref="C136:X136" si="105">C97/10000</f>
        <v>0</v>
      </c>
      <c r="D136" s="164">
        <f t="shared" si="105"/>
        <v>201</v>
      </c>
      <c r="E136" s="164">
        <f t="shared" si="105"/>
        <v>0</v>
      </c>
      <c r="F136" s="164">
        <f t="shared" si="105"/>
        <v>0</v>
      </c>
      <c r="G136" s="164">
        <f t="shared" si="105"/>
        <v>0.89092</v>
      </c>
      <c r="H136" s="164">
        <f t="shared" si="105"/>
        <v>0</v>
      </c>
      <c r="I136" s="164">
        <f t="shared" si="105"/>
        <v>0</v>
      </c>
      <c r="J136" s="164">
        <f t="shared" si="105"/>
        <v>0</v>
      </c>
      <c r="K136" s="164">
        <f t="shared" si="105"/>
        <v>0</v>
      </c>
      <c r="L136" s="164">
        <f t="shared" si="105"/>
        <v>0</v>
      </c>
      <c r="M136" s="164">
        <f t="shared" si="105"/>
        <v>0</v>
      </c>
      <c r="N136" s="164">
        <f t="shared" si="105"/>
        <v>0</v>
      </c>
      <c r="O136" s="164">
        <f t="shared" si="105"/>
        <v>0</v>
      </c>
      <c r="P136" s="164">
        <f t="shared" si="105"/>
        <v>0</v>
      </c>
      <c r="Q136" s="164">
        <f t="shared" si="105"/>
        <v>0</v>
      </c>
      <c r="R136" s="164">
        <f t="shared" si="105"/>
        <v>0</v>
      </c>
      <c r="S136" s="164">
        <f t="shared" si="105"/>
        <v>0</v>
      </c>
      <c r="T136" s="164">
        <f t="shared" si="105"/>
        <v>0</v>
      </c>
      <c r="U136" s="164">
        <f t="shared" si="105"/>
        <v>0</v>
      </c>
      <c r="V136" s="164">
        <f t="shared" si="105"/>
        <v>0</v>
      </c>
      <c r="W136" s="164">
        <f t="shared" si="105"/>
        <v>0</v>
      </c>
      <c r="X136" s="164">
        <f t="shared" si="105"/>
        <v>0</v>
      </c>
      <c r="Y136" s="164">
        <f t="shared" ref="Y136:AE136" si="106">Y97/10000</f>
        <v>0</v>
      </c>
      <c r="Z136" s="164">
        <f t="shared" si="106"/>
        <v>0</v>
      </c>
      <c r="AA136" s="164">
        <f t="shared" si="106"/>
        <v>0</v>
      </c>
      <c r="AB136" s="164">
        <f t="shared" si="106"/>
        <v>0</v>
      </c>
      <c r="AC136" s="164">
        <f t="shared" si="106"/>
        <v>0</v>
      </c>
      <c r="AD136" s="164">
        <f t="shared" si="106"/>
        <v>0</v>
      </c>
      <c r="AE136" s="164">
        <f t="shared" si="106"/>
        <v>0</v>
      </c>
    </row>
    <row r="137" s="153" customFormat="1" ht="16.5" spans="1:31">
      <c r="A137" s="22" t="s">
        <v>51</v>
      </c>
      <c r="B137" s="165">
        <f t="shared" si="56"/>
        <v>12651.881936</v>
      </c>
      <c r="C137" s="162">
        <f t="shared" ref="C137:X137" si="107">C98/10000</f>
        <v>-1234.25739495221</v>
      </c>
      <c r="D137" s="162">
        <f t="shared" si="107"/>
        <v>-4872.307344</v>
      </c>
      <c r="E137" s="162">
        <f t="shared" si="107"/>
        <v>-76.068263</v>
      </c>
      <c r="F137" s="162">
        <f t="shared" si="107"/>
        <v>-268.064192</v>
      </c>
      <c r="G137" s="162">
        <f t="shared" si="107"/>
        <v>9356.64174332535</v>
      </c>
      <c r="H137" s="162">
        <f t="shared" si="107"/>
        <v>1980.221685</v>
      </c>
      <c r="I137" s="162">
        <f t="shared" si="107"/>
        <v>485.265757</v>
      </c>
      <c r="J137" s="162">
        <f t="shared" si="107"/>
        <v>1573.517676</v>
      </c>
      <c r="K137" s="162">
        <f t="shared" si="107"/>
        <v>-78.561748</v>
      </c>
      <c r="L137" s="162">
        <f t="shared" si="107"/>
        <v>7010.550824</v>
      </c>
      <c r="M137" s="169">
        <f t="shared" si="107"/>
        <v>7041.475308</v>
      </c>
      <c r="N137" s="162">
        <f t="shared" si="107"/>
        <v>-30.924484</v>
      </c>
      <c r="O137" s="162">
        <f t="shared" si="107"/>
        <v>683.491661666667</v>
      </c>
      <c r="P137" s="162">
        <f t="shared" si="107"/>
        <v>-280.144982</v>
      </c>
      <c r="Q137" s="162">
        <f t="shared" si="107"/>
        <v>963.636643666667</v>
      </c>
      <c r="R137" s="162">
        <f t="shared" si="107"/>
        <v>71.6732159601965</v>
      </c>
      <c r="S137" s="162">
        <f t="shared" si="107"/>
        <v>114.741863366503</v>
      </c>
      <c r="T137" s="162">
        <f t="shared" si="107"/>
        <v>-418.060153679245</v>
      </c>
      <c r="U137" s="162">
        <f t="shared" si="107"/>
        <v>293.078871272939</v>
      </c>
      <c r="V137" s="162">
        <f t="shared" si="107"/>
        <v>207.020125</v>
      </c>
      <c r="W137" s="162">
        <f t="shared" si="107"/>
        <v>-40.068296</v>
      </c>
      <c r="X137" s="162">
        <f t="shared" si="107"/>
        <v>-85.039194</v>
      </c>
      <c r="Y137" s="162">
        <f t="shared" ref="Y137:AE137" si="108">Y98/10000</f>
        <v>271.120978</v>
      </c>
      <c r="Z137" s="162">
        <f t="shared" si="108"/>
        <v>-64.100853</v>
      </c>
      <c r="AA137" s="162">
        <f t="shared" si="108"/>
        <v>-269.401595173182</v>
      </c>
      <c r="AB137" s="162">
        <f t="shared" si="108"/>
        <v>-99.094358</v>
      </c>
      <c r="AC137" s="162">
        <f t="shared" si="108"/>
        <v>-28.6010245060629</v>
      </c>
      <c r="AD137" s="162">
        <f t="shared" si="108"/>
        <v>-20.963176</v>
      </c>
      <c r="AE137" s="162">
        <f t="shared" si="108"/>
        <v>0</v>
      </c>
    </row>
    <row r="138" ht="16.5" spans="1:31">
      <c r="A138" s="26" t="s">
        <v>52</v>
      </c>
      <c r="B138" s="163">
        <f t="shared" si="56"/>
        <v>3184.412623</v>
      </c>
      <c r="C138" s="164">
        <f t="shared" ref="C138:X138" si="109">C99/10000</f>
        <v>0</v>
      </c>
      <c r="D138" s="164">
        <f t="shared" si="109"/>
        <v>3184.412623</v>
      </c>
      <c r="E138" s="164">
        <f t="shared" si="109"/>
        <v>0</v>
      </c>
      <c r="F138" s="164">
        <f t="shared" si="109"/>
        <v>0</v>
      </c>
      <c r="G138" s="164">
        <f t="shared" si="109"/>
        <v>0</v>
      </c>
      <c r="H138" s="164">
        <f t="shared" si="109"/>
        <v>0</v>
      </c>
      <c r="I138" s="164">
        <f t="shared" si="109"/>
        <v>0</v>
      </c>
      <c r="J138" s="164">
        <f t="shared" si="109"/>
        <v>0</v>
      </c>
      <c r="K138" s="164">
        <f t="shared" si="109"/>
        <v>0</v>
      </c>
      <c r="L138" s="164">
        <f t="shared" si="109"/>
        <v>0</v>
      </c>
      <c r="M138" s="164">
        <f t="shared" si="109"/>
        <v>0</v>
      </c>
      <c r="N138" s="164">
        <f t="shared" si="109"/>
        <v>0</v>
      </c>
      <c r="O138" s="164">
        <f t="shared" si="109"/>
        <v>0</v>
      </c>
      <c r="P138" s="164">
        <f t="shared" si="109"/>
        <v>0</v>
      </c>
      <c r="Q138" s="164">
        <f t="shared" si="109"/>
        <v>0</v>
      </c>
      <c r="R138" s="164">
        <f t="shared" si="109"/>
        <v>0</v>
      </c>
      <c r="S138" s="164">
        <f t="shared" si="109"/>
        <v>0</v>
      </c>
      <c r="T138" s="164">
        <f t="shared" si="109"/>
        <v>0</v>
      </c>
      <c r="U138" s="164">
        <f t="shared" si="109"/>
        <v>0</v>
      </c>
      <c r="V138" s="164">
        <f t="shared" si="109"/>
        <v>0</v>
      </c>
      <c r="W138" s="164">
        <f t="shared" si="109"/>
        <v>0</v>
      </c>
      <c r="X138" s="164">
        <f t="shared" si="109"/>
        <v>0</v>
      </c>
      <c r="Y138" s="164">
        <f t="shared" ref="Y138:AE138" si="110">Y99/10000</f>
        <v>0</v>
      </c>
      <c r="Z138" s="164">
        <f t="shared" si="110"/>
        <v>0</v>
      </c>
      <c r="AA138" s="164">
        <f t="shared" si="110"/>
        <v>0</v>
      </c>
      <c r="AB138" s="164">
        <f t="shared" si="110"/>
        <v>0</v>
      </c>
      <c r="AC138" s="164">
        <f t="shared" si="110"/>
        <v>0</v>
      </c>
      <c r="AD138" s="164">
        <f t="shared" si="110"/>
        <v>0</v>
      </c>
      <c r="AE138" s="164">
        <f t="shared" si="110"/>
        <v>0</v>
      </c>
    </row>
    <row r="139" s="153" customFormat="1" ht="16.5" spans="1:31">
      <c r="A139" s="22" t="s">
        <v>53</v>
      </c>
      <c r="B139" s="165">
        <f t="shared" si="56"/>
        <v>9467.469313</v>
      </c>
      <c r="C139" s="162">
        <f t="shared" ref="C139:X139" si="111">C100/10000</f>
        <v>-1234.25739495221</v>
      </c>
      <c r="D139" s="162">
        <f t="shared" si="111"/>
        <v>-8056.719967</v>
      </c>
      <c r="E139" s="162">
        <f t="shared" si="111"/>
        <v>-76.068263</v>
      </c>
      <c r="F139" s="162">
        <f t="shared" si="111"/>
        <v>-268.064192</v>
      </c>
      <c r="G139" s="162">
        <f t="shared" si="111"/>
        <v>9356.64174332535</v>
      </c>
      <c r="H139" s="162">
        <f t="shared" si="111"/>
        <v>1980.221685</v>
      </c>
      <c r="I139" s="162">
        <f t="shared" si="111"/>
        <v>485.265757</v>
      </c>
      <c r="J139" s="162">
        <f t="shared" si="111"/>
        <v>1573.517676</v>
      </c>
      <c r="K139" s="162">
        <f t="shared" si="111"/>
        <v>-78.561748</v>
      </c>
      <c r="L139" s="162">
        <f t="shared" si="111"/>
        <v>7010.550824</v>
      </c>
      <c r="M139" s="162">
        <f t="shared" si="111"/>
        <v>7041.475308</v>
      </c>
      <c r="N139" s="162">
        <f t="shared" si="111"/>
        <v>-30.924484</v>
      </c>
      <c r="O139" s="162">
        <f t="shared" si="111"/>
        <v>683.491661666667</v>
      </c>
      <c r="P139" s="162">
        <f t="shared" si="111"/>
        <v>-280.144982</v>
      </c>
      <c r="Q139" s="162">
        <f t="shared" si="111"/>
        <v>963.636643666667</v>
      </c>
      <c r="R139" s="162">
        <f t="shared" si="111"/>
        <v>71.6732159601965</v>
      </c>
      <c r="S139" s="162">
        <f t="shared" si="111"/>
        <v>114.741863366503</v>
      </c>
      <c r="T139" s="162">
        <f t="shared" si="111"/>
        <v>-418.060153679245</v>
      </c>
      <c r="U139" s="162">
        <f t="shared" si="111"/>
        <v>293.078871272939</v>
      </c>
      <c r="V139" s="162">
        <f t="shared" si="111"/>
        <v>207.020125</v>
      </c>
      <c r="W139" s="162">
        <f t="shared" si="111"/>
        <v>-40.068296</v>
      </c>
      <c r="X139" s="162">
        <f t="shared" si="111"/>
        <v>-85.039194</v>
      </c>
      <c r="Y139" s="162">
        <f t="shared" ref="Y139:AE139" si="112">Y100/10000</f>
        <v>271.120978</v>
      </c>
      <c r="Z139" s="162">
        <f t="shared" si="112"/>
        <v>-64.100853</v>
      </c>
      <c r="AA139" s="162">
        <f t="shared" si="112"/>
        <v>-269.401595173182</v>
      </c>
      <c r="AB139" s="162">
        <f t="shared" si="112"/>
        <v>-99.094358</v>
      </c>
      <c r="AC139" s="162">
        <f t="shared" si="112"/>
        <v>-28.6010245060629</v>
      </c>
      <c r="AD139" s="162">
        <f t="shared" si="112"/>
        <v>-20.963176</v>
      </c>
      <c r="AE139" s="162">
        <f t="shared" si="112"/>
        <v>0</v>
      </c>
    </row>
    <row r="140" s="153" customFormat="1" ht="16.5" spans="1:31">
      <c r="A140" s="22" t="s">
        <v>54</v>
      </c>
      <c r="B140" s="165">
        <f t="shared" si="56"/>
        <v>1059.719279</v>
      </c>
      <c r="C140" s="162">
        <f t="shared" ref="C140:X140" si="113">C101/10000</f>
        <v>1059.719279</v>
      </c>
      <c r="D140" s="162">
        <f t="shared" si="113"/>
        <v>0</v>
      </c>
      <c r="E140" s="162">
        <f t="shared" si="113"/>
        <v>0</v>
      </c>
      <c r="F140" s="162">
        <f t="shared" si="113"/>
        <v>0</v>
      </c>
      <c r="G140" s="162">
        <f t="shared" si="113"/>
        <v>0</v>
      </c>
      <c r="H140" s="162">
        <f t="shared" si="113"/>
        <v>0</v>
      </c>
      <c r="I140" s="162">
        <f t="shared" si="113"/>
        <v>0</v>
      </c>
      <c r="J140" s="162">
        <f t="shared" si="113"/>
        <v>0</v>
      </c>
      <c r="K140" s="162">
        <f t="shared" si="113"/>
        <v>0</v>
      </c>
      <c r="L140" s="162">
        <f t="shared" si="113"/>
        <v>0</v>
      </c>
      <c r="M140" s="162">
        <f t="shared" si="113"/>
        <v>0</v>
      </c>
      <c r="N140" s="162">
        <f t="shared" si="113"/>
        <v>0</v>
      </c>
      <c r="O140" s="162">
        <f t="shared" si="113"/>
        <v>0</v>
      </c>
      <c r="P140" s="162">
        <f t="shared" si="113"/>
        <v>0</v>
      </c>
      <c r="Q140" s="162">
        <f t="shared" si="113"/>
        <v>0</v>
      </c>
      <c r="R140" s="162">
        <f t="shared" si="113"/>
        <v>0</v>
      </c>
      <c r="S140" s="162">
        <f t="shared" si="113"/>
        <v>0</v>
      </c>
      <c r="T140" s="162">
        <f t="shared" si="113"/>
        <v>0</v>
      </c>
      <c r="U140" s="162">
        <f t="shared" si="113"/>
        <v>0</v>
      </c>
      <c r="V140" s="162">
        <f t="shared" si="113"/>
        <v>0</v>
      </c>
      <c r="W140" s="162">
        <f t="shared" si="113"/>
        <v>0</v>
      </c>
      <c r="X140" s="162">
        <f t="shared" si="113"/>
        <v>0</v>
      </c>
      <c r="Y140" s="162">
        <f t="shared" ref="Y140:AE140" si="114">Y101/10000</f>
        <v>0</v>
      </c>
      <c r="Z140" s="162">
        <f t="shared" si="114"/>
        <v>0</v>
      </c>
      <c r="AA140" s="162">
        <f t="shared" si="114"/>
        <v>0</v>
      </c>
      <c r="AB140" s="162">
        <f t="shared" si="114"/>
        <v>0</v>
      </c>
      <c r="AC140" s="162">
        <f t="shared" si="114"/>
        <v>0</v>
      </c>
      <c r="AD140" s="162">
        <f t="shared" si="114"/>
        <v>0</v>
      </c>
      <c r="AE140" s="162">
        <f t="shared" si="114"/>
        <v>0</v>
      </c>
    </row>
    <row r="141" s="153" customFormat="1" ht="16.5" spans="1:31">
      <c r="A141" s="22" t="s">
        <v>55</v>
      </c>
      <c r="B141" s="165">
        <f t="shared" si="56"/>
        <v>10527.188592</v>
      </c>
      <c r="C141" s="162">
        <f t="shared" ref="C141:X141" si="115">C102/10000</f>
        <v>-174.538115952208</v>
      </c>
      <c r="D141" s="162">
        <f t="shared" si="115"/>
        <v>-8056.719967</v>
      </c>
      <c r="E141" s="162">
        <f t="shared" si="115"/>
        <v>-76.068263</v>
      </c>
      <c r="F141" s="162">
        <f t="shared" si="115"/>
        <v>-268.064192</v>
      </c>
      <c r="G141" s="162">
        <f t="shared" si="115"/>
        <v>9356.64174332535</v>
      </c>
      <c r="H141" s="162">
        <f t="shared" si="115"/>
        <v>1980.221685</v>
      </c>
      <c r="I141" s="162">
        <f t="shared" si="115"/>
        <v>485.265757</v>
      </c>
      <c r="J141" s="162">
        <f t="shared" si="115"/>
        <v>1573.517676</v>
      </c>
      <c r="K141" s="162">
        <f t="shared" si="115"/>
        <v>-78.561748</v>
      </c>
      <c r="L141" s="162">
        <f t="shared" si="115"/>
        <v>7010.550824</v>
      </c>
      <c r="M141" s="162">
        <f t="shared" si="115"/>
        <v>7041.475308</v>
      </c>
      <c r="N141" s="162">
        <f t="shared" si="115"/>
        <v>-30.924484</v>
      </c>
      <c r="O141" s="162">
        <f t="shared" si="115"/>
        <v>683.491661666667</v>
      </c>
      <c r="P141" s="162">
        <f t="shared" si="115"/>
        <v>-280.144982</v>
      </c>
      <c r="Q141" s="162">
        <f t="shared" si="115"/>
        <v>963.636643666667</v>
      </c>
      <c r="R141" s="162">
        <f t="shared" si="115"/>
        <v>71.6732159601965</v>
      </c>
      <c r="S141" s="162">
        <f t="shared" si="115"/>
        <v>114.741863366503</v>
      </c>
      <c r="T141" s="162">
        <f t="shared" si="115"/>
        <v>-418.060153679245</v>
      </c>
      <c r="U141" s="162">
        <f t="shared" si="115"/>
        <v>293.078871272939</v>
      </c>
      <c r="V141" s="162">
        <f t="shared" si="115"/>
        <v>207.020125</v>
      </c>
      <c r="W141" s="162">
        <f t="shared" si="115"/>
        <v>-40.068296</v>
      </c>
      <c r="X141" s="162">
        <f t="shared" si="115"/>
        <v>-85.039194</v>
      </c>
      <c r="Y141" s="162">
        <f t="shared" ref="Y141:AE141" si="116">Y102/10000</f>
        <v>271.120978</v>
      </c>
      <c r="Z141" s="162">
        <f t="shared" si="116"/>
        <v>-64.100853</v>
      </c>
      <c r="AA141" s="162">
        <f t="shared" si="116"/>
        <v>-269.401595173182</v>
      </c>
      <c r="AB141" s="162">
        <f t="shared" si="116"/>
        <v>-99.094358</v>
      </c>
      <c r="AC141" s="162">
        <f t="shared" si="116"/>
        <v>-28.6010245060629</v>
      </c>
      <c r="AD141" s="162">
        <f t="shared" si="116"/>
        <v>-20.963176</v>
      </c>
      <c r="AE141" s="162">
        <f t="shared" si="116"/>
        <v>0</v>
      </c>
    </row>
    <row r="142" ht="16.5" spans="1:31">
      <c r="A142" s="22" t="s">
        <v>65</v>
      </c>
      <c r="B142" s="165">
        <f t="shared" si="56"/>
        <v>0</v>
      </c>
      <c r="C142" s="165">
        <f t="shared" ref="C142:X142" si="117">C103/10000</f>
        <v>0</v>
      </c>
      <c r="D142" s="165">
        <f t="shared" si="117"/>
        <v>0</v>
      </c>
      <c r="E142" s="165">
        <f t="shared" si="117"/>
        <v>2.147295775625e-5</v>
      </c>
      <c r="F142" s="165">
        <f t="shared" si="117"/>
        <v>0</v>
      </c>
      <c r="G142" s="165">
        <f t="shared" si="117"/>
        <v>4991.68640163272</v>
      </c>
      <c r="H142" s="162">
        <f t="shared" si="117"/>
        <v>424.905313928332</v>
      </c>
      <c r="I142" s="165">
        <f t="shared" si="117"/>
        <v>424.905313928332</v>
      </c>
      <c r="J142" s="165">
        <f t="shared" si="117"/>
        <v>0</v>
      </c>
      <c r="K142" s="165">
        <f t="shared" si="117"/>
        <v>0</v>
      </c>
      <c r="L142" s="162">
        <f t="shared" si="117"/>
        <v>2254.44761967333</v>
      </c>
      <c r="M142" s="165">
        <f t="shared" si="117"/>
        <v>2247.02738095</v>
      </c>
      <c r="N142" s="165">
        <f t="shared" si="117"/>
        <v>7.42023872333333</v>
      </c>
      <c r="O142" s="162">
        <f t="shared" si="117"/>
        <v>1080.89326306958</v>
      </c>
      <c r="P142" s="165">
        <f t="shared" si="117"/>
        <v>854.940133964583</v>
      </c>
      <c r="Q142" s="165">
        <f t="shared" si="117"/>
        <v>225.953129105</v>
      </c>
      <c r="R142" s="165">
        <f t="shared" si="117"/>
        <v>0</v>
      </c>
      <c r="S142" s="165">
        <f t="shared" si="117"/>
        <v>0</v>
      </c>
      <c r="T142" s="165">
        <f t="shared" si="117"/>
        <v>0</v>
      </c>
      <c r="U142" s="165">
        <f t="shared" si="117"/>
        <v>0</v>
      </c>
      <c r="V142" s="165">
        <f t="shared" si="117"/>
        <v>0</v>
      </c>
      <c r="W142" s="165">
        <f t="shared" si="117"/>
        <v>0</v>
      </c>
      <c r="X142" s="165">
        <f t="shared" si="117"/>
        <v>0</v>
      </c>
      <c r="Y142" s="165">
        <f t="shared" ref="Y142:AE142" si="118">Y103/10000</f>
        <v>0</v>
      </c>
      <c r="Z142" s="165">
        <f t="shared" si="118"/>
        <v>0</v>
      </c>
      <c r="AA142" s="165">
        <f t="shared" si="118"/>
        <v>0</v>
      </c>
      <c r="AB142" s="165">
        <f t="shared" si="118"/>
        <v>0</v>
      </c>
      <c r="AC142" s="165">
        <f t="shared" si="118"/>
        <v>0</v>
      </c>
      <c r="AD142" s="165">
        <f t="shared" si="118"/>
        <v>0</v>
      </c>
      <c r="AE142" s="165">
        <f t="shared" si="118"/>
        <v>0</v>
      </c>
    </row>
    <row r="143" ht="16.5" spans="1:31">
      <c r="A143" s="22" t="s">
        <v>67</v>
      </c>
      <c r="B143" s="165">
        <f t="shared" si="56"/>
        <v>10527.188592</v>
      </c>
      <c r="C143" s="165">
        <f t="shared" ref="C143:X143" si="119">C104/10000</f>
        <v>-174.538115952208</v>
      </c>
      <c r="D143" s="165">
        <f t="shared" si="119"/>
        <v>-8056.719967</v>
      </c>
      <c r="E143" s="165">
        <f t="shared" si="119"/>
        <v>-76.0682844729578</v>
      </c>
      <c r="F143" s="165">
        <f t="shared" si="119"/>
        <v>-268.064192</v>
      </c>
      <c r="G143" s="166">
        <f t="shared" si="119"/>
        <v>4364.95534169263</v>
      </c>
      <c r="H143" s="165">
        <f t="shared" si="119"/>
        <v>1555.31637107167</v>
      </c>
      <c r="I143" s="165">
        <f t="shared" si="119"/>
        <v>60.3604430716675</v>
      </c>
      <c r="J143" s="165">
        <f t="shared" si="119"/>
        <v>1573.517676</v>
      </c>
      <c r="K143" s="165">
        <f t="shared" si="119"/>
        <v>-78.561748</v>
      </c>
      <c r="L143" s="165">
        <f t="shared" si="119"/>
        <v>4756.10320432667</v>
      </c>
      <c r="M143" s="165">
        <f t="shared" si="119"/>
        <v>4794.44792705</v>
      </c>
      <c r="N143" s="165">
        <f t="shared" si="119"/>
        <v>-38.3447227233333</v>
      </c>
      <c r="O143" s="165">
        <f t="shared" si="119"/>
        <v>-397.401601402917</v>
      </c>
      <c r="P143" s="165">
        <f t="shared" si="119"/>
        <v>-1135.08511596458</v>
      </c>
      <c r="Q143" s="165">
        <f t="shared" si="119"/>
        <v>737.683514561667</v>
      </c>
      <c r="R143" s="165">
        <f t="shared" si="119"/>
        <v>71.6732159601965</v>
      </c>
      <c r="S143" s="165">
        <f t="shared" si="119"/>
        <v>114.741863366503</v>
      </c>
      <c r="T143" s="165">
        <f t="shared" si="119"/>
        <v>-418.060153679245</v>
      </c>
      <c r="U143" s="165">
        <f t="shared" si="119"/>
        <v>293.078871272939</v>
      </c>
      <c r="V143" s="165">
        <f t="shared" si="119"/>
        <v>207.020125</v>
      </c>
      <c r="W143" s="165">
        <f t="shared" si="119"/>
        <v>-40.068296</v>
      </c>
      <c r="X143" s="165">
        <f t="shared" si="119"/>
        <v>-85.039194</v>
      </c>
      <c r="Y143" s="165">
        <f t="shared" ref="Y143:AE143" si="120">Y104/10000</f>
        <v>271.120978</v>
      </c>
      <c r="Z143" s="165">
        <f t="shared" si="120"/>
        <v>-64.100853</v>
      </c>
      <c r="AA143" s="165">
        <f t="shared" si="120"/>
        <v>-269.401595173182</v>
      </c>
      <c r="AB143" s="165">
        <f t="shared" si="120"/>
        <v>-99.094358</v>
      </c>
      <c r="AC143" s="165">
        <f t="shared" si="120"/>
        <v>-28.6010245060629</v>
      </c>
      <c r="AD143" s="165">
        <f t="shared" si="120"/>
        <v>-20.963176</v>
      </c>
      <c r="AE143" s="165">
        <f t="shared" si="120"/>
        <v>0</v>
      </c>
    </row>
    <row r="144" ht="16.5" spans="1:31">
      <c r="A144" s="22" t="s">
        <v>71</v>
      </c>
      <c r="B144" s="165">
        <f>C144+D144+E144+F144+G144+H144+L144+O144+R144</f>
        <v>1691</v>
      </c>
      <c r="C144" s="165"/>
      <c r="D144" s="165">
        <f>人数!N2+人数!N3+人数!N4+人数!N5+人数!N6+人数!N7+人数!N8+人数!N9+人数!N10+人数!N11+人数!N12+人数!N13+人数!N14</f>
        <v>227</v>
      </c>
      <c r="E144" s="165">
        <f>VLOOKUP(E3,人数!$A$1:$N$200,14,0)</f>
        <v>10</v>
      </c>
      <c r="F144" s="165">
        <f>人数!N33</f>
        <v>10</v>
      </c>
      <c r="G144" s="165">
        <f>人数!N125+人数!N16+人数!N17+人数!N18+人数!N19</f>
        <v>1198</v>
      </c>
      <c r="H144" s="165">
        <f>I144+J144+K144</f>
        <v>55</v>
      </c>
      <c r="I144" s="165">
        <f>VLOOKUP(I3,人数!$A$1:$N$200,14,0)</f>
        <v>16</v>
      </c>
      <c r="J144" s="165">
        <f>VLOOKUP(J3,人数!$A$1:$N$200,14,0)</f>
        <v>14</v>
      </c>
      <c r="K144" s="165">
        <f>VLOOKUP(K3,人数!$A$1:$N$200,14,0)</f>
        <v>25</v>
      </c>
      <c r="L144" s="165">
        <f>M144+N144</f>
        <v>22</v>
      </c>
      <c r="M144" s="165">
        <f>VLOOKUP(M3,人数!$A$1:$N$200,14,0)</f>
        <v>16.5</v>
      </c>
      <c r="N144" s="165">
        <f>人数!N37</f>
        <v>5.5</v>
      </c>
      <c r="O144" s="165">
        <f>P144+Q144</f>
        <v>22</v>
      </c>
      <c r="P144" s="165">
        <f>VLOOKUP(P3,人数!$A$1:$N$200,14,0)</f>
        <v>15</v>
      </c>
      <c r="Q144" s="165">
        <f>VLOOKUP(Q3,人数!$A$1:$N$200,14,0)</f>
        <v>7</v>
      </c>
      <c r="R144" s="165">
        <f>S144+T144+U144+V144+W144+X144</f>
        <v>147</v>
      </c>
      <c r="S144" s="165">
        <f>VLOOKUP(S3,人数!$A$1:$N$200,14,0)</f>
        <v>50.5</v>
      </c>
      <c r="T144" s="165">
        <f>人数!N26+人数!N27+人数!N28+人数!N29</f>
        <v>41</v>
      </c>
      <c r="U144" s="165">
        <f>VLOOKUP(U3,人数!$A$1:$N$200,14,0)</f>
        <v>20</v>
      </c>
      <c r="V144" s="165">
        <f>人数!N30+人数!N31</f>
        <v>14.5</v>
      </c>
      <c r="W144" s="165">
        <f>VLOOKUP(W3,人数!$A$1:$N$200,14,0)</f>
        <v>8</v>
      </c>
      <c r="X144" s="165">
        <f>VLOOKUP(X3,人数!$A$1:$N$200,14,0)</f>
        <v>13</v>
      </c>
      <c r="Y144" s="165">
        <f>人数!N30</f>
        <v>7</v>
      </c>
      <c r="Z144" s="165">
        <f>人数!N31</f>
        <v>7.5</v>
      </c>
      <c r="AA144" s="165">
        <f>人数!N26</f>
        <v>25</v>
      </c>
      <c r="AB144" s="165">
        <f>人数!N27</f>
        <v>8</v>
      </c>
      <c r="AC144" s="165">
        <f>人数!N28</f>
        <v>4</v>
      </c>
      <c r="AD144" s="165">
        <f>人数!N29</f>
        <v>4</v>
      </c>
      <c r="AE144" s="165"/>
    </row>
    <row r="145" ht="16.5" spans="1:31">
      <c r="A145" s="22" t="s">
        <v>72</v>
      </c>
      <c r="B145" s="165">
        <f>B111/B144</f>
        <v>14.2605024754583</v>
      </c>
      <c r="C145" s="165"/>
      <c r="D145" s="165">
        <f t="shared" ref="C145:AE145" si="121">D111/D144</f>
        <v>-15.0339556431718</v>
      </c>
      <c r="E145" s="165">
        <f t="shared" si="121"/>
        <v>0.9596265</v>
      </c>
      <c r="F145" s="165">
        <f t="shared" si="121"/>
        <v>-0.0016123</v>
      </c>
      <c r="G145" s="165">
        <f t="shared" si="121"/>
        <v>13.5965109590985</v>
      </c>
      <c r="H145" s="165">
        <f t="shared" si="121"/>
        <v>42.2410877090909</v>
      </c>
      <c r="I145" s="165">
        <f t="shared" si="121"/>
        <v>36.3339639375</v>
      </c>
      <c r="J145" s="165">
        <f t="shared" si="121"/>
        <v>121.636689857143</v>
      </c>
      <c r="K145" s="165">
        <f t="shared" si="121"/>
        <v>1.56010972</v>
      </c>
      <c r="L145" s="165">
        <f t="shared" si="121"/>
        <v>323.133782772727</v>
      </c>
      <c r="M145" s="165">
        <f t="shared" si="121"/>
        <v>429.940071393939</v>
      </c>
      <c r="N145" s="165">
        <f t="shared" si="121"/>
        <v>2.71491690909091</v>
      </c>
      <c r="O145" s="165">
        <f t="shared" si="121"/>
        <v>42.815998530303</v>
      </c>
      <c r="P145" s="165">
        <f t="shared" si="121"/>
        <v>-6.33899086666667</v>
      </c>
      <c r="Q145" s="165">
        <f t="shared" si="121"/>
        <v>148.148118666667</v>
      </c>
      <c r="R145" s="165">
        <f t="shared" si="121"/>
        <v>10.9187576663959</v>
      </c>
      <c r="S145" s="165">
        <f t="shared" si="121"/>
        <v>10.330082442901</v>
      </c>
      <c r="T145" s="165">
        <f t="shared" si="121"/>
        <v>1.84077312977451</v>
      </c>
      <c r="U145" s="165">
        <f t="shared" si="121"/>
        <v>26.8109201136469</v>
      </c>
      <c r="V145" s="165">
        <f t="shared" si="121"/>
        <v>32.5309043448276</v>
      </c>
      <c r="W145" s="165">
        <f t="shared" si="121"/>
        <v>0</v>
      </c>
      <c r="X145" s="165">
        <f t="shared" si="121"/>
        <v>0</v>
      </c>
      <c r="Y145" s="165">
        <f t="shared" si="121"/>
        <v>67.3854447142857</v>
      </c>
      <c r="Z145" s="165">
        <f t="shared" si="121"/>
        <v>0</v>
      </c>
      <c r="AA145" s="165">
        <f t="shared" si="121"/>
        <v>2.26415093283019</v>
      </c>
      <c r="AB145" s="165">
        <f t="shared" si="121"/>
        <v>0</v>
      </c>
      <c r="AC145" s="165">
        <f t="shared" si="121"/>
        <v>4.71698125</v>
      </c>
      <c r="AD145" s="165">
        <f t="shared" si="121"/>
        <v>0</v>
      </c>
      <c r="AE145" s="165"/>
    </row>
    <row r="146" ht="16.5" spans="1:31">
      <c r="A146" s="22" t="s">
        <v>73</v>
      </c>
      <c r="B146" s="165">
        <f>B143/B144</f>
        <v>6.22542199408634</v>
      </c>
      <c r="C146" s="165"/>
      <c r="D146" s="165">
        <f t="shared" ref="C146:AE146" si="122">D143/D144</f>
        <v>-35.4921584449339</v>
      </c>
      <c r="E146" s="165">
        <f t="shared" si="122"/>
        <v>-7.60682844729578</v>
      </c>
      <c r="F146" s="165">
        <f t="shared" si="122"/>
        <v>-26.8064192</v>
      </c>
      <c r="G146" s="165">
        <f t="shared" si="122"/>
        <v>3.64353534364994</v>
      </c>
      <c r="H146" s="165">
        <f t="shared" si="122"/>
        <v>28.2784794740303</v>
      </c>
      <c r="I146" s="165">
        <f t="shared" si="122"/>
        <v>3.77252769197922</v>
      </c>
      <c r="J146" s="165">
        <f t="shared" si="122"/>
        <v>112.394119714286</v>
      </c>
      <c r="K146" s="165">
        <f t="shared" si="122"/>
        <v>-3.14246992</v>
      </c>
      <c r="L146" s="165">
        <f t="shared" si="122"/>
        <v>216.186509287576</v>
      </c>
      <c r="M146" s="165">
        <f>M143/M144</f>
        <v>290.572601639394</v>
      </c>
      <c r="N146" s="165">
        <f t="shared" si="122"/>
        <v>-6.97176776787879</v>
      </c>
      <c r="O146" s="165">
        <f t="shared" si="122"/>
        <v>-18.063709154678</v>
      </c>
      <c r="P146" s="165">
        <f t="shared" si="122"/>
        <v>-75.6723410643056</v>
      </c>
      <c r="Q146" s="165">
        <f t="shared" si="122"/>
        <v>105.383359223095</v>
      </c>
      <c r="R146" s="165">
        <f t="shared" si="122"/>
        <v>0.487572897688411</v>
      </c>
      <c r="S146" s="165">
        <f t="shared" si="122"/>
        <v>2.27211610626739</v>
      </c>
      <c r="T146" s="165">
        <f t="shared" si="122"/>
        <v>-10.1965891141279</v>
      </c>
      <c r="U146" s="165">
        <f t="shared" si="122"/>
        <v>14.6539435636469</v>
      </c>
      <c r="V146" s="165">
        <f t="shared" si="122"/>
        <v>14.27725</v>
      </c>
      <c r="W146" s="165">
        <f t="shared" si="122"/>
        <v>-5.008537</v>
      </c>
      <c r="X146" s="165">
        <f t="shared" si="122"/>
        <v>-6.54147646153846</v>
      </c>
      <c r="Y146" s="165">
        <f t="shared" si="122"/>
        <v>38.7315682857143</v>
      </c>
      <c r="Z146" s="165">
        <f t="shared" si="122"/>
        <v>-8.5467804</v>
      </c>
      <c r="AA146" s="165">
        <f t="shared" si="122"/>
        <v>-10.7760638069273</v>
      </c>
      <c r="AB146" s="165">
        <f t="shared" si="122"/>
        <v>-12.38679475</v>
      </c>
      <c r="AC146" s="165">
        <f t="shared" si="122"/>
        <v>-7.15025612651572</v>
      </c>
      <c r="AD146" s="165">
        <f t="shared" si="122"/>
        <v>-5.240794</v>
      </c>
      <c r="AE146" s="165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26"/>
  <sheetViews>
    <sheetView workbookViewId="0">
      <selection activeCell="N39" sqref="N39"/>
    </sheetView>
  </sheetViews>
  <sheetFormatPr defaultColWidth="9" defaultRowHeight="13.5"/>
  <cols>
    <col min="1" max="1" width="26" style="1" customWidth="1"/>
    <col min="2" max="2" width="15.875" style="1" hidden="1" customWidth="1"/>
    <col min="3" max="13" width="9" hidden="1" customWidth="1"/>
  </cols>
  <sheetData>
    <row r="1" spans="1:14">
      <c r="A1" s="2" t="s">
        <v>370</v>
      </c>
      <c r="B1" s="2" t="s">
        <v>383</v>
      </c>
      <c r="C1" s="2" t="s">
        <v>384</v>
      </c>
      <c r="D1" s="2" t="s">
        <v>385</v>
      </c>
      <c r="E1" s="2" t="s">
        <v>386</v>
      </c>
      <c r="F1" s="2" t="s">
        <v>387</v>
      </c>
      <c r="G1" s="2" t="s">
        <v>388</v>
      </c>
      <c r="H1" s="2" t="s">
        <v>389</v>
      </c>
      <c r="I1" s="2" t="s">
        <v>390</v>
      </c>
      <c r="J1" s="2" t="s">
        <v>391</v>
      </c>
      <c r="K1" s="2" t="s">
        <v>392</v>
      </c>
      <c r="L1" s="2" t="s">
        <v>393</v>
      </c>
      <c r="M1" s="2" t="s">
        <v>394</v>
      </c>
      <c r="N1" s="2" t="s">
        <v>395</v>
      </c>
    </row>
    <row r="2" spans="1:14">
      <c r="A2" s="3" t="s">
        <v>358</v>
      </c>
      <c r="B2" s="3">
        <v>11</v>
      </c>
      <c r="C2" s="4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>
        <f>AVERAGE(B2:M2)</f>
        <v>11</v>
      </c>
    </row>
    <row r="3" spans="1:14">
      <c r="A3" s="3" t="s">
        <v>396</v>
      </c>
      <c r="B3" s="3">
        <v>4</v>
      </c>
      <c r="C3" s="4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>
        <f t="shared" ref="N3:N37" si="0">AVERAGE(B3:M3)</f>
        <v>4</v>
      </c>
    </row>
    <row r="4" spans="1:14">
      <c r="A4" s="3" t="s">
        <v>360</v>
      </c>
      <c r="B4" s="3">
        <v>2</v>
      </c>
      <c r="C4" s="4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>
        <f t="shared" si="0"/>
        <v>2</v>
      </c>
    </row>
    <row r="5" spans="1:14">
      <c r="A5" s="3" t="s">
        <v>363</v>
      </c>
      <c r="B5" s="3">
        <v>23</v>
      </c>
      <c r="C5" s="4">
        <v>23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f t="shared" si="0"/>
        <v>23</v>
      </c>
    </row>
    <row r="6" spans="1:14">
      <c r="A6" s="3" t="s">
        <v>362</v>
      </c>
      <c r="B6" s="3">
        <v>32</v>
      </c>
      <c r="C6" s="4">
        <v>33</v>
      </c>
      <c r="D6" s="4"/>
      <c r="E6" s="4"/>
      <c r="F6" s="4"/>
      <c r="G6" s="4"/>
      <c r="H6" s="4"/>
      <c r="I6" s="4"/>
      <c r="J6" s="4"/>
      <c r="K6" s="4"/>
      <c r="L6" s="4"/>
      <c r="M6" s="4"/>
      <c r="N6" s="4">
        <f t="shared" si="0"/>
        <v>32.5</v>
      </c>
    </row>
    <row r="7" spans="1:14">
      <c r="A7" s="3" t="s">
        <v>361</v>
      </c>
      <c r="B7" s="3">
        <v>10</v>
      </c>
      <c r="C7" s="4">
        <v>11</v>
      </c>
      <c r="D7" s="4"/>
      <c r="E7" s="4"/>
      <c r="F7" s="4"/>
      <c r="G7" s="4"/>
      <c r="H7" s="4"/>
      <c r="I7" s="4"/>
      <c r="J7" s="4"/>
      <c r="K7" s="4"/>
      <c r="L7" s="4"/>
      <c r="M7" s="4"/>
      <c r="N7" s="4">
        <f t="shared" si="0"/>
        <v>10.5</v>
      </c>
    </row>
    <row r="8" spans="1:14">
      <c r="A8" s="3" t="s">
        <v>368</v>
      </c>
      <c r="B8" s="3">
        <v>15</v>
      </c>
      <c r="C8" s="4">
        <v>15</v>
      </c>
      <c r="D8" s="4"/>
      <c r="E8" s="4"/>
      <c r="F8" s="4"/>
      <c r="G8" s="4"/>
      <c r="H8" s="4"/>
      <c r="I8" s="4"/>
      <c r="J8" s="4"/>
      <c r="K8" s="4"/>
      <c r="L8" s="4"/>
      <c r="M8" s="4"/>
      <c r="N8" s="4">
        <f t="shared" si="0"/>
        <v>15</v>
      </c>
    </row>
    <row r="9" spans="1:14">
      <c r="A9" s="3" t="s">
        <v>367</v>
      </c>
      <c r="B9" s="3">
        <v>20</v>
      </c>
      <c r="C9" s="4">
        <v>20</v>
      </c>
      <c r="D9" s="4"/>
      <c r="E9" s="4"/>
      <c r="F9" s="4"/>
      <c r="G9" s="4"/>
      <c r="H9" s="4"/>
      <c r="I9" s="4"/>
      <c r="J9" s="4"/>
      <c r="K9" s="4"/>
      <c r="L9" s="4"/>
      <c r="M9" s="4"/>
      <c r="N9" s="4">
        <f t="shared" si="0"/>
        <v>20</v>
      </c>
    </row>
    <row r="10" spans="1:14">
      <c r="A10" s="3" t="s">
        <v>366</v>
      </c>
      <c r="B10" s="3">
        <v>11</v>
      </c>
      <c r="C10" s="4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>
        <f t="shared" si="0"/>
        <v>11</v>
      </c>
    </row>
    <row r="11" spans="1:14">
      <c r="A11" s="3" t="s">
        <v>364</v>
      </c>
      <c r="B11" s="3">
        <v>30</v>
      </c>
      <c r="C11" s="4">
        <v>28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f t="shared" si="0"/>
        <v>29</v>
      </c>
    </row>
    <row r="12" spans="1:14">
      <c r="A12" s="3" t="s">
        <v>365</v>
      </c>
      <c r="B12" s="3">
        <v>44</v>
      </c>
      <c r="C12" s="4">
        <v>44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f t="shared" si="0"/>
        <v>44</v>
      </c>
    </row>
    <row r="13" spans="1:14">
      <c r="A13" s="3" t="s">
        <v>205</v>
      </c>
      <c r="B13" s="3">
        <v>14</v>
      </c>
      <c r="C13" s="4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f t="shared" si="0"/>
        <v>14</v>
      </c>
    </row>
    <row r="14" spans="1:14">
      <c r="A14" s="3" t="s">
        <v>208</v>
      </c>
      <c r="B14" s="3">
        <v>11</v>
      </c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f t="shared" si="0"/>
        <v>11</v>
      </c>
    </row>
    <row r="15" spans="1:14">
      <c r="A15" s="3" t="s">
        <v>5</v>
      </c>
      <c r="B15" s="3">
        <v>10</v>
      </c>
      <c r="C15" s="4">
        <v>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f t="shared" si="0"/>
        <v>10</v>
      </c>
    </row>
    <row r="16" spans="1:14">
      <c r="A16" s="3" t="s">
        <v>212</v>
      </c>
      <c r="B16" s="3">
        <v>15</v>
      </c>
      <c r="C16" s="4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f t="shared" si="0"/>
        <v>15</v>
      </c>
    </row>
    <row r="17" spans="1:14">
      <c r="A17" s="3" t="s">
        <v>213</v>
      </c>
      <c r="B17" s="3">
        <v>34</v>
      </c>
      <c r="C17" s="4">
        <v>34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 t="shared" si="0"/>
        <v>34</v>
      </c>
    </row>
    <row r="18" spans="1:14">
      <c r="A18" s="3" t="s">
        <v>216</v>
      </c>
      <c r="B18" s="3">
        <v>26</v>
      </c>
      <c r="C18" s="4">
        <v>28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 t="shared" si="0"/>
        <v>27</v>
      </c>
    </row>
    <row r="19" spans="1:14">
      <c r="A19" s="3" t="s">
        <v>214</v>
      </c>
      <c r="B19" s="3">
        <v>19</v>
      </c>
      <c r="C19" s="4">
        <v>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f t="shared" si="0"/>
        <v>19</v>
      </c>
    </row>
    <row r="20" spans="1:14">
      <c r="A20" s="3" t="s">
        <v>11</v>
      </c>
      <c r="B20" s="3">
        <v>23</v>
      </c>
      <c r="C20" s="4">
        <v>27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f t="shared" si="0"/>
        <v>25</v>
      </c>
    </row>
    <row r="21" spans="1:14">
      <c r="A21" s="3" t="s">
        <v>10</v>
      </c>
      <c r="B21" s="3">
        <v>14</v>
      </c>
      <c r="C21" s="4">
        <v>14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f t="shared" si="0"/>
        <v>14</v>
      </c>
    </row>
    <row r="22" spans="1:14">
      <c r="A22" s="3" t="s">
        <v>9</v>
      </c>
      <c r="B22" s="3">
        <v>16</v>
      </c>
      <c r="C22" s="4">
        <v>16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 t="shared" si="0"/>
        <v>16</v>
      </c>
    </row>
    <row r="23" spans="1:14">
      <c r="A23" s="3" t="s">
        <v>24</v>
      </c>
      <c r="B23" s="3">
        <v>13</v>
      </c>
      <c r="C23" s="4">
        <v>13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 t="shared" si="0"/>
        <v>13</v>
      </c>
    </row>
    <row r="24" spans="1:14">
      <c r="A24" s="3" t="s">
        <v>23</v>
      </c>
      <c r="B24" s="3">
        <v>8</v>
      </c>
      <c r="C24" s="4">
        <v>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 t="shared" si="0"/>
        <v>8</v>
      </c>
    </row>
    <row r="25" spans="1:14">
      <c r="A25" s="3" t="s">
        <v>19</v>
      </c>
      <c r="B25" s="3">
        <v>52</v>
      </c>
      <c r="C25" s="4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f t="shared" si="0"/>
        <v>50.5</v>
      </c>
    </row>
    <row r="26" spans="1:14">
      <c r="A26" s="3" t="s">
        <v>20</v>
      </c>
      <c r="B26" s="3">
        <v>25</v>
      </c>
      <c r="C26" s="4">
        <v>25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 t="shared" si="0"/>
        <v>25</v>
      </c>
    </row>
    <row r="27" spans="1:14">
      <c r="A27" s="3" t="s">
        <v>61</v>
      </c>
      <c r="B27" s="3">
        <v>8</v>
      </c>
      <c r="C27" s="4">
        <v>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f t="shared" si="0"/>
        <v>8</v>
      </c>
    </row>
    <row r="28" spans="1:14">
      <c r="A28" s="3" t="s">
        <v>62</v>
      </c>
      <c r="B28" s="3">
        <v>4</v>
      </c>
      <c r="C28" s="4">
        <v>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>
        <f t="shared" si="0"/>
        <v>4</v>
      </c>
    </row>
    <row r="29" spans="1:14">
      <c r="A29" s="3" t="s">
        <v>63</v>
      </c>
      <c r="B29" s="3">
        <v>4</v>
      </c>
      <c r="C29" s="4">
        <v>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>
        <f t="shared" si="0"/>
        <v>4</v>
      </c>
    </row>
    <row r="30" spans="1:14">
      <c r="A30" s="3" t="s">
        <v>22</v>
      </c>
      <c r="B30" s="3">
        <v>7</v>
      </c>
      <c r="C30" s="4">
        <v>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>
        <f t="shared" si="0"/>
        <v>7</v>
      </c>
    </row>
    <row r="31" spans="1:14">
      <c r="A31" s="3" t="s">
        <v>60</v>
      </c>
      <c r="B31" s="3">
        <v>8</v>
      </c>
      <c r="C31" s="4">
        <v>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>
        <f t="shared" si="0"/>
        <v>7.5</v>
      </c>
    </row>
    <row r="32" spans="1:14">
      <c r="A32" s="3" t="s">
        <v>21</v>
      </c>
      <c r="B32" s="3">
        <v>20</v>
      </c>
      <c r="C32" s="4">
        <v>20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f t="shared" si="0"/>
        <v>20</v>
      </c>
    </row>
    <row r="33" spans="1:14">
      <c r="A33" s="3" t="s">
        <v>397</v>
      </c>
      <c r="B33" s="3">
        <v>11</v>
      </c>
      <c r="C33" s="4">
        <v>9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>
        <f t="shared" si="0"/>
        <v>10</v>
      </c>
    </row>
    <row r="34" spans="1:14">
      <c r="A34" s="3" t="s">
        <v>13</v>
      </c>
      <c r="B34" s="3">
        <v>16</v>
      </c>
      <c r="C34" s="4">
        <v>17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f t="shared" si="0"/>
        <v>16.5</v>
      </c>
    </row>
    <row r="35" spans="1:14">
      <c r="A35" s="3" t="s">
        <v>16</v>
      </c>
      <c r="B35" s="3">
        <v>15</v>
      </c>
      <c r="C35" s="4">
        <v>15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f t="shared" si="0"/>
        <v>15</v>
      </c>
    </row>
    <row r="36" spans="1:14">
      <c r="A36" s="3" t="s">
        <v>17</v>
      </c>
      <c r="B36" s="3">
        <v>7</v>
      </c>
      <c r="C36" s="4">
        <v>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>
        <f t="shared" si="0"/>
        <v>7</v>
      </c>
    </row>
    <row r="37" spans="1:14">
      <c r="A37" s="3" t="s">
        <v>58</v>
      </c>
      <c r="B37" s="3">
        <v>6</v>
      </c>
      <c r="C37" s="4">
        <v>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>
        <f t="shared" si="0"/>
        <v>5.5</v>
      </c>
    </row>
    <row r="38" spans="1:14">
      <c r="A38" s="2" t="s">
        <v>398</v>
      </c>
      <c r="B38" s="2">
        <f>SUM(B2:B37)</f>
        <v>588</v>
      </c>
      <c r="C38" s="2">
        <f t="shared" ref="C38:N38" si="1">SUM(C2:C37)</f>
        <v>588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2">
        <f t="shared" si="1"/>
        <v>0</v>
      </c>
      <c r="N38" s="2">
        <f t="shared" si="1"/>
        <v>588</v>
      </c>
    </row>
    <row r="39" spans="1:14">
      <c r="A39" s="3" t="s">
        <v>218</v>
      </c>
      <c r="B39" s="3">
        <v>6</v>
      </c>
      <c r="C39" s="4">
        <v>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>
        <f>AVERAGE(B39:M39)</f>
        <v>6</v>
      </c>
    </row>
    <row r="40" spans="1:14">
      <c r="A40" s="3" t="s">
        <v>219</v>
      </c>
      <c r="B40" s="3">
        <v>34</v>
      </c>
      <c r="C40" s="4">
        <v>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>
        <f t="shared" ref="N40:N71" si="2">AVERAGE(B40:M40)</f>
        <v>34</v>
      </c>
    </row>
    <row r="41" spans="1:14">
      <c r="A41" s="3" t="s">
        <v>217</v>
      </c>
      <c r="B41" s="3">
        <v>4</v>
      </c>
      <c r="C41" s="4">
        <v>4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>
        <f t="shared" si="2"/>
        <v>4</v>
      </c>
    </row>
    <row r="42" spans="1:14">
      <c r="A42" s="3" t="s">
        <v>215</v>
      </c>
      <c r="B42" s="3">
        <v>44</v>
      </c>
      <c r="C42" s="4">
        <v>44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f t="shared" si="2"/>
        <v>44</v>
      </c>
    </row>
    <row r="43" spans="1:14">
      <c r="A43" s="3" t="s">
        <v>399</v>
      </c>
      <c r="B43" s="3">
        <v>18</v>
      </c>
      <c r="C43" s="4">
        <v>18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>
        <f t="shared" si="2"/>
        <v>18</v>
      </c>
    </row>
    <row r="44" spans="1:14">
      <c r="A44" s="3" t="s">
        <v>400</v>
      </c>
      <c r="B44" s="3">
        <v>16</v>
      </c>
      <c r="C44" s="4">
        <v>16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f t="shared" si="2"/>
        <v>16</v>
      </c>
    </row>
    <row r="45" spans="1:14">
      <c r="A45" s="3" t="s">
        <v>401</v>
      </c>
      <c r="B45" s="3">
        <v>2</v>
      </c>
      <c r="C45" s="4">
        <v>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>
        <f t="shared" si="2"/>
        <v>2</v>
      </c>
    </row>
    <row r="46" spans="1:14">
      <c r="A46" s="3" t="s">
        <v>402</v>
      </c>
      <c r="B46" s="3">
        <v>5</v>
      </c>
      <c r="C46" s="4">
        <v>5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>
        <f t="shared" si="2"/>
        <v>5</v>
      </c>
    </row>
    <row r="47" spans="1:14">
      <c r="A47" s="3" t="s">
        <v>403</v>
      </c>
      <c r="B47" s="3">
        <v>21</v>
      </c>
      <c r="C47" s="4">
        <v>21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>
        <f t="shared" si="2"/>
        <v>21</v>
      </c>
    </row>
    <row r="48" spans="1:14">
      <c r="A48" s="3" t="s">
        <v>404</v>
      </c>
      <c r="B48" s="3">
        <v>9</v>
      </c>
      <c r="C48" s="4">
        <v>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>
        <f t="shared" si="2"/>
        <v>9</v>
      </c>
    </row>
    <row r="49" spans="1:14">
      <c r="A49" s="3" t="s">
        <v>405</v>
      </c>
      <c r="B49" s="3">
        <v>4</v>
      </c>
      <c r="C49" s="4">
        <v>4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 t="shared" si="2"/>
        <v>4</v>
      </c>
    </row>
    <row r="50" spans="1:14">
      <c r="A50" s="3" t="s">
        <v>406</v>
      </c>
      <c r="B50" s="3">
        <v>15</v>
      </c>
      <c r="C50" s="4">
        <v>15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 t="shared" si="2"/>
        <v>15</v>
      </c>
    </row>
    <row r="51" spans="1:14">
      <c r="A51" s="3" t="s">
        <v>407</v>
      </c>
      <c r="B51" s="3">
        <v>39</v>
      </c>
      <c r="C51" s="4">
        <v>39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f t="shared" si="2"/>
        <v>39</v>
      </c>
    </row>
    <row r="52" spans="1:14">
      <c r="A52" s="3" t="s">
        <v>408</v>
      </c>
      <c r="B52" s="3">
        <v>2</v>
      </c>
      <c r="C52" s="4">
        <v>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>
        <f t="shared" si="2"/>
        <v>2</v>
      </c>
    </row>
    <row r="53" spans="1:14">
      <c r="A53" s="3" t="s">
        <v>409</v>
      </c>
      <c r="B53" s="3">
        <v>5</v>
      </c>
      <c r="C53" s="4">
        <v>5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>
        <f t="shared" si="2"/>
        <v>5</v>
      </c>
    </row>
    <row r="54" spans="1:14">
      <c r="A54" s="3" t="s">
        <v>410</v>
      </c>
      <c r="B54" s="3">
        <v>9</v>
      </c>
      <c r="C54" s="4">
        <v>9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>
        <f t="shared" si="2"/>
        <v>9</v>
      </c>
    </row>
    <row r="55" spans="1:14">
      <c r="A55" s="3" t="s">
        <v>411</v>
      </c>
      <c r="B55" s="3">
        <v>11</v>
      </c>
      <c r="C55" s="4">
        <v>11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>
        <f t="shared" si="2"/>
        <v>11</v>
      </c>
    </row>
    <row r="56" spans="1:14">
      <c r="A56" s="3" t="s">
        <v>412</v>
      </c>
      <c r="B56" s="3">
        <v>7</v>
      </c>
      <c r="C56" s="4">
        <v>7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>
        <f t="shared" si="2"/>
        <v>7</v>
      </c>
    </row>
    <row r="57" spans="1:14">
      <c r="A57" s="3" t="s">
        <v>413</v>
      </c>
      <c r="B57" s="3">
        <v>4</v>
      </c>
      <c r="C57" s="4">
        <v>4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>
        <f t="shared" si="2"/>
        <v>4</v>
      </c>
    </row>
    <row r="58" spans="1:14">
      <c r="A58" s="3" t="s">
        <v>414</v>
      </c>
      <c r="B58" s="3">
        <v>7</v>
      </c>
      <c r="C58" s="4">
        <v>7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>
        <f t="shared" si="2"/>
        <v>7</v>
      </c>
    </row>
    <row r="59" spans="1:14">
      <c r="A59" s="3" t="s">
        <v>415</v>
      </c>
      <c r="B59" s="3">
        <v>8</v>
      </c>
      <c r="C59" s="4">
        <v>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>
        <f t="shared" si="2"/>
        <v>8</v>
      </c>
    </row>
    <row r="60" spans="1:14">
      <c r="A60" s="3" t="s">
        <v>416</v>
      </c>
      <c r="B60" s="3">
        <v>13</v>
      </c>
      <c r="C60" s="4">
        <v>14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>
        <f t="shared" si="2"/>
        <v>13.5</v>
      </c>
    </row>
    <row r="61" spans="1:14">
      <c r="A61" s="3" t="s">
        <v>417</v>
      </c>
      <c r="B61" s="3">
        <v>16</v>
      </c>
      <c r="C61" s="4">
        <v>16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>
        <f t="shared" si="2"/>
        <v>16</v>
      </c>
    </row>
    <row r="62" spans="1:14">
      <c r="A62" s="3" t="s">
        <v>418</v>
      </c>
      <c r="B62" s="3">
        <v>10</v>
      </c>
      <c r="C62" s="4">
        <v>10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>
        <f t="shared" si="2"/>
        <v>10</v>
      </c>
    </row>
    <row r="63" spans="1:14">
      <c r="A63" s="3" t="s">
        <v>419</v>
      </c>
      <c r="B63" s="3">
        <v>4</v>
      </c>
      <c r="C63" s="4">
        <v>4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f t="shared" si="2"/>
        <v>4</v>
      </c>
    </row>
    <row r="64" spans="1:14">
      <c r="A64" s="3" t="s">
        <v>420</v>
      </c>
      <c r="B64" s="3">
        <v>24</v>
      </c>
      <c r="C64" s="4">
        <v>23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>
        <f t="shared" si="2"/>
        <v>23.5</v>
      </c>
    </row>
    <row r="65" spans="1:14">
      <c r="A65" s="3" t="s">
        <v>421</v>
      </c>
      <c r="B65" s="3">
        <v>11</v>
      </c>
      <c r="C65" s="4">
        <v>11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>
        <f t="shared" si="2"/>
        <v>11</v>
      </c>
    </row>
    <row r="66" spans="1:14">
      <c r="A66" s="3" t="s">
        <v>422</v>
      </c>
      <c r="B66" s="3">
        <v>20</v>
      </c>
      <c r="C66" s="4">
        <v>19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>
        <f t="shared" si="2"/>
        <v>19.5</v>
      </c>
    </row>
    <row r="67" spans="1:14">
      <c r="A67" s="3" t="s">
        <v>423</v>
      </c>
      <c r="B67" s="3">
        <v>8</v>
      </c>
      <c r="C67" s="4">
        <v>10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>
        <f t="shared" si="2"/>
        <v>9</v>
      </c>
    </row>
    <row r="68" spans="1:14">
      <c r="A68" s="3" t="s">
        <v>424</v>
      </c>
      <c r="B68" s="3">
        <v>11</v>
      </c>
      <c r="C68" s="4">
        <v>11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>
        <f t="shared" si="2"/>
        <v>11</v>
      </c>
    </row>
    <row r="69" spans="1:14">
      <c r="A69" s="3" t="s">
        <v>425</v>
      </c>
      <c r="B69" s="3">
        <v>8</v>
      </c>
      <c r="C69" s="4">
        <v>8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>
        <f t="shared" si="2"/>
        <v>8</v>
      </c>
    </row>
    <row r="70" spans="1:14">
      <c r="A70" s="3" t="s">
        <v>426</v>
      </c>
      <c r="B70" s="3">
        <v>4</v>
      </c>
      <c r="C70" s="4">
        <v>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f t="shared" si="2"/>
        <v>4</v>
      </c>
    </row>
    <row r="71" spans="1:14">
      <c r="A71" s="3" t="s">
        <v>427</v>
      </c>
      <c r="B71" s="3">
        <v>4</v>
      </c>
      <c r="C71" s="4">
        <v>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f t="shared" si="2"/>
        <v>4</v>
      </c>
    </row>
    <row r="72" spans="1:14">
      <c r="A72" s="3" t="s">
        <v>428</v>
      </c>
      <c r="B72" s="3">
        <v>9</v>
      </c>
      <c r="C72" s="4">
        <v>9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>
        <f t="shared" ref="N72:N103" si="3">AVERAGE(B72:M72)</f>
        <v>9</v>
      </c>
    </row>
    <row r="73" spans="1:14">
      <c r="A73" s="3" t="s">
        <v>429</v>
      </c>
      <c r="B73" s="3">
        <v>12</v>
      </c>
      <c r="C73" s="4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>
        <f t="shared" si="3"/>
        <v>12</v>
      </c>
    </row>
    <row r="74" spans="1:14">
      <c r="A74" s="3" t="s">
        <v>430</v>
      </c>
      <c r="B74" s="3">
        <v>5</v>
      </c>
      <c r="C74" s="4">
        <v>5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f t="shared" si="3"/>
        <v>5</v>
      </c>
    </row>
    <row r="75" spans="1:14">
      <c r="A75" s="3" t="s">
        <v>431</v>
      </c>
      <c r="B75" s="3">
        <v>4</v>
      </c>
      <c r="C75" s="4">
        <v>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>
        <f t="shared" si="3"/>
        <v>4</v>
      </c>
    </row>
    <row r="76" spans="1:14">
      <c r="A76" s="3" t="s">
        <v>432</v>
      </c>
      <c r="B76" s="3">
        <v>6</v>
      </c>
      <c r="C76" s="4">
        <v>6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f t="shared" si="3"/>
        <v>6</v>
      </c>
    </row>
    <row r="77" spans="1:14">
      <c r="A77" s="3" t="s">
        <v>433</v>
      </c>
      <c r="B77" s="3">
        <v>6</v>
      </c>
      <c r="C77" s="4">
        <v>6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>
        <f t="shared" si="3"/>
        <v>6</v>
      </c>
    </row>
    <row r="78" spans="1:14">
      <c r="A78" s="3" t="s">
        <v>434</v>
      </c>
      <c r="B78" s="3">
        <v>8</v>
      </c>
      <c r="C78" s="4">
        <v>8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>
        <f t="shared" si="3"/>
        <v>8</v>
      </c>
    </row>
    <row r="79" spans="1:14">
      <c r="A79" s="3" t="s">
        <v>435</v>
      </c>
      <c r="B79" s="3">
        <v>11</v>
      </c>
      <c r="C79" s="4">
        <v>9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>
        <f t="shared" si="3"/>
        <v>10</v>
      </c>
    </row>
    <row r="80" spans="1:14">
      <c r="A80" s="3" t="s">
        <v>436</v>
      </c>
      <c r="B80" s="3">
        <v>41</v>
      </c>
      <c r="C80" s="4">
        <v>41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>
        <f t="shared" si="3"/>
        <v>41</v>
      </c>
    </row>
    <row r="81" spans="1:14">
      <c r="A81" s="3" t="s">
        <v>437</v>
      </c>
      <c r="B81" s="3">
        <v>10</v>
      </c>
      <c r="C81" s="4">
        <v>10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>
        <f t="shared" si="3"/>
        <v>10</v>
      </c>
    </row>
    <row r="82" spans="1:14">
      <c r="A82" s="3" t="s">
        <v>438</v>
      </c>
      <c r="B82" s="3">
        <v>10</v>
      </c>
      <c r="C82" s="4">
        <v>10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f t="shared" si="3"/>
        <v>10</v>
      </c>
    </row>
    <row r="83" spans="1:14">
      <c r="A83" s="3" t="s">
        <v>439</v>
      </c>
      <c r="B83" s="3">
        <v>3</v>
      </c>
      <c r="C83" s="4">
        <v>3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>
        <f t="shared" si="3"/>
        <v>3</v>
      </c>
    </row>
    <row r="84" spans="1:14">
      <c r="A84" s="3" t="s">
        <v>440</v>
      </c>
      <c r="B84" s="3">
        <v>5</v>
      </c>
      <c r="C84" s="4">
        <v>5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>
        <f t="shared" si="3"/>
        <v>5</v>
      </c>
    </row>
    <row r="85" spans="1:14">
      <c r="A85" s="3" t="s">
        <v>441</v>
      </c>
      <c r="B85" s="3">
        <v>21</v>
      </c>
      <c r="C85" s="4">
        <v>21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>
        <f t="shared" si="3"/>
        <v>21</v>
      </c>
    </row>
    <row r="86" spans="1:14">
      <c r="A86" s="3" t="s">
        <v>442</v>
      </c>
      <c r="B86" s="3">
        <v>13</v>
      </c>
      <c r="C86" s="4">
        <v>14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>
        <f t="shared" si="3"/>
        <v>13.5</v>
      </c>
    </row>
    <row r="87" spans="1:14">
      <c r="A87" s="3" t="s">
        <v>443</v>
      </c>
      <c r="B87" s="3">
        <v>7</v>
      </c>
      <c r="C87" s="4">
        <v>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>
        <f t="shared" si="3"/>
        <v>7</v>
      </c>
    </row>
    <row r="88" spans="1:14">
      <c r="A88" s="3" t="s">
        <v>444</v>
      </c>
      <c r="B88" s="3">
        <v>4</v>
      </c>
      <c r="C88" s="4">
        <v>4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>
        <f t="shared" si="3"/>
        <v>4</v>
      </c>
    </row>
    <row r="89" spans="1:14">
      <c r="A89" s="3" t="s">
        <v>445</v>
      </c>
      <c r="B89" s="3">
        <v>5</v>
      </c>
      <c r="C89" s="4">
        <v>5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>
        <f t="shared" si="3"/>
        <v>5</v>
      </c>
    </row>
    <row r="90" spans="1:14">
      <c r="A90" s="3" t="s">
        <v>446</v>
      </c>
      <c r="B90" s="3">
        <v>8</v>
      </c>
      <c r="C90" s="4">
        <v>8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f t="shared" si="3"/>
        <v>8</v>
      </c>
    </row>
    <row r="91" spans="1:14">
      <c r="A91" s="3" t="s">
        <v>447</v>
      </c>
      <c r="B91" s="3">
        <v>11</v>
      </c>
      <c r="C91" s="4">
        <v>11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f t="shared" si="3"/>
        <v>11</v>
      </c>
    </row>
    <row r="92" spans="1:14">
      <c r="A92" s="3" t="s">
        <v>448</v>
      </c>
      <c r="B92" s="3">
        <v>9</v>
      </c>
      <c r="C92" s="4">
        <v>9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>
        <f t="shared" si="3"/>
        <v>9</v>
      </c>
    </row>
    <row r="93" spans="1:14">
      <c r="A93" s="3" t="s">
        <v>449</v>
      </c>
      <c r="B93" s="3">
        <v>8</v>
      </c>
      <c r="C93" s="4">
        <v>8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>
        <f t="shared" si="3"/>
        <v>8</v>
      </c>
    </row>
    <row r="94" spans="1:14">
      <c r="A94" s="3" t="s">
        <v>450</v>
      </c>
      <c r="B94" s="3">
        <v>7</v>
      </c>
      <c r="C94" s="4">
        <v>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>
        <f t="shared" si="3"/>
        <v>7</v>
      </c>
    </row>
    <row r="95" spans="1:14">
      <c r="A95" s="3" t="s">
        <v>451</v>
      </c>
      <c r="B95" s="3">
        <v>11</v>
      </c>
      <c r="C95" s="4">
        <v>11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>
        <f t="shared" si="3"/>
        <v>11</v>
      </c>
    </row>
    <row r="96" spans="1:14">
      <c r="A96" s="3" t="s">
        <v>452</v>
      </c>
      <c r="B96" s="3">
        <v>9</v>
      </c>
      <c r="C96" s="4">
        <v>9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>
        <f t="shared" si="3"/>
        <v>9</v>
      </c>
    </row>
    <row r="97" spans="1:14">
      <c r="A97" s="3" t="s">
        <v>453</v>
      </c>
      <c r="B97" s="3">
        <v>22</v>
      </c>
      <c r="C97" s="4">
        <v>22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>
        <f t="shared" si="3"/>
        <v>22</v>
      </c>
    </row>
    <row r="98" spans="1:14">
      <c r="A98" s="3" t="s">
        <v>454</v>
      </c>
      <c r="B98" s="3">
        <v>14</v>
      </c>
      <c r="C98" s="4">
        <v>14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>
        <f t="shared" si="3"/>
        <v>14</v>
      </c>
    </row>
    <row r="99" spans="1:14">
      <c r="A99" s="3" t="s">
        <v>455</v>
      </c>
      <c r="B99" s="3">
        <v>11</v>
      </c>
      <c r="C99" s="4">
        <v>11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>
        <f t="shared" si="3"/>
        <v>11</v>
      </c>
    </row>
    <row r="100" spans="1:14">
      <c r="A100" s="3" t="s">
        <v>456</v>
      </c>
      <c r="B100" s="3">
        <v>5</v>
      </c>
      <c r="C100" s="4">
        <v>5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>
        <f t="shared" si="3"/>
        <v>5</v>
      </c>
    </row>
    <row r="101" spans="1:14">
      <c r="A101" s="3" t="s">
        <v>457</v>
      </c>
      <c r="B101" s="3">
        <v>26</v>
      </c>
      <c r="C101" s="4">
        <v>26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>
        <f t="shared" si="3"/>
        <v>26</v>
      </c>
    </row>
    <row r="102" spans="1:14">
      <c r="A102" s="3" t="s">
        <v>458</v>
      </c>
      <c r="B102" s="3">
        <v>33</v>
      </c>
      <c r="C102" s="4">
        <v>33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>
        <f t="shared" si="3"/>
        <v>33</v>
      </c>
    </row>
    <row r="103" spans="1:14">
      <c r="A103" s="3" t="s">
        <v>459</v>
      </c>
      <c r="B103" s="3">
        <v>12</v>
      </c>
      <c r="C103" s="4">
        <v>12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>
        <f t="shared" si="3"/>
        <v>12</v>
      </c>
    </row>
    <row r="104" spans="1:14">
      <c r="A104" s="3" t="s">
        <v>460</v>
      </c>
      <c r="B104" s="3">
        <v>9</v>
      </c>
      <c r="C104" s="4">
        <v>8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>
        <f t="shared" ref="N104:N124" si="4">AVERAGE(B104:M104)</f>
        <v>8.5</v>
      </c>
    </row>
    <row r="105" spans="1:14">
      <c r="A105" s="3" t="s">
        <v>461</v>
      </c>
      <c r="B105" s="3">
        <v>3</v>
      </c>
      <c r="C105" s="4">
        <v>3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>
        <f t="shared" si="4"/>
        <v>3</v>
      </c>
    </row>
    <row r="106" spans="1:14">
      <c r="A106" s="3" t="s">
        <v>462</v>
      </c>
      <c r="B106" s="3">
        <v>14</v>
      </c>
      <c r="C106" s="4">
        <v>14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>
        <f t="shared" si="4"/>
        <v>14</v>
      </c>
    </row>
    <row r="107" spans="1:14">
      <c r="A107" s="3" t="s">
        <v>463</v>
      </c>
      <c r="B107" s="3">
        <v>15</v>
      </c>
      <c r="C107" s="4">
        <v>15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>
        <f t="shared" si="4"/>
        <v>15</v>
      </c>
    </row>
    <row r="108" spans="1:14">
      <c r="A108" s="3" t="s">
        <v>464</v>
      </c>
      <c r="B108" s="3">
        <v>20</v>
      </c>
      <c r="C108" s="4">
        <v>20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f t="shared" si="4"/>
        <v>20</v>
      </c>
    </row>
    <row r="109" spans="1:14">
      <c r="A109" s="3" t="s">
        <v>465</v>
      </c>
      <c r="B109" s="3">
        <v>6</v>
      </c>
      <c r="C109" s="4">
        <v>6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>
        <f t="shared" si="4"/>
        <v>6</v>
      </c>
    </row>
    <row r="110" spans="1:14">
      <c r="A110" s="3" t="s">
        <v>466</v>
      </c>
      <c r="B110" s="3">
        <v>34</v>
      </c>
      <c r="C110" s="4">
        <v>35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>
        <f t="shared" si="4"/>
        <v>34.5</v>
      </c>
    </row>
    <row r="111" spans="1:14">
      <c r="A111" s="3" t="s">
        <v>467</v>
      </c>
      <c r="B111" s="3">
        <v>4</v>
      </c>
      <c r="C111" s="4">
        <v>4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>
        <f t="shared" si="4"/>
        <v>4</v>
      </c>
    </row>
    <row r="112" spans="1:14">
      <c r="A112" s="3" t="s">
        <v>468</v>
      </c>
      <c r="B112" s="3">
        <v>50</v>
      </c>
      <c r="C112" s="4">
        <v>50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>
        <f t="shared" si="4"/>
        <v>50</v>
      </c>
    </row>
    <row r="113" spans="1:14">
      <c r="A113" s="3" t="s">
        <v>469</v>
      </c>
      <c r="B113" s="3">
        <v>15</v>
      </c>
      <c r="C113" s="4">
        <v>15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>
        <f t="shared" si="4"/>
        <v>15</v>
      </c>
    </row>
    <row r="114" spans="1:14">
      <c r="A114" s="3" t="s">
        <v>470</v>
      </c>
      <c r="B114" s="3">
        <v>3</v>
      </c>
      <c r="C114" s="4">
        <v>4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>
        <f t="shared" si="4"/>
        <v>3.5</v>
      </c>
    </row>
    <row r="115" spans="1:14">
      <c r="A115" s="3" t="s">
        <v>471</v>
      </c>
      <c r="B115" s="3">
        <v>7</v>
      </c>
      <c r="C115" s="4">
        <v>7</v>
      </c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>
        <f t="shared" si="4"/>
        <v>7</v>
      </c>
    </row>
    <row r="116" spans="1:14">
      <c r="A116" s="3" t="s">
        <v>472</v>
      </c>
      <c r="B116" s="3">
        <v>37</v>
      </c>
      <c r="C116" s="4">
        <v>36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>
        <f t="shared" si="4"/>
        <v>36.5</v>
      </c>
    </row>
    <row r="117" spans="1:14">
      <c r="A117" s="3" t="s">
        <v>473</v>
      </c>
      <c r="B117" s="3">
        <v>38</v>
      </c>
      <c r="C117" s="4">
        <v>38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>
        <f t="shared" si="4"/>
        <v>38</v>
      </c>
    </row>
    <row r="118" spans="1:14">
      <c r="A118" s="3" t="s">
        <v>474</v>
      </c>
      <c r="B118" s="3">
        <v>13</v>
      </c>
      <c r="C118" s="4">
        <v>13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>
        <f t="shared" si="4"/>
        <v>13</v>
      </c>
    </row>
    <row r="119" spans="1:14">
      <c r="A119" s="3" t="s">
        <v>475</v>
      </c>
      <c r="B119" s="3">
        <v>15</v>
      </c>
      <c r="C119" s="4">
        <v>15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>
        <f t="shared" si="4"/>
        <v>15</v>
      </c>
    </row>
    <row r="120" spans="1:14">
      <c r="A120" s="3" t="s">
        <v>476</v>
      </c>
      <c r="B120" s="3">
        <v>7</v>
      </c>
      <c r="C120" s="4">
        <v>7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>
        <f t="shared" si="4"/>
        <v>7</v>
      </c>
    </row>
    <row r="121" spans="1:14">
      <c r="A121" s="3" t="s">
        <v>477</v>
      </c>
      <c r="B121" s="3">
        <v>13</v>
      </c>
      <c r="C121" s="4">
        <v>13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>
        <f t="shared" si="4"/>
        <v>13</v>
      </c>
    </row>
    <row r="122" spans="1:14">
      <c r="A122" s="3" t="s">
        <v>478</v>
      </c>
      <c r="B122" s="3">
        <v>4</v>
      </c>
      <c r="C122" s="4">
        <v>4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>
        <f t="shared" si="4"/>
        <v>4</v>
      </c>
    </row>
    <row r="123" spans="1:14">
      <c r="A123" s="3" t="s">
        <v>479</v>
      </c>
      <c r="B123" s="3">
        <v>9</v>
      </c>
      <c r="C123" s="4">
        <v>9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>
        <f t="shared" si="4"/>
        <v>9</v>
      </c>
    </row>
    <row r="124" spans="1:14">
      <c r="A124" s="3" t="s">
        <v>480</v>
      </c>
      <c r="B124" s="3">
        <v>18</v>
      </c>
      <c r="C124" s="4">
        <v>18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f t="shared" si="4"/>
        <v>18</v>
      </c>
    </row>
    <row r="125" spans="1:14">
      <c r="A125" s="2" t="s">
        <v>481</v>
      </c>
      <c r="B125" s="2">
        <f>SUM(B39:B124)</f>
        <v>1103</v>
      </c>
      <c r="C125" s="2">
        <f t="shared" ref="C125:N125" si="5">SUM(C39:C124)</f>
        <v>1103</v>
      </c>
      <c r="D125" s="2">
        <f t="shared" si="5"/>
        <v>0</v>
      </c>
      <c r="E125" s="2">
        <f t="shared" si="5"/>
        <v>0</v>
      </c>
      <c r="F125" s="2">
        <f t="shared" si="5"/>
        <v>0</v>
      </c>
      <c r="G125" s="2">
        <f t="shared" si="5"/>
        <v>0</v>
      </c>
      <c r="H125" s="2">
        <f t="shared" si="5"/>
        <v>0</v>
      </c>
      <c r="I125" s="2">
        <f t="shared" si="5"/>
        <v>0</v>
      </c>
      <c r="J125" s="2">
        <f t="shared" si="5"/>
        <v>0</v>
      </c>
      <c r="K125" s="2">
        <f t="shared" si="5"/>
        <v>0</v>
      </c>
      <c r="L125" s="2">
        <f t="shared" si="5"/>
        <v>0</v>
      </c>
      <c r="M125" s="2">
        <f t="shared" si="5"/>
        <v>0</v>
      </c>
      <c r="N125" s="2">
        <f t="shared" si="5"/>
        <v>1103</v>
      </c>
    </row>
    <row r="126" spans="1:14">
      <c r="A126" s="5" t="s">
        <v>482</v>
      </c>
      <c r="B126" s="5">
        <f>B125+B38</f>
        <v>1691</v>
      </c>
      <c r="C126" s="5">
        <f t="shared" ref="C126:N126" si="6">C125+C38</f>
        <v>1691</v>
      </c>
      <c r="D126" s="5">
        <f t="shared" si="6"/>
        <v>0</v>
      </c>
      <c r="E126" s="5">
        <f t="shared" si="6"/>
        <v>0</v>
      </c>
      <c r="F126" s="5">
        <f t="shared" si="6"/>
        <v>0</v>
      </c>
      <c r="G126" s="5">
        <f t="shared" si="6"/>
        <v>0</v>
      </c>
      <c r="H126" s="5">
        <f t="shared" si="6"/>
        <v>0</v>
      </c>
      <c r="I126" s="5">
        <f t="shared" si="6"/>
        <v>0</v>
      </c>
      <c r="J126" s="5">
        <f t="shared" si="6"/>
        <v>0</v>
      </c>
      <c r="K126" s="5">
        <f t="shared" si="6"/>
        <v>0</v>
      </c>
      <c r="L126" s="5">
        <f t="shared" si="6"/>
        <v>0</v>
      </c>
      <c r="M126" s="5">
        <f t="shared" si="6"/>
        <v>0</v>
      </c>
      <c r="N126" s="5">
        <f t="shared" si="6"/>
        <v>1691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AI327"/>
  <sheetViews>
    <sheetView workbookViewId="0">
      <pane xSplit="2" ySplit="2" topLeftCell="C306" activePane="bottomRight" state="frozen"/>
      <selection/>
      <selection pane="topRight"/>
      <selection pane="bottomLeft"/>
      <selection pane="bottomRight" activeCell="H334" sqref="H334"/>
    </sheetView>
  </sheetViews>
  <sheetFormatPr defaultColWidth="9" defaultRowHeight="13.5"/>
  <cols>
    <col min="2" max="2" width="14.875" customWidth="1"/>
    <col min="3" max="3" width="12.625"/>
    <col min="4" max="4" width="13.75"/>
    <col min="5" max="5" width="11.25" customWidth="1"/>
    <col min="6" max="6" width="11.5083333333333"/>
    <col min="7" max="7" width="12.625"/>
    <col min="8" max="8" width="13.75"/>
    <col min="9" max="9" width="12.625"/>
    <col min="10" max="12" width="11.5083333333333"/>
    <col min="13" max="13" width="12.625"/>
    <col min="14" max="15" width="11.5083333333333"/>
    <col min="16" max="16" width="12.625"/>
    <col min="17" max="18" width="11.5083333333333"/>
    <col min="19" max="23" width="12.625"/>
    <col min="24" max="25" width="11.5083333333333"/>
    <col min="26" max="27" width="14.125" customWidth="1"/>
    <col min="28" max="28" width="17.875" customWidth="1"/>
    <col min="29" max="30" width="15.375" customWidth="1"/>
    <col min="31" max="31" width="14.125" customWidth="1"/>
    <col min="32" max="32" width="9.5" customWidth="1"/>
  </cols>
  <sheetData>
    <row r="2" ht="16.5" spans="1:25">
      <c r="A2" s="139" t="s">
        <v>74</v>
      </c>
      <c r="B2" s="140" t="s">
        <v>75</v>
      </c>
      <c r="C2" s="141" t="s">
        <v>2</v>
      </c>
      <c r="D2" s="141" t="s">
        <v>3</v>
      </c>
      <c r="E2" s="141" t="s">
        <v>4</v>
      </c>
      <c r="F2" s="142" t="s">
        <v>5</v>
      </c>
      <c r="G2" s="142" t="s">
        <v>6</v>
      </c>
      <c r="H2" s="141" t="s">
        <v>7</v>
      </c>
      <c r="I2" s="141" t="s">
        <v>8</v>
      </c>
      <c r="J2" s="141" t="s">
        <v>9</v>
      </c>
      <c r="K2" s="141" t="s">
        <v>10</v>
      </c>
      <c r="L2" s="141" t="s">
        <v>11</v>
      </c>
      <c r="M2" s="141" t="s">
        <v>12</v>
      </c>
      <c r="N2" s="141" t="s">
        <v>13</v>
      </c>
      <c r="O2" s="141" t="s">
        <v>14</v>
      </c>
      <c r="P2" s="141" t="s">
        <v>15</v>
      </c>
      <c r="Q2" s="141" t="s">
        <v>16</v>
      </c>
      <c r="R2" s="141" t="s">
        <v>17</v>
      </c>
      <c r="S2" s="141" t="s">
        <v>18</v>
      </c>
      <c r="T2" s="141" t="s">
        <v>19</v>
      </c>
      <c r="U2" s="141" t="s">
        <v>20</v>
      </c>
      <c r="V2" s="141" t="s">
        <v>21</v>
      </c>
      <c r="W2" s="141" t="s">
        <v>22</v>
      </c>
      <c r="X2" s="141" t="s">
        <v>23</v>
      </c>
      <c r="Y2" s="141" t="s">
        <v>24</v>
      </c>
    </row>
    <row r="3" ht="15" customHeight="1" spans="1:25">
      <c r="A3" s="7" t="s">
        <v>76</v>
      </c>
      <c r="B3" s="8" t="s">
        <v>77</v>
      </c>
      <c r="C3" s="4">
        <f>D3+E3+F3+G3+H3+M3+P3+S3+I3</f>
        <v>8996039.63</v>
      </c>
      <c r="D3" s="4"/>
      <c r="E3" s="4">
        <f>SUM(费用表粘贴!D3:S3)</f>
        <v>0</v>
      </c>
      <c r="F3" s="4">
        <f>费用表粘贴!T3</f>
        <v>0</v>
      </c>
      <c r="G3" s="4">
        <f>费用表粘贴!Y3</f>
        <v>0</v>
      </c>
      <c r="H3" s="9">
        <f>费用表粘贴!U3</f>
        <v>5759787.63</v>
      </c>
      <c r="I3" s="9">
        <f>J3+K3+L3</f>
        <v>0</v>
      </c>
      <c r="J3" s="4">
        <f>费用表粘贴!AK3</f>
        <v>0</v>
      </c>
      <c r="K3" s="4">
        <f>费用表粘贴!AL3</f>
        <v>0</v>
      </c>
      <c r="L3" s="4">
        <f>费用表粘贴!AJ3</f>
        <v>0</v>
      </c>
      <c r="M3" s="9">
        <f>N3+O3</f>
        <v>0</v>
      </c>
      <c r="N3" s="4">
        <f>费用表粘贴!Z3</f>
        <v>0</v>
      </c>
      <c r="O3" s="4">
        <f>费用表粘贴!AA3</f>
        <v>0</v>
      </c>
      <c r="P3" s="9">
        <f>Q3+R3</f>
        <v>0</v>
      </c>
      <c r="Q3" s="4">
        <f>费用表粘贴!AB3</f>
        <v>0</v>
      </c>
      <c r="R3" s="4">
        <f>费用表粘贴!AC3</f>
        <v>0</v>
      </c>
      <c r="S3" s="9">
        <f>T3+U3+V3+W3+X3+Y3</f>
        <v>3236252</v>
      </c>
      <c r="T3" s="4">
        <f>费用表粘贴!AF3</f>
        <v>812400</v>
      </c>
      <c r="U3" s="4">
        <f>费用表粘贴!AG3</f>
        <v>0</v>
      </c>
      <c r="V3" s="4">
        <f>费用表粘贴!AH3</f>
        <v>1214952</v>
      </c>
      <c r="W3" s="4">
        <f>费用表粘贴!AI3</f>
        <v>1208900</v>
      </c>
      <c r="X3" s="4">
        <f>费用表粘贴!AE3</f>
        <v>0</v>
      </c>
      <c r="Y3" s="4">
        <f>费用表粘贴!AD3</f>
        <v>0</v>
      </c>
    </row>
    <row r="4" ht="15" customHeight="1" spans="1:25">
      <c r="A4" s="7"/>
      <c r="B4" s="10" t="s">
        <v>78</v>
      </c>
      <c r="C4" s="4">
        <f t="shared" ref="C4:C35" si="0">D4+E4+F4+G4+H4+M4+P4+S4+I4</f>
        <v>12217811.32</v>
      </c>
      <c r="D4" s="4"/>
      <c r="E4" s="4">
        <f>SUM(费用表粘贴!D4:S4)</f>
        <v>0</v>
      </c>
      <c r="F4" s="4">
        <f>费用表粘贴!T4</f>
        <v>0</v>
      </c>
      <c r="G4" s="4">
        <f>费用表粘贴!Y4</f>
        <v>0</v>
      </c>
      <c r="H4" s="9">
        <f>费用表粘贴!U4</f>
        <v>12217811.32</v>
      </c>
      <c r="I4" s="9">
        <f t="shared" ref="I4:I35" si="1">J4+K4+L4</f>
        <v>0</v>
      </c>
      <c r="J4" s="4">
        <f>费用表粘贴!AK4</f>
        <v>0</v>
      </c>
      <c r="K4" s="4">
        <f>费用表粘贴!AL4</f>
        <v>0</v>
      </c>
      <c r="L4" s="4">
        <f>费用表粘贴!AJ4</f>
        <v>0</v>
      </c>
      <c r="M4" s="9">
        <f t="shared" ref="M4:M35" si="2">N4+O4</f>
        <v>0</v>
      </c>
      <c r="N4" s="4">
        <f>费用表粘贴!Z4</f>
        <v>0</v>
      </c>
      <c r="O4" s="4">
        <f>费用表粘贴!AA4</f>
        <v>0</v>
      </c>
      <c r="P4" s="9">
        <f t="shared" ref="P4:P35" si="3">Q4+R4</f>
        <v>0</v>
      </c>
      <c r="Q4" s="4">
        <f>费用表粘贴!AB4</f>
        <v>0</v>
      </c>
      <c r="R4" s="4">
        <f>费用表粘贴!AC4</f>
        <v>0</v>
      </c>
      <c r="S4" s="9">
        <f t="shared" ref="S4:S35" si="4">T4+U4+V4+W4+X4+Y4</f>
        <v>0</v>
      </c>
      <c r="T4" s="4">
        <f>费用表粘贴!AF4</f>
        <v>0</v>
      </c>
      <c r="U4" s="4">
        <f>费用表粘贴!AG4</f>
        <v>0</v>
      </c>
      <c r="V4" s="4">
        <f>费用表粘贴!AH4</f>
        <v>0</v>
      </c>
      <c r="W4" s="4">
        <f>费用表粘贴!AI4</f>
        <v>0</v>
      </c>
      <c r="X4" s="4">
        <f>费用表粘贴!AE4</f>
        <v>0</v>
      </c>
      <c r="Y4" s="4">
        <f>费用表粘贴!AD4</f>
        <v>0</v>
      </c>
    </row>
    <row r="5" ht="15" customHeight="1" spans="1:25">
      <c r="A5" s="7"/>
      <c r="B5" s="10" t="s">
        <v>79</v>
      </c>
      <c r="C5" s="4">
        <f t="shared" si="0"/>
        <v>121009.71</v>
      </c>
      <c r="D5" s="4"/>
      <c r="E5" s="4">
        <f>SUM(费用表粘贴!D5:S5)</f>
        <v>0</v>
      </c>
      <c r="F5" s="4">
        <f>费用表粘贴!T5</f>
        <v>0</v>
      </c>
      <c r="G5" s="4">
        <f>费用表粘贴!Y5</f>
        <v>0</v>
      </c>
      <c r="H5" s="9">
        <f>费用表粘贴!U5</f>
        <v>0</v>
      </c>
      <c r="I5" s="9">
        <f t="shared" si="1"/>
        <v>0</v>
      </c>
      <c r="J5" s="4">
        <f>费用表粘贴!AK5</f>
        <v>0</v>
      </c>
      <c r="K5" s="4">
        <f>费用表粘贴!AL5</f>
        <v>0</v>
      </c>
      <c r="L5" s="4">
        <f>费用表粘贴!AJ5</f>
        <v>0</v>
      </c>
      <c r="M5" s="9">
        <f t="shared" si="2"/>
        <v>0</v>
      </c>
      <c r="N5" s="4">
        <f>费用表粘贴!Z5</f>
        <v>0</v>
      </c>
      <c r="O5" s="4">
        <f>费用表粘贴!AA5</f>
        <v>0</v>
      </c>
      <c r="P5" s="9">
        <f t="shared" si="3"/>
        <v>0</v>
      </c>
      <c r="Q5" s="4">
        <f>费用表粘贴!AB5</f>
        <v>0</v>
      </c>
      <c r="R5" s="4">
        <f>费用表粘贴!AC5</f>
        <v>0</v>
      </c>
      <c r="S5" s="9">
        <f t="shared" si="4"/>
        <v>121009.71</v>
      </c>
      <c r="T5" s="4">
        <f>费用表粘贴!AF5</f>
        <v>121009.71</v>
      </c>
      <c r="U5" s="4">
        <f>费用表粘贴!AG5</f>
        <v>0</v>
      </c>
      <c r="V5" s="4">
        <f>费用表粘贴!AH5</f>
        <v>0</v>
      </c>
      <c r="W5" s="4">
        <f>费用表粘贴!AI5</f>
        <v>0</v>
      </c>
      <c r="X5" s="4">
        <f>费用表粘贴!AE5</f>
        <v>0</v>
      </c>
      <c r="Y5" s="4">
        <f>费用表粘贴!AD5</f>
        <v>0</v>
      </c>
    </row>
    <row r="6" ht="15" customHeight="1" spans="1:25">
      <c r="A6" s="7"/>
      <c r="B6" s="10" t="s">
        <v>80</v>
      </c>
      <c r="C6" s="4">
        <f t="shared" si="0"/>
        <v>2623140.23</v>
      </c>
      <c r="D6" s="4"/>
      <c r="E6" s="4">
        <f>SUM(费用表粘贴!D6:S6)</f>
        <v>1264.88</v>
      </c>
      <c r="F6" s="4">
        <f>费用表粘贴!T6</f>
        <v>52405.51</v>
      </c>
      <c r="G6" s="4">
        <f>费用表粘贴!Y6</f>
        <v>6869.93</v>
      </c>
      <c r="H6" s="9">
        <f>费用表粘贴!U6</f>
        <v>1840999.37</v>
      </c>
      <c r="I6" s="9">
        <f t="shared" si="1"/>
        <v>76348.51</v>
      </c>
      <c r="J6" s="4">
        <f>费用表粘贴!AK6</f>
        <v>18471.79</v>
      </c>
      <c r="K6" s="4">
        <f>费用表粘贴!AL6</f>
        <v>28505.49</v>
      </c>
      <c r="L6" s="4">
        <f>费用表粘贴!AJ6</f>
        <v>29371.23</v>
      </c>
      <c r="M6" s="9">
        <f t="shared" si="2"/>
        <v>36854.39</v>
      </c>
      <c r="N6" s="4">
        <f>费用表粘贴!Z6</f>
        <v>0</v>
      </c>
      <c r="O6" s="4">
        <f>费用表粘贴!AA6</f>
        <v>36854.39</v>
      </c>
      <c r="P6" s="9">
        <f t="shared" si="3"/>
        <v>24841.29</v>
      </c>
      <c r="Q6" s="4">
        <f>费用表粘贴!AB6</f>
        <v>14175.31</v>
      </c>
      <c r="R6" s="4">
        <f>费用表粘贴!AC6</f>
        <v>10665.98</v>
      </c>
      <c r="S6" s="9">
        <f t="shared" si="4"/>
        <v>583556.35</v>
      </c>
      <c r="T6" s="4">
        <f>费用表粘贴!AF6</f>
        <v>310282.32</v>
      </c>
      <c r="U6" s="4">
        <f>费用表粘贴!AG6</f>
        <v>57115.96</v>
      </c>
      <c r="V6" s="4">
        <f>费用表粘贴!AH6</f>
        <v>114485.69</v>
      </c>
      <c r="W6" s="4">
        <f>费用表粘贴!AI6</f>
        <v>69601.54</v>
      </c>
      <c r="X6" s="4">
        <f>费用表粘贴!AE6</f>
        <v>5669.59</v>
      </c>
      <c r="Y6" s="4">
        <f>费用表粘贴!AD6</f>
        <v>26401.25</v>
      </c>
    </row>
    <row r="7" ht="15" customHeight="1" spans="1:25">
      <c r="A7" s="7"/>
      <c r="B7" s="10" t="s">
        <v>81</v>
      </c>
      <c r="C7" s="4">
        <f t="shared" si="0"/>
        <v>0</v>
      </c>
      <c r="D7" s="4"/>
      <c r="E7" s="4">
        <f>SUM(费用表粘贴!D7:S7)</f>
        <v>0</v>
      </c>
      <c r="F7" s="4">
        <f>费用表粘贴!T7</f>
        <v>0</v>
      </c>
      <c r="G7" s="4">
        <f>费用表粘贴!Y7</f>
        <v>0</v>
      </c>
      <c r="H7" s="9">
        <f>费用表粘贴!U7</f>
        <v>0</v>
      </c>
      <c r="I7" s="9">
        <f t="shared" si="1"/>
        <v>0</v>
      </c>
      <c r="J7" s="4">
        <f>费用表粘贴!AK7</f>
        <v>0</v>
      </c>
      <c r="K7" s="4">
        <f>费用表粘贴!AL7</f>
        <v>0</v>
      </c>
      <c r="L7" s="4">
        <f>费用表粘贴!AJ7</f>
        <v>0</v>
      </c>
      <c r="M7" s="9">
        <f t="shared" si="2"/>
        <v>0</v>
      </c>
      <c r="N7" s="4">
        <f>费用表粘贴!Z7</f>
        <v>0</v>
      </c>
      <c r="O7" s="4">
        <f>费用表粘贴!AA7</f>
        <v>0</v>
      </c>
      <c r="P7" s="9">
        <f t="shared" si="3"/>
        <v>0</v>
      </c>
      <c r="Q7" s="4">
        <f>费用表粘贴!AB7</f>
        <v>0</v>
      </c>
      <c r="R7" s="4">
        <f>费用表粘贴!AC7</f>
        <v>0</v>
      </c>
      <c r="S7" s="9">
        <f t="shared" si="4"/>
        <v>0</v>
      </c>
      <c r="T7" s="4">
        <f>费用表粘贴!AF7</f>
        <v>0</v>
      </c>
      <c r="U7" s="4">
        <f>费用表粘贴!AG7</f>
        <v>0</v>
      </c>
      <c r="V7" s="4">
        <f>费用表粘贴!AH7</f>
        <v>0</v>
      </c>
      <c r="W7" s="4">
        <f>费用表粘贴!AI7</f>
        <v>0</v>
      </c>
      <c r="X7" s="4">
        <f>费用表粘贴!AE7</f>
        <v>0</v>
      </c>
      <c r="Y7" s="4">
        <f>费用表粘贴!AD7</f>
        <v>0</v>
      </c>
    </row>
    <row r="8" ht="15" customHeight="1" spans="1:25">
      <c r="A8" s="7"/>
      <c r="B8" s="10" t="s">
        <v>82</v>
      </c>
      <c r="C8" s="4">
        <f t="shared" si="0"/>
        <v>1708391.44</v>
      </c>
      <c r="D8" s="4"/>
      <c r="E8" s="4">
        <f>SUM(费用表粘贴!D8:S8)</f>
        <v>-275131.31</v>
      </c>
      <c r="F8" s="4">
        <f>费用表粘贴!T8</f>
        <v>6.68</v>
      </c>
      <c r="G8" s="4">
        <f>费用表粘贴!Y8</f>
        <v>-1.14</v>
      </c>
      <c r="H8" s="9">
        <f>费用表粘贴!U8</f>
        <v>1150945.03</v>
      </c>
      <c r="I8" s="9">
        <f t="shared" si="1"/>
        <v>202470.66</v>
      </c>
      <c r="J8" s="4">
        <f>费用表粘贴!AK8</f>
        <v>74798.89</v>
      </c>
      <c r="K8" s="4">
        <f>费用表粘贴!AL8</f>
        <v>124912.14</v>
      </c>
      <c r="L8" s="4">
        <f>费用表粘贴!AJ8</f>
        <v>2759.63</v>
      </c>
      <c r="M8" s="9">
        <f t="shared" si="2"/>
        <v>473676.21</v>
      </c>
      <c r="N8" s="4">
        <f>费用表粘贴!Z8</f>
        <v>473640.88</v>
      </c>
      <c r="O8" s="4">
        <f>费用表粘贴!AA8</f>
        <v>35.33</v>
      </c>
      <c r="P8" s="9">
        <f t="shared" si="3"/>
        <v>54064.59</v>
      </c>
      <c r="Q8" s="4">
        <f>费用表粘贴!AB8</f>
        <v>5269.14</v>
      </c>
      <c r="R8" s="4">
        <f>费用表粘贴!AC8</f>
        <v>48795.45</v>
      </c>
      <c r="S8" s="9">
        <f t="shared" si="4"/>
        <v>102360.72</v>
      </c>
      <c r="T8" s="4">
        <f>费用表粘贴!AF8</f>
        <v>30304.38</v>
      </c>
      <c r="U8" s="4">
        <f>费用表粘贴!AG8</f>
        <v>2002.49</v>
      </c>
      <c r="V8" s="4">
        <f>费用表粘贴!AH8</f>
        <v>36678.98</v>
      </c>
      <c r="W8" s="4">
        <f>费用表粘贴!AI8</f>
        <v>33374.87</v>
      </c>
      <c r="X8" s="4">
        <f>费用表粘贴!AE8</f>
        <v>0</v>
      </c>
      <c r="Y8" s="4">
        <f>费用表粘贴!AD8</f>
        <v>0</v>
      </c>
    </row>
    <row r="9" ht="15" customHeight="1" spans="1:25">
      <c r="A9" s="7"/>
      <c r="B9" s="11" t="s">
        <v>83</v>
      </c>
      <c r="C9" s="4">
        <f t="shared" si="0"/>
        <v>4120000</v>
      </c>
      <c r="D9" s="4"/>
      <c r="E9" s="4">
        <f>SUM(费用表粘贴!D9:S9)</f>
        <v>4120000</v>
      </c>
      <c r="F9" s="4">
        <f>费用表粘贴!T9</f>
        <v>0</v>
      </c>
      <c r="G9" s="4">
        <f>费用表粘贴!Y9</f>
        <v>0</v>
      </c>
      <c r="H9" s="9">
        <f>费用表粘贴!U9</f>
        <v>0</v>
      </c>
      <c r="I9" s="9">
        <f t="shared" si="1"/>
        <v>0</v>
      </c>
      <c r="J9" s="4">
        <f>费用表粘贴!AK9</f>
        <v>0</v>
      </c>
      <c r="K9" s="4">
        <f>费用表粘贴!AL9</f>
        <v>0</v>
      </c>
      <c r="L9" s="4">
        <f>费用表粘贴!AJ9</f>
        <v>0</v>
      </c>
      <c r="M9" s="9">
        <f t="shared" si="2"/>
        <v>0</v>
      </c>
      <c r="N9" s="4">
        <f>费用表粘贴!Z9</f>
        <v>0</v>
      </c>
      <c r="O9" s="4">
        <f>费用表粘贴!AA9</f>
        <v>0</v>
      </c>
      <c r="P9" s="9">
        <f t="shared" si="3"/>
        <v>0</v>
      </c>
      <c r="Q9" s="4">
        <f>费用表粘贴!AB9</f>
        <v>0</v>
      </c>
      <c r="R9" s="4">
        <f>费用表粘贴!AC9</f>
        <v>0</v>
      </c>
      <c r="S9" s="9">
        <f t="shared" si="4"/>
        <v>0</v>
      </c>
      <c r="T9" s="4">
        <f>费用表粘贴!AF9</f>
        <v>0</v>
      </c>
      <c r="U9" s="4">
        <f>费用表粘贴!AG9</f>
        <v>0</v>
      </c>
      <c r="V9" s="4">
        <f>费用表粘贴!AH9</f>
        <v>0</v>
      </c>
      <c r="W9" s="4">
        <f>费用表粘贴!AI9</f>
        <v>0</v>
      </c>
      <c r="X9" s="4">
        <f>费用表粘贴!AE9</f>
        <v>0</v>
      </c>
      <c r="Y9" s="4">
        <f>费用表粘贴!AD9</f>
        <v>0</v>
      </c>
    </row>
    <row r="10" ht="15" customHeight="1" spans="1:25">
      <c r="A10" s="7"/>
      <c r="B10" s="10" t="s">
        <v>84</v>
      </c>
      <c r="C10" s="4">
        <f t="shared" si="0"/>
        <v>0</v>
      </c>
      <c r="D10" s="4"/>
      <c r="E10" s="4">
        <f>SUM(费用表粘贴!D10:S10)</f>
        <v>0</v>
      </c>
      <c r="F10" s="4">
        <f>费用表粘贴!T10</f>
        <v>0</v>
      </c>
      <c r="G10" s="4">
        <f>费用表粘贴!Y10</f>
        <v>0</v>
      </c>
      <c r="H10" s="9">
        <f>费用表粘贴!U10</f>
        <v>0</v>
      </c>
      <c r="I10" s="9">
        <f t="shared" si="1"/>
        <v>0</v>
      </c>
      <c r="J10" s="4">
        <f>费用表粘贴!AK10</f>
        <v>0</v>
      </c>
      <c r="K10" s="4">
        <f>费用表粘贴!AL10</f>
        <v>0</v>
      </c>
      <c r="L10" s="4">
        <f>费用表粘贴!AJ10</f>
        <v>0</v>
      </c>
      <c r="M10" s="9">
        <f t="shared" si="2"/>
        <v>0</v>
      </c>
      <c r="N10" s="4">
        <f>费用表粘贴!Z10</f>
        <v>0</v>
      </c>
      <c r="O10" s="4">
        <f>费用表粘贴!AA10</f>
        <v>0</v>
      </c>
      <c r="P10" s="9">
        <f t="shared" si="3"/>
        <v>0</v>
      </c>
      <c r="Q10" s="4">
        <f>费用表粘贴!AB10</f>
        <v>0</v>
      </c>
      <c r="R10" s="4">
        <f>费用表粘贴!AC10</f>
        <v>0</v>
      </c>
      <c r="S10" s="9">
        <f t="shared" si="4"/>
        <v>0</v>
      </c>
      <c r="T10" s="4">
        <f>费用表粘贴!AF10</f>
        <v>0</v>
      </c>
      <c r="U10" s="4">
        <f>费用表粘贴!AG10</f>
        <v>0</v>
      </c>
      <c r="V10" s="4">
        <f>费用表粘贴!AH10</f>
        <v>0</v>
      </c>
      <c r="W10" s="4">
        <f>费用表粘贴!AI10</f>
        <v>0</v>
      </c>
      <c r="X10" s="4">
        <f>费用表粘贴!AE10</f>
        <v>0</v>
      </c>
      <c r="Y10" s="4">
        <f>费用表粘贴!AD10</f>
        <v>0</v>
      </c>
    </row>
    <row r="11" ht="15" customHeight="1" spans="1:25">
      <c r="A11" s="7"/>
      <c r="B11" s="10" t="s">
        <v>85</v>
      </c>
      <c r="C11" s="4">
        <f t="shared" si="0"/>
        <v>0</v>
      </c>
      <c r="D11" s="4"/>
      <c r="E11" s="4">
        <f>SUM(费用表粘贴!D11:S11)</f>
        <v>0</v>
      </c>
      <c r="F11" s="4">
        <f>费用表粘贴!T11</f>
        <v>0</v>
      </c>
      <c r="G11" s="4">
        <f>费用表粘贴!Y11</f>
        <v>0</v>
      </c>
      <c r="H11" s="9">
        <f>费用表粘贴!U11</f>
        <v>0</v>
      </c>
      <c r="I11" s="9">
        <f t="shared" si="1"/>
        <v>0</v>
      </c>
      <c r="J11" s="4">
        <f>费用表粘贴!AK11</f>
        <v>0</v>
      </c>
      <c r="K11" s="4">
        <f>费用表粘贴!AL11</f>
        <v>0</v>
      </c>
      <c r="L11" s="4">
        <f>费用表粘贴!AJ11</f>
        <v>0</v>
      </c>
      <c r="M11" s="9">
        <f t="shared" si="2"/>
        <v>0</v>
      </c>
      <c r="N11" s="4">
        <f>费用表粘贴!Z11</f>
        <v>0</v>
      </c>
      <c r="O11" s="4">
        <f>费用表粘贴!AA11</f>
        <v>0</v>
      </c>
      <c r="P11" s="9">
        <f t="shared" si="3"/>
        <v>0</v>
      </c>
      <c r="Q11" s="4">
        <f>费用表粘贴!AB11</f>
        <v>0</v>
      </c>
      <c r="R11" s="4">
        <f>费用表粘贴!AC11</f>
        <v>0</v>
      </c>
      <c r="S11" s="9">
        <f t="shared" si="4"/>
        <v>0</v>
      </c>
      <c r="T11" s="4">
        <f>费用表粘贴!AF11</f>
        <v>0</v>
      </c>
      <c r="U11" s="4">
        <f>费用表粘贴!AG11</f>
        <v>0</v>
      </c>
      <c r="V11" s="4">
        <f>费用表粘贴!AH11</f>
        <v>0</v>
      </c>
      <c r="W11" s="4">
        <f>费用表粘贴!AI11</f>
        <v>0</v>
      </c>
      <c r="X11" s="4">
        <f>费用表粘贴!AE11</f>
        <v>0</v>
      </c>
      <c r="Y11" s="4">
        <f>费用表粘贴!AD11</f>
        <v>0</v>
      </c>
    </row>
    <row r="12" ht="15" customHeight="1" spans="1:25">
      <c r="A12" s="7"/>
      <c r="B12" s="12" t="s">
        <v>86</v>
      </c>
      <c r="C12" s="4">
        <f t="shared" si="0"/>
        <v>0</v>
      </c>
      <c r="D12" s="4"/>
      <c r="E12" s="4">
        <f>SUM(费用表粘贴!D12:S12)</f>
        <v>0</v>
      </c>
      <c r="F12" s="4">
        <f>费用表粘贴!T12</f>
        <v>0</v>
      </c>
      <c r="G12" s="4">
        <f>费用表粘贴!Y12</f>
        <v>0</v>
      </c>
      <c r="H12" s="9">
        <f>费用表粘贴!U12</f>
        <v>0</v>
      </c>
      <c r="I12" s="9">
        <f t="shared" si="1"/>
        <v>0</v>
      </c>
      <c r="J12" s="4">
        <f>费用表粘贴!AK12</f>
        <v>0</v>
      </c>
      <c r="K12" s="4">
        <f>费用表粘贴!AL12</f>
        <v>0</v>
      </c>
      <c r="L12" s="4">
        <f>费用表粘贴!AJ12</f>
        <v>0</v>
      </c>
      <c r="M12" s="9">
        <f t="shared" si="2"/>
        <v>0</v>
      </c>
      <c r="N12" s="4">
        <f>费用表粘贴!Z12</f>
        <v>0</v>
      </c>
      <c r="O12" s="4">
        <f>费用表粘贴!AA12</f>
        <v>0</v>
      </c>
      <c r="P12" s="9">
        <f t="shared" si="3"/>
        <v>0</v>
      </c>
      <c r="Q12" s="4">
        <f>费用表粘贴!AB12</f>
        <v>0</v>
      </c>
      <c r="R12" s="4">
        <f>费用表粘贴!AC12</f>
        <v>0</v>
      </c>
      <c r="S12" s="9">
        <f t="shared" si="4"/>
        <v>0</v>
      </c>
      <c r="T12" s="4">
        <f>费用表粘贴!AF12</f>
        <v>0</v>
      </c>
      <c r="U12" s="4">
        <f>费用表粘贴!AG12</f>
        <v>0</v>
      </c>
      <c r="V12" s="4">
        <f>费用表粘贴!AH12</f>
        <v>0</v>
      </c>
      <c r="W12" s="4">
        <f>费用表粘贴!AI12</f>
        <v>0</v>
      </c>
      <c r="X12" s="4">
        <f>费用表粘贴!AE12</f>
        <v>0</v>
      </c>
      <c r="Y12" s="4">
        <f>费用表粘贴!AD12</f>
        <v>0</v>
      </c>
    </row>
    <row r="13" ht="15" customHeight="1" spans="1:25">
      <c r="A13" s="7"/>
      <c r="B13" s="12" t="s">
        <v>87</v>
      </c>
      <c r="C13" s="4">
        <f t="shared" si="0"/>
        <v>0</v>
      </c>
      <c r="D13" s="4"/>
      <c r="E13" s="4">
        <f>SUM(费用表粘贴!D13:S13)</f>
        <v>0</v>
      </c>
      <c r="F13" s="4">
        <f>费用表粘贴!T13</f>
        <v>0</v>
      </c>
      <c r="G13" s="4">
        <f>费用表粘贴!Y13</f>
        <v>0</v>
      </c>
      <c r="H13" s="9">
        <f>费用表粘贴!U13</f>
        <v>0</v>
      </c>
      <c r="I13" s="9">
        <f t="shared" si="1"/>
        <v>0</v>
      </c>
      <c r="J13" s="4">
        <f>费用表粘贴!AK13</f>
        <v>0</v>
      </c>
      <c r="K13" s="4">
        <f>费用表粘贴!AL13</f>
        <v>0</v>
      </c>
      <c r="L13" s="4">
        <f>费用表粘贴!AJ13</f>
        <v>0</v>
      </c>
      <c r="M13" s="9">
        <f t="shared" si="2"/>
        <v>0</v>
      </c>
      <c r="N13" s="4">
        <f>费用表粘贴!Z13</f>
        <v>0</v>
      </c>
      <c r="O13" s="4">
        <f>费用表粘贴!AA13</f>
        <v>0</v>
      </c>
      <c r="P13" s="9">
        <f t="shared" si="3"/>
        <v>0</v>
      </c>
      <c r="Q13" s="4">
        <f>费用表粘贴!AB13</f>
        <v>0</v>
      </c>
      <c r="R13" s="4">
        <f>费用表粘贴!AC13</f>
        <v>0</v>
      </c>
      <c r="S13" s="9">
        <f t="shared" si="4"/>
        <v>0</v>
      </c>
      <c r="T13" s="4">
        <f>费用表粘贴!AF13</f>
        <v>0</v>
      </c>
      <c r="U13" s="4">
        <f>费用表粘贴!AG13</f>
        <v>0</v>
      </c>
      <c r="V13" s="4">
        <f>费用表粘贴!AH13</f>
        <v>0</v>
      </c>
      <c r="W13" s="4">
        <f>费用表粘贴!AI13</f>
        <v>0</v>
      </c>
      <c r="X13" s="4">
        <f>费用表粘贴!AE13</f>
        <v>0</v>
      </c>
      <c r="Y13" s="4">
        <f>费用表粘贴!AD13</f>
        <v>0</v>
      </c>
    </row>
    <row r="14" ht="15" customHeight="1" spans="1:25">
      <c r="A14" s="7"/>
      <c r="B14" s="12" t="s">
        <v>88</v>
      </c>
      <c r="C14" s="4">
        <f t="shared" si="0"/>
        <v>0</v>
      </c>
      <c r="D14" s="4"/>
      <c r="E14" s="4">
        <f>SUM(费用表粘贴!D14:S14)</f>
        <v>0</v>
      </c>
      <c r="F14" s="4">
        <f>费用表粘贴!T14</f>
        <v>0</v>
      </c>
      <c r="G14" s="4">
        <f>费用表粘贴!Y14</f>
        <v>0</v>
      </c>
      <c r="H14" s="9">
        <f>费用表粘贴!U14</f>
        <v>0</v>
      </c>
      <c r="I14" s="9">
        <f t="shared" si="1"/>
        <v>0</v>
      </c>
      <c r="J14" s="4">
        <f>费用表粘贴!AK14</f>
        <v>0</v>
      </c>
      <c r="K14" s="4">
        <f>费用表粘贴!AL14</f>
        <v>0</v>
      </c>
      <c r="L14" s="4">
        <f>费用表粘贴!AJ14</f>
        <v>0</v>
      </c>
      <c r="M14" s="9">
        <f t="shared" si="2"/>
        <v>0</v>
      </c>
      <c r="N14" s="4">
        <f>费用表粘贴!Z14</f>
        <v>0</v>
      </c>
      <c r="O14" s="4">
        <f>费用表粘贴!AA14</f>
        <v>0</v>
      </c>
      <c r="P14" s="9">
        <f t="shared" si="3"/>
        <v>0</v>
      </c>
      <c r="Q14" s="4">
        <f>费用表粘贴!AB14</f>
        <v>0</v>
      </c>
      <c r="R14" s="4">
        <f>费用表粘贴!AC14</f>
        <v>0</v>
      </c>
      <c r="S14" s="9">
        <f t="shared" si="4"/>
        <v>0</v>
      </c>
      <c r="T14" s="4">
        <f>费用表粘贴!AF14</f>
        <v>0</v>
      </c>
      <c r="U14" s="4">
        <f>费用表粘贴!AG14</f>
        <v>0</v>
      </c>
      <c r="V14" s="4">
        <f>费用表粘贴!AH14</f>
        <v>0</v>
      </c>
      <c r="W14" s="4">
        <f>费用表粘贴!AI14</f>
        <v>0</v>
      </c>
      <c r="X14" s="4">
        <f>费用表粘贴!AE14</f>
        <v>0</v>
      </c>
      <c r="Y14" s="4">
        <f>费用表粘贴!AD14</f>
        <v>0</v>
      </c>
    </row>
    <row r="15" ht="15" customHeight="1" spans="1:25">
      <c r="A15" s="7"/>
      <c r="B15" s="12" t="s">
        <v>89</v>
      </c>
      <c r="C15" s="4">
        <f t="shared" si="0"/>
        <v>0</v>
      </c>
      <c r="D15" s="4"/>
      <c r="E15" s="4">
        <f>SUM(费用表粘贴!D15:S15)</f>
        <v>0</v>
      </c>
      <c r="F15" s="4">
        <f>费用表粘贴!T15</f>
        <v>0</v>
      </c>
      <c r="G15" s="4">
        <f>费用表粘贴!Y15</f>
        <v>0</v>
      </c>
      <c r="H15" s="9">
        <f>费用表粘贴!U15</f>
        <v>0</v>
      </c>
      <c r="I15" s="9">
        <f t="shared" si="1"/>
        <v>0</v>
      </c>
      <c r="J15" s="4">
        <f>费用表粘贴!AK15</f>
        <v>0</v>
      </c>
      <c r="K15" s="4">
        <f>费用表粘贴!AL15</f>
        <v>0</v>
      </c>
      <c r="L15" s="4">
        <f>费用表粘贴!AJ15</f>
        <v>0</v>
      </c>
      <c r="M15" s="9">
        <f t="shared" si="2"/>
        <v>0</v>
      </c>
      <c r="N15" s="4">
        <f>费用表粘贴!Z15</f>
        <v>0</v>
      </c>
      <c r="O15" s="4">
        <f>费用表粘贴!AA15</f>
        <v>0</v>
      </c>
      <c r="P15" s="9">
        <f t="shared" si="3"/>
        <v>0</v>
      </c>
      <c r="Q15" s="4">
        <f>费用表粘贴!AB15</f>
        <v>0</v>
      </c>
      <c r="R15" s="4">
        <f>费用表粘贴!AC15</f>
        <v>0</v>
      </c>
      <c r="S15" s="9">
        <f t="shared" si="4"/>
        <v>0</v>
      </c>
      <c r="T15" s="4">
        <f>费用表粘贴!AF15</f>
        <v>0</v>
      </c>
      <c r="U15" s="4">
        <f>费用表粘贴!AG15</f>
        <v>0</v>
      </c>
      <c r="V15" s="4">
        <f>费用表粘贴!AH15</f>
        <v>0</v>
      </c>
      <c r="W15" s="4">
        <f>费用表粘贴!AI15</f>
        <v>0</v>
      </c>
      <c r="X15" s="4">
        <f>费用表粘贴!AE15</f>
        <v>0</v>
      </c>
      <c r="Y15" s="4">
        <f>费用表粘贴!AD15</f>
        <v>0</v>
      </c>
    </row>
    <row r="16" ht="15" customHeight="1" spans="1:25">
      <c r="A16" s="7"/>
      <c r="B16" s="12" t="s">
        <v>90</v>
      </c>
      <c r="C16" s="4">
        <f t="shared" si="0"/>
        <v>0</v>
      </c>
      <c r="D16" s="4"/>
      <c r="E16" s="4">
        <f>SUM(费用表粘贴!D16:S16)</f>
        <v>0</v>
      </c>
      <c r="F16" s="4">
        <f>费用表粘贴!T16</f>
        <v>0</v>
      </c>
      <c r="G16" s="4">
        <f>费用表粘贴!Y16</f>
        <v>0</v>
      </c>
      <c r="H16" s="9">
        <f>费用表粘贴!U16</f>
        <v>0</v>
      </c>
      <c r="I16" s="9">
        <f t="shared" si="1"/>
        <v>0</v>
      </c>
      <c r="J16" s="4">
        <f>费用表粘贴!AK16</f>
        <v>0</v>
      </c>
      <c r="K16" s="4">
        <f>费用表粘贴!AL16</f>
        <v>0</v>
      </c>
      <c r="L16" s="4">
        <f>费用表粘贴!AJ16</f>
        <v>0</v>
      </c>
      <c r="M16" s="9">
        <f t="shared" si="2"/>
        <v>0</v>
      </c>
      <c r="N16" s="4">
        <f>费用表粘贴!Z16</f>
        <v>0</v>
      </c>
      <c r="O16" s="4">
        <f>费用表粘贴!AA16</f>
        <v>0</v>
      </c>
      <c r="P16" s="9">
        <f t="shared" si="3"/>
        <v>0</v>
      </c>
      <c r="Q16" s="4">
        <f>费用表粘贴!AB16</f>
        <v>0</v>
      </c>
      <c r="R16" s="4">
        <f>费用表粘贴!AC16</f>
        <v>0</v>
      </c>
      <c r="S16" s="9">
        <f t="shared" si="4"/>
        <v>0</v>
      </c>
      <c r="T16" s="4">
        <f>费用表粘贴!AF16</f>
        <v>0</v>
      </c>
      <c r="U16" s="4">
        <f>费用表粘贴!AG16</f>
        <v>0</v>
      </c>
      <c r="V16" s="4">
        <f>费用表粘贴!AH16</f>
        <v>0</v>
      </c>
      <c r="W16" s="4">
        <f>费用表粘贴!AI16</f>
        <v>0</v>
      </c>
      <c r="X16" s="4">
        <f>费用表粘贴!AE16</f>
        <v>0</v>
      </c>
      <c r="Y16" s="4">
        <f>费用表粘贴!AD16</f>
        <v>0</v>
      </c>
    </row>
    <row r="17" ht="15" customHeight="1" spans="1:25">
      <c r="A17" s="7"/>
      <c r="B17" s="12" t="s">
        <v>91</v>
      </c>
      <c r="C17" s="4">
        <f t="shared" si="0"/>
        <v>0</v>
      </c>
      <c r="D17" s="4"/>
      <c r="E17" s="4">
        <f>SUM(费用表粘贴!D17:S17)</f>
        <v>0</v>
      </c>
      <c r="F17" s="4">
        <f>费用表粘贴!T17</f>
        <v>0</v>
      </c>
      <c r="G17" s="4">
        <f>费用表粘贴!Y17</f>
        <v>0</v>
      </c>
      <c r="H17" s="9">
        <f>费用表粘贴!U17</f>
        <v>0</v>
      </c>
      <c r="I17" s="9">
        <f t="shared" si="1"/>
        <v>0</v>
      </c>
      <c r="J17" s="4">
        <f>费用表粘贴!AK17</f>
        <v>0</v>
      </c>
      <c r="K17" s="4">
        <f>费用表粘贴!AL17</f>
        <v>0</v>
      </c>
      <c r="L17" s="4">
        <f>费用表粘贴!AJ17</f>
        <v>0</v>
      </c>
      <c r="M17" s="9">
        <f t="shared" si="2"/>
        <v>0</v>
      </c>
      <c r="N17" s="4">
        <f>费用表粘贴!Z17</f>
        <v>0</v>
      </c>
      <c r="O17" s="4">
        <f>费用表粘贴!AA17</f>
        <v>0</v>
      </c>
      <c r="P17" s="9">
        <f t="shared" si="3"/>
        <v>0</v>
      </c>
      <c r="Q17" s="4">
        <f>费用表粘贴!AB17</f>
        <v>0</v>
      </c>
      <c r="R17" s="4">
        <f>费用表粘贴!AC17</f>
        <v>0</v>
      </c>
      <c r="S17" s="9">
        <f t="shared" si="4"/>
        <v>0</v>
      </c>
      <c r="T17" s="4">
        <f>费用表粘贴!AF17</f>
        <v>0</v>
      </c>
      <c r="U17" s="4">
        <f>费用表粘贴!AG17</f>
        <v>0</v>
      </c>
      <c r="V17" s="4">
        <f>费用表粘贴!AH17</f>
        <v>0</v>
      </c>
      <c r="W17" s="4">
        <f>费用表粘贴!AI17</f>
        <v>0</v>
      </c>
      <c r="X17" s="4">
        <f>费用表粘贴!AE17</f>
        <v>0</v>
      </c>
      <c r="Y17" s="4">
        <f>费用表粘贴!AD17</f>
        <v>0</v>
      </c>
    </row>
    <row r="18" ht="15" customHeight="1" spans="1:25">
      <c r="A18" s="7"/>
      <c r="B18" s="12" t="s">
        <v>92</v>
      </c>
      <c r="C18" s="4">
        <f t="shared" si="0"/>
        <v>0</v>
      </c>
      <c r="D18" s="4"/>
      <c r="E18" s="4">
        <f>SUM(费用表粘贴!D18:S18)</f>
        <v>0</v>
      </c>
      <c r="F18" s="4">
        <f>费用表粘贴!T18</f>
        <v>0</v>
      </c>
      <c r="G18" s="4">
        <f>费用表粘贴!Y18</f>
        <v>0</v>
      </c>
      <c r="H18" s="9">
        <f>费用表粘贴!U18</f>
        <v>0</v>
      </c>
      <c r="I18" s="9">
        <f t="shared" si="1"/>
        <v>0</v>
      </c>
      <c r="J18" s="4">
        <f>费用表粘贴!AK18</f>
        <v>0</v>
      </c>
      <c r="K18" s="4">
        <f>费用表粘贴!AL18</f>
        <v>0</v>
      </c>
      <c r="L18" s="4">
        <f>费用表粘贴!AJ18</f>
        <v>0</v>
      </c>
      <c r="M18" s="9">
        <f t="shared" si="2"/>
        <v>0</v>
      </c>
      <c r="N18" s="4">
        <f>费用表粘贴!Z18</f>
        <v>0</v>
      </c>
      <c r="O18" s="4">
        <f>费用表粘贴!AA18</f>
        <v>0</v>
      </c>
      <c r="P18" s="9">
        <f t="shared" si="3"/>
        <v>0</v>
      </c>
      <c r="Q18" s="4">
        <f>费用表粘贴!AB18</f>
        <v>0</v>
      </c>
      <c r="R18" s="4">
        <f>费用表粘贴!AC18</f>
        <v>0</v>
      </c>
      <c r="S18" s="9">
        <f t="shared" si="4"/>
        <v>0</v>
      </c>
      <c r="T18" s="4">
        <f>费用表粘贴!AF18</f>
        <v>0</v>
      </c>
      <c r="U18" s="4">
        <f>费用表粘贴!AG18</f>
        <v>0</v>
      </c>
      <c r="V18" s="4">
        <f>费用表粘贴!AH18</f>
        <v>0</v>
      </c>
      <c r="W18" s="4">
        <f>费用表粘贴!AI18</f>
        <v>0</v>
      </c>
      <c r="X18" s="4">
        <f>费用表粘贴!AE18</f>
        <v>0</v>
      </c>
      <c r="Y18" s="4">
        <f>费用表粘贴!AD18</f>
        <v>0</v>
      </c>
    </row>
    <row r="19" ht="15" customHeight="1" spans="1:25">
      <c r="A19" s="7"/>
      <c r="B19" s="12" t="s">
        <v>93</v>
      </c>
      <c r="C19" s="4">
        <f t="shared" si="0"/>
        <v>0</v>
      </c>
      <c r="D19" s="4"/>
      <c r="E19" s="4">
        <f>SUM(费用表粘贴!D19:S19)</f>
        <v>0</v>
      </c>
      <c r="F19" s="4">
        <f>费用表粘贴!T19</f>
        <v>0</v>
      </c>
      <c r="G19" s="4">
        <f>费用表粘贴!Y19</f>
        <v>0</v>
      </c>
      <c r="H19" s="9">
        <f>费用表粘贴!U19</f>
        <v>0</v>
      </c>
      <c r="I19" s="9">
        <f t="shared" si="1"/>
        <v>0</v>
      </c>
      <c r="J19" s="4">
        <f>费用表粘贴!AK19</f>
        <v>0</v>
      </c>
      <c r="K19" s="4">
        <f>费用表粘贴!AL19</f>
        <v>0</v>
      </c>
      <c r="L19" s="4">
        <f>费用表粘贴!AJ19</f>
        <v>0</v>
      </c>
      <c r="M19" s="9">
        <f t="shared" si="2"/>
        <v>0</v>
      </c>
      <c r="N19" s="4">
        <f>费用表粘贴!Z19</f>
        <v>0</v>
      </c>
      <c r="O19" s="4">
        <f>费用表粘贴!AA19</f>
        <v>0</v>
      </c>
      <c r="P19" s="9">
        <f t="shared" si="3"/>
        <v>0</v>
      </c>
      <c r="Q19" s="4">
        <f>费用表粘贴!AB19</f>
        <v>0</v>
      </c>
      <c r="R19" s="4">
        <f>费用表粘贴!AC19</f>
        <v>0</v>
      </c>
      <c r="S19" s="9">
        <f t="shared" si="4"/>
        <v>0</v>
      </c>
      <c r="T19" s="4">
        <f>费用表粘贴!AF19</f>
        <v>0</v>
      </c>
      <c r="U19" s="4">
        <f>费用表粘贴!AG19</f>
        <v>0</v>
      </c>
      <c r="V19" s="4">
        <f>费用表粘贴!AH19</f>
        <v>0</v>
      </c>
      <c r="W19" s="4">
        <f>费用表粘贴!AI19</f>
        <v>0</v>
      </c>
      <c r="X19" s="4">
        <f>费用表粘贴!AE19</f>
        <v>0</v>
      </c>
      <c r="Y19" s="4">
        <f>费用表粘贴!AD19</f>
        <v>0</v>
      </c>
    </row>
    <row r="20" ht="15" customHeight="1" spans="1:25">
      <c r="A20" s="7"/>
      <c r="B20" s="13" t="s">
        <v>94</v>
      </c>
      <c r="C20" s="4">
        <f t="shared" si="0"/>
        <v>0</v>
      </c>
      <c r="D20" s="4"/>
      <c r="E20" s="4">
        <f>SUM(费用表粘贴!D20:S20)</f>
        <v>0</v>
      </c>
      <c r="F20" s="4">
        <f>费用表粘贴!T20</f>
        <v>0</v>
      </c>
      <c r="G20" s="4">
        <f>费用表粘贴!Y20</f>
        <v>0</v>
      </c>
      <c r="H20" s="9">
        <f>费用表粘贴!U20</f>
        <v>0</v>
      </c>
      <c r="I20" s="9">
        <f t="shared" si="1"/>
        <v>0</v>
      </c>
      <c r="J20" s="4">
        <f>费用表粘贴!AK20</f>
        <v>0</v>
      </c>
      <c r="K20" s="4">
        <f>费用表粘贴!AL20</f>
        <v>0</v>
      </c>
      <c r="L20" s="4">
        <f>费用表粘贴!AJ20</f>
        <v>0</v>
      </c>
      <c r="M20" s="9">
        <f t="shared" si="2"/>
        <v>0</v>
      </c>
      <c r="N20" s="4">
        <f>费用表粘贴!Z20</f>
        <v>0</v>
      </c>
      <c r="O20" s="4">
        <f>费用表粘贴!AA20</f>
        <v>0</v>
      </c>
      <c r="P20" s="9">
        <f t="shared" si="3"/>
        <v>0</v>
      </c>
      <c r="Q20" s="4">
        <f>费用表粘贴!AB20</f>
        <v>0</v>
      </c>
      <c r="R20" s="4">
        <f>费用表粘贴!AC20</f>
        <v>0</v>
      </c>
      <c r="S20" s="9">
        <f t="shared" si="4"/>
        <v>0</v>
      </c>
      <c r="T20" s="4">
        <f>费用表粘贴!AF20</f>
        <v>0</v>
      </c>
      <c r="U20" s="4">
        <f>费用表粘贴!AG20</f>
        <v>0</v>
      </c>
      <c r="V20" s="4">
        <f>费用表粘贴!AH20</f>
        <v>0</v>
      </c>
      <c r="W20" s="4">
        <f>费用表粘贴!AI20</f>
        <v>0</v>
      </c>
      <c r="X20" s="4">
        <f>费用表粘贴!AE20</f>
        <v>0</v>
      </c>
      <c r="Y20" s="4">
        <f>费用表粘贴!AD20</f>
        <v>0</v>
      </c>
    </row>
    <row r="21" ht="15" customHeight="1" spans="1:25">
      <c r="A21" s="7"/>
      <c r="B21" s="13" t="s">
        <v>95</v>
      </c>
      <c r="C21" s="4">
        <f t="shared" si="0"/>
        <v>0</v>
      </c>
      <c r="D21" s="4"/>
      <c r="E21" s="4">
        <f>SUM(费用表粘贴!D21:S21)</f>
        <v>0</v>
      </c>
      <c r="F21" s="4">
        <f>费用表粘贴!T21</f>
        <v>0</v>
      </c>
      <c r="G21" s="4">
        <f>费用表粘贴!Y21</f>
        <v>0</v>
      </c>
      <c r="H21" s="9">
        <f>费用表粘贴!U21</f>
        <v>0</v>
      </c>
      <c r="I21" s="9">
        <f t="shared" si="1"/>
        <v>0</v>
      </c>
      <c r="J21" s="4">
        <f>费用表粘贴!AK21</f>
        <v>0</v>
      </c>
      <c r="K21" s="4">
        <f>费用表粘贴!AL21</f>
        <v>0</v>
      </c>
      <c r="L21" s="4">
        <f>费用表粘贴!AJ21</f>
        <v>0</v>
      </c>
      <c r="M21" s="9">
        <f t="shared" si="2"/>
        <v>0</v>
      </c>
      <c r="N21" s="4">
        <f>费用表粘贴!Z21</f>
        <v>0</v>
      </c>
      <c r="O21" s="4">
        <f>费用表粘贴!AA21</f>
        <v>0</v>
      </c>
      <c r="P21" s="9">
        <f t="shared" si="3"/>
        <v>0</v>
      </c>
      <c r="Q21" s="4">
        <f>费用表粘贴!AB21</f>
        <v>0</v>
      </c>
      <c r="R21" s="4">
        <f>费用表粘贴!AC21</f>
        <v>0</v>
      </c>
      <c r="S21" s="9">
        <f t="shared" si="4"/>
        <v>0</v>
      </c>
      <c r="T21" s="4">
        <f>费用表粘贴!AF21</f>
        <v>0</v>
      </c>
      <c r="U21" s="4">
        <f>费用表粘贴!AG21</f>
        <v>0</v>
      </c>
      <c r="V21" s="4">
        <f>费用表粘贴!AH21</f>
        <v>0</v>
      </c>
      <c r="W21" s="4">
        <f>费用表粘贴!AI21</f>
        <v>0</v>
      </c>
      <c r="X21" s="4">
        <f>费用表粘贴!AE21</f>
        <v>0</v>
      </c>
      <c r="Y21" s="4">
        <f>费用表粘贴!AD21</f>
        <v>0</v>
      </c>
    </row>
    <row r="22" ht="15" customHeight="1" spans="1:25">
      <c r="A22" s="7"/>
      <c r="B22" s="13" t="s">
        <v>96</v>
      </c>
      <c r="C22" s="4">
        <f t="shared" si="0"/>
        <v>16000</v>
      </c>
      <c r="D22" s="4"/>
      <c r="E22" s="4">
        <f>SUM(费用表粘贴!D22:S22)</f>
        <v>16000</v>
      </c>
      <c r="F22" s="4">
        <f>费用表粘贴!T22</f>
        <v>0</v>
      </c>
      <c r="G22" s="4">
        <f>费用表粘贴!Y22</f>
        <v>0</v>
      </c>
      <c r="H22" s="9">
        <f>费用表粘贴!U22</f>
        <v>0</v>
      </c>
      <c r="I22" s="9">
        <f t="shared" si="1"/>
        <v>0</v>
      </c>
      <c r="J22" s="4">
        <f>费用表粘贴!AK22</f>
        <v>0</v>
      </c>
      <c r="K22" s="4">
        <f>费用表粘贴!AL22</f>
        <v>0</v>
      </c>
      <c r="L22" s="4">
        <f>费用表粘贴!AJ22</f>
        <v>0</v>
      </c>
      <c r="M22" s="9">
        <f t="shared" si="2"/>
        <v>0</v>
      </c>
      <c r="N22" s="4">
        <f>费用表粘贴!Z22</f>
        <v>0</v>
      </c>
      <c r="O22" s="4">
        <f>费用表粘贴!AA22</f>
        <v>0</v>
      </c>
      <c r="P22" s="9">
        <f t="shared" si="3"/>
        <v>0</v>
      </c>
      <c r="Q22" s="4">
        <f>费用表粘贴!AB22</f>
        <v>0</v>
      </c>
      <c r="R22" s="4">
        <f>费用表粘贴!AC22</f>
        <v>0</v>
      </c>
      <c r="S22" s="9">
        <f t="shared" si="4"/>
        <v>0</v>
      </c>
      <c r="T22" s="4">
        <f>费用表粘贴!AF22</f>
        <v>0</v>
      </c>
      <c r="U22" s="4">
        <f>费用表粘贴!AG22</f>
        <v>0</v>
      </c>
      <c r="V22" s="4">
        <f>费用表粘贴!AH22</f>
        <v>0</v>
      </c>
      <c r="W22" s="4">
        <f>费用表粘贴!AI22</f>
        <v>0</v>
      </c>
      <c r="X22" s="4">
        <f>费用表粘贴!AE22</f>
        <v>0</v>
      </c>
      <c r="Y22" s="4">
        <f>费用表粘贴!AD22</f>
        <v>0</v>
      </c>
    </row>
    <row r="23" ht="15" customHeight="1" spans="1:25">
      <c r="A23" s="7"/>
      <c r="B23" s="14" t="s">
        <v>97</v>
      </c>
      <c r="C23" s="15">
        <f t="shared" si="0"/>
        <v>29802392.33</v>
      </c>
      <c r="D23" s="15"/>
      <c r="E23" s="15">
        <f>SUM(费用表粘贴!D23:S23)</f>
        <v>3862133.57</v>
      </c>
      <c r="F23" s="15">
        <f>费用表粘贴!T23</f>
        <v>52412.19</v>
      </c>
      <c r="G23" s="15">
        <f>费用表粘贴!Y23</f>
        <v>6868.79</v>
      </c>
      <c r="H23" s="9">
        <f>费用表粘贴!U23</f>
        <v>20969543.35</v>
      </c>
      <c r="I23" s="9">
        <f t="shared" si="1"/>
        <v>278819.17</v>
      </c>
      <c r="J23" s="15">
        <f>费用表粘贴!AK23</f>
        <v>93270.68</v>
      </c>
      <c r="K23" s="15">
        <f>费用表粘贴!AL23</f>
        <v>153417.63</v>
      </c>
      <c r="L23" s="15">
        <f>费用表粘贴!AJ23</f>
        <v>32130.86</v>
      </c>
      <c r="M23" s="9">
        <f t="shared" si="2"/>
        <v>510530.6</v>
      </c>
      <c r="N23" s="15">
        <f>费用表粘贴!Z23</f>
        <v>473640.88</v>
      </c>
      <c r="O23" s="15">
        <f>费用表粘贴!AA23</f>
        <v>36889.72</v>
      </c>
      <c r="P23" s="9">
        <f t="shared" si="3"/>
        <v>78905.88</v>
      </c>
      <c r="Q23" s="15">
        <f>费用表粘贴!AB23</f>
        <v>19444.45</v>
      </c>
      <c r="R23" s="15">
        <f>费用表粘贴!AC23</f>
        <v>59461.43</v>
      </c>
      <c r="S23" s="9">
        <f t="shared" si="4"/>
        <v>4043178.78</v>
      </c>
      <c r="T23" s="15">
        <f>费用表粘贴!AF23</f>
        <v>1273996.41</v>
      </c>
      <c r="U23" s="15">
        <f>费用表粘贴!AG23</f>
        <v>59118.45</v>
      </c>
      <c r="V23" s="15">
        <f>费用表粘贴!AH23</f>
        <v>1366116.67</v>
      </c>
      <c r="W23" s="15">
        <f>费用表粘贴!AI23</f>
        <v>1311876.41</v>
      </c>
      <c r="X23" s="15">
        <f>费用表粘贴!AE23</f>
        <v>5669.59</v>
      </c>
      <c r="Y23" s="15">
        <f>费用表粘贴!AD23</f>
        <v>26401.25</v>
      </c>
    </row>
    <row r="24" ht="15" customHeight="1" spans="1:25">
      <c r="A24" s="7" t="s">
        <v>98</v>
      </c>
      <c r="B24" s="16" t="s">
        <v>99</v>
      </c>
      <c r="C24" s="4">
        <f t="shared" si="0"/>
        <v>37114530.08</v>
      </c>
      <c r="D24" s="4"/>
      <c r="E24" s="4">
        <f>SUM(费用表粘贴!D24:S24)</f>
        <v>-2545995.22</v>
      </c>
      <c r="F24" s="4">
        <f>费用表粘贴!T24</f>
        <v>596808.28</v>
      </c>
      <c r="G24" s="4">
        <f>费用表粘贴!Y24</f>
        <v>468606.02</v>
      </c>
      <c r="H24" s="9">
        <f>费用表粘贴!U24</f>
        <v>25806593.74</v>
      </c>
      <c r="I24" s="9">
        <f t="shared" si="1"/>
        <v>2291410.45</v>
      </c>
      <c r="J24" s="4">
        <f>费用表粘贴!AK24</f>
        <v>645964.78</v>
      </c>
      <c r="K24" s="4">
        <f>费用表粘贴!AL24</f>
        <v>751167.8</v>
      </c>
      <c r="L24" s="4">
        <f>费用表粘贴!AJ24</f>
        <v>894277.87</v>
      </c>
      <c r="M24" s="9">
        <f t="shared" si="2"/>
        <v>1164520.55</v>
      </c>
      <c r="N24" s="4">
        <f>费用表粘贴!Z24</f>
        <v>887850.89</v>
      </c>
      <c r="O24" s="4">
        <f>费用表粘贴!AA24</f>
        <v>276669.66</v>
      </c>
      <c r="P24" s="9">
        <f t="shared" si="3"/>
        <v>1710247.76</v>
      </c>
      <c r="Q24" s="4">
        <f>费用表粘贴!AB24</f>
        <v>1239407.08</v>
      </c>
      <c r="R24" s="4">
        <f>费用表粘贴!AC24</f>
        <v>470840.68</v>
      </c>
      <c r="S24" s="9">
        <f t="shared" si="4"/>
        <v>7622338.5</v>
      </c>
      <c r="T24" s="4">
        <f>费用表粘贴!AF24</f>
        <v>2068568.99</v>
      </c>
      <c r="U24" s="4">
        <f>费用表粘贴!AG24</f>
        <v>2902615.33</v>
      </c>
      <c r="V24" s="4">
        <f>费用表粘贴!AH24</f>
        <v>794945.66</v>
      </c>
      <c r="W24" s="4">
        <f>费用表粘贴!AI24</f>
        <v>905276.19</v>
      </c>
      <c r="X24" s="4">
        <f>费用表粘贴!AE24</f>
        <v>308413.99</v>
      </c>
      <c r="Y24" s="4">
        <f>费用表粘贴!AD24</f>
        <v>642518.34</v>
      </c>
    </row>
    <row r="25" ht="15" customHeight="1" spans="1:25">
      <c r="A25" s="7"/>
      <c r="B25" s="13" t="s">
        <v>100</v>
      </c>
      <c r="C25" s="4">
        <f t="shared" si="0"/>
        <v>-337880</v>
      </c>
      <c r="D25" s="4"/>
      <c r="E25" s="4">
        <f>SUM(费用表粘贴!D25:S25)</f>
        <v>-337880</v>
      </c>
      <c r="F25" s="4">
        <f>费用表粘贴!T25</f>
        <v>0</v>
      </c>
      <c r="G25" s="4">
        <f>费用表粘贴!Y25</f>
        <v>0</v>
      </c>
      <c r="H25" s="9">
        <f>费用表粘贴!U25</f>
        <v>0</v>
      </c>
      <c r="I25" s="9">
        <f t="shared" si="1"/>
        <v>0</v>
      </c>
      <c r="J25" s="4">
        <f>费用表粘贴!AK25</f>
        <v>0</v>
      </c>
      <c r="K25" s="4">
        <f>费用表粘贴!AL25</f>
        <v>0</v>
      </c>
      <c r="L25" s="4">
        <f>费用表粘贴!AJ25</f>
        <v>0</v>
      </c>
      <c r="M25" s="9">
        <f t="shared" si="2"/>
        <v>0</v>
      </c>
      <c r="N25" s="4">
        <f>费用表粘贴!Z25</f>
        <v>0</v>
      </c>
      <c r="O25" s="4">
        <f>费用表粘贴!AA25</f>
        <v>0</v>
      </c>
      <c r="P25" s="9">
        <f t="shared" si="3"/>
        <v>0</v>
      </c>
      <c r="Q25" s="4">
        <f>费用表粘贴!AB25</f>
        <v>0</v>
      </c>
      <c r="R25" s="4">
        <f>费用表粘贴!AC25</f>
        <v>0</v>
      </c>
      <c r="S25" s="9">
        <f t="shared" si="4"/>
        <v>0</v>
      </c>
      <c r="T25" s="4">
        <f>费用表粘贴!AF25</f>
        <v>0</v>
      </c>
      <c r="U25" s="4">
        <f>费用表粘贴!AG25</f>
        <v>0</v>
      </c>
      <c r="V25" s="4">
        <f>费用表粘贴!AH25</f>
        <v>0</v>
      </c>
      <c r="W25" s="4">
        <f>费用表粘贴!AI25</f>
        <v>0</v>
      </c>
      <c r="X25" s="4">
        <f>费用表粘贴!AE25</f>
        <v>0</v>
      </c>
      <c r="Y25" s="4">
        <f>费用表粘贴!AD25</f>
        <v>0</v>
      </c>
    </row>
    <row r="26" ht="15" customHeight="1" spans="1:25">
      <c r="A26" s="7"/>
      <c r="B26" s="13" t="s">
        <v>101</v>
      </c>
      <c r="C26" s="4">
        <f t="shared" si="0"/>
        <v>3618283.1</v>
      </c>
      <c r="D26" s="4"/>
      <c r="E26" s="4">
        <f>SUM(费用表粘贴!D26:S26)</f>
        <v>600617</v>
      </c>
      <c r="F26" s="4">
        <f>费用表粘贴!T26</f>
        <v>28190</v>
      </c>
      <c r="G26" s="4">
        <f>费用表粘贴!Y26</f>
        <v>24820</v>
      </c>
      <c r="H26" s="9">
        <f>费用表粘贴!U26</f>
        <v>1332509.53</v>
      </c>
      <c r="I26" s="9">
        <f t="shared" si="1"/>
        <v>117731.9</v>
      </c>
      <c r="J26" s="4">
        <f>费用表粘贴!AK26</f>
        <v>31000</v>
      </c>
      <c r="K26" s="4">
        <f>费用表粘贴!AL26</f>
        <v>33562.93</v>
      </c>
      <c r="L26" s="4">
        <f>费用表粘贴!AJ26</f>
        <v>53168.97</v>
      </c>
      <c r="M26" s="9">
        <f t="shared" si="2"/>
        <v>55077.1</v>
      </c>
      <c r="N26" s="4">
        <f>费用表粘贴!Z26</f>
        <v>38707</v>
      </c>
      <c r="O26" s="4">
        <f>费用表粘贴!AA26</f>
        <v>16370.1</v>
      </c>
      <c r="P26" s="9">
        <f t="shared" si="3"/>
        <v>62756.77</v>
      </c>
      <c r="Q26" s="4">
        <f>费用表粘贴!AB26</f>
        <v>43184.82</v>
      </c>
      <c r="R26" s="4">
        <f>费用表粘贴!AC26</f>
        <v>19571.95</v>
      </c>
      <c r="S26" s="9">
        <f t="shared" si="4"/>
        <v>1396580.8</v>
      </c>
      <c r="T26" s="4">
        <f>费用表粘贴!AF26</f>
        <v>108445.39</v>
      </c>
      <c r="U26" s="4">
        <f>费用表粘贴!AG26</f>
        <v>1163286.7</v>
      </c>
      <c r="V26" s="4">
        <f>费用表粘贴!AH26</f>
        <v>43950</v>
      </c>
      <c r="W26" s="4">
        <f>费用表粘贴!AI26</f>
        <v>40183.31</v>
      </c>
      <c r="X26" s="4">
        <f>费用表粘贴!AE26</f>
        <v>13100</v>
      </c>
      <c r="Y26" s="4">
        <f>费用表粘贴!AD26</f>
        <v>27615.4</v>
      </c>
    </row>
    <row r="27" ht="15" customHeight="1" spans="1:25">
      <c r="A27" s="7"/>
      <c r="B27" s="13" t="s">
        <v>102</v>
      </c>
      <c r="C27" s="4">
        <f t="shared" si="0"/>
        <v>30732.12</v>
      </c>
      <c r="D27" s="4"/>
      <c r="E27" s="4">
        <f>SUM(费用表粘贴!D27:S27)</f>
        <v>22909.78</v>
      </c>
      <c r="F27" s="4">
        <f>费用表粘贴!T27</f>
        <v>0</v>
      </c>
      <c r="G27" s="4">
        <f>费用表粘贴!Y27</f>
        <v>0</v>
      </c>
      <c r="H27" s="9">
        <f>费用表粘贴!U27</f>
        <v>4729.3</v>
      </c>
      <c r="I27" s="9">
        <f t="shared" si="1"/>
        <v>694.14</v>
      </c>
      <c r="J27" s="4">
        <f>费用表粘贴!AK27</f>
        <v>0</v>
      </c>
      <c r="K27" s="4">
        <f>费用表粘贴!AL27</f>
        <v>694.14</v>
      </c>
      <c r="L27" s="4">
        <f>费用表粘贴!AJ27</f>
        <v>0</v>
      </c>
      <c r="M27" s="9">
        <f t="shared" si="2"/>
        <v>0</v>
      </c>
      <c r="N27" s="4">
        <f>费用表粘贴!Z27</f>
        <v>0</v>
      </c>
      <c r="O27" s="4">
        <f>费用表粘贴!AA27</f>
        <v>0</v>
      </c>
      <c r="P27" s="9">
        <f t="shared" si="3"/>
        <v>0</v>
      </c>
      <c r="Q27" s="4">
        <f>费用表粘贴!AB27</f>
        <v>0</v>
      </c>
      <c r="R27" s="4">
        <f>费用表粘贴!AC27</f>
        <v>0</v>
      </c>
      <c r="S27" s="9">
        <f t="shared" si="4"/>
        <v>2398.9</v>
      </c>
      <c r="T27" s="4">
        <f>费用表粘贴!AF27</f>
        <v>0</v>
      </c>
      <c r="U27" s="4">
        <f>费用表粘贴!AG27</f>
        <v>0</v>
      </c>
      <c r="V27" s="4">
        <f>费用表粘贴!AH27</f>
        <v>0</v>
      </c>
      <c r="W27" s="4">
        <f>费用表粘贴!AI27</f>
        <v>0</v>
      </c>
      <c r="X27" s="4">
        <f>费用表粘贴!AE27</f>
        <v>0</v>
      </c>
      <c r="Y27" s="4">
        <f>费用表粘贴!AD27</f>
        <v>2398.9</v>
      </c>
    </row>
    <row r="28" ht="15" customHeight="1" spans="1:25">
      <c r="A28" s="7"/>
      <c r="B28" s="13" t="s">
        <v>103</v>
      </c>
      <c r="C28" s="4">
        <f t="shared" si="0"/>
        <v>931728.56</v>
      </c>
      <c r="D28" s="4"/>
      <c r="E28" s="4">
        <f>SUM(费用表粘贴!D28:S28)</f>
        <v>435202.69</v>
      </c>
      <c r="F28" s="4">
        <f>费用表粘贴!T28</f>
        <v>0</v>
      </c>
      <c r="G28" s="4">
        <f>费用表粘贴!Y28</f>
        <v>10453.79</v>
      </c>
      <c r="H28" s="9">
        <f>费用表粘贴!U28</f>
        <v>470041.33</v>
      </c>
      <c r="I28" s="9">
        <f t="shared" si="1"/>
        <v>0</v>
      </c>
      <c r="J28" s="4">
        <f>费用表粘贴!AK28</f>
        <v>0</v>
      </c>
      <c r="K28" s="4">
        <f>费用表粘贴!AL28</f>
        <v>0</v>
      </c>
      <c r="L28" s="4">
        <f>费用表粘贴!AJ28</f>
        <v>0</v>
      </c>
      <c r="M28" s="9">
        <f t="shared" si="2"/>
        <v>0</v>
      </c>
      <c r="N28" s="4">
        <f>费用表粘贴!Z28</f>
        <v>0</v>
      </c>
      <c r="O28" s="4">
        <f>费用表粘贴!AA28</f>
        <v>0</v>
      </c>
      <c r="P28" s="9">
        <f t="shared" si="3"/>
        <v>0</v>
      </c>
      <c r="Q28" s="4">
        <f>费用表粘贴!AB28</f>
        <v>0</v>
      </c>
      <c r="R28" s="4">
        <f>费用表粘贴!AC28</f>
        <v>0</v>
      </c>
      <c r="S28" s="9">
        <f t="shared" si="4"/>
        <v>16030.75</v>
      </c>
      <c r="T28" s="4">
        <f>费用表粘贴!AF28</f>
        <v>10146.38</v>
      </c>
      <c r="U28" s="4">
        <f>费用表粘贴!AG28</f>
        <v>2558.42</v>
      </c>
      <c r="V28" s="4">
        <f>费用表粘贴!AH28</f>
        <v>0</v>
      </c>
      <c r="W28" s="4">
        <f>费用表粘贴!AI28</f>
        <v>3325.95</v>
      </c>
      <c r="X28" s="4">
        <f>费用表粘贴!AE28</f>
        <v>0</v>
      </c>
      <c r="Y28" s="4">
        <f>费用表粘贴!AD28</f>
        <v>0</v>
      </c>
    </row>
    <row r="29" ht="15" customHeight="1" spans="1:25">
      <c r="A29" s="7"/>
      <c r="B29" s="13" t="s">
        <v>104</v>
      </c>
      <c r="C29" s="4">
        <f t="shared" si="0"/>
        <v>-219160.75</v>
      </c>
      <c r="D29" s="4"/>
      <c r="E29" s="4">
        <f>SUM(费用表粘贴!D29:S29)</f>
        <v>-296655.86</v>
      </c>
      <c r="F29" s="4">
        <f>费用表粘贴!T29</f>
        <v>0</v>
      </c>
      <c r="G29" s="4">
        <f>费用表粘贴!Y29</f>
        <v>0</v>
      </c>
      <c r="H29" s="9">
        <f>费用表粘贴!U29</f>
        <v>77495.11</v>
      </c>
      <c r="I29" s="9">
        <f t="shared" si="1"/>
        <v>0</v>
      </c>
      <c r="J29" s="4">
        <f>费用表粘贴!AK29</f>
        <v>0</v>
      </c>
      <c r="K29" s="4">
        <f>费用表粘贴!AL29</f>
        <v>0</v>
      </c>
      <c r="L29" s="4">
        <f>费用表粘贴!AJ29</f>
        <v>0</v>
      </c>
      <c r="M29" s="9">
        <f t="shared" si="2"/>
        <v>0</v>
      </c>
      <c r="N29" s="4">
        <f>费用表粘贴!Z29</f>
        <v>0</v>
      </c>
      <c r="O29" s="4">
        <f>费用表粘贴!AA29</f>
        <v>0</v>
      </c>
      <c r="P29" s="9">
        <f t="shared" si="3"/>
        <v>0</v>
      </c>
      <c r="Q29" s="4">
        <f>费用表粘贴!AB29</f>
        <v>0</v>
      </c>
      <c r="R29" s="4">
        <f>费用表粘贴!AC29</f>
        <v>0</v>
      </c>
      <c r="S29" s="9">
        <f t="shared" si="4"/>
        <v>0</v>
      </c>
      <c r="T29" s="4">
        <f>费用表粘贴!AF29</f>
        <v>0</v>
      </c>
      <c r="U29" s="4">
        <f>费用表粘贴!AG29</f>
        <v>0</v>
      </c>
      <c r="V29" s="4">
        <f>费用表粘贴!AH29</f>
        <v>0</v>
      </c>
      <c r="W29" s="4">
        <f>费用表粘贴!AI29</f>
        <v>0</v>
      </c>
      <c r="X29" s="4">
        <f>费用表粘贴!AE29</f>
        <v>0</v>
      </c>
      <c r="Y29" s="4">
        <f>费用表粘贴!AD29</f>
        <v>0</v>
      </c>
    </row>
    <row r="30" ht="15" customHeight="1" spans="1:25">
      <c r="A30" s="7"/>
      <c r="B30" s="13" t="s">
        <v>105</v>
      </c>
      <c r="C30" s="4">
        <f t="shared" si="0"/>
        <v>6370576.85</v>
      </c>
      <c r="D30" s="4"/>
      <c r="E30" s="4">
        <f>SUM(费用表粘贴!D30:S30)</f>
        <v>1342560.88</v>
      </c>
      <c r="F30" s="4">
        <f>费用表粘贴!T30</f>
        <v>42700.29</v>
      </c>
      <c r="G30" s="4">
        <f>费用表粘贴!Y30</f>
        <v>279143.32</v>
      </c>
      <c r="H30" s="9">
        <f>费用表粘贴!U30</f>
        <v>3370154.97</v>
      </c>
      <c r="I30" s="9">
        <f t="shared" si="1"/>
        <v>224556.23</v>
      </c>
      <c r="J30" s="4">
        <f>费用表粘贴!AK30</f>
        <v>87304.48</v>
      </c>
      <c r="K30" s="4">
        <f>费用表粘贴!AL30</f>
        <v>32753.36</v>
      </c>
      <c r="L30" s="4">
        <f>费用表粘贴!AJ30</f>
        <v>104498.39</v>
      </c>
      <c r="M30" s="9">
        <f t="shared" si="2"/>
        <v>49744.67</v>
      </c>
      <c r="N30" s="4">
        <f>费用表粘贴!Z30</f>
        <v>35584.25</v>
      </c>
      <c r="O30" s="4">
        <f>费用表粘贴!AA30</f>
        <v>14160.42</v>
      </c>
      <c r="P30" s="9">
        <f t="shared" si="3"/>
        <v>84491.18</v>
      </c>
      <c r="Q30" s="4">
        <f>费用表粘贴!AB30</f>
        <v>58870.49</v>
      </c>
      <c r="R30" s="4">
        <f>费用表粘贴!AC30</f>
        <v>25620.69</v>
      </c>
      <c r="S30" s="9">
        <f t="shared" si="4"/>
        <v>977225.31</v>
      </c>
      <c r="T30" s="4">
        <f>费用表粘贴!AF30</f>
        <v>270747.28</v>
      </c>
      <c r="U30" s="4">
        <f>费用表粘贴!AG30</f>
        <v>346374.22</v>
      </c>
      <c r="V30" s="4">
        <f>费用表粘贴!AH30</f>
        <v>90781.38</v>
      </c>
      <c r="W30" s="4">
        <f>费用表粘贴!AI30</f>
        <v>156330.42</v>
      </c>
      <c r="X30" s="4">
        <f>费用表粘贴!AE30</f>
        <v>39497.27</v>
      </c>
      <c r="Y30" s="4">
        <f>费用表粘贴!AD30</f>
        <v>73494.74</v>
      </c>
    </row>
    <row r="31" ht="15" customHeight="1" spans="1:25">
      <c r="A31" s="7"/>
      <c r="B31" s="13" t="s">
        <v>106</v>
      </c>
      <c r="C31" s="4">
        <f t="shared" si="0"/>
        <v>3199665.69</v>
      </c>
      <c r="D31" s="4"/>
      <c r="E31" s="4">
        <f>SUM(费用表粘贴!D31:S31)</f>
        <v>642850.78</v>
      </c>
      <c r="F31" s="4">
        <f>费用表粘贴!T31</f>
        <v>32649.68</v>
      </c>
      <c r="G31" s="4">
        <f>费用表粘贴!Y31</f>
        <v>34342.55</v>
      </c>
      <c r="H31" s="9">
        <f>费用表粘贴!U31</f>
        <v>1736814.56</v>
      </c>
      <c r="I31" s="9">
        <f t="shared" si="1"/>
        <v>128694.24</v>
      </c>
      <c r="J31" s="4">
        <f>费用表粘贴!AK31</f>
        <v>37470</v>
      </c>
      <c r="K31" s="4">
        <f>费用表粘贴!AL31</f>
        <v>39514.24</v>
      </c>
      <c r="L31" s="4">
        <f>费用表粘贴!AJ31</f>
        <v>51710</v>
      </c>
      <c r="M31" s="9">
        <f t="shared" si="2"/>
        <v>63429.96</v>
      </c>
      <c r="N31" s="4">
        <f>费用表粘贴!Z31</f>
        <v>47609.88</v>
      </c>
      <c r="O31" s="4">
        <f>费用表粘贴!AA31</f>
        <v>15820.08</v>
      </c>
      <c r="P31" s="9">
        <f t="shared" si="3"/>
        <v>91752.96</v>
      </c>
      <c r="Q31" s="4">
        <f>费用表粘贴!AB31</f>
        <v>65546.24</v>
      </c>
      <c r="R31" s="4">
        <f>费用表粘贴!AC31</f>
        <v>26206.72</v>
      </c>
      <c r="S31" s="9">
        <f t="shared" si="4"/>
        <v>469130.96</v>
      </c>
      <c r="T31" s="4">
        <f>费用表粘贴!AF31</f>
        <v>131924.56</v>
      </c>
      <c r="U31" s="4">
        <f>费用表粘贴!AG31</f>
        <v>175832.4</v>
      </c>
      <c r="V31" s="4">
        <f>费用表粘贴!AH31</f>
        <v>39444</v>
      </c>
      <c r="W31" s="4">
        <f>费用表粘贴!AI31</f>
        <v>70892</v>
      </c>
      <c r="X31" s="4">
        <f>费用表粘贴!AE31</f>
        <v>16840</v>
      </c>
      <c r="Y31" s="4">
        <f>费用表粘贴!AD31</f>
        <v>34198</v>
      </c>
    </row>
    <row r="32" ht="15" customHeight="1" spans="1:25">
      <c r="A32" s="7"/>
      <c r="B32" s="13" t="s">
        <v>107</v>
      </c>
      <c r="C32" s="4">
        <f t="shared" si="0"/>
        <v>0</v>
      </c>
      <c r="D32" s="4"/>
      <c r="E32" s="4">
        <f>SUM(费用表粘贴!D32:S32)</f>
        <v>0</v>
      </c>
      <c r="F32" s="4">
        <f>费用表粘贴!T32</f>
        <v>0</v>
      </c>
      <c r="G32" s="4">
        <f>费用表粘贴!Y32</f>
        <v>0</v>
      </c>
      <c r="H32" s="9">
        <f>费用表粘贴!U32</f>
        <v>0</v>
      </c>
      <c r="I32" s="9">
        <f t="shared" si="1"/>
        <v>0</v>
      </c>
      <c r="J32" s="4">
        <f>费用表粘贴!AK32</f>
        <v>0</v>
      </c>
      <c r="K32" s="4">
        <f>费用表粘贴!AL32</f>
        <v>0</v>
      </c>
      <c r="L32" s="4">
        <f>费用表粘贴!AJ32</f>
        <v>0</v>
      </c>
      <c r="M32" s="9">
        <f t="shared" si="2"/>
        <v>0</v>
      </c>
      <c r="N32" s="4">
        <f>费用表粘贴!Z32</f>
        <v>0</v>
      </c>
      <c r="O32" s="4">
        <f>费用表粘贴!AA32</f>
        <v>0</v>
      </c>
      <c r="P32" s="9">
        <f t="shared" si="3"/>
        <v>0</v>
      </c>
      <c r="Q32" s="4">
        <f>费用表粘贴!AB32</f>
        <v>0</v>
      </c>
      <c r="R32" s="4">
        <f>费用表粘贴!AC32</f>
        <v>0</v>
      </c>
      <c r="S32" s="9">
        <f t="shared" si="4"/>
        <v>0</v>
      </c>
      <c r="T32" s="4">
        <f>费用表粘贴!AF32</f>
        <v>0</v>
      </c>
      <c r="U32" s="4">
        <f>费用表粘贴!AG32</f>
        <v>0</v>
      </c>
      <c r="V32" s="4">
        <f>费用表粘贴!AH32</f>
        <v>0</v>
      </c>
      <c r="W32" s="4">
        <f>费用表粘贴!AI32</f>
        <v>0</v>
      </c>
      <c r="X32" s="4">
        <f>费用表粘贴!AE32</f>
        <v>0</v>
      </c>
      <c r="Y32" s="4">
        <f>费用表粘贴!AD32</f>
        <v>0</v>
      </c>
    </row>
    <row r="33" ht="15" customHeight="1" spans="1:25">
      <c r="A33" s="7"/>
      <c r="B33" s="13" t="s">
        <v>108</v>
      </c>
      <c r="C33" s="4">
        <f t="shared" si="0"/>
        <v>1445080</v>
      </c>
      <c r="D33" s="4"/>
      <c r="E33" s="4">
        <f>SUM(费用表粘贴!D33:S33)</f>
        <v>214995</v>
      </c>
      <c r="F33" s="4">
        <f>费用表粘贴!T33</f>
        <v>8570</v>
      </c>
      <c r="G33" s="4">
        <f>费用表粘贴!Y33</f>
        <v>10730</v>
      </c>
      <c r="H33" s="9">
        <f>费用表粘贴!U33</f>
        <v>986270</v>
      </c>
      <c r="I33" s="9">
        <f t="shared" si="1"/>
        <v>42550</v>
      </c>
      <c r="J33" s="4">
        <f>费用表粘贴!AK33</f>
        <v>12430</v>
      </c>
      <c r="K33" s="4">
        <f>费用表粘贴!AL33</f>
        <v>11170</v>
      </c>
      <c r="L33" s="4">
        <f>费用表粘贴!AJ33</f>
        <v>18950</v>
      </c>
      <c r="M33" s="9">
        <f t="shared" si="2"/>
        <v>18685</v>
      </c>
      <c r="N33" s="4">
        <f>费用表粘贴!Z33</f>
        <v>14705</v>
      </c>
      <c r="O33" s="4">
        <f>费用表粘贴!AA33</f>
        <v>3980</v>
      </c>
      <c r="P33" s="9">
        <f t="shared" si="3"/>
        <v>18760</v>
      </c>
      <c r="Q33" s="4">
        <f>费用表粘贴!AB33</f>
        <v>12820</v>
      </c>
      <c r="R33" s="4">
        <f>费用表粘贴!AC33</f>
        <v>5940</v>
      </c>
      <c r="S33" s="9">
        <f t="shared" si="4"/>
        <v>144520</v>
      </c>
      <c r="T33" s="4">
        <f>费用表粘贴!AF33</f>
        <v>46725</v>
      </c>
      <c r="U33" s="4">
        <f>费用表粘贴!AG33</f>
        <v>43265</v>
      </c>
      <c r="V33" s="4">
        <f>费用表粘贴!AH33</f>
        <v>16045</v>
      </c>
      <c r="W33" s="4">
        <f>费用表粘贴!AI33</f>
        <v>21985</v>
      </c>
      <c r="X33" s="4">
        <f>费用表粘贴!AE33</f>
        <v>6215</v>
      </c>
      <c r="Y33" s="4">
        <f>费用表粘贴!AD33</f>
        <v>10285</v>
      </c>
    </row>
    <row r="34" ht="15" customHeight="1" spans="1:25">
      <c r="A34" s="7"/>
      <c r="B34" s="13" t="s">
        <v>109</v>
      </c>
      <c r="C34" s="4">
        <f t="shared" si="0"/>
        <v>976405.08</v>
      </c>
      <c r="D34" s="4"/>
      <c r="E34" s="4">
        <f>SUM(费用表粘贴!D34:S34)</f>
        <v>-54765.5</v>
      </c>
      <c r="F34" s="4">
        <f>费用表粘贴!T34</f>
        <v>12136.16</v>
      </c>
      <c r="G34" s="4">
        <f>费用表粘贴!Y34</f>
        <v>9595.34</v>
      </c>
      <c r="H34" s="9">
        <f>费用表粘贴!U34</f>
        <v>663547.76</v>
      </c>
      <c r="I34" s="9">
        <f t="shared" si="1"/>
        <v>46782.21</v>
      </c>
      <c r="J34" s="4">
        <f>费用表粘贴!AK34</f>
        <v>13141.29</v>
      </c>
      <c r="K34" s="4">
        <f>费用表粘贴!AL34</f>
        <v>15305.36</v>
      </c>
      <c r="L34" s="4">
        <f>费用表粘贴!AJ34</f>
        <v>18335.56</v>
      </c>
      <c r="M34" s="9">
        <f t="shared" si="2"/>
        <v>23796.56</v>
      </c>
      <c r="N34" s="4">
        <f>费用表粘贴!Z34</f>
        <v>18133.16</v>
      </c>
      <c r="O34" s="4">
        <f>费用表粘贴!AA34</f>
        <v>5663.4</v>
      </c>
      <c r="P34" s="9">
        <f t="shared" si="3"/>
        <v>34655.41</v>
      </c>
      <c r="Q34" s="4">
        <f>费用表粘贴!AB34</f>
        <v>25094.6</v>
      </c>
      <c r="R34" s="4">
        <f>费用表粘贴!AC34</f>
        <v>9560.81</v>
      </c>
      <c r="S34" s="9">
        <f t="shared" si="4"/>
        <v>240657.14</v>
      </c>
      <c r="T34" s="4">
        <f>费用表粘贴!AF34</f>
        <v>58523.41</v>
      </c>
      <c r="U34" s="4">
        <f>费用表粘贴!AG34</f>
        <v>79673.6</v>
      </c>
      <c r="V34" s="4">
        <f>费用表粘贴!AH34</f>
        <v>40637.96</v>
      </c>
      <c r="W34" s="4">
        <f>费用表粘贴!AI34</f>
        <v>42553.53</v>
      </c>
      <c r="X34" s="4">
        <f>费用表粘贴!AE34</f>
        <v>6258.28</v>
      </c>
      <c r="Y34" s="4">
        <f>费用表粘贴!AD34</f>
        <v>13010.36</v>
      </c>
    </row>
    <row r="35" ht="15" customHeight="1" spans="1:25">
      <c r="A35" s="7"/>
      <c r="B35" s="13" t="s">
        <v>110</v>
      </c>
      <c r="C35" s="4">
        <f t="shared" si="0"/>
        <v>527602.63</v>
      </c>
      <c r="D35" s="4"/>
      <c r="E35" s="4">
        <f>SUM(费用表粘贴!D35:S35)</f>
        <v>0</v>
      </c>
      <c r="F35" s="4">
        <f>费用表粘贴!T35</f>
        <v>0</v>
      </c>
      <c r="G35" s="4">
        <f>费用表粘贴!Y35</f>
        <v>0</v>
      </c>
      <c r="H35" s="9">
        <f>费用表粘贴!U35</f>
        <v>469474.63</v>
      </c>
      <c r="I35" s="9">
        <f t="shared" si="1"/>
        <v>58128</v>
      </c>
      <c r="J35" s="4">
        <f>费用表粘贴!AK35</f>
        <v>58128</v>
      </c>
      <c r="K35" s="4">
        <f>费用表粘贴!AL35</f>
        <v>0</v>
      </c>
      <c r="L35" s="4">
        <f>费用表粘贴!AJ35</f>
        <v>0</v>
      </c>
      <c r="M35" s="9">
        <f t="shared" si="2"/>
        <v>0</v>
      </c>
      <c r="N35" s="4">
        <f>费用表粘贴!Z35</f>
        <v>0</v>
      </c>
      <c r="O35" s="4">
        <f>费用表粘贴!AA35</f>
        <v>0</v>
      </c>
      <c r="P35" s="9">
        <f t="shared" si="3"/>
        <v>0</v>
      </c>
      <c r="Q35" s="4">
        <f>费用表粘贴!AB35</f>
        <v>0</v>
      </c>
      <c r="R35" s="4">
        <f>费用表粘贴!AC35</f>
        <v>0</v>
      </c>
      <c r="S35" s="9">
        <f t="shared" si="4"/>
        <v>0</v>
      </c>
      <c r="T35" s="4">
        <f>费用表粘贴!AF35</f>
        <v>0</v>
      </c>
      <c r="U35" s="4">
        <f>费用表粘贴!AG35</f>
        <v>0</v>
      </c>
      <c r="V35" s="4">
        <f>费用表粘贴!AH35</f>
        <v>0</v>
      </c>
      <c r="W35" s="4">
        <f>费用表粘贴!AI35</f>
        <v>0</v>
      </c>
      <c r="X35" s="4">
        <f>费用表粘贴!AE35</f>
        <v>0</v>
      </c>
      <c r="Y35" s="4">
        <f>费用表粘贴!AD35</f>
        <v>0</v>
      </c>
    </row>
    <row r="36" ht="15" customHeight="1" spans="1:25">
      <c r="A36" s="7"/>
      <c r="B36" s="13" t="s">
        <v>111</v>
      </c>
      <c r="C36" s="4">
        <f t="shared" ref="C36:C81" si="5">D36+E36+F36+G36+H36+M36+P36+S36+I36</f>
        <v>0</v>
      </c>
      <c r="D36" s="4"/>
      <c r="E36" s="4">
        <f>SUM(费用表粘贴!D36:S36)</f>
        <v>0</v>
      </c>
      <c r="F36" s="4">
        <f>费用表粘贴!T36</f>
        <v>0</v>
      </c>
      <c r="G36" s="4">
        <f>费用表粘贴!Y36</f>
        <v>0</v>
      </c>
      <c r="H36" s="9">
        <f>费用表粘贴!U36</f>
        <v>0</v>
      </c>
      <c r="I36" s="9">
        <f t="shared" ref="I36:I81" si="6">J36+K36+L36</f>
        <v>0</v>
      </c>
      <c r="J36" s="4">
        <f>费用表粘贴!AK36</f>
        <v>0</v>
      </c>
      <c r="K36" s="4">
        <f>费用表粘贴!AL36</f>
        <v>0</v>
      </c>
      <c r="L36" s="4">
        <f>费用表粘贴!AJ36</f>
        <v>0</v>
      </c>
      <c r="M36" s="9">
        <f t="shared" ref="M36:M81" si="7">N36+O36</f>
        <v>0</v>
      </c>
      <c r="N36" s="4">
        <f>费用表粘贴!Z36</f>
        <v>0</v>
      </c>
      <c r="O36" s="4">
        <f>费用表粘贴!AA36</f>
        <v>0</v>
      </c>
      <c r="P36" s="9">
        <f t="shared" ref="P36:P81" si="8">Q36+R36</f>
        <v>0</v>
      </c>
      <c r="Q36" s="4">
        <f>费用表粘贴!AB36</f>
        <v>0</v>
      </c>
      <c r="R36" s="4">
        <f>费用表粘贴!AC36</f>
        <v>0</v>
      </c>
      <c r="S36" s="9">
        <f t="shared" ref="S36:S81" si="9">T36+U36+V36+W36+X36+Y36</f>
        <v>0</v>
      </c>
      <c r="T36" s="4">
        <f>费用表粘贴!AF36</f>
        <v>0</v>
      </c>
      <c r="U36" s="4">
        <f>费用表粘贴!AG36</f>
        <v>0</v>
      </c>
      <c r="V36" s="4">
        <f>费用表粘贴!AH36</f>
        <v>0</v>
      </c>
      <c r="W36" s="4">
        <f>费用表粘贴!AI36</f>
        <v>0</v>
      </c>
      <c r="X36" s="4">
        <f>费用表粘贴!AE36</f>
        <v>0</v>
      </c>
      <c r="Y36" s="4">
        <f>费用表粘贴!AD36</f>
        <v>0</v>
      </c>
    </row>
    <row r="37" ht="15" customHeight="1" spans="1:25">
      <c r="A37" s="7"/>
      <c r="B37" s="17" t="s">
        <v>97</v>
      </c>
      <c r="C37" s="15">
        <f t="shared" si="5"/>
        <v>53657563.36</v>
      </c>
      <c r="D37" s="15"/>
      <c r="E37" s="15">
        <f>SUM(费用表粘贴!D37:S37)</f>
        <v>23839.5500000005</v>
      </c>
      <c r="F37" s="15">
        <f>费用表粘贴!T37</f>
        <v>721054.41</v>
      </c>
      <c r="G37" s="15">
        <f>费用表粘贴!Y37</f>
        <v>837691.02</v>
      </c>
      <c r="H37" s="9">
        <f>费用表粘贴!U37</f>
        <v>34917630.93</v>
      </c>
      <c r="I37" s="9">
        <f t="shared" si="6"/>
        <v>2910547.17</v>
      </c>
      <c r="J37" s="15">
        <f>费用表粘贴!AK37</f>
        <v>885438.55</v>
      </c>
      <c r="K37" s="15">
        <f>费用表粘贴!AL37</f>
        <v>884167.83</v>
      </c>
      <c r="L37" s="15">
        <f>费用表粘贴!AJ37</f>
        <v>1140940.79</v>
      </c>
      <c r="M37" s="9">
        <f t="shared" si="7"/>
        <v>1375253.84</v>
      </c>
      <c r="N37" s="15">
        <f>费用表粘贴!Z37</f>
        <v>1042590.18</v>
      </c>
      <c r="O37" s="15">
        <f>费用表粘贴!AA37</f>
        <v>332663.66</v>
      </c>
      <c r="P37" s="9">
        <f t="shared" si="8"/>
        <v>2002664.08</v>
      </c>
      <c r="Q37" s="15">
        <f>费用表粘贴!AB37</f>
        <v>1444923.23</v>
      </c>
      <c r="R37" s="15">
        <f>费用表粘贴!AC37</f>
        <v>557740.85</v>
      </c>
      <c r="S37" s="9">
        <f t="shared" si="9"/>
        <v>10868882.36</v>
      </c>
      <c r="T37" s="15">
        <f>费用表粘贴!AF37</f>
        <v>2695081.01</v>
      </c>
      <c r="U37" s="15">
        <f>费用表粘贴!AG37</f>
        <v>4713605.67</v>
      </c>
      <c r="V37" s="15">
        <f>费用表粘贴!AH37</f>
        <v>1025804</v>
      </c>
      <c r="W37" s="15">
        <f>费用表粘贴!AI37</f>
        <v>1240546.4</v>
      </c>
      <c r="X37" s="15">
        <f>费用表粘贴!AE37</f>
        <v>390324.54</v>
      </c>
      <c r="Y37" s="15">
        <f>费用表粘贴!AD37</f>
        <v>803520.74</v>
      </c>
    </row>
    <row r="38" ht="15" customHeight="1" spans="1:25">
      <c r="A38" s="7" t="s">
        <v>112</v>
      </c>
      <c r="B38" s="13" t="s">
        <v>113</v>
      </c>
      <c r="C38" s="4">
        <f t="shared" si="5"/>
        <v>39568.69</v>
      </c>
      <c r="D38" s="4"/>
      <c r="E38" s="4">
        <f>SUM(费用表粘贴!D38:S38)</f>
        <v>39222.69</v>
      </c>
      <c r="F38" s="4">
        <f>费用表粘贴!T38</f>
        <v>0</v>
      </c>
      <c r="G38" s="4">
        <f>费用表粘贴!Y38</f>
        <v>0</v>
      </c>
      <c r="H38" s="9">
        <f>费用表粘贴!U38</f>
        <v>346</v>
      </c>
      <c r="I38" s="9">
        <f t="shared" si="6"/>
        <v>0</v>
      </c>
      <c r="J38" s="4">
        <f>费用表粘贴!AK38</f>
        <v>0</v>
      </c>
      <c r="K38" s="4">
        <f>费用表粘贴!AL38</f>
        <v>0</v>
      </c>
      <c r="L38" s="4">
        <f>费用表粘贴!AJ38</f>
        <v>0</v>
      </c>
      <c r="M38" s="9">
        <f t="shared" si="7"/>
        <v>0</v>
      </c>
      <c r="N38" s="4">
        <f>费用表粘贴!Z38</f>
        <v>0</v>
      </c>
      <c r="O38" s="4">
        <f>费用表粘贴!AA38</f>
        <v>0</v>
      </c>
      <c r="P38" s="9">
        <f t="shared" si="8"/>
        <v>0</v>
      </c>
      <c r="Q38" s="4">
        <f>费用表粘贴!AB38</f>
        <v>0</v>
      </c>
      <c r="R38" s="4">
        <f>费用表粘贴!AC38</f>
        <v>0</v>
      </c>
      <c r="S38" s="9">
        <f t="shared" si="9"/>
        <v>0</v>
      </c>
      <c r="T38" s="4">
        <f>费用表粘贴!AF38</f>
        <v>0</v>
      </c>
      <c r="U38" s="4">
        <f>费用表粘贴!AG38</f>
        <v>0</v>
      </c>
      <c r="V38" s="4">
        <f>费用表粘贴!AH38</f>
        <v>0</v>
      </c>
      <c r="W38" s="4">
        <f>费用表粘贴!AI38</f>
        <v>0</v>
      </c>
      <c r="X38" s="4">
        <f>费用表粘贴!AE38</f>
        <v>0</v>
      </c>
      <c r="Y38" s="4">
        <f>费用表粘贴!AD38</f>
        <v>0</v>
      </c>
    </row>
    <row r="39" ht="15" customHeight="1" spans="1:25">
      <c r="A39" s="7"/>
      <c r="B39" s="13" t="s">
        <v>114</v>
      </c>
      <c r="C39" s="4">
        <f t="shared" si="5"/>
        <v>5029.27</v>
      </c>
      <c r="D39" s="4"/>
      <c r="E39" s="4">
        <f>SUM(费用表粘贴!D39:S39)</f>
        <v>2122.9</v>
      </c>
      <c r="F39" s="4">
        <f>费用表粘贴!T39</f>
        <v>0</v>
      </c>
      <c r="G39" s="4">
        <f>费用表粘贴!Y39</f>
        <v>0</v>
      </c>
      <c r="H39" s="9">
        <f>费用表粘贴!U39</f>
        <v>783.07</v>
      </c>
      <c r="I39" s="9">
        <f t="shared" si="6"/>
        <v>2123.3</v>
      </c>
      <c r="J39" s="4">
        <f>费用表粘贴!AK39</f>
        <v>0</v>
      </c>
      <c r="K39" s="4">
        <f>费用表粘贴!AL39</f>
        <v>2123.3</v>
      </c>
      <c r="L39" s="4">
        <f>费用表粘贴!AJ39</f>
        <v>0</v>
      </c>
      <c r="M39" s="9">
        <f t="shared" si="7"/>
        <v>0</v>
      </c>
      <c r="N39" s="4">
        <f>费用表粘贴!Z39</f>
        <v>0</v>
      </c>
      <c r="O39" s="4">
        <f>费用表粘贴!AA39</f>
        <v>0</v>
      </c>
      <c r="P39" s="9">
        <f t="shared" si="8"/>
        <v>0</v>
      </c>
      <c r="Q39" s="4">
        <f>费用表粘贴!AB39</f>
        <v>0</v>
      </c>
      <c r="R39" s="4">
        <f>费用表粘贴!AC39</f>
        <v>0</v>
      </c>
      <c r="S39" s="9">
        <f t="shared" si="9"/>
        <v>0</v>
      </c>
      <c r="T39" s="4">
        <f>费用表粘贴!AF39</f>
        <v>0</v>
      </c>
      <c r="U39" s="4">
        <f>费用表粘贴!AG39</f>
        <v>0</v>
      </c>
      <c r="V39" s="4">
        <f>费用表粘贴!AH39</f>
        <v>0</v>
      </c>
      <c r="W39" s="4">
        <f>费用表粘贴!AI39</f>
        <v>0</v>
      </c>
      <c r="X39" s="4">
        <f>费用表粘贴!AE39</f>
        <v>0</v>
      </c>
      <c r="Y39" s="4">
        <f>费用表粘贴!AD39</f>
        <v>0</v>
      </c>
    </row>
    <row r="40" ht="15" customHeight="1" spans="1:25">
      <c r="A40" s="7"/>
      <c r="B40" s="13" t="s">
        <v>115</v>
      </c>
      <c r="C40" s="4">
        <f t="shared" si="5"/>
        <v>194443.43</v>
      </c>
      <c r="D40" s="4"/>
      <c r="E40" s="4">
        <f>SUM(费用表粘贴!D40:S40)</f>
        <v>194443.43</v>
      </c>
      <c r="F40" s="4">
        <f>费用表粘贴!T40</f>
        <v>0</v>
      </c>
      <c r="G40" s="4">
        <f>费用表粘贴!Y40</f>
        <v>0</v>
      </c>
      <c r="H40" s="9">
        <f>费用表粘贴!U40</f>
        <v>0</v>
      </c>
      <c r="I40" s="9">
        <f t="shared" si="6"/>
        <v>0</v>
      </c>
      <c r="J40" s="4">
        <f>费用表粘贴!AK40</f>
        <v>0</v>
      </c>
      <c r="K40" s="4">
        <f>费用表粘贴!AL40</f>
        <v>0</v>
      </c>
      <c r="L40" s="4">
        <f>费用表粘贴!AJ40</f>
        <v>0</v>
      </c>
      <c r="M40" s="9">
        <f t="shared" si="7"/>
        <v>0</v>
      </c>
      <c r="N40" s="4">
        <f>费用表粘贴!Z40</f>
        <v>0</v>
      </c>
      <c r="O40" s="4">
        <f>费用表粘贴!AA40</f>
        <v>0</v>
      </c>
      <c r="P40" s="9">
        <f t="shared" si="8"/>
        <v>0</v>
      </c>
      <c r="Q40" s="4">
        <f>费用表粘贴!AB40</f>
        <v>0</v>
      </c>
      <c r="R40" s="4">
        <f>费用表粘贴!AC40</f>
        <v>0</v>
      </c>
      <c r="S40" s="9">
        <f t="shared" si="9"/>
        <v>0</v>
      </c>
      <c r="T40" s="4">
        <f>费用表粘贴!AF40</f>
        <v>0</v>
      </c>
      <c r="U40" s="4">
        <f>费用表粘贴!AG40</f>
        <v>0</v>
      </c>
      <c r="V40" s="4">
        <f>费用表粘贴!AH40</f>
        <v>0</v>
      </c>
      <c r="W40" s="4">
        <f>费用表粘贴!AI40</f>
        <v>0</v>
      </c>
      <c r="X40" s="4">
        <f>费用表粘贴!AE40</f>
        <v>0</v>
      </c>
      <c r="Y40" s="4">
        <f>费用表粘贴!AD40</f>
        <v>0</v>
      </c>
    </row>
    <row r="41" ht="15" customHeight="1" spans="1:25">
      <c r="A41" s="7"/>
      <c r="B41" s="10" t="s">
        <v>116</v>
      </c>
      <c r="C41" s="4">
        <f t="shared" si="5"/>
        <v>41574.54</v>
      </c>
      <c r="D41" s="4"/>
      <c r="E41" s="4">
        <f>SUM(费用表粘贴!D41:S41)</f>
        <v>22245.23</v>
      </c>
      <c r="F41" s="4">
        <f>费用表粘贴!T41</f>
        <v>0</v>
      </c>
      <c r="G41" s="4">
        <f>费用表粘贴!Y41</f>
        <v>19329.31</v>
      </c>
      <c r="H41" s="9">
        <f>费用表粘贴!U41</f>
        <v>0</v>
      </c>
      <c r="I41" s="9">
        <f t="shared" si="6"/>
        <v>0</v>
      </c>
      <c r="J41" s="4">
        <f>费用表粘贴!AK41</f>
        <v>0</v>
      </c>
      <c r="K41" s="4">
        <f>费用表粘贴!AL41</f>
        <v>0</v>
      </c>
      <c r="L41" s="4">
        <f>费用表粘贴!AJ41</f>
        <v>0</v>
      </c>
      <c r="M41" s="9">
        <f t="shared" si="7"/>
        <v>0</v>
      </c>
      <c r="N41" s="4">
        <f>费用表粘贴!Z41</f>
        <v>0</v>
      </c>
      <c r="O41" s="4">
        <f>费用表粘贴!AA41</f>
        <v>0</v>
      </c>
      <c r="P41" s="9">
        <f t="shared" si="8"/>
        <v>0</v>
      </c>
      <c r="Q41" s="4">
        <f>费用表粘贴!AB41</f>
        <v>0</v>
      </c>
      <c r="R41" s="4">
        <f>费用表粘贴!AC41</f>
        <v>0</v>
      </c>
      <c r="S41" s="9">
        <f t="shared" si="9"/>
        <v>0</v>
      </c>
      <c r="T41" s="4">
        <f>费用表粘贴!AF41</f>
        <v>0</v>
      </c>
      <c r="U41" s="4">
        <f>费用表粘贴!AG41</f>
        <v>0</v>
      </c>
      <c r="V41" s="4">
        <f>费用表粘贴!AH41</f>
        <v>0</v>
      </c>
      <c r="W41" s="4">
        <f>费用表粘贴!AI41</f>
        <v>0</v>
      </c>
      <c r="X41" s="4">
        <f>费用表粘贴!AE41</f>
        <v>0</v>
      </c>
      <c r="Y41" s="4">
        <f>费用表粘贴!AD41</f>
        <v>0</v>
      </c>
    </row>
    <row r="42" ht="15" customHeight="1" spans="1:25">
      <c r="A42" s="7"/>
      <c r="B42" s="10" t="s">
        <v>117</v>
      </c>
      <c r="C42" s="4">
        <f t="shared" si="5"/>
        <v>0</v>
      </c>
      <c r="D42" s="4"/>
      <c r="E42" s="4">
        <f>SUM(费用表粘贴!D42:S42)</f>
        <v>0</v>
      </c>
      <c r="F42" s="4">
        <f>费用表粘贴!T42</f>
        <v>0</v>
      </c>
      <c r="G42" s="4">
        <f>费用表粘贴!Y42</f>
        <v>0</v>
      </c>
      <c r="H42" s="9">
        <f>费用表粘贴!U42</f>
        <v>0</v>
      </c>
      <c r="I42" s="9">
        <f t="shared" si="6"/>
        <v>0</v>
      </c>
      <c r="J42" s="4">
        <f>费用表粘贴!AK42</f>
        <v>0</v>
      </c>
      <c r="K42" s="4">
        <f>费用表粘贴!AL42</f>
        <v>0</v>
      </c>
      <c r="L42" s="4">
        <f>费用表粘贴!AJ42</f>
        <v>0</v>
      </c>
      <c r="M42" s="9">
        <f t="shared" si="7"/>
        <v>0</v>
      </c>
      <c r="N42" s="4">
        <f>费用表粘贴!Z42</f>
        <v>0</v>
      </c>
      <c r="O42" s="4">
        <f>费用表粘贴!AA42</f>
        <v>0</v>
      </c>
      <c r="P42" s="9">
        <f t="shared" si="8"/>
        <v>0</v>
      </c>
      <c r="Q42" s="4">
        <f>费用表粘贴!AB42</f>
        <v>0</v>
      </c>
      <c r="R42" s="4">
        <f>费用表粘贴!AC42</f>
        <v>0</v>
      </c>
      <c r="S42" s="9">
        <f t="shared" si="9"/>
        <v>0</v>
      </c>
      <c r="T42" s="4">
        <f>费用表粘贴!AF42</f>
        <v>0</v>
      </c>
      <c r="U42" s="4">
        <f>费用表粘贴!AG42</f>
        <v>0</v>
      </c>
      <c r="V42" s="4">
        <f>费用表粘贴!AH42</f>
        <v>0</v>
      </c>
      <c r="W42" s="4">
        <f>费用表粘贴!AI42</f>
        <v>0</v>
      </c>
      <c r="X42" s="4">
        <f>费用表粘贴!AE42</f>
        <v>0</v>
      </c>
      <c r="Y42" s="4">
        <f>费用表粘贴!AD42</f>
        <v>0</v>
      </c>
    </row>
    <row r="43" ht="15" customHeight="1" spans="1:25">
      <c r="A43" s="7"/>
      <c r="B43" s="10" t="s">
        <v>118</v>
      </c>
      <c r="C43" s="4">
        <f t="shared" si="5"/>
        <v>0</v>
      </c>
      <c r="D43" s="4"/>
      <c r="E43" s="4">
        <f>SUM(费用表粘贴!D43:S43)</f>
        <v>0</v>
      </c>
      <c r="F43" s="4">
        <f>费用表粘贴!T43</f>
        <v>0</v>
      </c>
      <c r="G43" s="4">
        <f>费用表粘贴!Y43</f>
        <v>0</v>
      </c>
      <c r="H43" s="9">
        <f>费用表粘贴!U43</f>
        <v>0</v>
      </c>
      <c r="I43" s="9">
        <f t="shared" si="6"/>
        <v>0</v>
      </c>
      <c r="J43" s="4">
        <f>费用表粘贴!AK43</f>
        <v>0</v>
      </c>
      <c r="K43" s="4">
        <f>费用表粘贴!AL43</f>
        <v>0</v>
      </c>
      <c r="L43" s="4">
        <f>费用表粘贴!AJ43</f>
        <v>0</v>
      </c>
      <c r="M43" s="9">
        <f t="shared" si="7"/>
        <v>0</v>
      </c>
      <c r="N43" s="4">
        <f>费用表粘贴!Z43</f>
        <v>0</v>
      </c>
      <c r="O43" s="4">
        <f>费用表粘贴!AA43</f>
        <v>0</v>
      </c>
      <c r="P43" s="9">
        <f t="shared" si="8"/>
        <v>0</v>
      </c>
      <c r="Q43" s="4">
        <f>费用表粘贴!AB43</f>
        <v>0</v>
      </c>
      <c r="R43" s="4">
        <f>费用表粘贴!AC43</f>
        <v>0</v>
      </c>
      <c r="S43" s="9">
        <f t="shared" si="9"/>
        <v>0</v>
      </c>
      <c r="T43" s="4">
        <f>费用表粘贴!AF43</f>
        <v>0</v>
      </c>
      <c r="U43" s="4">
        <f>费用表粘贴!AG43</f>
        <v>0</v>
      </c>
      <c r="V43" s="4">
        <f>费用表粘贴!AH43</f>
        <v>0</v>
      </c>
      <c r="W43" s="4">
        <f>费用表粘贴!AI43</f>
        <v>0</v>
      </c>
      <c r="X43" s="4">
        <f>费用表粘贴!AE43</f>
        <v>0</v>
      </c>
      <c r="Y43" s="4">
        <f>费用表粘贴!AD43</f>
        <v>0</v>
      </c>
    </row>
    <row r="44" ht="15" customHeight="1" spans="1:25">
      <c r="A44" s="7"/>
      <c r="B44" s="10" t="s">
        <v>119</v>
      </c>
      <c r="C44" s="4">
        <f t="shared" si="5"/>
        <v>61687.68</v>
      </c>
      <c r="D44" s="4"/>
      <c r="E44" s="4">
        <f>SUM(费用表粘贴!D44:S44)</f>
        <v>27547.27</v>
      </c>
      <c r="F44" s="4">
        <f>费用表粘贴!T44</f>
        <v>0</v>
      </c>
      <c r="G44" s="4">
        <f>费用表粘贴!Y44</f>
        <v>6348</v>
      </c>
      <c r="H44" s="9">
        <f>费用表粘贴!U44</f>
        <v>27792.41</v>
      </c>
      <c r="I44" s="9">
        <f t="shared" si="6"/>
        <v>0</v>
      </c>
      <c r="J44" s="4">
        <f>费用表粘贴!AK44</f>
        <v>0</v>
      </c>
      <c r="K44" s="4">
        <f>费用表粘贴!AL44</f>
        <v>0</v>
      </c>
      <c r="L44" s="4">
        <f>费用表粘贴!AJ44</f>
        <v>0</v>
      </c>
      <c r="M44" s="9">
        <f t="shared" si="7"/>
        <v>0</v>
      </c>
      <c r="N44" s="4">
        <f>费用表粘贴!Z44</f>
        <v>0</v>
      </c>
      <c r="O44" s="4">
        <f>费用表粘贴!AA44</f>
        <v>0</v>
      </c>
      <c r="P44" s="9">
        <f t="shared" si="8"/>
        <v>0</v>
      </c>
      <c r="Q44" s="4">
        <f>费用表粘贴!AB44</f>
        <v>0</v>
      </c>
      <c r="R44" s="4">
        <f>费用表粘贴!AC44</f>
        <v>0</v>
      </c>
      <c r="S44" s="9">
        <f t="shared" si="9"/>
        <v>0</v>
      </c>
      <c r="T44" s="4">
        <f>费用表粘贴!AF44</f>
        <v>0</v>
      </c>
      <c r="U44" s="4">
        <f>费用表粘贴!AG44</f>
        <v>0</v>
      </c>
      <c r="V44" s="4">
        <f>费用表粘贴!AH44</f>
        <v>0</v>
      </c>
      <c r="W44" s="4">
        <f>费用表粘贴!AI44</f>
        <v>0</v>
      </c>
      <c r="X44" s="4">
        <f>费用表粘贴!AE44</f>
        <v>0</v>
      </c>
      <c r="Y44" s="4">
        <f>费用表粘贴!AD44</f>
        <v>0</v>
      </c>
    </row>
    <row r="45" ht="15" customHeight="1" spans="1:25">
      <c r="A45" s="7"/>
      <c r="B45" s="10" t="s">
        <v>120</v>
      </c>
      <c r="C45" s="4">
        <f t="shared" si="5"/>
        <v>85584.91</v>
      </c>
      <c r="D45" s="4"/>
      <c r="E45" s="4">
        <f>SUM(费用表粘贴!D45:S45)</f>
        <v>85584.91</v>
      </c>
      <c r="F45" s="4">
        <f>费用表粘贴!T45</f>
        <v>0</v>
      </c>
      <c r="G45" s="4">
        <f>费用表粘贴!Y45</f>
        <v>0</v>
      </c>
      <c r="H45" s="9">
        <f>费用表粘贴!U45</f>
        <v>0</v>
      </c>
      <c r="I45" s="9">
        <f t="shared" si="6"/>
        <v>0</v>
      </c>
      <c r="J45" s="4">
        <f>费用表粘贴!AK45</f>
        <v>0</v>
      </c>
      <c r="K45" s="4">
        <f>费用表粘贴!AL45</f>
        <v>0</v>
      </c>
      <c r="L45" s="4">
        <f>费用表粘贴!AJ45</f>
        <v>0</v>
      </c>
      <c r="M45" s="9">
        <f t="shared" si="7"/>
        <v>0</v>
      </c>
      <c r="N45" s="4">
        <f>费用表粘贴!Z45</f>
        <v>0</v>
      </c>
      <c r="O45" s="4">
        <f>费用表粘贴!AA45</f>
        <v>0</v>
      </c>
      <c r="P45" s="9">
        <f t="shared" si="8"/>
        <v>0</v>
      </c>
      <c r="Q45" s="4">
        <f>费用表粘贴!AB45</f>
        <v>0</v>
      </c>
      <c r="R45" s="4">
        <f>费用表粘贴!AC45</f>
        <v>0</v>
      </c>
      <c r="S45" s="9">
        <f t="shared" si="9"/>
        <v>0</v>
      </c>
      <c r="T45" s="4">
        <f>费用表粘贴!AF45</f>
        <v>0</v>
      </c>
      <c r="U45" s="4">
        <f>费用表粘贴!AG45</f>
        <v>0</v>
      </c>
      <c r="V45" s="4">
        <f>费用表粘贴!AH45</f>
        <v>0</v>
      </c>
      <c r="W45" s="4">
        <f>费用表粘贴!AI45</f>
        <v>0</v>
      </c>
      <c r="X45" s="4">
        <f>费用表粘贴!AE45</f>
        <v>0</v>
      </c>
      <c r="Y45" s="4">
        <f>费用表粘贴!AD45</f>
        <v>0</v>
      </c>
    </row>
    <row r="46" ht="15" customHeight="1" spans="1:25">
      <c r="A46" s="7"/>
      <c r="B46" s="10" t="s">
        <v>121</v>
      </c>
      <c r="C46" s="4">
        <f t="shared" si="5"/>
        <v>2905.95</v>
      </c>
      <c r="D46" s="4"/>
      <c r="E46" s="4">
        <f>SUM(费用表粘贴!D46:S46)</f>
        <v>0</v>
      </c>
      <c r="F46" s="4">
        <f>费用表粘贴!T46</f>
        <v>0</v>
      </c>
      <c r="G46" s="4">
        <f>费用表粘贴!Y46</f>
        <v>0</v>
      </c>
      <c r="H46" s="9">
        <f>费用表粘贴!U46</f>
        <v>2415</v>
      </c>
      <c r="I46" s="9">
        <f t="shared" si="6"/>
        <v>0</v>
      </c>
      <c r="J46" s="4">
        <f>费用表粘贴!AK46</f>
        <v>0</v>
      </c>
      <c r="K46" s="4">
        <f>费用表粘贴!AL46</f>
        <v>0</v>
      </c>
      <c r="L46" s="4">
        <f>费用表粘贴!AJ46</f>
        <v>0</v>
      </c>
      <c r="M46" s="9">
        <f t="shared" si="7"/>
        <v>0</v>
      </c>
      <c r="N46" s="4">
        <f>费用表粘贴!Z46</f>
        <v>0</v>
      </c>
      <c r="O46" s="4">
        <f>费用表粘贴!AA46</f>
        <v>0</v>
      </c>
      <c r="P46" s="9">
        <f t="shared" si="8"/>
        <v>0</v>
      </c>
      <c r="Q46" s="4">
        <f>费用表粘贴!AB46</f>
        <v>0</v>
      </c>
      <c r="R46" s="4">
        <f>费用表粘贴!AC46</f>
        <v>0</v>
      </c>
      <c r="S46" s="9">
        <f t="shared" si="9"/>
        <v>490.95</v>
      </c>
      <c r="T46" s="4">
        <f>费用表粘贴!AF46</f>
        <v>490.95</v>
      </c>
      <c r="U46" s="4">
        <f>费用表粘贴!AG46</f>
        <v>0</v>
      </c>
      <c r="V46" s="4">
        <f>费用表粘贴!AH46</f>
        <v>0</v>
      </c>
      <c r="W46" s="4">
        <f>费用表粘贴!AI46</f>
        <v>0</v>
      </c>
      <c r="X46" s="4">
        <f>费用表粘贴!AE46</f>
        <v>0</v>
      </c>
      <c r="Y46" s="4">
        <f>费用表粘贴!AD46</f>
        <v>0</v>
      </c>
    </row>
    <row r="47" ht="15" customHeight="1" spans="1:25">
      <c r="A47" s="7"/>
      <c r="B47" s="10" t="s">
        <v>122</v>
      </c>
      <c r="C47" s="4">
        <f t="shared" si="5"/>
        <v>308152.29</v>
      </c>
      <c r="D47" s="4"/>
      <c r="E47" s="4">
        <f>SUM(费用表粘贴!D47:S47)</f>
        <v>78259.73</v>
      </c>
      <c r="F47" s="4">
        <f>费用表粘贴!T47</f>
        <v>0</v>
      </c>
      <c r="G47" s="4">
        <f>费用表粘贴!Y47</f>
        <v>0</v>
      </c>
      <c r="H47" s="9">
        <f>费用表粘贴!U47</f>
        <v>229892.56</v>
      </c>
      <c r="I47" s="9">
        <f t="shared" si="6"/>
        <v>0</v>
      </c>
      <c r="J47" s="4">
        <f>费用表粘贴!AK47</f>
        <v>0</v>
      </c>
      <c r="K47" s="4">
        <f>费用表粘贴!AL47</f>
        <v>0</v>
      </c>
      <c r="L47" s="4">
        <f>费用表粘贴!AJ47</f>
        <v>0</v>
      </c>
      <c r="M47" s="9">
        <f t="shared" si="7"/>
        <v>0</v>
      </c>
      <c r="N47" s="4">
        <f>费用表粘贴!Z47</f>
        <v>0</v>
      </c>
      <c r="O47" s="4">
        <f>费用表粘贴!AA47</f>
        <v>0</v>
      </c>
      <c r="P47" s="9">
        <f t="shared" si="8"/>
        <v>0</v>
      </c>
      <c r="Q47" s="4">
        <f>费用表粘贴!AB47</f>
        <v>0</v>
      </c>
      <c r="R47" s="4">
        <f>费用表粘贴!AC47</f>
        <v>0</v>
      </c>
      <c r="S47" s="9">
        <f t="shared" si="9"/>
        <v>0</v>
      </c>
      <c r="T47" s="4">
        <f>费用表粘贴!AF47</f>
        <v>0</v>
      </c>
      <c r="U47" s="4">
        <f>费用表粘贴!AG47</f>
        <v>0</v>
      </c>
      <c r="V47" s="4">
        <f>费用表粘贴!AH47</f>
        <v>0</v>
      </c>
      <c r="W47" s="4">
        <f>费用表粘贴!AI47</f>
        <v>0</v>
      </c>
      <c r="X47" s="4">
        <f>费用表粘贴!AE47</f>
        <v>0</v>
      </c>
      <c r="Y47" s="4">
        <f>费用表粘贴!AD47</f>
        <v>0</v>
      </c>
    </row>
    <row r="48" ht="15" customHeight="1" spans="1:25">
      <c r="A48" s="7"/>
      <c r="B48" s="13" t="s">
        <v>123</v>
      </c>
      <c r="C48" s="4">
        <f t="shared" si="5"/>
        <v>0</v>
      </c>
      <c r="D48" s="4"/>
      <c r="E48" s="4">
        <f>SUM(费用表粘贴!D48:S48)</f>
        <v>0</v>
      </c>
      <c r="F48" s="4">
        <f>费用表粘贴!T48</f>
        <v>0</v>
      </c>
      <c r="G48" s="4">
        <f>费用表粘贴!Y48</f>
        <v>0</v>
      </c>
      <c r="H48" s="9">
        <f>费用表粘贴!U48</f>
        <v>0</v>
      </c>
      <c r="I48" s="9">
        <f t="shared" si="6"/>
        <v>0</v>
      </c>
      <c r="J48" s="4">
        <f>费用表粘贴!AK48</f>
        <v>0</v>
      </c>
      <c r="K48" s="4">
        <f>费用表粘贴!AL48</f>
        <v>0</v>
      </c>
      <c r="L48" s="4">
        <f>费用表粘贴!AJ48</f>
        <v>0</v>
      </c>
      <c r="M48" s="9">
        <f t="shared" si="7"/>
        <v>0</v>
      </c>
      <c r="N48" s="4">
        <f>费用表粘贴!Z48</f>
        <v>0</v>
      </c>
      <c r="O48" s="4">
        <f>费用表粘贴!AA48</f>
        <v>0</v>
      </c>
      <c r="P48" s="9">
        <f t="shared" si="8"/>
        <v>0</v>
      </c>
      <c r="Q48" s="4">
        <f>费用表粘贴!AB48</f>
        <v>0</v>
      </c>
      <c r="R48" s="4">
        <f>费用表粘贴!AC48</f>
        <v>0</v>
      </c>
      <c r="S48" s="9">
        <f t="shared" si="9"/>
        <v>0</v>
      </c>
      <c r="T48" s="4">
        <f>费用表粘贴!AF48</f>
        <v>0</v>
      </c>
      <c r="U48" s="4">
        <f>费用表粘贴!AG48</f>
        <v>0</v>
      </c>
      <c r="V48" s="4">
        <f>费用表粘贴!AH48</f>
        <v>0</v>
      </c>
      <c r="W48" s="4">
        <f>费用表粘贴!AI48</f>
        <v>0</v>
      </c>
      <c r="X48" s="4">
        <f>费用表粘贴!AE48</f>
        <v>0</v>
      </c>
      <c r="Y48" s="4">
        <f>费用表粘贴!AD48</f>
        <v>0</v>
      </c>
    </row>
    <row r="49" ht="15" customHeight="1" spans="1:25">
      <c r="A49" s="7"/>
      <c r="B49" s="13" t="s">
        <v>124</v>
      </c>
      <c r="C49" s="4">
        <f t="shared" si="5"/>
        <v>208424.1</v>
      </c>
      <c r="D49" s="4"/>
      <c r="E49" s="4">
        <f>SUM(费用表粘贴!D49:S49)</f>
        <v>92637.79</v>
      </c>
      <c r="F49" s="4">
        <f>费用表粘贴!T49</f>
        <v>325.95</v>
      </c>
      <c r="G49" s="4">
        <f>费用表粘贴!Y49</f>
        <v>50703.25</v>
      </c>
      <c r="H49" s="9">
        <f>费用表粘贴!U49</f>
        <v>63318.88</v>
      </c>
      <c r="I49" s="9">
        <f t="shared" si="6"/>
        <v>0</v>
      </c>
      <c r="J49" s="4">
        <f>费用表粘贴!AK49</f>
        <v>0</v>
      </c>
      <c r="K49" s="4">
        <f>费用表粘贴!AL49</f>
        <v>0</v>
      </c>
      <c r="L49" s="4">
        <f>费用表粘贴!AJ49</f>
        <v>0</v>
      </c>
      <c r="M49" s="9">
        <f t="shared" si="7"/>
        <v>0</v>
      </c>
      <c r="N49" s="4">
        <f>费用表粘贴!Z49</f>
        <v>0</v>
      </c>
      <c r="O49" s="4">
        <f>费用表粘贴!AA49</f>
        <v>0</v>
      </c>
      <c r="P49" s="9">
        <f t="shared" si="8"/>
        <v>0</v>
      </c>
      <c r="Q49" s="4">
        <f>费用表粘贴!AB49</f>
        <v>0</v>
      </c>
      <c r="R49" s="4">
        <f>费用表粘贴!AC49</f>
        <v>0</v>
      </c>
      <c r="S49" s="9">
        <f t="shared" si="9"/>
        <v>1438.23</v>
      </c>
      <c r="T49" s="4">
        <f>费用表粘贴!AF49</f>
        <v>160</v>
      </c>
      <c r="U49" s="4">
        <f>费用表粘贴!AG49</f>
        <v>361.23</v>
      </c>
      <c r="V49" s="4">
        <f>费用表粘贴!AH49</f>
        <v>0</v>
      </c>
      <c r="W49" s="4">
        <f>费用表粘贴!AI49</f>
        <v>917</v>
      </c>
      <c r="X49" s="4">
        <f>费用表粘贴!AE49</f>
        <v>0</v>
      </c>
      <c r="Y49" s="4">
        <f>费用表粘贴!AD49</f>
        <v>0</v>
      </c>
    </row>
    <row r="50" ht="15" customHeight="1" spans="1:25">
      <c r="A50" s="7"/>
      <c r="B50" s="18" t="s">
        <v>125</v>
      </c>
      <c r="C50" s="4">
        <f t="shared" si="5"/>
        <v>47490.09</v>
      </c>
      <c r="D50" s="4"/>
      <c r="E50" s="4">
        <f>SUM(费用表粘贴!D50:S50)</f>
        <v>0</v>
      </c>
      <c r="F50" s="4">
        <f>费用表粘贴!T50</f>
        <v>0</v>
      </c>
      <c r="G50" s="4">
        <f>费用表粘贴!Y50</f>
        <v>0</v>
      </c>
      <c r="H50" s="9">
        <f>费用表粘贴!U50</f>
        <v>47490.09</v>
      </c>
      <c r="I50" s="9">
        <f t="shared" si="6"/>
        <v>0</v>
      </c>
      <c r="J50" s="4">
        <f>费用表粘贴!AK50</f>
        <v>0</v>
      </c>
      <c r="K50" s="4">
        <f>费用表粘贴!AL50</f>
        <v>0</v>
      </c>
      <c r="L50" s="4">
        <f>费用表粘贴!AJ50</f>
        <v>0</v>
      </c>
      <c r="M50" s="9">
        <f t="shared" si="7"/>
        <v>0</v>
      </c>
      <c r="N50" s="4">
        <f>费用表粘贴!Z50</f>
        <v>0</v>
      </c>
      <c r="O50" s="4">
        <f>费用表粘贴!AA50</f>
        <v>0</v>
      </c>
      <c r="P50" s="9">
        <f t="shared" si="8"/>
        <v>0</v>
      </c>
      <c r="Q50" s="4">
        <f>费用表粘贴!AB50</f>
        <v>0</v>
      </c>
      <c r="R50" s="4">
        <f>费用表粘贴!AC50</f>
        <v>0</v>
      </c>
      <c r="S50" s="9">
        <f t="shared" si="9"/>
        <v>0</v>
      </c>
      <c r="T50" s="4">
        <f>费用表粘贴!AF50</f>
        <v>0</v>
      </c>
      <c r="U50" s="4">
        <f>费用表粘贴!AG50</f>
        <v>0</v>
      </c>
      <c r="V50" s="4">
        <f>费用表粘贴!AH50</f>
        <v>0</v>
      </c>
      <c r="W50" s="4">
        <f>费用表粘贴!AI50</f>
        <v>0</v>
      </c>
      <c r="X50" s="4">
        <f>费用表粘贴!AE50</f>
        <v>0</v>
      </c>
      <c r="Y50" s="4">
        <f>费用表粘贴!AD50</f>
        <v>0</v>
      </c>
    </row>
    <row r="51" ht="15" customHeight="1" spans="1:25">
      <c r="A51" s="7"/>
      <c r="B51" s="18" t="s">
        <v>126</v>
      </c>
      <c r="C51" s="4">
        <f t="shared" si="5"/>
        <v>0</v>
      </c>
      <c r="D51" s="4"/>
      <c r="E51" s="4">
        <f>SUM(费用表粘贴!D51:S51)</f>
        <v>0</v>
      </c>
      <c r="F51" s="4">
        <f>费用表粘贴!T51</f>
        <v>0</v>
      </c>
      <c r="G51" s="4">
        <f>费用表粘贴!Y51</f>
        <v>0</v>
      </c>
      <c r="H51" s="9">
        <f>费用表粘贴!U51</f>
        <v>0</v>
      </c>
      <c r="I51" s="9">
        <f t="shared" si="6"/>
        <v>0</v>
      </c>
      <c r="J51" s="4">
        <f>费用表粘贴!AK51</f>
        <v>0</v>
      </c>
      <c r="K51" s="4">
        <f>费用表粘贴!AL51</f>
        <v>0</v>
      </c>
      <c r="L51" s="4">
        <f>费用表粘贴!AJ51</f>
        <v>0</v>
      </c>
      <c r="M51" s="9">
        <f t="shared" si="7"/>
        <v>0</v>
      </c>
      <c r="N51" s="4">
        <f>费用表粘贴!Z51</f>
        <v>0</v>
      </c>
      <c r="O51" s="4">
        <f>费用表粘贴!AA51</f>
        <v>0</v>
      </c>
      <c r="P51" s="9">
        <f t="shared" si="8"/>
        <v>0</v>
      </c>
      <c r="Q51" s="4">
        <f>费用表粘贴!AB51</f>
        <v>0</v>
      </c>
      <c r="R51" s="4">
        <f>费用表粘贴!AC51</f>
        <v>0</v>
      </c>
      <c r="S51" s="9">
        <f t="shared" si="9"/>
        <v>0</v>
      </c>
      <c r="T51" s="4">
        <f>费用表粘贴!AF51</f>
        <v>0</v>
      </c>
      <c r="U51" s="4">
        <f>费用表粘贴!AG51</f>
        <v>0</v>
      </c>
      <c r="V51" s="4">
        <f>费用表粘贴!AH51</f>
        <v>0</v>
      </c>
      <c r="W51" s="4">
        <f>费用表粘贴!AI51</f>
        <v>0</v>
      </c>
      <c r="X51" s="4">
        <f>费用表粘贴!AE51</f>
        <v>0</v>
      </c>
      <c r="Y51" s="4">
        <f>费用表粘贴!AD51</f>
        <v>0</v>
      </c>
    </row>
    <row r="52" ht="15" customHeight="1" spans="1:25">
      <c r="A52" s="7"/>
      <c r="B52" s="18" t="s">
        <v>127</v>
      </c>
      <c r="C52" s="4">
        <f t="shared" si="5"/>
        <v>0</v>
      </c>
      <c r="D52" s="4"/>
      <c r="E52" s="4">
        <f>SUM(费用表粘贴!D52:S52)</f>
        <v>0</v>
      </c>
      <c r="F52" s="4">
        <f>费用表粘贴!T52</f>
        <v>0</v>
      </c>
      <c r="G52" s="4">
        <f>费用表粘贴!Y52</f>
        <v>0</v>
      </c>
      <c r="H52" s="9">
        <f>费用表粘贴!U52</f>
        <v>0</v>
      </c>
      <c r="I52" s="9">
        <f t="shared" si="6"/>
        <v>0</v>
      </c>
      <c r="J52" s="4">
        <f>费用表粘贴!AK52</f>
        <v>0</v>
      </c>
      <c r="K52" s="4">
        <f>费用表粘贴!AL52</f>
        <v>0</v>
      </c>
      <c r="L52" s="4">
        <f>费用表粘贴!AJ52</f>
        <v>0</v>
      </c>
      <c r="M52" s="9">
        <f t="shared" si="7"/>
        <v>0</v>
      </c>
      <c r="N52" s="4">
        <f>费用表粘贴!Z52</f>
        <v>0</v>
      </c>
      <c r="O52" s="4">
        <f>费用表粘贴!AA52</f>
        <v>0</v>
      </c>
      <c r="P52" s="9">
        <f t="shared" si="8"/>
        <v>0</v>
      </c>
      <c r="Q52" s="4">
        <f>费用表粘贴!AB52</f>
        <v>0</v>
      </c>
      <c r="R52" s="4">
        <f>费用表粘贴!AC52</f>
        <v>0</v>
      </c>
      <c r="S52" s="9">
        <f t="shared" si="9"/>
        <v>0</v>
      </c>
      <c r="T52" s="4">
        <f>费用表粘贴!AF52</f>
        <v>0</v>
      </c>
      <c r="U52" s="4">
        <f>费用表粘贴!AG52</f>
        <v>0</v>
      </c>
      <c r="V52" s="4">
        <f>费用表粘贴!AH52</f>
        <v>0</v>
      </c>
      <c r="W52" s="4">
        <f>费用表粘贴!AI52</f>
        <v>0</v>
      </c>
      <c r="X52" s="4">
        <f>费用表粘贴!AE52</f>
        <v>0</v>
      </c>
      <c r="Y52" s="4">
        <f>费用表粘贴!AD52</f>
        <v>0</v>
      </c>
    </row>
    <row r="53" ht="15" customHeight="1" spans="1:25">
      <c r="A53" s="7"/>
      <c r="B53" s="18" t="s">
        <v>128</v>
      </c>
      <c r="C53" s="4">
        <f t="shared" si="5"/>
        <v>52500</v>
      </c>
      <c r="D53" s="4"/>
      <c r="E53" s="4">
        <f>SUM(费用表粘贴!D53:S53)</f>
        <v>52500</v>
      </c>
      <c r="F53" s="4">
        <f>费用表粘贴!T53</f>
        <v>0</v>
      </c>
      <c r="G53" s="4">
        <f>费用表粘贴!Y53</f>
        <v>0</v>
      </c>
      <c r="H53" s="9">
        <f>费用表粘贴!U53</f>
        <v>0</v>
      </c>
      <c r="I53" s="9">
        <f t="shared" si="6"/>
        <v>0</v>
      </c>
      <c r="J53" s="4">
        <f>费用表粘贴!AK53</f>
        <v>0</v>
      </c>
      <c r="K53" s="4">
        <f>费用表粘贴!AL53</f>
        <v>0</v>
      </c>
      <c r="L53" s="4">
        <f>费用表粘贴!AJ53</f>
        <v>0</v>
      </c>
      <c r="M53" s="9">
        <f t="shared" si="7"/>
        <v>0</v>
      </c>
      <c r="N53" s="4">
        <f>费用表粘贴!Z53</f>
        <v>0</v>
      </c>
      <c r="O53" s="4">
        <f>费用表粘贴!AA53</f>
        <v>0</v>
      </c>
      <c r="P53" s="9">
        <f t="shared" si="8"/>
        <v>0</v>
      </c>
      <c r="Q53" s="4">
        <f>费用表粘贴!AB53</f>
        <v>0</v>
      </c>
      <c r="R53" s="4">
        <f>费用表粘贴!AC53</f>
        <v>0</v>
      </c>
      <c r="S53" s="9">
        <f t="shared" si="9"/>
        <v>0</v>
      </c>
      <c r="T53" s="4">
        <f>费用表粘贴!AF53</f>
        <v>0</v>
      </c>
      <c r="U53" s="4">
        <f>费用表粘贴!AG53</f>
        <v>0</v>
      </c>
      <c r="V53" s="4">
        <f>费用表粘贴!AH53</f>
        <v>0</v>
      </c>
      <c r="W53" s="4">
        <f>费用表粘贴!AI53</f>
        <v>0</v>
      </c>
      <c r="X53" s="4">
        <f>费用表粘贴!AE53</f>
        <v>0</v>
      </c>
      <c r="Y53" s="4">
        <f>费用表粘贴!AD53</f>
        <v>0</v>
      </c>
    </row>
    <row r="54" ht="15" customHeight="1" spans="1:25">
      <c r="A54" s="7"/>
      <c r="B54" s="13" t="s">
        <v>129</v>
      </c>
      <c r="C54" s="4">
        <f t="shared" si="5"/>
        <v>27144.66</v>
      </c>
      <c r="D54" s="4"/>
      <c r="E54" s="4">
        <f>SUM(费用表粘贴!D54:S54)</f>
        <v>8959.77</v>
      </c>
      <c r="F54" s="4">
        <f>费用表粘贴!T54</f>
        <v>0</v>
      </c>
      <c r="G54" s="4">
        <f>费用表粘贴!Y54</f>
        <v>0</v>
      </c>
      <c r="H54" s="9">
        <f>费用表粘贴!U54</f>
        <v>18184.89</v>
      </c>
      <c r="I54" s="9">
        <f t="shared" si="6"/>
        <v>0</v>
      </c>
      <c r="J54" s="4">
        <f>费用表粘贴!AK54</f>
        <v>0</v>
      </c>
      <c r="K54" s="4">
        <f>费用表粘贴!AL54</f>
        <v>0</v>
      </c>
      <c r="L54" s="4">
        <f>费用表粘贴!AJ54</f>
        <v>0</v>
      </c>
      <c r="M54" s="9">
        <f t="shared" si="7"/>
        <v>0</v>
      </c>
      <c r="N54" s="4">
        <f>费用表粘贴!Z54</f>
        <v>0</v>
      </c>
      <c r="O54" s="4">
        <f>费用表粘贴!AA54</f>
        <v>0</v>
      </c>
      <c r="P54" s="9">
        <f t="shared" si="8"/>
        <v>0</v>
      </c>
      <c r="Q54" s="4">
        <f>费用表粘贴!AB54</f>
        <v>0</v>
      </c>
      <c r="R54" s="4">
        <f>费用表粘贴!AC54</f>
        <v>0</v>
      </c>
      <c r="S54" s="9">
        <f t="shared" si="9"/>
        <v>0</v>
      </c>
      <c r="T54" s="4">
        <f>费用表粘贴!AF54</f>
        <v>0</v>
      </c>
      <c r="U54" s="4">
        <f>费用表粘贴!AG54</f>
        <v>0</v>
      </c>
      <c r="V54" s="4">
        <f>费用表粘贴!AH54</f>
        <v>0</v>
      </c>
      <c r="W54" s="4">
        <f>费用表粘贴!AI54</f>
        <v>0</v>
      </c>
      <c r="X54" s="4">
        <f>费用表粘贴!AE54</f>
        <v>0</v>
      </c>
      <c r="Y54" s="4">
        <f>费用表粘贴!AD54</f>
        <v>0</v>
      </c>
    </row>
    <row r="55" ht="15" customHeight="1" spans="1:25">
      <c r="A55" s="7"/>
      <c r="B55" s="13" t="s">
        <v>130</v>
      </c>
      <c r="C55" s="4">
        <f t="shared" si="5"/>
        <v>0</v>
      </c>
      <c r="D55" s="4"/>
      <c r="E55" s="4">
        <f>SUM(费用表粘贴!D55:S55)</f>
        <v>0</v>
      </c>
      <c r="F55" s="4">
        <f>费用表粘贴!T55</f>
        <v>0</v>
      </c>
      <c r="G55" s="4">
        <f>费用表粘贴!Y55</f>
        <v>0</v>
      </c>
      <c r="H55" s="9">
        <f>费用表粘贴!U55</f>
        <v>0</v>
      </c>
      <c r="I55" s="9">
        <f t="shared" si="6"/>
        <v>0</v>
      </c>
      <c r="J55" s="4">
        <f>费用表粘贴!AK55</f>
        <v>0</v>
      </c>
      <c r="K55" s="4">
        <f>费用表粘贴!AL55</f>
        <v>0</v>
      </c>
      <c r="L55" s="4">
        <f>费用表粘贴!AJ55</f>
        <v>0</v>
      </c>
      <c r="M55" s="9">
        <f t="shared" si="7"/>
        <v>0</v>
      </c>
      <c r="N55" s="4">
        <f>费用表粘贴!Z55</f>
        <v>0</v>
      </c>
      <c r="O55" s="4">
        <f>费用表粘贴!AA55</f>
        <v>0</v>
      </c>
      <c r="P55" s="9">
        <f t="shared" si="8"/>
        <v>0</v>
      </c>
      <c r="Q55" s="4">
        <f>费用表粘贴!AB55</f>
        <v>0</v>
      </c>
      <c r="R55" s="4">
        <f>费用表粘贴!AC55</f>
        <v>0</v>
      </c>
      <c r="S55" s="9">
        <f t="shared" si="9"/>
        <v>0</v>
      </c>
      <c r="T55" s="4">
        <f>费用表粘贴!AF55</f>
        <v>0</v>
      </c>
      <c r="U55" s="4">
        <f>费用表粘贴!AG55</f>
        <v>0</v>
      </c>
      <c r="V55" s="4">
        <f>费用表粘贴!AH55</f>
        <v>0</v>
      </c>
      <c r="W55" s="4">
        <f>费用表粘贴!AI55</f>
        <v>0</v>
      </c>
      <c r="X55" s="4">
        <f>费用表粘贴!AE55</f>
        <v>0</v>
      </c>
      <c r="Y55" s="4">
        <f>费用表粘贴!AD55</f>
        <v>0</v>
      </c>
    </row>
    <row r="56" ht="15" customHeight="1" spans="1:25">
      <c r="A56" s="7"/>
      <c r="B56" s="13" t="s">
        <v>131</v>
      </c>
      <c r="C56" s="4">
        <f t="shared" si="5"/>
        <v>-2205.7</v>
      </c>
      <c r="D56" s="4"/>
      <c r="E56" s="4">
        <f>SUM(费用表粘贴!D56:S56)</f>
        <v>0</v>
      </c>
      <c r="F56" s="4">
        <f>费用表粘贴!T56</f>
        <v>0</v>
      </c>
      <c r="G56" s="4">
        <f>费用表粘贴!Y56</f>
        <v>0</v>
      </c>
      <c r="H56" s="9">
        <f>费用表粘贴!U56</f>
        <v>0</v>
      </c>
      <c r="I56" s="9">
        <f t="shared" si="6"/>
        <v>0</v>
      </c>
      <c r="J56" s="4">
        <f>费用表粘贴!AK56</f>
        <v>0</v>
      </c>
      <c r="K56" s="4">
        <f>费用表粘贴!AL56</f>
        <v>0</v>
      </c>
      <c r="L56" s="4">
        <f>费用表粘贴!AJ56</f>
        <v>0</v>
      </c>
      <c r="M56" s="9">
        <f t="shared" si="7"/>
        <v>0</v>
      </c>
      <c r="N56" s="4">
        <f>费用表粘贴!Z56</f>
        <v>0</v>
      </c>
      <c r="O56" s="4">
        <f>费用表粘贴!AA56</f>
        <v>0</v>
      </c>
      <c r="P56" s="9">
        <f t="shared" si="8"/>
        <v>0</v>
      </c>
      <c r="Q56" s="4">
        <f>费用表粘贴!AB56</f>
        <v>0</v>
      </c>
      <c r="R56" s="4">
        <f>费用表粘贴!AC56</f>
        <v>0</v>
      </c>
      <c r="S56" s="9">
        <f t="shared" si="9"/>
        <v>-2205.7</v>
      </c>
      <c r="T56" s="4">
        <f>费用表粘贴!AF56</f>
        <v>-2205.7</v>
      </c>
      <c r="U56" s="4">
        <f>费用表粘贴!AG56</f>
        <v>0</v>
      </c>
      <c r="V56" s="4">
        <f>费用表粘贴!AH56</f>
        <v>0</v>
      </c>
      <c r="W56" s="4">
        <f>费用表粘贴!AI56</f>
        <v>0</v>
      </c>
      <c r="X56" s="4">
        <f>费用表粘贴!AE56</f>
        <v>0</v>
      </c>
      <c r="Y56" s="4">
        <f>费用表粘贴!AD56</f>
        <v>0</v>
      </c>
    </row>
    <row r="57" ht="15" customHeight="1" spans="1:25">
      <c r="A57" s="7"/>
      <c r="B57" s="13" t="s">
        <v>132</v>
      </c>
      <c r="C57" s="4">
        <f t="shared" si="5"/>
        <v>0</v>
      </c>
      <c r="D57" s="4"/>
      <c r="E57" s="4">
        <f>SUM(费用表粘贴!D57:S57)</f>
        <v>0</v>
      </c>
      <c r="F57" s="4">
        <f>费用表粘贴!T57</f>
        <v>0</v>
      </c>
      <c r="G57" s="4">
        <f>费用表粘贴!Y57</f>
        <v>0</v>
      </c>
      <c r="H57" s="9">
        <f>费用表粘贴!U57</f>
        <v>0</v>
      </c>
      <c r="I57" s="9">
        <f t="shared" si="6"/>
        <v>0</v>
      </c>
      <c r="J57" s="4">
        <f>费用表粘贴!AK57</f>
        <v>0</v>
      </c>
      <c r="K57" s="4">
        <f>费用表粘贴!AL57</f>
        <v>0</v>
      </c>
      <c r="L57" s="4">
        <f>费用表粘贴!AJ57</f>
        <v>0</v>
      </c>
      <c r="M57" s="9">
        <f t="shared" si="7"/>
        <v>0</v>
      </c>
      <c r="N57" s="4">
        <f>费用表粘贴!Z57</f>
        <v>0</v>
      </c>
      <c r="O57" s="4">
        <f>费用表粘贴!AA57</f>
        <v>0</v>
      </c>
      <c r="P57" s="9">
        <f t="shared" si="8"/>
        <v>0</v>
      </c>
      <c r="Q57" s="4">
        <f>费用表粘贴!AB57</f>
        <v>0</v>
      </c>
      <c r="R57" s="4">
        <f>费用表粘贴!AC57</f>
        <v>0</v>
      </c>
      <c r="S57" s="9">
        <f t="shared" si="9"/>
        <v>0</v>
      </c>
      <c r="T57" s="4">
        <f>费用表粘贴!AF57</f>
        <v>0</v>
      </c>
      <c r="U57" s="4">
        <f>费用表粘贴!AG57</f>
        <v>0</v>
      </c>
      <c r="V57" s="4">
        <f>费用表粘贴!AH57</f>
        <v>0</v>
      </c>
      <c r="W57" s="4">
        <f>费用表粘贴!AI57</f>
        <v>0</v>
      </c>
      <c r="X57" s="4">
        <f>费用表粘贴!AE57</f>
        <v>0</v>
      </c>
      <c r="Y57" s="4">
        <f>费用表粘贴!AD57</f>
        <v>0</v>
      </c>
    </row>
    <row r="58" ht="15" customHeight="1" spans="1:25">
      <c r="A58" s="7"/>
      <c r="B58" s="13" t="s">
        <v>133</v>
      </c>
      <c r="C58" s="4">
        <f t="shared" si="5"/>
        <v>0</v>
      </c>
      <c r="D58" s="4"/>
      <c r="E58" s="4">
        <f>SUM(费用表粘贴!D58:S58)</f>
        <v>0</v>
      </c>
      <c r="F58" s="4">
        <f>费用表粘贴!T58</f>
        <v>0</v>
      </c>
      <c r="G58" s="4">
        <f>费用表粘贴!Y58</f>
        <v>0</v>
      </c>
      <c r="H58" s="9">
        <f>费用表粘贴!U58</f>
        <v>0</v>
      </c>
      <c r="I58" s="9">
        <f t="shared" si="6"/>
        <v>0</v>
      </c>
      <c r="J58" s="4">
        <f>费用表粘贴!AK58</f>
        <v>0</v>
      </c>
      <c r="K58" s="4">
        <f>费用表粘贴!AL58</f>
        <v>0</v>
      </c>
      <c r="L58" s="4">
        <f>费用表粘贴!AJ58</f>
        <v>0</v>
      </c>
      <c r="M58" s="9">
        <f t="shared" si="7"/>
        <v>0</v>
      </c>
      <c r="N58" s="4">
        <f>费用表粘贴!Z58</f>
        <v>0</v>
      </c>
      <c r="O58" s="4">
        <f>费用表粘贴!AA58</f>
        <v>0</v>
      </c>
      <c r="P58" s="9">
        <f t="shared" si="8"/>
        <v>0</v>
      </c>
      <c r="Q58" s="4">
        <f>费用表粘贴!AB58</f>
        <v>0</v>
      </c>
      <c r="R58" s="4">
        <f>费用表粘贴!AC58</f>
        <v>0</v>
      </c>
      <c r="S58" s="9">
        <f t="shared" si="9"/>
        <v>0</v>
      </c>
      <c r="T58" s="4">
        <f>费用表粘贴!AF58</f>
        <v>0</v>
      </c>
      <c r="U58" s="4">
        <f>费用表粘贴!AG58</f>
        <v>0</v>
      </c>
      <c r="V58" s="4">
        <f>费用表粘贴!AH58</f>
        <v>0</v>
      </c>
      <c r="W58" s="4">
        <f>费用表粘贴!AI58</f>
        <v>0</v>
      </c>
      <c r="X58" s="4">
        <f>费用表粘贴!AE58</f>
        <v>0</v>
      </c>
      <c r="Y58" s="4">
        <f>费用表粘贴!AD58</f>
        <v>0</v>
      </c>
    </row>
    <row r="59" ht="15" customHeight="1" spans="1:25">
      <c r="A59" s="7"/>
      <c r="B59" s="13" t="s">
        <v>134</v>
      </c>
      <c r="C59" s="4">
        <f t="shared" si="5"/>
        <v>15533.98</v>
      </c>
      <c r="D59" s="4"/>
      <c r="E59" s="4">
        <f>SUM(费用表粘贴!D59:S59)</f>
        <v>0</v>
      </c>
      <c r="F59" s="4">
        <f>费用表粘贴!T59</f>
        <v>0</v>
      </c>
      <c r="G59" s="4">
        <f>费用表粘贴!Y59</f>
        <v>0</v>
      </c>
      <c r="H59" s="9">
        <f>费用表粘贴!U59</f>
        <v>0</v>
      </c>
      <c r="I59" s="9">
        <f t="shared" si="6"/>
        <v>0</v>
      </c>
      <c r="J59" s="4">
        <f>费用表粘贴!AK59</f>
        <v>0</v>
      </c>
      <c r="K59" s="4">
        <f>费用表粘贴!AL59</f>
        <v>0</v>
      </c>
      <c r="L59" s="4">
        <f>费用表粘贴!AJ59</f>
        <v>0</v>
      </c>
      <c r="M59" s="9">
        <f t="shared" si="7"/>
        <v>0</v>
      </c>
      <c r="N59" s="4">
        <f>费用表粘贴!Z59</f>
        <v>0</v>
      </c>
      <c r="O59" s="4">
        <f>费用表粘贴!AA59</f>
        <v>0</v>
      </c>
      <c r="P59" s="9">
        <f t="shared" si="8"/>
        <v>15533.98</v>
      </c>
      <c r="Q59" s="4">
        <f>费用表粘贴!AB59</f>
        <v>15533.98</v>
      </c>
      <c r="R59" s="4">
        <f>费用表粘贴!AC59</f>
        <v>0</v>
      </c>
      <c r="S59" s="9">
        <f t="shared" si="9"/>
        <v>0</v>
      </c>
      <c r="T59" s="4">
        <f>费用表粘贴!AF59</f>
        <v>0</v>
      </c>
      <c r="U59" s="4">
        <f>费用表粘贴!AG59</f>
        <v>0</v>
      </c>
      <c r="V59" s="4">
        <f>费用表粘贴!AH59</f>
        <v>0</v>
      </c>
      <c r="W59" s="4">
        <f>费用表粘贴!AI59</f>
        <v>0</v>
      </c>
      <c r="X59" s="4">
        <f>费用表粘贴!AE59</f>
        <v>0</v>
      </c>
      <c r="Y59" s="4">
        <f>费用表粘贴!AD59</f>
        <v>0</v>
      </c>
    </row>
    <row r="60" ht="15" customHeight="1" spans="1:25">
      <c r="A60" s="7"/>
      <c r="B60" s="19" t="s">
        <v>97</v>
      </c>
      <c r="C60" s="15">
        <f t="shared" si="5"/>
        <v>1087833.89</v>
      </c>
      <c r="D60" s="15"/>
      <c r="E60" s="15">
        <f>SUM(费用表粘贴!D60:S60)</f>
        <v>603523.72</v>
      </c>
      <c r="F60" s="15">
        <f>费用表粘贴!T60</f>
        <v>325.95</v>
      </c>
      <c r="G60" s="15">
        <f>费用表粘贴!Y60</f>
        <v>76380.56</v>
      </c>
      <c r="H60" s="9">
        <f>费用表粘贴!U60</f>
        <v>390222.9</v>
      </c>
      <c r="I60" s="9">
        <f t="shared" si="6"/>
        <v>2123.3</v>
      </c>
      <c r="J60" s="15">
        <f>费用表粘贴!AK60</f>
        <v>0</v>
      </c>
      <c r="K60" s="15">
        <f>费用表粘贴!AL60</f>
        <v>2123.3</v>
      </c>
      <c r="L60" s="15">
        <f>费用表粘贴!AJ60</f>
        <v>0</v>
      </c>
      <c r="M60" s="9">
        <f t="shared" si="7"/>
        <v>0</v>
      </c>
      <c r="N60" s="15">
        <f>费用表粘贴!Z60</f>
        <v>0</v>
      </c>
      <c r="O60" s="15">
        <f>费用表粘贴!AA60</f>
        <v>0</v>
      </c>
      <c r="P60" s="9">
        <f t="shared" si="8"/>
        <v>15533.98</v>
      </c>
      <c r="Q60" s="15">
        <f>费用表粘贴!AB60</f>
        <v>15533.98</v>
      </c>
      <c r="R60" s="15">
        <f>费用表粘贴!AC60</f>
        <v>0</v>
      </c>
      <c r="S60" s="9">
        <f t="shared" si="9"/>
        <v>-276.52</v>
      </c>
      <c r="T60" s="15">
        <f>费用表粘贴!AF60</f>
        <v>-1554.75</v>
      </c>
      <c r="U60" s="15">
        <f>费用表粘贴!AG60</f>
        <v>361.23</v>
      </c>
      <c r="V60" s="15">
        <f>费用表粘贴!AH60</f>
        <v>0</v>
      </c>
      <c r="W60" s="15">
        <f>费用表粘贴!AI60</f>
        <v>917</v>
      </c>
      <c r="X60" s="15">
        <f>费用表粘贴!AE60</f>
        <v>0</v>
      </c>
      <c r="Y60" s="15">
        <f>费用表粘贴!AD60</f>
        <v>0</v>
      </c>
    </row>
    <row r="61" ht="15" customHeight="1" spans="1:25">
      <c r="A61" s="7" t="s">
        <v>135</v>
      </c>
      <c r="B61" s="10" t="s">
        <v>136</v>
      </c>
      <c r="C61" s="4">
        <f t="shared" si="5"/>
        <v>0</v>
      </c>
      <c r="D61" s="4"/>
      <c r="E61" s="4">
        <f>SUM(费用表粘贴!D61:S61)</f>
        <v>0</v>
      </c>
      <c r="F61" s="4">
        <f>费用表粘贴!T61</f>
        <v>0</v>
      </c>
      <c r="G61" s="4">
        <f>费用表粘贴!Y61</f>
        <v>0</v>
      </c>
      <c r="H61" s="9">
        <f>费用表粘贴!U61</f>
        <v>0</v>
      </c>
      <c r="I61" s="9">
        <f t="shared" si="6"/>
        <v>0</v>
      </c>
      <c r="J61" s="4">
        <f>费用表粘贴!AK61</f>
        <v>0</v>
      </c>
      <c r="K61" s="4">
        <f>费用表粘贴!AL61</f>
        <v>0</v>
      </c>
      <c r="L61" s="4">
        <f>费用表粘贴!AJ61</f>
        <v>0</v>
      </c>
      <c r="M61" s="9">
        <f t="shared" si="7"/>
        <v>0</v>
      </c>
      <c r="N61" s="4">
        <f>费用表粘贴!Z61</f>
        <v>0</v>
      </c>
      <c r="O61" s="4">
        <f>费用表粘贴!AA61</f>
        <v>0</v>
      </c>
      <c r="P61" s="9">
        <f t="shared" si="8"/>
        <v>0</v>
      </c>
      <c r="Q61" s="4">
        <f>费用表粘贴!AB61</f>
        <v>0</v>
      </c>
      <c r="R61" s="4">
        <f>费用表粘贴!AC61</f>
        <v>0</v>
      </c>
      <c r="S61" s="9">
        <f t="shared" si="9"/>
        <v>0</v>
      </c>
      <c r="T61" s="4">
        <f>费用表粘贴!AF61</f>
        <v>0</v>
      </c>
      <c r="U61" s="4">
        <f>费用表粘贴!AG61</f>
        <v>0</v>
      </c>
      <c r="V61" s="4">
        <f>费用表粘贴!AH61</f>
        <v>0</v>
      </c>
      <c r="W61" s="4">
        <f>费用表粘贴!AI61</f>
        <v>0</v>
      </c>
      <c r="X61" s="4">
        <f>费用表粘贴!AE61</f>
        <v>0</v>
      </c>
      <c r="Y61" s="4">
        <f>费用表粘贴!AD61</f>
        <v>0</v>
      </c>
    </row>
    <row r="62" ht="15" customHeight="1" spans="1:25">
      <c r="A62" s="7"/>
      <c r="B62" s="13" t="s">
        <v>137</v>
      </c>
      <c r="C62" s="4">
        <f t="shared" si="5"/>
        <v>288447.26</v>
      </c>
      <c r="D62" s="4"/>
      <c r="E62" s="4">
        <f>SUM(费用表粘贴!D62:S62)</f>
        <v>100157.12</v>
      </c>
      <c r="F62" s="4">
        <f>费用表粘贴!T62</f>
        <v>0</v>
      </c>
      <c r="G62" s="4">
        <f>费用表粘贴!Y62</f>
        <v>8396</v>
      </c>
      <c r="H62" s="9">
        <f>费用表粘贴!U62</f>
        <v>178630.23</v>
      </c>
      <c r="I62" s="9">
        <f t="shared" si="6"/>
        <v>0</v>
      </c>
      <c r="J62" s="4">
        <f>费用表粘贴!AK62</f>
        <v>0</v>
      </c>
      <c r="K62" s="4">
        <f>费用表粘贴!AL62</f>
        <v>0</v>
      </c>
      <c r="L62" s="4">
        <f>费用表粘贴!AJ62</f>
        <v>0</v>
      </c>
      <c r="M62" s="9">
        <f t="shared" si="7"/>
        <v>0</v>
      </c>
      <c r="N62" s="4">
        <f>费用表粘贴!Z62</f>
        <v>0</v>
      </c>
      <c r="O62" s="4">
        <f>费用表粘贴!AA62</f>
        <v>0</v>
      </c>
      <c r="P62" s="9">
        <f t="shared" si="8"/>
        <v>0</v>
      </c>
      <c r="Q62" s="4">
        <f>费用表粘贴!AB62</f>
        <v>0</v>
      </c>
      <c r="R62" s="4">
        <f>费用表粘贴!AC62</f>
        <v>0</v>
      </c>
      <c r="S62" s="9">
        <f t="shared" si="9"/>
        <v>1263.91</v>
      </c>
      <c r="T62" s="4">
        <f>费用表粘贴!AF62</f>
        <v>0</v>
      </c>
      <c r="U62" s="4">
        <f>费用表粘贴!AG62</f>
        <v>0</v>
      </c>
      <c r="V62" s="4">
        <f>费用表粘贴!AH62</f>
        <v>0</v>
      </c>
      <c r="W62" s="4">
        <f>费用表粘贴!AI62</f>
        <v>0</v>
      </c>
      <c r="X62" s="4">
        <f>费用表粘贴!AE62</f>
        <v>0</v>
      </c>
      <c r="Y62" s="4">
        <f>费用表粘贴!AD62</f>
        <v>1263.91</v>
      </c>
    </row>
    <row r="63" ht="15" customHeight="1" spans="1:25">
      <c r="A63" s="7"/>
      <c r="B63" s="13" t="s">
        <v>138</v>
      </c>
      <c r="C63" s="4">
        <f t="shared" si="5"/>
        <v>7035855.07</v>
      </c>
      <c r="D63" s="4"/>
      <c r="E63" s="4">
        <f>SUM(费用表粘贴!D63:S63)</f>
        <v>14460</v>
      </c>
      <c r="F63" s="4">
        <f>费用表粘贴!T63</f>
        <v>66000</v>
      </c>
      <c r="G63" s="4">
        <f>费用表粘贴!Y63</f>
        <v>1339890</v>
      </c>
      <c r="H63" s="9">
        <f>费用表粘贴!U63</f>
        <v>4724349.07</v>
      </c>
      <c r="I63" s="9">
        <f t="shared" si="6"/>
        <v>101040</v>
      </c>
      <c r="J63" s="4">
        <f>费用表粘贴!AK63</f>
        <v>0</v>
      </c>
      <c r="K63" s="4">
        <f>费用表粘贴!AL63</f>
        <v>101040</v>
      </c>
      <c r="L63" s="4">
        <f>费用表粘贴!AJ63</f>
        <v>0</v>
      </c>
      <c r="M63" s="9">
        <f t="shared" si="7"/>
        <v>298980</v>
      </c>
      <c r="N63" s="4">
        <f>费用表粘贴!Z63</f>
        <v>232860</v>
      </c>
      <c r="O63" s="4">
        <f>费用表粘贴!AA63</f>
        <v>66120</v>
      </c>
      <c r="P63" s="9">
        <f t="shared" si="8"/>
        <v>322560</v>
      </c>
      <c r="Q63" s="4">
        <f>费用表粘贴!AB63</f>
        <v>239760</v>
      </c>
      <c r="R63" s="4">
        <f>费用表粘贴!AC63</f>
        <v>82800</v>
      </c>
      <c r="S63" s="9">
        <f t="shared" si="9"/>
        <v>168576</v>
      </c>
      <c r="T63" s="4">
        <f>费用表粘贴!AF63</f>
        <v>51952</v>
      </c>
      <c r="U63" s="4">
        <f>费用表粘贴!AG63</f>
        <v>116624</v>
      </c>
      <c r="V63" s="4">
        <f>费用表粘贴!AH63</f>
        <v>0</v>
      </c>
      <c r="W63" s="4">
        <f>费用表粘贴!AI63</f>
        <v>0</v>
      </c>
      <c r="X63" s="4">
        <f>费用表粘贴!AE63</f>
        <v>0</v>
      </c>
      <c r="Y63" s="4">
        <f>费用表粘贴!AD63</f>
        <v>0</v>
      </c>
    </row>
    <row r="64" ht="15" customHeight="1" spans="1:25">
      <c r="A64" s="7"/>
      <c r="B64" s="13" t="s">
        <v>85</v>
      </c>
      <c r="C64" s="4">
        <f t="shared" si="5"/>
        <v>687515.14</v>
      </c>
      <c r="D64" s="4"/>
      <c r="E64" s="4">
        <f>SUM(费用表粘贴!D64:S64)</f>
        <v>51292.44</v>
      </c>
      <c r="F64" s="4">
        <f>费用表粘贴!T64</f>
        <v>7056.6</v>
      </c>
      <c r="G64" s="4">
        <f>费用表粘贴!Y64</f>
        <v>146407.39</v>
      </c>
      <c r="H64" s="9">
        <f>费用表粘贴!U64</f>
        <v>382983.01</v>
      </c>
      <c r="I64" s="9">
        <f t="shared" si="6"/>
        <v>10803.02</v>
      </c>
      <c r="J64" s="4">
        <f>费用表粘贴!AK64</f>
        <v>0</v>
      </c>
      <c r="K64" s="4">
        <f>费用表粘贴!AL64</f>
        <v>10803.02</v>
      </c>
      <c r="L64" s="4">
        <f>费用表粘贴!AJ64</f>
        <v>0</v>
      </c>
      <c r="M64" s="9">
        <f t="shared" si="7"/>
        <v>31966.41</v>
      </c>
      <c r="N64" s="4">
        <f>费用表粘贴!Z64</f>
        <v>24896.98</v>
      </c>
      <c r="O64" s="4">
        <f>费用表粘贴!AA64</f>
        <v>7069.43</v>
      </c>
      <c r="P64" s="9">
        <f t="shared" si="8"/>
        <v>34487.55</v>
      </c>
      <c r="Q64" s="4">
        <f>费用表粘贴!AB64</f>
        <v>25634.72</v>
      </c>
      <c r="R64" s="4">
        <f>费用表粘贴!AC64</f>
        <v>8852.83</v>
      </c>
      <c r="S64" s="9">
        <f t="shared" si="9"/>
        <v>22518.72</v>
      </c>
      <c r="T64" s="4">
        <f>费用表粘贴!AF64</f>
        <v>238.8</v>
      </c>
      <c r="U64" s="4">
        <f>费用表粘贴!AG64</f>
        <v>8888.06</v>
      </c>
      <c r="V64" s="4">
        <f>费用表粘贴!AH64</f>
        <v>0</v>
      </c>
      <c r="W64" s="4">
        <f>费用表粘贴!AI64</f>
        <v>1161.15</v>
      </c>
      <c r="X64" s="4">
        <f>费用表粘贴!AE64</f>
        <v>0</v>
      </c>
      <c r="Y64" s="4">
        <f>费用表粘贴!AD64</f>
        <v>12230.71</v>
      </c>
    </row>
    <row r="65" ht="15" customHeight="1" spans="1:25">
      <c r="A65" s="7"/>
      <c r="B65" s="13" t="s">
        <v>139</v>
      </c>
      <c r="C65" s="4">
        <f t="shared" si="5"/>
        <v>113263.34</v>
      </c>
      <c r="D65" s="4"/>
      <c r="E65" s="4">
        <f>SUM(费用表粘贴!D65:S65)</f>
        <v>39949.05</v>
      </c>
      <c r="F65" s="4">
        <f>费用表粘贴!T65</f>
        <v>0</v>
      </c>
      <c r="G65" s="4">
        <f>费用表粘贴!Y65</f>
        <v>0</v>
      </c>
      <c r="H65" s="9">
        <f>费用表粘贴!U65</f>
        <v>73314.29</v>
      </c>
      <c r="I65" s="9">
        <f t="shared" si="6"/>
        <v>0</v>
      </c>
      <c r="J65" s="4">
        <f>费用表粘贴!AK65</f>
        <v>0</v>
      </c>
      <c r="K65" s="4">
        <f>费用表粘贴!AL65</f>
        <v>0</v>
      </c>
      <c r="L65" s="4">
        <f>费用表粘贴!AJ65</f>
        <v>0</v>
      </c>
      <c r="M65" s="9">
        <f t="shared" si="7"/>
        <v>0</v>
      </c>
      <c r="N65" s="4">
        <f>费用表粘贴!Z65</f>
        <v>0</v>
      </c>
      <c r="O65" s="4">
        <f>费用表粘贴!AA65</f>
        <v>0</v>
      </c>
      <c r="P65" s="9">
        <f t="shared" si="8"/>
        <v>0</v>
      </c>
      <c r="Q65" s="4">
        <f>费用表粘贴!AB65</f>
        <v>0</v>
      </c>
      <c r="R65" s="4">
        <f>费用表粘贴!AC65</f>
        <v>0</v>
      </c>
      <c r="S65" s="9">
        <f t="shared" si="9"/>
        <v>0</v>
      </c>
      <c r="T65" s="4">
        <f>费用表粘贴!AF65</f>
        <v>0</v>
      </c>
      <c r="U65" s="4">
        <f>费用表粘贴!AG65</f>
        <v>0</v>
      </c>
      <c r="V65" s="4">
        <f>费用表粘贴!AH65</f>
        <v>0</v>
      </c>
      <c r="W65" s="4">
        <f>费用表粘贴!AI65</f>
        <v>0</v>
      </c>
      <c r="X65" s="4">
        <f>费用表粘贴!AE65</f>
        <v>0</v>
      </c>
      <c r="Y65" s="4">
        <f>费用表粘贴!AD65</f>
        <v>0</v>
      </c>
    </row>
    <row r="66" ht="15" customHeight="1" spans="1:25">
      <c r="A66" s="7"/>
      <c r="B66" s="13" t="s">
        <v>140</v>
      </c>
      <c r="C66" s="4">
        <f t="shared" si="5"/>
        <v>12240.44</v>
      </c>
      <c r="D66" s="4"/>
      <c r="E66" s="4">
        <f>SUM(费用表粘贴!D66:S66)</f>
        <v>8210.75</v>
      </c>
      <c r="F66" s="4">
        <f>费用表粘贴!T66</f>
        <v>0</v>
      </c>
      <c r="G66" s="4">
        <f>费用表粘贴!Y66</f>
        <v>0</v>
      </c>
      <c r="H66" s="9">
        <f>费用表粘贴!U66</f>
        <v>4029.69</v>
      </c>
      <c r="I66" s="9">
        <f t="shared" si="6"/>
        <v>0</v>
      </c>
      <c r="J66" s="4">
        <f>费用表粘贴!AK66</f>
        <v>0</v>
      </c>
      <c r="K66" s="4">
        <f>费用表粘贴!AL66</f>
        <v>0</v>
      </c>
      <c r="L66" s="4">
        <f>费用表粘贴!AJ66</f>
        <v>0</v>
      </c>
      <c r="M66" s="9">
        <f t="shared" si="7"/>
        <v>0</v>
      </c>
      <c r="N66" s="4">
        <f>费用表粘贴!Z66</f>
        <v>0</v>
      </c>
      <c r="O66" s="4">
        <f>费用表粘贴!AA66</f>
        <v>0</v>
      </c>
      <c r="P66" s="9">
        <f t="shared" si="8"/>
        <v>0</v>
      </c>
      <c r="Q66" s="4">
        <f>费用表粘贴!AB66</f>
        <v>0</v>
      </c>
      <c r="R66" s="4">
        <f>费用表粘贴!AC66</f>
        <v>0</v>
      </c>
      <c r="S66" s="9">
        <f t="shared" si="9"/>
        <v>0</v>
      </c>
      <c r="T66" s="4">
        <f>费用表粘贴!AF66</f>
        <v>0</v>
      </c>
      <c r="U66" s="4">
        <f>费用表粘贴!AG66</f>
        <v>0</v>
      </c>
      <c r="V66" s="4">
        <f>费用表粘贴!AH66</f>
        <v>0</v>
      </c>
      <c r="W66" s="4">
        <f>费用表粘贴!AI66</f>
        <v>0</v>
      </c>
      <c r="X66" s="4">
        <f>费用表粘贴!AE66</f>
        <v>0</v>
      </c>
      <c r="Y66" s="4">
        <f>费用表粘贴!AD66</f>
        <v>0</v>
      </c>
    </row>
    <row r="67" ht="15" customHeight="1" spans="1:25">
      <c r="A67" s="7"/>
      <c r="B67" s="13" t="s">
        <v>141</v>
      </c>
      <c r="C67" s="4">
        <f t="shared" si="5"/>
        <v>-220.81</v>
      </c>
      <c r="D67" s="4"/>
      <c r="E67" s="4">
        <f>SUM(费用表粘贴!D67:S67)</f>
        <v>0</v>
      </c>
      <c r="F67" s="4">
        <f>费用表粘贴!T67</f>
        <v>0</v>
      </c>
      <c r="G67" s="4">
        <f>费用表粘贴!Y67</f>
        <v>0</v>
      </c>
      <c r="H67" s="9">
        <f>费用表粘贴!U67</f>
        <v>0</v>
      </c>
      <c r="I67" s="9">
        <f t="shared" si="6"/>
        <v>0</v>
      </c>
      <c r="J67" s="4">
        <f>费用表粘贴!AK67</f>
        <v>0</v>
      </c>
      <c r="K67" s="4">
        <f>费用表粘贴!AL67</f>
        <v>0</v>
      </c>
      <c r="L67" s="4">
        <f>费用表粘贴!AJ67</f>
        <v>0</v>
      </c>
      <c r="M67" s="9">
        <f t="shared" si="7"/>
        <v>0</v>
      </c>
      <c r="N67" s="4">
        <f>费用表粘贴!Z67</f>
        <v>0</v>
      </c>
      <c r="O67" s="4">
        <f>费用表粘贴!AA67</f>
        <v>0</v>
      </c>
      <c r="P67" s="9">
        <f t="shared" si="8"/>
        <v>0</v>
      </c>
      <c r="Q67" s="4">
        <f>费用表粘贴!AB67</f>
        <v>0</v>
      </c>
      <c r="R67" s="4">
        <f>费用表粘贴!AC67</f>
        <v>0</v>
      </c>
      <c r="S67" s="9">
        <f t="shared" si="9"/>
        <v>-220.81</v>
      </c>
      <c r="T67" s="4">
        <f>费用表粘贴!AF67</f>
        <v>0</v>
      </c>
      <c r="U67" s="4">
        <f>费用表粘贴!AG67</f>
        <v>0</v>
      </c>
      <c r="V67" s="4">
        <f>费用表粘贴!AH67</f>
        <v>0</v>
      </c>
      <c r="W67" s="4">
        <f>费用表粘贴!AI67</f>
        <v>-220.81</v>
      </c>
      <c r="X67" s="4">
        <f>费用表粘贴!AE67</f>
        <v>0</v>
      </c>
      <c r="Y67" s="4">
        <f>费用表粘贴!AD67</f>
        <v>0</v>
      </c>
    </row>
    <row r="68" ht="15" customHeight="1" spans="1:25">
      <c r="A68" s="7"/>
      <c r="B68" s="13" t="s">
        <v>142</v>
      </c>
      <c r="C68" s="4">
        <f t="shared" si="5"/>
        <v>3056017.51</v>
      </c>
      <c r="D68" s="4"/>
      <c r="E68" s="4">
        <f>SUM(费用表粘贴!D68:S68)</f>
        <v>2876791.92</v>
      </c>
      <c r="F68" s="4">
        <f>费用表粘贴!T68</f>
        <v>0</v>
      </c>
      <c r="G68" s="4">
        <f>费用表粘贴!Y68</f>
        <v>35608.21</v>
      </c>
      <c r="H68" s="9">
        <f>费用表粘贴!U68</f>
        <v>130098.06</v>
      </c>
      <c r="I68" s="9">
        <f t="shared" si="6"/>
        <v>3889.36</v>
      </c>
      <c r="J68" s="4">
        <f>费用表粘贴!AK68</f>
        <v>0</v>
      </c>
      <c r="K68" s="4">
        <f>费用表粘贴!AL68</f>
        <v>3889.36</v>
      </c>
      <c r="L68" s="4">
        <f>费用表粘贴!AJ68</f>
        <v>0</v>
      </c>
      <c r="M68" s="9">
        <f t="shared" si="7"/>
        <v>9629.96</v>
      </c>
      <c r="N68" s="4">
        <f>费用表粘贴!Z68</f>
        <v>9629.96</v>
      </c>
      <c r="O68" s="4">
        <f>费用表粘贴!AA68</f>
        <v>0</v>
      </c>
      <c r="P68" s="9">
        <f t="shared" si="8"/>
        <v>0</v>
      </c>
      <c r="Q68" s="4">
        <f>费用表粘贴!AB68</f>
        <v>0</v>
      </c>
      <c r="R68" s="4">
        <f>费用表粘贴!AC68</f>
        <v>0</v>
      </c>
      <c r="S68" s="9">
        <f t="shared" si="9"/>
        <v>0</v>
      </c>
      <c r="T68" s="4">
        <f>费用表粘贴!AF68</f>
        <v>0</v>
      </c>
      <c r="U68" s="4">
        <f>费用表粘贴!AG68</f>
        <v>0</v>
      </c>
      <c r="V68" s="4">
        <f>费用表粘贴!AH68</f>
        <v>0</v>
      </c>
      <c r="W68" s="4">
        <f>费用表粘贴!AI68</f>
        <v>0</v>
      </c>
      <c r="X68" s="4">
        <f>费用表粘贴!AE68</f>
        <v>0</v>
      </c>
      <c r="Y68" s="4">
        <f>费用表粘贴!AD68</f>
        <v>0</v>
      </c>
    </row>
    <row r="69" ht="15" customHeight="1" spans="1:25">
      <c r="A69" s="7"/>
      <c r="B69" s="13" t="s">
        <v>143</v>
      </c>
      <c r="C69" s="4">
        <f t="shared" si="5"/>
        <v>335593.9</v>
      </c>
      <c r="D69" s="4"/>
      <c r="E69" s="4">
        <f>SUM(费用表粘贴!D69:S69)</f>
        <v>24070.8</v>
      </c>
      <c r="F69" s="4">
        <f>费用表粘贴!T69</f>
        <v>0</v>
      </c>
      <c r="G69" s="4">
        <f>费用表粘贴!Y69</f>
        <v>0</v>
      </c>
      <c r="H69" s="9">
        <f>费用表粘贴!U69</f>
        <v>311523.1</v>
      </c>
      <c r="I69" s="9">
        <f t="shared" si="6"/>
        <v>0</v>
      </c>
      <c r="J69" s="4">
        <f>费用表粘贴!AK69</f>
        <v>0</v>
      </c>
      <c r="K69" s="4">
        <f>费用表粘贴!AL69</f>
        <v>0</v>
      </c>
      <c r="L69" s="4">
        <f>费用表粘贴!AJ69</f>
        <v>0</v>
      </c>
      <c r="M69" s="9">
        <f t="shared" si="7"/>
        <v>0</v>
      </c>
      <c r="N69" s="4">
        <f>费用表粘贴!Z69</f>
        <v>0</v>
      </c>
      <c r="O69" s="4">
        <f>费用表粘贴!AA69</f>
        <v>0</v>
      </c>
      <c r="P69" s="9">
        <f t="shared" si="8"/>
        <v>0</v>
      </c>
      <c r="Q69" s="4">
        <f>费用表粘贴!AB69</f>
        <v>0</v>
      </c>
      <c r="R69" s="4">
        <f>费用表粘贴!AC69</f>
        <v>0</v>
      </c>
      <c r="S69" s="9">
        <f t="shared" si="9"/>
        <v>0</v>
      </c>
      <c r="T69" s="4">
        <f>费用表粘贴!AF69</f>
        <v>0</v>
      </c>
      <c r="U69" s="4">
        <f>费用表粘贴!AG69</f>
        <v>0</v>
      </c>
      <c r="V69" s="4">
        <f>费用表粘贴!AH69</f>
        <v>0</v>
      </c>
      <c r="W69" s="4">
        <f>费用表粘贴!AI69</f>
        <v>0</v>
      </c>
      <c r="X69" s="4">
        <f>费用表粘贴!AE69</f>
        <v>0</v>
      </c>
      <c r="Y69" s="4">
        <f>费用表粘贴!AD69</f>
        <v>0</v>
      </c>
    </row>
    <row r="70" ht="15" customHeight="1" spans="1:25">
      <c r="A70" s="7"/>
      <c r="B70" s="13" t="s">
        <v>144</v>
      </c>
      <c r="C70" s="4">
        <f t="shared" si="5"/>
        <v>0</v>
      </c>
      <c r="D70" s="4"/>
      <c r="E70" s="4">
        <f>SUM(费用表粘贴!D70:S70)</f>
        <v>0</v>
      </c>
      <c r="F70" s="4">
        <f>费用表粘贴!T70</f>
        <v>0</v>
      </c>
      <c r="G70" s="4">
        <f>费用表粘贴!Y70</f>
        <v>0</v>
      </c>
      <c r="H70" s="9">
        <f>费用表粘贴!U70</f>
        <v>0</v>
      </c>
      <c r="I70" s="9">
        <f t="shared" si="6"/>
        <v>0</v>
      </c>
      <c r="J70" s="4">
        <f>费用表粘贴!AK70</f>
        <v>0</v>
      </c>
      <c r="K70" s="4">
        <f>费用表粘贴!AL70</f>
        <v>0</v>
      </c>
      <c r="L70" s="4">
        <f>费用表粘贴!AJ70</f>
        <v>0</v>
      </c>
      <c r="M70" s="9">
        <f t="shared" si="7"/>
        <v>0</v>
      </c>
      <c r="N70" s="4">
        <f>费用表粘贴!Z70</f>
        <v>0</v>
      </c>
      <c r="O70" s="4">
        <f>费用表粘贴!AA70</f>
        <v>0</v>
      </c>
      <c r="P70" s="9">
        <f t="shared" si="8"/>
        <v>0</v>
      </c>
      <c r="Q70" s="4">
        <f>费用表粘贴!AB70</f>
        <v>0</v>
      </c>
      <c r="R70" s="4">
        <f>费用表粘贴!AC70</f>
        <v>0</v>
      </c>
      <c r="S70" s="9">
        <f t="shared" si="9"/>
        <v>0</v>
      </c>
      <c r="T70" s="4">
        <f>费用表粘贴!AF70</f>
        <v>0</v>
      </c>
      <c r="U70" s="4">
        <f>费用表粘贴!AG70</f>
        <v>0</v>
      </c>
      <c r="V70" s="4">
        <f>费用表粘贴!AH70</f>
        <v>0</v>
      </c>
      <c r="W70" s="4">
        <f>费用表粘贴!AI70</f>
        <v>0</v>
      </c>
      <c r="X70" s="4">
        <f>费用表粘贴!AE70</f>
        <v>0</v>
      </c>
      <c r="Y70" s="4">
        <f>费用表粘贴!AD70</f>
        <v>0</v>
      </c>
    </row>
    <row r="71" ht="15" customHeight="1" spans="1:25">
      <c r="A71" s="7"/>
      <c r="B71" s="13" t="s">
        <v>145</v>
      </c>
      <c r="C71" s="4">
        <f t="shared" si="5"/>
        <v>2278525.95</v>
      </c>
      <c r="D71" s="4"/>
      <c r="E71" s="4">
        <f>SUM(费用表粘贴!D71:S71)</f>
        <v>1569205.73</v>
      </c>
      <c r="F71" s="4">
        <f>费用表粘贴!T71</f>
        <v>0</v>
      </c>
      <c r="G71" s="4">
        <f>费用表粘贴!Y71</f>
        <v>73368.84</v>
      </c>
      <c r="H71" s="9">
        <f>费用表粘贴!U71</f>
        <v>610192.87</v>
      </c>
      <c r="I71" s="9">
        <f t="shared" si="6"/>
        <v>6387.18</v>
      </c>
      <c r="J71" s="4">
        <f>费用表粘贴!AK71</f>
        <v>0</v>
      </c>
      <c r="K71" s="4">
        <f>费用表粘贴!AL71</f>
        <v>6387.18</v>
      </c>
      <c r="L71" s="4">
        <f>费用表粘贴!AJ71</f>
        <v>0</v>
      </c>
      <c r="M71" s="9">
        <f t="shared" si="7"/>
        <v>8635.34</v>
      </c>
      <c r="N71" s="4">
        <f>费用表粘贴!Z71</f>
        <v>5042.58</v>
      </c>
      <c r="O71" s="4">
        <f>费用表粘贴!AA71</f>
        <v>3592.76</v>
      </c>
      <c r="P71" s="9">
        <f t="shared" si="8"/>
        <v>10735.99</v>
      </c>
      <c r="Q71" s="4">
        <f>费用表粘贴!AB71</f>
        <v>9089.73</v>
      </c>
      <c r="R71" s="4">
        <f>费用表粘贴!AC71</f>
        <v>1646.26</v>
      </c>
      <c r="S71" s="9">
        <f t="shared" si="9"/>
        <v>0</v>
      </c>
      <c r="T71" s="4">
        <f>费用表粘贴!AF71</f>
        <v>0</v>
      </c>
      <c r="U71" s="4">
        <f>费用表粘贴!AG71</f>
        <v>0</v>
      </c>
      <c r="V71" s="4">
        <f>费用表粘贴!AH71</f>
        <v>0</v>
      </c>
      <c r="W71" s="4">
        <f>费用表粘贴!AI71</f>
        <v>0</v>
      </c>
      <c r="X71" s="4">
        <f>费用表粘贴!AE71</f>
        <v>0</v>
      </c>
      <c r="Y71" s="4">
        <f>费用表粘贴!AD71</f>
        <v>0</v>
      </c>
    </row>
    <row r="72" ht="15" customHeight="1" spans="1:25">
      <c r="A72" s="7"/>
      <c r="B72" s="13" t="s">
        <v>146</v>
      </c>
      <c r="C72" s="4">
        <f t="shared" si="5"/>
        <v>3237517.24</v>
      </c>
      <c r="D72" s="4"/>
      <c r="E72" s="4">
        <f>SUM(费用表粘贴!D72:S72)</f>
        <v>3119414.98</v>
      </c>
      <c r="F72" s="4">
        <f>费用表粘贴!T72</f>
        <v>0</v>
      </c>
      <c r="G72" s="4">
        <f>费用表粘贴!Y72</f>
        <v>0</v>
      </c>
      <c r="H72" s="9">
        <f>费用表粘贴!U72</f>
        <v>95778.44</v>
      </c>
      <c r="I72" s="9">
        <f t="shared" si="6"/>
        <v>0</v>
      </c>
      <c r="J72" s="4">
        <f>费用表粘贴!AK72</f>
        <v>0</v>
      </c>
      <c r="K72" s="4">
        <f>费用表粘贴!AL72</f>
        <v>0</v>
      </c>
      <c r="L72" s="4">
        <f>费用表粘贴!AJ72</f>
        <v>0</v>
      </c>
      <c r="M72" s="9">
        <f t="shared" si="7"/>
        <v>22323.82</v>
      </c>
      <c r="N72" s="4">
        <f>费用表粘贴!Z72</f>
        <v>22323.82</v>
      </c>
      <c r="O72" s="4">
        <f>费用表粘贴!AA72</f>
        <v>0</v>
      </c>
      <c r="P72" s="9">
        <f t="shared" si="8"/>
        <v>0</v>
      </c>
      <c r="Q72" s="4">
        <f>费用表粘贴!AB72</f>
        <v>0</v>
      </c>
      <c r="R72" s="4">
        <f>费用表粘贴!AC72</f>
        <v>0</v>
      </c>
      <c r="S72" s="9">
        <f t="shared" si="9"/>
        <v>0</v>
      </c>
      <c r="T72" s="4">
        <f>费用表粘贴!AF72</f>
        <v>0</v>
      </c>
      <c r="U72" s="4">
        <f>费用表粘贴!AG72</f>
        <v>0</v>
      </c>
      <c r="V72" s="4">
        <f>费用表粘贴!AH72</f>
        <v>0</v>
      </c>
      <c r="W72" s="4">
        <f>费用表粘贴!AI72</f>
        <v>0</v>
      </c>
      <c r="X72" s="4">
        <f>费用表粘贴!AE72</f>
        <v>0</v>
      </c>
      <c r="Y72" s="4">
        <f>费用表粘贴!AD72</f>
        <v>0</v>
      </c>
    </row>
    <row r="73" ht="15" customHeight="1" spans="1:25">
      <c r="A73" s="7"/>
      <c r="B73" s="13" t="s">
        <v>147</v>
      </c>
      <c r="C73" s="4">
        <f t="shared" si="5"/>
        <v>1437137.59</v>
      </c>
      <c r="D73" s="4"/>
      <c r="E73" s="4">
        <f>SUM(费用表粘贴!D73:S73)</f>
        <v>295283.36</v>
      </c>
      <c r="F73" s="4">
        <f>费用表粘贴!T73</f>
        <v>8635.3</v>
      </c>
      <c r="G73" s="4">
        <f>费用表粘贴!Y73</f>
        <v>155969.4</v>
      </c>
      <c r="H73" s="9">
        <f>费用表粘贴!U73</f>
        <v>762673.93</v>
      </c>
      <c r="I73" s="9">
        <f t="shared" si="6"/>
        <v>14266.82</v>
      </c>
      <c r="J73" s="4">
        <f>费用表粘贴!AK73</f>
        <v>0</v>
      </c>
      <c r="K73" s="4">
        <f>费用表粘贴!AL73</f>
        <v>14266.82</v>
      </c>
      <c r="L73" s="4">
        <f>费用表粘贴!AJ73</f>
        <v>0</v>
      </c>
      <c r="M73" s="9">
        <f t="shared" si="7"/>
        <v>42504.5</v>
      </c>
      <c r="N73" s="4">
        <f>费用表粘贴!Z73</f>
        <v>32467.5</v>
      </c>
      <c r="O73" s="4">
        <f>费用表粘贴!AA73</f>
        <v>10037</v>
      </c>
      <c r="P73" s="9">
        <f t="shared" si="8"/>
        <v>45174.02</v>
      </c>
      <c r="Q73" s="4">
        <f>费用表粘贴!AB73</f>
        <v>33098.18</v>
      </c>
      <c r="R73" s="4">
        <f>费用表粘贴!AC73</f>
        <v>12075.84</v>
      </c>
      <c r="S73" s="9">
        <f t="shared" si="9"/>
        <v>112630.26</v>
      </c>
      <c r="T73" s="4">
        <f>费用表粘贴!AF73</f>
        <v>14158.18</v>
      </c>
      <c r="U73" s="4">
        <f>费用表粘贴!AG73</f>
        <v>27823.98</v>
      </c>
      <c r="V73" s="4">
        <f>费用表粘贴!AH73</f>
        <v>0</v>
      </c>
      <c r="W73" s="4">
        <f>费用表粘贴!AI73</f>
        <v>58847.88</v>
      </c>
      <c r="X73" s="4">
        <f>费用表粘贴!AE73</f>
        <v>4716</v>
      </c>
      <c r="Y73" s="4">
        <f>费用表粘贴!AD73</f>
        <v>7084.22</v>
      </c>
    </row>
    <row r="74" ht="15" customHeight="1" spans="1:25">
      <c r="A74" s="7"/>
      <c r="B74" s="13" t="s">
        <v>148</v>
      </c>
      <c r="C74" s="4">
        <f t="shared" si="5"/>
        <v>0</v>
      </c>
      <c r="D74" s="4"/>
      <c r="E74" s="4">
        <f>SUM(费用表粘贴!D74:S74)</f>
        <v>0</v>
      </c>
      <c r="F74" s="4">
        <f>费用表粘贴!T74</f>
        <v>0</v>
      </c>
      <c r="G74" s="4">
        <f>费用表粘贴!Y74</f>
        <v>0</v>
      </c>
      <c r="H74" s="9">
        <f>费用表粘贴!U74</f>
        <v>0</v>
      </c>
      <c r="I74" s="9">
        <f t="shared" si="6"/>
        <v>0</v>
      </c>
      <c r="J74" s="4">
        <f>费用表粘贴!AK74</f>
        <v>0</v>
      </c>
      <c r="K74" s="4">
        <f>费用表粘贴!AL74</f>
        <v>0</v>
      </c>
      <c r="L74" s="4">
        <f>费用表粘贴!AJ74</f>
        <v>0</v>
      </c>
      <c r="M74" s="9">
        <f t="shared" si="7"/>
        <v>0</v>
      </c>
      <c r="N74" s="4">
        <f>费用表粘贴!Z74</f>
        <v>0</v>
      </c>
      <c r="O74" s="4">
        <f>费用表粘贴!AA74</f>
        <v>0</v>
      </c>
      <c r="P74" s="9">
        <f t="shared" si="8"/>
        <v>0</v>
      </c>
      <c r="Q74" s="4">
        <f>费用表粘贴!AB74</f>
        <v>0</v>
      </c>
      <c r="R74" s="4">
        <f>费用表粘贴!AC74</f>
        <v>0</v>
      </c>
      <c r="S74" s="9">
        <f t="shared" si="9"/>
        <v>0</v>
      </c>
      <c r="T74" s="4">
        <f>费用表粘贴!AF74</f>
        <v>0</v>
      </c>
      <c r="U74" s="4">
        <f>费用表粘贴!AG74</f>
        <v>0</v>
      </c>
      <c r="V74" s="4">
        <f>费用表粘贴!AH74</f>
        <v>0</v>
      </c>
      <c r="W74" s="4">
        <f>费用表粘贴!AI74</f>
        <v>0</v>
      </c>
      <c r="X74" s="4">
        <f>费用表粘贴!AE74</f>
        <v>0</v>
      </c>
      <c r="Y74" s="4">
        <f>费用表粘贴!AD74</f>
        <v>0</v>
      </c>
    </row>
    <row r="75" ht="15" customHeight="1" spans="1:25">
      <c r="A75" s="7"/>
      <c r="B75" s="19" t="s">
        <v>97</v>
      </c>
      <c r="C75" s="15">
        <f t="shared" si="5"/>
        <v>18481892.63</v>
      </c>
      <c r="D75" s="15"/>
      <c r="E75" s="15">
        <f>SUM(费用表粘贴!D75:S75)</f>
        <v>8098836.15</v>
      </c>
      <c r="F75" s="15">
        <f>费用表粘贴!T75</f>
        <v>81691.9</v>
      </c>
      <c r="G75" s="15">
        <f>费用表粘贴!Y75</f>
        <v>1759639.84</v>
      </c>
      <c r="H75" s="9">
        <f>费用表粘贴!U75</f>
        <v>7273572.69</v>
      </c>
      <c r="I75" s="9">
        <f t="shared" si="6"/>
        <v>136386.38</v>
      </c>
      <c r="J75" s="15">
        <f>费用表粘贴!AK75</f>
        <v>0</v>
      </c>
      <c r="K75" s="15">
        <f>费用表粘贴!AL75</f>
        <v>136386.38</v>
      </c>
      <c r="L75" s="15">
        <f>费用表粘贴!AJ75</f>
        <v>0</v>
      </c>
      <c r="M75" s="9">
        <f t="shared" si="7"/>
        <v>414040.03</v>
      </c>
      <c r="N75" s="15">
        <f>费用表粘贴!Z75</f>
        <v>327220.84</v>
      </c>
      <c r="O75" s="15">
        <f>费用表粘贴!AA75</f>
        <v>86819.19</v>
      </c>
      <c r="P75" s="9">
        <f t="shared" si="8"/>
        <v>412957.56</v>
      </c>
      <c r="Q75" s="15">
        <f>费用表粘贴!AB75</f>
        <v>307582.63</v>
      </c>
      <c r="R75" s="15">
        <f>费用表粘贴!AC75</f>
        <v>105374.93</v>
      </c>
      <c r="S75" s="9">
        <f t="shared" si="9"/>
        <v>304768.08</v>
      </c>
      <c r="T75" s="15">
        <f>费用表粘贴!AF75</f>
        <v>66348.98</v>
      </c>
      <c r="U75" s="15">
        <f>费用表粘贴!AG75</f>
        <v>153336.04</v>
      </c>
      <c r="V75" s="15">
        <f>费用表粘贴!AH75</f>
        <v>0</v>
      </c>
      <c r="W75" s="15">
        <f>费用表粘贴!AI75</f>
        <v>59788.22</v>
      </c>
      <c r="X75" s="15">
        <f>费用表粘贴!AE75</f>
        <v>4716</v>
      </c>
      <c r="Y75" s="15">
        <f>费用表粘贴!AD75</f>
        <v>20578.84</v>
      </c>
    </row>
    <row r="76" ht="15" customHeight="1" spans="1:25">
      <c r="A76" s="7" t="s">
        <v>149</v>
      </c>
      <c r="B76" s="10" t="s">
        <v>150</v>
      </c>
      <c r="C76" s="4">
        <f t="shared" si="5"/>
        <v>0</v>
      </c>
      <c r="D76" s="4"/>
      <c r="E76" s="4">
        <f>SUM(费用表粘贴!D76:S76)</f>
        <v>0</v>
      </c>
      <c r="F76" s="4">
        <f>费用表粘贴!T76</f>
        <v>0</v>
      </c>
      <c r="G76" s="4">
        <f>费用表粘贴!Y76</f>
        <v>0</v>
      </c>
      <c r="H76" s="9">
        <f>费用表粘贴!U76</f>
        <v>0</v>
      </c>
      <c r="I76" s="9">
        <f t="shared" si="6"/>
        <v>0</v>
      </c>
      <c r="J76" s="4">
        <f>费用表粘贴!AK76</f>
        <v>0</v>
      </c>
      <c r="K76" s="4">
        <f>费用表粘贴!AL76</f>
        <v>0</v>
      </c>
      <c r="L76" s="4">
        <f>费用表粘贴!AJ76</f>
        <v>0</v>
      </c>
      <c r="M76" s="9">
        <f t="shared" si="7"/>
        <v>0</v>
      </c>
      <c r="N76" s="4">
        <f>费用表粘贴!Z76</f>
        <v>0</v>
      </c>
      <c r="O76" s="4">
        <f>费用表粘贴!AA76</f>
        <v>0</v>
      </c>
      <c r="P76" s="9">
        <f t="shared" si="8"/>
        <v>0</v>
      </c>
      <c r="Q76" s="4">
        <f>费用表粘贴!AB76</f>
        <v>0</v>
      </c>
      <c r="R76" s="4">
        <f>费用表粘贴!AC76</f>
        <v>0</v>
      </c>
      <c r="S76" s="9">
        <f t="shared" si="9"/>
        <v>0</v>
      </c>
      <c r="T76" s="4">
        <f>费用表粘贴!AF76</f>
        <v>0</v>
      </c>
      <c r="U76" s="4">
        <f>费用表粘贴!AG76</f>
        <v>0</v>
      </c>
      <c r="V76" s="4">
        <f>费用表粘贴!AH76</f>
        <v>0</v>
      </c>
      <c r="W76" s="4">
        <f>费用表粘贴!AI76</f>
        <v>0</v>
      </c>
      <c r="X76" s="4">
        <f>费用表粘贴!AE76</f>
        <v>0</v>
      </c>
      <c r="Y76" s="4">
        <f>费用表粘贴!AD76</f>
        <v>0</v>
      </c>
    </row>
    <row r="77" ht="15" customHeight="1" spans="1:25">
      <c r="A77" s="7"/>
      <c r="B77" s="10" t="s">
        <v>151</v>
      </c>
      <c r="C77" s="4">
        <f t="shared" si="5"/>
        <v>0</v>
      </c>
      <c r="D77" s="4"/>
      <c r="E77" s="4">
        <f>SUM(费用表粘贴!D77:S77)</f>
        <v>0</v>
      </c>
      <c r="F77" s="4">
        <f>费用表粘贴!T77</f>
        <v>0</v>
      </c>
      <c r="G77" s="4">
        <f>费用表粘贴!Y77</f>
        <v>0</v>
      </c>
      <c r="H77" s="9">
        <f>费用表粘贴!U77</f>
        <v>0</v>
      </c>
      <c r="I77" s="9">
        <f t="shared" si="6"/>
        <v>0</v>
      </c>
      <c r="J77" s="4">
        <f>费用表粘贴!AK77</f>
        <v>0</v>
      </c>
      <c r="K77" s="4">
        <f>费用表粘贴!AL77</f>
        <v>0</v>
      </c>
      <c r="L77" s="4">
        <f>费用表粘贴!AJ77</f>
        <v>0</v>
      </c>
      <c r="M77" s="9">
        <f t="shared" si="7"/>
        <v>0</v>
      </c>
      <c r="N77" s="4">
        <f>费用表粘贴!Z77</f>
        <v>0</v>
      </c>
      <c r="O77" s="4">
        <f>费用表粘贴!AA77</f>
        <v>0</v>
      </c>
      <c r="P77" s="9">
        <f t="shared" si="8"/>
        <v>0</v>
      </c>
      <c r="Q77" s="4">
        <f>费用表粘贴!AB77</f>
        <v>0</v>
      </c>
      <c r="R77" s="4">
        <f>费用表粘贴!AC77</f>
        <v>0</v>
      </c>
      <c r="S77" s="9">
        <f t="shared" si="9"/>
        <v>0</v>
      </c>
      <c r="T77" s="4">
        <f>费用表粘贴!AF77</f>
        <v>0</v>
      </c>
      <c r="U77" s="4">
        <f>费用表粘贴!AG77</f>
        <v>0</v>
      </c>
      <c r="V77" s="4">
        <f>费用表粘贴!AH77</f>
        <v>0</v>
      </c>
      <c r="W77" s="4">
        <f>费用表粘贴!AI77</f>
        <v>0</v>
      </c>
      <c r="X77" s="4">
        <f>费用表粘贴!AE77</f>
        <v>0</v>
      </c>
      <c r="Y77" s="4">
        <f>费用表粘贴!AD77</f>
        <v>0</v>
      </c>
    </row>
    <row r="78" ht="15" customHeight="1" spans="1:25">
      <c r="A78" s="7"/>
      <c r="B78" s="10" t="s">
        <v>152</v>
      </c>
      <c r="C78" s="4">
        <f t="shared" si="5"/>
        <v>0</v>
      </c>
      <c r="D78" s="4"/>
      <c r="E78" s="4">
        <f>SUM(费用表粘贴!D78:S78)</f>
        <v>0</v>
      </c>
      <c r="F78" s="4">
        <f>费用表粘贴!T78</f>
        <v>0</v>
      </c>
      <c r="G78" s="4">
        <f>费用表粘贴!Y78</f>
        <v>0</v>
      </c>
      <c r="H78" s="9">
        <f>费用表粘贴!U78</f>
        <v>0</v>
      </c>
      <c r="I78" s="9">
        <f t="shared" si="6"/>
        <v>0</v>
      </c>
      <c r="J78" s="4">
        <f>费用表粘贴!AK78</f>
        <v>0</v>
      </c>
      <c r="K78" s="4">
        <f>费用表粘贴!AL78</f>
        <v>0</v>
      </c>
      <c r="L78" s="4">
        <f>费用表粘贴!AJ78</f>
        <v>0</v>
      </c>
      <c r="M78" s="9">
        <f t="shared" si="7"/>
        <v>0</v>
      </c>
      <c r="N78" s="4">
        <f>费用表粘贴!Z78</f>
        <v>0</v>
      </c>
      <c r="O78" s="4">
        <f>费用表粘贴!AA78</f>
        <v>0</v>
      </c>
      <c r="P78" s="9">
        <f t="shared" si="8"/>
        <v>0</v>
      </c>
      <c r="Q78" s="4">
        <f>费用表粘贴!AB78</f>
        <v>0</v>
      </c>
      <c r="R78" s="4">
        <f>费用表粘贴!AC78</f>
        <v>0</v>
      </c>
      <c r="S78" s="9">
        <f t="shared" si="9"/>
        <v>0</v>
      </c>
      <c r="T78" s="4">
        <f>费用表粘贴!AF78</f>
        <v>0</v>
      </c>
      <c r="U78" s="4">
        <f>费用表粘贴!AG78</f>
        <v>0</v>
      </c>
      <c r="V78" s="4">
        <f>费用表粘贴!AH78</f>
        <v>0</v>
      </c>
      <c r="W78" s="4">
        <f>费用表粘贴!AI78</f>
        <v>0</v>
      </c>
      <c r="X78" s="4">
        <f>费用表粘贴!AE78</f>
        <v>0</v>
      </c>
      <c r="Y78" s="4">
        <f>费用表粘贴!AD78</f>
        <v>0</v>
      </c>
    </row>
    <row r="79" ht="15" customHeight="1" spans="1:25">
      <c r="A79" s="7"/>
      <c r="B79" s="10" t="s">
        <v>153</v>
      </c>
      <c r="C79" s="4">
        <f t="shared" si="5"/>
        <v>68925.5</v>
      </c>
      <c r="D79" s="4"/>
      <c r="E79" s="4">
        <f>SUM(费用表粘贴!D79:S79)</f>
        <v>0</v>
      </c>
      <c r="F79" s="4">
        <f>费用表粘贴!T79</f>
        <v>0</v>
      </c>
      <c r="G79" s="4">
        <f>费用表粘贴!Y79</f>
        <v>0</v>
      </c>
      <c r="H79" s="9">
        <f>费用表粘贴!U79</f>
        <v>68925.5</v>
      </c>
      <c r="I79" s="9">
        <f t="shared" si="6"/>
        <v>0</v>
      </c>
      <c r="J79" s="4">
        <f>费用表粘贴!AK79</f>
        <v>0</v>
      </c>
      <c r="K79" s="4">
        <f>费用表粘贴!AL79</f>
        <v>0</v>
      </c>
      <c r="L79" s="4">
        <f>费用表粘贴!AJ79</f>
        <v>0</v>
      </c>
      <c r="M79" s="9">
        <f t="shared" si="7"/>
        <v>0</v>
      </c>
      <c r="N79" s="4">
        <f>费用表粘贴!Z79</f>
        <v>0</v>
      </c>
      <c r="O79" s="4">
        <f>费用表粘贴!AA79</f>
        <v>0</v>
      </c>
      <c r="P79" s="9">
        <f t="shared" si="8"/>
        <v>0</v>
      </c>
      <c r="Q79" s="4">
        <f>费用表粘贴!AB79</f>
        <v>0</v>
      </c>
      <c r="R79" s="4">
        <f>费用表粘贴!AC79</f>
        <v>0</v>
      </c>
      <c r="S79" s="9">
        <f t="shared" si="9"/>
        <v>0</v>
      </c>
      <c r="T79" s="4">
        <f>费用表粘贴!AF79</f>
        <v>0</v>
      </c>
      <c r="U79" s="4">
        <f>费用表粘贴!AG79</f>
        <v>0</v>
      </c>
      <c r="V79" s="4">
        <f>费用表粘贴!AH79</f>
        <v>0</v>
      </c>
      <c r="W79" s="4">
        <f>费用表粘贴!AI79</f>
        <v>0</v>
      </c>
      <c r="X79" s="4">
        <f>费用表粘贴!AE79</f>
        <v>0</v>
      </c>
      <c r="Y79" s="4">
        <f>费用表粘贴!AD79</f>
        <v>0</v>
      </c>
    </row>
    <row r="80" ht="15" customHeight="1" spans="1:25">
      <c r="A80" s="7"/>
      <c r="B80" s="20" t="s">
        <v>97</v>
      </c>
      <c r="C80" s="9">
        <f t="shared" si="5"/>
        <v>68925.5</v>
      </c>
      <c r="D80" s="9"/>
      <c r="E80" s="9">
        <f>SUM(费用表粘贴!D80:S80)</f>
        <v>0</v>
      </c>
      <c r="F80" s="9">
        <f>费用表粘贴!T80</f>
        <v>0</v>
      </c>
      <c r="G80" s="9">
        <f>费用表粘贴!Y80</f>
        <v>0</v>
      </c>
      <c r="H80" s="9">
        <f>费用表粘贴!U80</f>
        <v>68925.5</v>
      </c>
      <c r="I80" s="9">
        <f t="shared" si="6"/>
        <v>0</v>
      </c>
      <c r="J80" s="9">
        <f>费用表粘贴!AK80</f>
        <v>0</v>
      </c>
      <c r="K80" s="9">
        <f>费用表粘贴!AL80</f>
        <v>0</v>
      </c>
      <c r="L80" s="9">
        <f>费用表粘贴!AJ80</f>
        <v>0</v>
      </c>
      <c r="M80" s="9">
        <f t="shared" si="7"/>
        <v>0</v>
      </c>
      <c r="N80" s="9">
        <f>费用表粘贴!Z80</f>
        <v>0</v>
      </c>
      <c r="O80" s="9">
        <f>费用表粘贴!AA80</f>
        <v>0</v>
      </c>
      <c r="P80" s="9">
        <f t="shared" si="8"/>
        <v>0</v>
      </c>
      <c r="Q80" s="9">
        <f>费用表粘贴!AB80</f>
        <v>0</v>
      </c>
      <c r="R80" s="9">
        <f>费用表粘贴!AC80</f>
        <v>0</v>
      </c>
      <c r="S80" s="9">
        <f t="shared" si="9"/>
        <v>0</v>
      </c>
      <c r="T80" s="9">
        <f>费用表粘贴!AF80</f>
        <v>0</v>
      </c>
      <c r="U80" s="9">
        <f>费用表粘贴!AG80</f>
        <v>0</v>
      </c>
      <c r="V80" s="9">
        <f>费用表粘贴!AH80</f>
        <v>0</v>
      </c>
      <c r="W80" s="9">
        <f>费用表粘贴!AI80</f>
        <v>0</v>
      </c>
      <c r="X80" s="9">
        <f>费用表粘贴!AE80</f>
        <v>0</v>
      </c>
      <c r="Y80" s="9">
        <f>费用表粘贴!AD80</f>
        <v>0</v>
      </c>
    </row>
    <row r="81" ht="15" customHeight="1" spans="1:25">
      <c r="A81" s="21" t="s">
        <v>2</v>
      </c>
      <c r="B81" s="21"/>
      <c r="C81" s="9">
        <f t="shared" si="5"/>
        <v>103098607.71</v>
      </c>
      <c r="D81" s="9"/>
      <c r="E81" s="9">
        <f>SUM(费用表粘贴!D81:S81)</f>
        <v>12588332.99</v>
      </c>
      <c r="F81" s="9">
        <f>费用表粘贴!T81</f>
        <v>855484.45</v>
      </c>
      <c r="G81" s="9">
        <f>费用表粘贴!Y81</f>
        <v>2680580.21</v>
      </c>
      <c r="H81" s="9">
        <f>费用表粘贴!U81</f>
        <v>63619895.37</v>
      </c>
      <c r="I81" s="9">
        <f t="shared" si="6"/>
        <v>3327876.02</v>
      </c>
      <c r="J81" s="9">
        <f>费用表粘贴!AK81</f>
        <v>978709.23</v>
      </c>
      <c r="K81" s="9">
        <f>费用表粘贴!AL81</f>
        <v>1176095.14</v>
      </c>
      <c r="L81" s="9">
        <f>费用表粘贴!AJ81</f>
        <v>1173071.65</v>
      </c>
      <c r="M81" s="9">
        <f t="shared" si="7"/>
        <v>2299824.47</v>
      </c>
      <c r="N81" s="9">
        <f>费用表粘贴!Z81</f>
        <v>1843451.9</v>
      </c>
      <c r="O81" s="9">
        <f>费用表粘贴!AA81</f>
        <v>456372.57</v>
      </c>
      <c r="P81" s="9">
        <f t="shared" si="8"/>
        <v>2510061.5</v>
      </c>
      <c r="Q81" s="9">
        <f>费用表粘贴!AB81</f>
        <v>1787484.29</v>
      </c>
      <c r="R81" s="9">
        <f>费用表粘贴!AC81</f>
        <v>722577.21</v>
      </c>
      <c r="S81" s="9">
        <f t="shared" si="9"/>
        <v>15216552.7</v>
      </c>
      <c r="T81" s="9">
        <f>费用表粘贴!AF81</f>
        <v>4033871.65</v>
      </c>
      <c r="U81" s="9">
        <f>费用表粘贴!AG81</f>
        <v>4926421.39</v>
      </c>
      <c r="V81" s="9">
        <f>费用表粘贴!AH81</f>
        <v>2391920.67</v>
      </c>
      <c r="W81" s="9">
        <f>费用表粘贴!AI81</f>
        <v>2613128.03</v>
      </c>
      <c r="X81" s="9">
        <f>费用表粘贴!AE81</f>
        <v>400710.13</v>
      </c>
      <c r="Y81" s="9">
        <f>费用表粘贴!AD81</f>
        <v>850500.83</v>
      </c>
    </row>
    <row r="84" s="92" customFormat="1" ht="33" spans="1:25">
      <c r="A84" s="139" t="s">
        <v>74</v>
      </c>
      <c r="B84" s="139" t="s">
        <v>75</v>
      </c>
      <c r="C84" s="139" t="s">
        <v>2</v>
      </c>
      <c r="D84" s="139" t="s">
        <v>3</v>
      </c>
      <c r="E84" s="139" t="s">
        <v>4</v>
      </c>
      <c r="F84" s="139" t="s">
        <v>5</v>
      </c>
      <c r="G84" s="139" t="s">
        <v>6</v>
      </c>
      <c r="H84" s="139" t="s">
        <v>7</v>
      </c>
      <c r="I84" s="139" t="s">
        <v>8</v>
      </c>
      <c r="J84" s="139" t="s">
        <v>9</v>
      </c>
      <c r="K84" s="139" t="s">
        <v>10</v>
      </c>
      <c r="L84" s="139" t="s">
        <v>11</v>
      </c>
      <c r="M84" s="139" t="s">
        <v>12</v>
      </c>
      <c r="N84" s="139" t="s">
        <v>13</v>
      </c>
      <c r="O84" s="139" t="s">
        <v>14</v>
      </c>
      <c r="P84" s="139" t="s">
        <v>15</v>
      </c>
      <c r="Q84" s="139" t="s">
        <v>16</v>
      </c>
      <c r="R84" s="139" t="s">
        <v>17</v>
      </c>
      <c r="S84" s="139" t="s">
        <v>18</v>
      </c>
      <c r="T84" s="139" t="s">
        <v>19</v>
      </c>
      <c r="U84" s="139" t="s">
        <v>20</v>
      </c>
      <c r="V84" s="139" t="s">
        <v>21</v>
      </c>
      <c r="W84" s="139" t="s">
        <v>22</v>
      </c>
      <c r="X84" s="139" t="s">
        <v>23</v>
      </c>
      <c r="Y84" s="139" t="s">
        <v>24</v>
      </c>
    </row>
    <row r="85" ht="15" customHeight="1" spans="1:25">
      <c r="A85" s="7" t="s">
        <v>76</v>
      </c>
      <c r="B85" s="8" t="s">
        <v>77</v>
      </c>
      <c r="C85" s="4">
        <f>D85+E85+F85+G85+I85+H85+M85+P85+S85</f>
        <v>0</v>
      </c>
      <c r="D85" s="4">
        <f>SUMIFS(调整区域!$F:$F,调整区域!$D:$D,$B85,调整区域!$E:$E,$D$84)+SUMIFS(调整区域!$H:$H,调整区域!$D:$D,$B85,调整区域!$G:$G,$D$84)</f>
        <v>0</v>
      </c>
      <c r="E85" s="4">
        <f>SUMIFS(调整区域!$F:$F,调整区域!$D:$D,$B85,调整区域!$E:$E,$E$84)+SUMIFS(调整区域!$H:$H,调整区域!$D:$D,$B85,调整区域!$G:$G,$E$84)</f>
        <v>0</v>
      </c>
      <c r="F85" s="4">
        <f>SUMIFS(调整区域!$F:$F,调整区域!$D:$D,$B85,调整区域!$E:$E,$F$84)+SUMIFS(调整区域!$H:$H,调整区域!$D:$D,$B85,调整区域!$G:$G,$F$84)</f>
        <v>0</v>
      </c>
      <c r="G85" s="4">
        <f>SUMIFS(调整区域!$F:$F,调整区域!$D:$D,$B85,调整区域!$E:$E,$G$84)+SUMIFS(调整区域!$H:$H,调整区域!$D:$D,$B85,调整区域!$G:$G,$G$84)</f>
        <v>0</v>
      </c>
      <c r="H85" s="139">
        <f>SUMIFS(调整区域!$F:$F,调整区域!$D:$D,$B85,调整区域!$E:$E,$H$84)+SUMIFS(调整区域!$H:$H,调整区域!$D:$D,$B85,调整区域!$G:$G,$H$84)</f>
        <v>0</v>
      </c>
      <c r="I85" s="139">
        <f>J85+K85+L85</f>
        <v>0</v>
      </c>
      <c r="J85" s="4">
        <f>SUMIFS(调整区域!$F:$F,调整区域!$D:$D,$B85,调整区域!$E:$E,$J$84)+SUMIFS(调整区域!$H:$H,调整区域!$D:$D,$B85,调整区域!$G:$G,$J$84)</f>
        <v>0</v>
      </c>
      <c r="K85" s="4">
        <f>SUMIFS(调整区域!$F:$F,调整区域!$D:$D,$B85,调整区域!$E:$E,$K$84)+SUMIFS(调整区域!$H:$H,调整区域!$D:$D,$B85,调整区域!$G:$G,$K$84)</f>
        <v>0</v>
      </c>
      <c r="L85" s="4">
        <f>SUMIFS(调整区域!$F:$F,调整区域!$D:$D,$B85,调整区域!$E:$E,$L$84)+SUMIFS(调整区域!$H:$H,调整区域!$D:$D,$B85,调整区域!$G:$G,$L$84)</f>
        <v>0</v>
      </c>
      <c r="M85" s="139">
        <f>N85+O85</f>
        <v>0</v>
      </c>
      <c r="N85" s="4">
        <f>SUMIFS(调整区域!$F:$F,调整区域!$D:$D,$B85,调整区域!$E:$E,$N$84)+SUMIFS(调整区域!$H:$H,调整区域!$D:$D,$B85,调整区域!$G:$G,$N$84)</f>
        <v>0</v>
      </c>
      <c r="O85" s="4">
        <f>SUMIFS(调整区域!$F:$F,调整区域!$D:$D,$B85,调整区域!$E:$E,$O$84)+SUMIFS(调整区域!$H:$H,调整区域!$D:$D,$B85,调整区域!$G:$G,$O$84)</f>
        <v>0</v>
      </c>
      <c r="P85" s="139">
        <f>Q85+R85</f>
        <v>0</v>
      </c>
      <c r="Q85" s="4">
        <f>SUMIFS(调整区域!$F:$F,调整区域!$D:$D,$B85,调整区域!$E:$E,$Q$84)+SUMIFS(调整区域!$H:$H,调整区域!$D:$D,$B85,调整区域!$G:$G,$Q$84)</f>
        <v>0</v>
      </c>
      <c r="R85" s="4">
        <f>SUMIFS(调整区域!$F:$F,调整区域!$D:$D,$B85,调整区域!$E:$E,$R$84)+SUMIFS(调整区域!$H:$H,调整区域!$D:$D,$B85,调整区域!$G:$G,$R$84)</f>
        <v>0</v>
      </c>
      <c r="S85" s="139">
        <f>SUM(T85:Y85)</f>
        <v>0</v>
      </c>
      <c r="T85" s="4">
        <f>SUMIFS(调整区域!$F:$F,调整区域!$D:$D,$B85,调整区域!$E:$E,$T$84)+SUMIFS(调整区域!$H:$H,调整区域!$D:$D,$B85,调整区域!$G:$G,$T$84)</f>
        <v>0</v>
      </c>
      <c r="U85" s="4">
        <f>SUMIFS(调整区域!$F:$F,调整区域!$D:$D,$B85,调整区域!$E:$E,$U$84)+SUMIFS(调整区域!$H:$H,调整区域!$D:$D,$B85,调整区域!$G:$G,$U$84)</f>
        <v>0</v>
      </c>
      <c r="V85" s="4">
        <f>SUMIFS(调整区域!$F:$F,调整区域!$D:$D,$B85,调整区域!$E:$E,$V$84)+SUMIFS(调整区域!$H:$H,调整区域!$D:$D,$B85,调整区域!$G:$G,$V$84)</f>
        <v>0</v>
      </c>
      <c r="W85" s="4">
        <f>SUMIFS(调整区域!$F:$F,调整区域!$D:$D,$B85,调整区域!$E:$E,$W$84)+SUMIFS(调整区域!$H:$H,调整区域!$D:$D,$B85,调整区域!$G:$G,$W$84)</f>
        <v>0</v>
      </c>
      <c r="X85" s="4">
        <f>SUMIFS(调整区域!$F:$F,调整区域!$D:$D,$B85,调整区域!$E:$E,$X$84)+SUMIFS(调整区域!$H:$H,调整区域!$D:$D,$B85,调整区域!$G:$G,$X$84)</f>
        <v>0</v>
      </c>
      <c r="Y85" s="4">
        <f>SUMIFS(调整区域!$F:$F,调整区域!$D:$D,$B85,调整区域!$E:$E,$Y$84)+SUMIFS(调整区域!$H:$H,调整区域!$D:$D,$B85,调整区域!$G:$G,$Y$84)</f>
        <v>0</v>
      </c>
    </row>
    <row r="86" ht="15" customHeight="1" spans="1:25">
      <c r="A86" s="7"/>
      <c r="B86" s="10" t="s">
        <v>78</v>
      </c>
      <c r="C86" s="4">
        <f t="shared" ref="C86:C117" si="10">D86+E86+F86+G86+I86+H86+M86+P86+S86</f>
        <v>0</v>
      </c>
      <c r="D86" s="4">
        <f>SUMIFS(调整区域!$F:$F,调整区域!$D:$D,$B86,调整区域!$E:$E,$D$84)+SUMIFS(调整区域!$H:$H,调整区域!$D:$D,$B86,调整区域!$G:$G,$D$84)</f>
        <v>0</v>
      </c>
      <c r="E86" s="4">
        <f>SUMIFS(调整区域!$F:$F,调整区域!$D:$D,$B86,调整区域!$E:$E,$E$84)+SUMIFS(调整区域!$H:$H,调整区域!$D:$D,$B86,调整区域!$G:$G,$E$84)</f>
        <v>0</v>
      </c>
      <c r="F86" s="4">
        <f>SUMIFS(调整区域!$F:$F,调整区域!$D:$D,$B86,调整区域!$E:$E,$F$84)+SUMIFS(调整区域!$H:$H,调整区域!$D:$D,$B86,调整区域!$G:$G,$F$84)</f>
        <v>0</v>
      </c>
      <c r="G86" s="4">
        <f>SUMIFS(调整区域!$F:$F,调整区域!$D:$D,$B86,调整区域!$E:$E,$G$84)+SUMIFS(调整区域!$H:$H,调整区域!$D:$D,$B86,调整区域!$G:$G,$G$84)</f>
        <v>0</v>
      </c>
      <c r="H86" s="139">
        <f>SUMIFS(调整区域!$F:$F,调整区域!$D:$D,$B86,调整区域!$E:$E,$H$84)+SUMIFS(调整区域!$H:$H,调整区域!$D:$D,$B86,调整区域!$G:$G,$H$84)</f>
        <v>0</v>
      </c>
      <c r="I86" s="139">
        <f t="shared" ref="I86:I117" si="11">J86+K86+L86</f>
        <v>0</v>
      </c>
      <c r="J86" s="4">
        <f>SUMIFS(调整区域!$F:$F,调整区域!$D:$D,$B86,调整区域!$E:$E,$J$84)+SUMIFS(调整区域!$H:$H,调整区域!$D:$D,$B86,调整区域!$G:$G,$J$84)</f>
        <v>0</v>
      </c>
      <c r="K86" s="4">
        <f>SUMIFS(调整区域!$F:$F,调整区域!$D:$D,$B86,调整区域!$E:$E,$K$84)+SUMIFS(调整区域!$H:$H,调整区域!$D:$D,$B86,调整区域!$G:$G,$K$84)</f>
        <v>0</v>
      </c>
      <c r="L86" s="4">
        <f>SUMIFS(调整区域!$F:$F,调整区域!$D:$D,$B86,调整区域!$E:$E,$L$84)+SUMIFS(调整区域!$H:$H,调整区域!$D:$D,$B86,调整区域!$G:$G,$L$84)</f>
        <v>0</v>
      </c>
      <c r="M86" s="139">
        <f t="shared" ref="M86:M117" si="12">N86+O86</f>
        <v>0</v>
      </c>
      <c r="N86" s="4">
        <f>SUMIFS(调整区域!$F:$F,调整区域!$D:$D,$B86,调整区域!$E:$E,$N$84)+SUMIFS(调整区域!$H:$H,调整区域!$D:$D,$B86,调整区域!$G:$G,$N$84)</f>
        <v>0</v>
      </c>
      <c r="O86" s="4">
        <f>SUMIFS(调整区域!$F:$F,调整区域!$D:$D,$B86,调整区域!$E:$E,$O$84)+SUMIFS(调整区域!$H:$H,调整区域!$D:$D,$B86,调整区域!$G:$G,$O$84)</f>
        <v>0</v>
      </c>
      <c r="P86" s="139">
        <f t="shared" ref="P86:P117" si="13">Q86+R86</f>
        <v>0</v>
      </c>
      <c r="Q86" s="4">
        <f>SUMIFS(调整区域!$F:$F,调整区域!$D:$D,$B86,调整区域!$E:$E,$Q$84)+SUMIFS(调整区域!$H:$H,调整区域!$D:$D,$B86,调整区域!$G:$G,$Q$84)</f>
        <v>0</v>
      </c>
      <c r="R86" s="4">
        <f>SUMIFS(调整区域!$F:$F,调整区域!$D:$D,$B86,调整区域!$E:$E,$R$84)+SUMIFS(调整区域!$H:$H,调整区域!$D:$D,$B86,调整区域!$G:$G,$R$84)</f>
        <v>0</v>
      </c>
      <c r="S86" s="139">
        <f t="shared" ref="S86:S117" si="14">SUM(T86:Y86)</f>
        <v>0</v>
      </c>
      <c r="T86" s="4">
        <f>SUMIFS(调整区域!$F:$F,调整区域!$D:$D,$B86,调整区域!$E:$E,$T$84)+SUMIFS(调整区域!$H:$H,调整区域!$D:$D,$B86,调整区域!$G:$G,$T$84)</f>
        <v>0</v>
      </c>
      <c r="U86" s="4">
        <f>SUMIFS(调整区域!$F:$F,调整区域!$D:$D,$B86,调整区域!$E:$E,$U$84)+SUMIFS(调整区域!$H:$H,调整区域!$D:$D,$B86,调整区域!$G:$G,$U$84)</f>
        <v>0</v>
      </c>
      <c r="V86" s="4">
        <f>SUMIFS(调整区域!$F:$F,调整区域!$D:$D,$B86,调整区域!$E:$E,$V$84)+SUMIFS(调整区域!$H:$H,调整区域!$D:$D,$B86,调整区域!$G:$G,$V$84)</f>
        <v>0</v>
      </c>
      <c r="W86" s="4">
        <f>SUMIFS(调整区域!$F:$F,调整区域!$D:$D,$B86,调整区域!$E:$E,$W$84)+SUMIFS(调整区域!$H:$H,调整区域!$D:$D,$B86,调整区域!$G:$G,$W$84)</f>
        <v>0</v>
      </c>
      <c r="X86" s="4">
        <f>SUMIFS(调整区域!$F:$F,调整区域!$D:$D,$B86,调整区域!$E:$E,$X$84)+SUMIFS(调整区域!$H:$H,调整区域!$D:$D,$B86,调整区域!$G:$G,$X$84)</f>
        <v>0</v>
      </c>
      <c r="Y86" s="4">
        <f>SUMIFS(调整区域!$F:$F,调整区域!$D:$D,$B86,调整区域!$E:$E,$Y$84)+SUMIFS(调整区域!$H:$H,调整区域!$D:$D,$B86,调整区域!$G:$G,$Y$84)</f>
        <v>0</v>
      </c>
    </row>
    <row r="87" ht="15" customHeight="1" spans="1:25">
      <c r="A87" s="7"/>
      <c r="B87" s="10" t="s">
        <v>79</v>
      </c>
      <c r="C87" s="4">
        <f t="shared" si="10"/>
        <v>0</v>
      </c>
      <c r="D87" s="4">
        <f>SUMIFS(调整区域!$F:$F,调整区域!$D:$D,$B87,调整区域!$E:$E,$D$84)+SUMIFS(调整区域!$H:$H,调整区域!$D:$D,$B87,调整区域!$G:$G,$D$84)</f>
        <v>0</v>
      </c>
      <c r="E87" s="4">
        <f>SUMIFS(调整区域!$F:$F,调整区域!$D:$D,$B87,调整区域!$E:$E,$E$84)+SUMIFS(调整区域!$H:$H,调整区域!$D:$D,$B87,调整区域!$G:$G,$E$84)</f>
        <v>0</v>
      </c>
      <c r="F87" s="4">
        <f>SUMIFS(调整区域!$F:$F,调整区域!$D:$D,$B87,调整区域!$E:$E,$F$84)+SUMIFS(调整区域!$H:$H,调整区域!$D:$D,$B87,调整区域!$G:$G,$F$84)</f>
        <v>0</v>
      </c>
      <c r="G87" s="4">
        <f>SUMIFS(调整区域!$F:$F,调整区域!$D:$D,$B87,调整区域!$E:$E,$G$84)+SUMIFS(调整区域!$H:$H,调整区域!$D:$D,$B87,调整区域!$G:$G,$G$84)</f>
        <v>0</v>
      </c>
      <c r="H87" s="139">
        <f>SUMIFS(调整区域!$F:$F,调整区域!$D:$D,$B87,调整区域!$E:$E,$H$84)+SUMIFS(调整区域!$H:$H,调整区域!$D:$D,$B87,调整区域!$G:$G,$H$84)</f>
        <v>0</v>
      </c>
      <c r="I87" s="139">
        <f t="shared" si="11"/>
        <v>0</v>
      </c>
      <c r="J87" s="4">
        <f>SUMIFS(调整区域!$F:$F,调整区域!$D:$D,$B87,调整区域!$E:$E,$J$84)+SUMIFS(调整区域!$H:$H,调整区域!$D:$D,$B87,调整区域!$G:$G,$J$84)</f>
        <v>0</v>
      </c>
      <c r="K87" s="4">
        <f>SUMIFS(调整区域!$F:$F,调整区域!$D:$D,$B87,调整区域!$E:$E,$K$84)+SUMIFS(调整区域!$H:$H,调整区域!$D:$D,$B87,调整区域!$G:$G,$K$84)</f>
        <v>0</v>
      </c>
      <c r="L87" s="4">
        <f>SUMIFS(调整区域!$F:$F,调整区域!$D:$D,$B87,调整区域!$E:$E,$L$84)+SUMIFS(调整区域!$H:$H,调整区域!$D:$D,$B87,调整区域!$G:$G,$L$84)</f>
        <v>0</v>
      </c>
      <c r="M87" s="139">
        <f t="shared" si="12"/>
        <v>0</v>
      </c>
      <c r="N87" s="4">
        <f>SUMIFS(调整区域!$F:$F,调整区域!$D:$D,$B87,调整区域!$E:$E,$N$84)+SUMIFS(调整区域!$H:$H,调整区域!$D:$D,$B87,调整区域!$G:$G,$N$84)</f>
        <v>0</v>
      </c>
      <c r="O87" s="4">
        <f>SUMIFS(调整区域!$F:$F,调整区域!$D:$D,$B87,调整区域!$E:$E,$O$84)+SUMIFS(调整区域!$H:$H,调整区域!$D:$D,$B87,调整区域!$G:$G,$O$84)</f>
        <v>0</v>
      </c>
      <c r="P87" s="139">
        <f t="shared" si="13"/>
        <v>0</v>
      </c>
      <c r="Q87" s="4">
        <f>SUMIFS(调整区域!$F:$F,调整区域!$D:$D,$B87,调整区域!$E:$E,$Q$84)+SUMIFS(调整区域!$H:$H,调整区域!$D:$D,$B87,调整区域!$G:$G,$Q$84)</f>
        <v>0</v>
      </c>
      <c r="R87" s="4">
        <f>SUMIFS(调整区域!$F:$F,调整区域!$D:$D,$B87,调整区域!$E:$E,$R$84)+SUMIFS(调整区域!$H:$H,调整区域!$D:$D,$B87,调整区域!$G:$G,$R$84)</f>
        <v>0</v>
      </c>
      <c r="S87" s="139">
        <f t="shared" si="14"/>
        <v>0</v>
      </c>
      <c r="T87" s="4">
        <f>SUMIFS(调整区域!$F:$F,调整区域!$D:$D,$B87,调整区域!$E:$E,$T$84)+SUMIFS(调整区域!$H:$H,调整区域!$D:$D,$B87,调整区域!$G:$G,$T$84)</f>
        <v>0</v>
      </c>
      <c r="U87" s="4">
        <f>SUMIFS(调整区域!$F:$F,调整区域!$D:$D,$B87,调整区域!$E:$E,$U$84)+SUMIFS(调整区域!$H:$H,调整区域!$D:$D,$B87,调整区域!$G:$G,$U$84)</f>
        <v>0</v>
      </c>
      <c r="V87" s="4">
        <f>SUMIFS(调整区域!$F:$F,调整区域!$D:$D,$B87,调整区域!$E:$E,$V$84)+SUMIFS(调整区域!$H:$H,调整区域!$D:$D,$B87,调整区域!$G:$G,$V$84)</f>
        <v>0</v>
      </c>
      <c r="W87" s="4">
        <f>SUMIFS(调整区域!$F:$F,调整区域!$D:$D,$B87,调整区域!$E:$E,$W$84)+SUMIFS(调整区域!$H:$H,调整区域!$D:$D,$B87,调整区域!$G:$G,$W$84)</f>
        <v>0</v>
      </c>
      <c r="X87" s="4">
        <f>SUMIFS(调整区域!$F:$F,调整区域!$D:$D,$B87,调整区域!$E:$E,$X$84)+SUMIFS(调整区域!$H:$H,调整区域!$D:$D,$B87,调整区域!$G:$G,$X$84)</f>
        <v>0</v>
      </c>
      <c r="Y87" s="4">
        <f>SUMIFS(调整区域!$F:$F,调整区域!$D:$D,$B87,调整区域!$E:$E,$Y$84)+SUMIFS(调整区域!$H:$H,调整区域!$D:$D,$B87,调整区域!$G:$G,$Y$84)</f>
        <v>0</v>
      </c>
    </row>
    <row r="88" ht="15" customHeight="1" spans="1:25">
      <c r="A88" s="7"/>
      <c r="B88" s="10" t="s">
        <v>80</v>
      </c>
      <c r="C88" s="4">
        <f t="shared" si="10"/>
        <v>0</v>
      </c>
      <c r="D88" s="4">
        <f>SUMIFS(调整区域!$F:$F,调整区域!$D:$D,$B88,调整区域!$E:$E,$D$84)+SUMIFS(调整区域!$H:$H,调整区域!$D:$D,$B88,调整区域!$G:$G,$D$84)</f>
        <v>1039329.69992012</v>
      </c>
      <c r="E88" s="4">
        <f>SUMIFS(调整区域!$F:$F,调整区域!$D:$D,$B88,调整区域!$E:$E,$E$84)+SUMIFS(调整区域!$H:$H,调整区域!$D:$D,$B88,调整区域!$G:$G,$E$84)</f>
        <v>0</v>
      </c>
      <c r="F88" s="4">
        <f>SUMIFS(调整区域!$F:$F,调整区域!$D:$D,$B88,调整区域!$E:$E,$F$84)+SUMIFS(调整区域!$H:$H,调整区域!$D:$D,$B88,调整区域!$G:$G,$F$84)</f>
        <v>0</v>
      </c>
      <c r="G88" s="4">
        <f>SUMIFS(调整区域!$F:$F,调整区域!$D:$D,$B88,调整区域!$E:$E,$G$84)+SUMIFS(调整区域!$H:$H,调整区域!$D:$D,$B88,调整区域!$G:$G,$G$84)</f>
        <v>0</v>
      </c>
      <c r="H88" s="139">
        <f>SUMIFS(调整区域!$F:$F,调整区域!$D:$D,$B88,调整区域!$E:$E,$H$84)+SUMIFS(调整区域!$H:$H,调整区域!$D:$D,$B88,调整区域!$G:$G,$H$84)</f>
        <v>-1039329.69992012</v>
      </c>
      <c r="I88" s="139">
        <f t="shared" si="11"/>
        <v>0</v>
      </c>
      <c r="J88" s="4">
        <f>SUMIFS(调整区域!$F:$F,调整区域!$D:$D,$B88,调整区域!$E:$E,$J$84)+SUMIFS(调整区域!$H:$H,调整区域!$D:$D,$B88,调整区域!$G:$G,$J$84)</f>
        <v>0</v>
      </c>
      <c r="K88" s="4">
        <f>SUMIFS(调整区域!$F:$F,调整区域!$D:$D,$B88,调整区域!$E:$E,$K$84)+SUMIFS(调整区域!$H:$H,调整区域!$D:$D,$B88,调整区域!$G:$G,$K$84)</f>
        <v>0</v>
      </c>
      <c r="L88" s="4">
        <f>SUMIFS(调整区域!$F:$F,调整区域!$D:$D,$B88,调整区域!$E:$E,$L$84)+SUMIFS(调整区域!$H:$H,调整区域!$D:$D,$B88,调整区域!$G:$G,$L$84)</f>
        <v>0</v>
      </c>
      <c r="M88" s="139">
        <f t="shared" si="12"/>
        <v>0</v>
      </c>
      <c r="N88" s="4">
        <f>SUMIFS(调整区域!$F:$F,调整区域!$D:$D,$B88,调整区域!$E:$E,$N$84)+SUMIFS(调整区域!$H:$H,调整区域!$D:$D,$B88,调整区域!$G:$G,$N$84)</f>
        <v>0</v>
      </c>
      <c r="O88" s="4">
        <f>SUMIFS(调整区域!$F:$F,调整区域!$D:$D,$B88,调整区域!$E:$E,$O$84)+SUMIFS(调整区域!$H:$H,调整区域!$D:$D,$B88,调整区域!$G:$G,$O$84)</f>
        <v>0</v>
      </c>
      <c r="P88" s="139">
        <f t="shared" si="13"/>
        <v>0</v>
      </c>
      <c r="Q88" s="4">
        <f>SUMIFS(调整区域!$F:$F,调整区域!$D:$D,$B88,调整区域!$E:$E,$Q$84)+SUMIFS(调整区域!$H:$H,调整区域!$D:$D,$B88,调整区域!$G:$G,$Q$84)</f>
        <v>0</v>
      </c>
      <c r="R88" s="4">
        <f>SUMIFS(调整区域!$F:$F,调整区域!$D:$D,$B88,调整区域!$E:$E,$R$84)+SUMIFS(调整区域!$H:$H,调整区域!$D:$D,$B88,调整区域!$G:$G,$R$84)</f>
        <v>0</v>
      </c>
      <c r="S88" s="139">
        <f t="shared" si="14"/>
        <v>0</v>
      </c>
      <c r="T88" s="4">
        <f>SUMIFS(调整区域!$F:$F,调整区域!$D:$D,$B88,调整区域!$E:$E,$T$84)+SUMIFS(调整区域!$H:$H,调整区域!$D:$D,$B88,调整区域!$G:$G,$T$84)</f>
        <v>0</v>
      </c>
      <c r="U88" s="4">
        <f>SUMIFS(调整区域!$F:$F,调整区域!$D:$D,$B88,调整区域!$E:$E,$U$84)+SUMIFS(调整区域!$H:$H,调整区域!$D:$D,$B88,调整区域!$G:$G,$U$84)</f>
        <v>0</v>
      </c>
      <c r="V88" s="4">
        <f>SUMIFS(调整区域!$F:$F,调整区域!$D:$D,$B88,调整区域!$E:$E,$V$84)+SUMIFS(调整区域!$H:$H,调整区域!$D:$D,$B88,调整区域!$G:$G,$V$84)</f>
        <v>0</v>
      </c>
      <c r="W88" s="4">
        <f>SUMIFS(调整区域!$F:$F,调整区域!$D:$D,$B88,调整区域!$E:$E,$W$84)+SUMIFS(调整区域!$H:$H,调整区域!$D:$D,$B88,调整区域!$G:$G,$W$84)</f>
        <v>0</v>
      </c>
      <c r="X88" s="4">
        <f>SUMIFS(调整区域!$F:$F,调整区域!$D:$D,$B88,调整区域!$E:$E,$X$84)+SUMIFS(调整区域!$H:$H,调整区域!$D:$D,$B88,调整区域!$G:$G,$X$84)</f>
        <v>0</v>
      </c>
      <c r="Y88" s="4">
        <f>SUMIFS(调整区域!$F:$F,调整区域!$D:$D,$B88,调整区域!$E:$E,$Y$84)+SUMIFS(调整区域!$H:$H,调整区域!$D:$D,$B88,调整区域!$G:$G,$Y$84)</f>
        <v>0</v>
      </c>
    </row>
    <row r="89" ht="15" customHeight="1" spans="1:25">
      <c r="A89" s="7"/>
      <c r="B89" s="10" t="s">
        <v>81</v>
      </c>
      <c r="C89" s="4">
        <f t="shared" si="10"/>
        <v>0</v>
      </c>
      <c r="D89" s="4">
        <f>SUMIFS(调整区域!$F:$F,调整区域!$D:$D,$B89,调整区域!$E:$E,$D$84)+SUMIFS(调整区域!$H:$H,调整区域!$D:$D,$B89,调整区域!$G:$G,$D$84)</f>
        <v>0</v>
      </c>
      <c r="E89" s="4">
        <f>SUMIFS(调整区域!$F:$F,调整区域!$D:$D,$B89,调整区域!$E:$E,$E$84)+SUMIFS(调整区域!$H:$H,调整区域!$D:$D,$B89,调整区域!$G:$G,$E$84)</f>
        <v>0</v>
      </c>
      <c r="F89" s="4">
        <f>SUMIFS(调整区域!$F:$F,调整区域!$D:$D,$B89,调整区域!$E:$E,$F$84)+SUMIFS(调整区域!$H:$H,调整区域!$D:$D,$B89,调整区域!$G:$G,$F$84)</f>
        <v>0</v>
      </c>
      <c r="G89" s="4">
        <f>SUMIFS(调整区域!$F:$F,调整区域!$D:$D,$B89,调整区域!$E:$E,$G$84)+SUMIFS(调整区域!$H:$H,调整区域!$D:$D,$B89,调整区域!$G:$G,$G$84)</f>
        <v>0</v>
      </c>
      <c r="H89" s="139">
        <f>SUMIFS(调整区域!$F:$F,调整区域!$D:$D,$B89,调整区域!$E:$E,$H$84)+SUMIFS(调整区域!$H:$H,调整区域!$D:$D,$B89,调整区域!$G:$G,$H$84)</f>
        <v>0</v>
      </c>
      <c r="I89" s="139">
        <f t="shared" si="11"/>
        <v>0</v>
      </c>
      <c r="J89" s="4">
        <f>SUMIFS(调整区域!$F:$F,调整区域!$D:$D,$B89,调整区域!$E:$E,$J$84)+SUMIFS(调整区域!$H:$H,调整区域!$D:$D,$B89,调整区域!$G:$G,$J$84)</f>
        <v>0</v>
      </c>
      <c r="K89" s="4">
        <f>SUMIFS(调整区域!$F:$F,调整区域!$D:$D,$B89,调整区域!$E:$E,$K$84)+SUMIFS(调整区域!$H:$H,调整区域!$D:$D,$B89,调整区域!$G:$G,$K$84)</f>
        <v>0</v>
      </c>
      <c r="L89" s="4">
        <f>SUMIFS(调整区域!$F:$F,调整区域!$D:$D,$B89,调整区域!$E:$E,$L$84)+SUMIFS(调整区域!$H:$H,调整区域!$D:$D,$B89,调整区域!$G:$G,$L$84)</f>
        <v>0</v>
      </c>
      <c r="M89" s="139">
        <f t="shared" si="12"/>
        <v>0</v>
      </c>
      <c r="N89" s="4">
        <f>SUMIFS(调整区域!$F:$F,调整区域!$D:$D,$B89,调整区域!$E:$E,$N$84)+SUMIFS(调整区域!$H:$H,调整区域!$D:$D,$B89,调整区域!$G:$G,$N$84)</f>
        <v>0</v>
      </c>
      <c r="O89" s="4">
        <f>SUMIFS(调整区域!$F:$F,调整区域!$D:$D,$B89,调整区域!$E:$E,$O$84)+SUMIFS(调整区域!$H:$H,调整区域!$D:$D,$B89,调整区域!$G:$G,$O$84)</f>
        <v>0</v>
      </c>
      <c r="P89" s="139">
        <f t="shared" si="13"/>
        <v>0</v>
      </c>
      <c r="Q89" s="4">
        <f>SUMIFS(调整区域!$F:$F,调整区域!$D:$D,$B89,调整区域!$E:$E,$Q$84)+SUMIFS(调整区域!$H:$H,调整区域!$D:$D,$B89,调整区域!$G:$G,$Q$84)</f>
        <v>0</v>
      </c>
      <c r="R89" s="4">
        <f>SUMIFS(调整区域!$F:$F,调整区域!$D:$D,$B89,调整区域!$E:$E,$R$84)+SUMIFS(调整区域!$H:$H,调整区域!$D:$D,$B89,调整区域!$G:$G,$R$84)</f>
        <v>0</v>
      </c>
      <c r="S89" s="139">
        <f t="shared" si="14"/>
        <v>0</v>
      </c>
      <c r="T89" s="4">
        <f>SUMIFS(调整区域!$F:$F,调整区域!$D:$D,$B89,调整区域!$E:$E,$T$84)+SUMIFS(调整区域!$H:$H,调整区域!$D:$D,$B89,调整区域!$G:$G,$T$84)</f>
        <v>0</v>
      </c>
      <c r="U89" s="4">
        <f>SUMIFS(调整区域!$F:$F,调整区域!$D:$D,$B89,调整区域!$E:$E,$U$84)+SUMIFS(调整区域!$H:$H,调整区域!$D:$D,$B89,调整区域!$G:$G,$U$84)</f>
        <v>0</v>
      </c>
      <c r="V89" s="4">
        <f>SUMIFS(调整区域!$F:$F,调整区域!$D:$D,$B89,调整区域!$E:$E,$V$84)+SUMIFS(调整区域!$H:$H,调整区域!$D:$D,$B89,调整区域!$G:$G,$V$84)</f>
        <v>0</v>
      </c>
      <c r="W89" s="4">
        <f>SUMIFS(调整区域!$F:$F,调整区域!$D:$D,$B89,调整区域!$E:$E,$W$84)+SUMIFS(调整区域!$H:$H,调整区域!$D:$D,$B89,调整区域!$G:$G,$W$84)</f>
        <v>0</v>
      </c>
      <c r="X89" s="4">
        <f>SUMIFS(调整区域!$F:$F,调整区域!$D:$D,$B89,调整区域!$E:$E,$X$84)+SUMIFS(调整区域!$H:$H,调整区域!$D:$D,$B89,调整区域!$G:$G,$X$84)</f>
        <v>0</v>
      </c>
      <c r="Y89" s="4">
        <f>SUMIFS(调整区域!$F:$F,调整区域!$D:$D,$B89,调整区域!$E:$E,$Y$84)+SUMIFS(调整区域!$H:$H,调整区域!$D:$D,$B89,调整区域!$G:$G,$Y$84)</f>
        <v>0</v>
      </c>
    </row>
    <row r="90" ht="15" customHeight="1" spans="1:25">
      <c r="A90" s="7"/>
      <c r="B90" s="10" t="s">
        <v>82</v>
      </c>
      <c r="C90" s="4">
        <f t="shared" si="10"/>
        <v>0</v>
      </c>
      <c r="D90" s="4">
        <f>SUMIFS(调整区域!$F:$F,调整区域!$D:$D,$B90,调整区域!$E:$E,$D$84)+SUMIFS(调整区域!$H:$H,调整区域!$D:$D,$B90,调整区域!$G:$G,$D$84)</f>
        <v>15099.19</v>
      </c>
      <c r="E90" s="4">
        <f>SUMIFS(调整区域!$F:$F,调整区域!$D:$D,$B90,调整区域!$E:$E,$E$84)+SUMIFS(调整区域!$H:$H,调整区域!$D:$D,$B90,调整区域!$G:$G,$E$84)</f>
        <v>35686.06</v>
      </c>
      <c r="F90" s="4">
        <f>SUMIFS(调整区域!$F:$F,调整区域!$D:$D,$B90,调整区域!$E:$E,$F$84)+SUMIFS(调整区域!$H:$H,调整区域!$D:$D,$B90,调整区域!$G:$G,$F$84)</f>
        <v>716.18</v>
      </c>
      <c r="G90" s="4">
        <f>SUMIFS(调整区域!$F:$F,调整区域!$D:$D,$B90,调整区域!$E:$E,$G$84)+SUMIFS(调整区域!$H:$H,调整区域!$D:$D,$B90,调整区域!$G:$G,$G$84)</f>
        <v>0</v>
      </c>
      <c r="H90" s="139">
        <f>SUMIFS(调整区域!$F:$F,调整区域!$D:$D,$B90,调整区域!$E:$E,$H$84)+SUMIFS(调整区域!$H:$H,调整区域!$D:$D,$B90,调整区域!$G:$G,$H$84)</f>
        <v>3947.96</v>
      </c>
      <c r="I90" s="139">
        <f t="shared" si="11"/>
        <v>-40374.4</v>
      </c>
      <c r="J90" s="4">
        <f>SUMIFS(调整区域!$F:$F,调整区域!$D:$D,$B90,调整区域!$E:$E,$J$84)+SUMIFS(调整区域!$H:$H,调整区域!$D:$D,$B90,调整区域!$G:$G,$J$84)</f>
        <v>-35686.06</v>
      </c>
      <c r="K90" s="4">
        <f>SUMIFS(调整区域!$F:$F,调整区域!$D:$D,$B90,调整区域!$E:$E,$K$84)+SUMIFS(调整区域!$H:$H,调整区域!$D:$D,$B90,调整区域!$G:$G,$K$84)</f>
        <v>-4688.34</v>
      </c>
      <c r="L90" s="4">
        <f>SUMIFS(调整区域!$F:$F,调整区域!$D:$D,$B90,调整区域!$E:$E,$L$84)+SUMIFS(调整区域!$H:$H,调整区域!$D:$D,$B90,调整区域!$G:$G,$L$84)</f>
        <v>0</v>
      </c>
      <c r="M90" s="139">
        <f t="shared" si="12"/>
        <v>-20124.5</v>
      </c>
      <c r="N90" s="4">
        <f>SUMIFS(调整区域!$F:$F,调整区域!$D:$D,$B90,调整区域!$E:$E,$N$84)+SUMIFS(调整区域!$H:$H,调整区域!$D:$D,$B90,调整区域!$G:$G,$N$84)</f>
        <v>-21206.95</v>
      </c>
      <c r="O90" s="4">
        <f>SUMIFS(调整区域!$F:$F,调整区域!$D:$D,$B90,调整区域!$E:$E,$O$84)+SUMIFS(调整区域!$H:$H,调整区域!$D:$D,$B90,调整区域!$G:$G,$O$84)</f>
        <v>1082.45</v>
      </c>
      <c r="P90" s="139">
        <f t="shared" si="13"/>
        <v>-6827.43</v>
      </c>
      <c r="Q90" s="4">
        <f>SUMIFS(调整区域!$F:$F,调整区域!$D:$D,$B90,调整区域!$E:$E,$Q$84)+SUMIFS(调整区域!$H:$H,调整区域!$D:$D,$B90,调整区域!$G:$G,$Q$84)</f>
        <v>-12716.66</v>
      </c>
      <c r="R90" s="4">
        <f>SUMIFS(调整区域!$F:$F,调整区域!$D:$D,$B90,调整区域!$E:$E,$R$84)+SUMIFS(调整区域!$H:$H,调整区域!$D:$D,$B90,调整区域!$G:$G,$R$84)</f>
        <v>5889.23</v>
      </c>
      <c r="S90" s="139">
        <f t="shared" si="14"/>
        <v>11876.94</v>
      </c>
      <c r="T90" s="4">
        <f>SUMIFS(调整区域!$F:$F,调整区域!$D:$D,$B90,调整区域!$E:$E,$T$84)+SUMIFS(调整区域!$H:$H,调整区域!$D:$D,$B90,调整区域!$G:$G,$T$84)</f>
        <v>7002.54</v>
      </c>
      <c r="U90" s="4">
        <f>SUMIFS(调整区域!$F:$F,调整区域!$D:$D,$B90,调整区域!$E:$E,$U$84)+SUMIFS(调整区域!$H:$H,调整区域!$D:$D,$B90,调整区域!$G:$G,$U$84)</f>
        <v>3537.74</v>
      </c>
      <c r="V90" s="4">
        <f>SUMIFS(调整区域!$F:$F,调整区域!$D:$D,$B90,调整区域!$E:$E,$V$84)+SUMIFS(调整区域!$H:$H,调整区域!$D:$D,$B90,调整区域!$G:$G,$V$84)</f>
        <v>1336.66</v>
      </c>
      <c r="W90" s="4">
        <f>SUMIFS(调整区域!$F:$F,调整区域!$D:$D,$B90,调整区域!$E:$E,$W$84)+SUMIFS(调整区域!$H:$H,调整区域!$D:$D,$B90,调整区域!$G:$G,$W$84)</f>
        <v>0</v>
      </c>
      <c r="X90" s="4">
        <f>SUMIFS(调整区域!$F:$F,调整区域!$D:$D,$B90,调整区域!$E:$E,$X$84)+SUMIFS(调整区域!$H:$H,调整区域!$D:$D,$B90,调整区域!$G:$G,$X$84)</f>
        <v>0</v>
      </c>
      <c r="Y90" s="4">
        <f>SUMIFS(调整区域!$F:$F,调整区域!$D:$D,$B90,调整区域!$E:$E,$Y$84)+SUMIFS(调整区域!$H:$H,调整区域!$D:$D,$B90,调整区域!$G:$G,$Y$84)</f>
        <v>0</v>
      </c>
    </row>
    <row r="91" ht="15" customHeight="1" spans="1:25">
      <c r="A91" s="7"/>
      <c r="B91" s="11" t="s">
        <v>83</v>
      </c>
      <c r="C91" s="4">
        <f t="shared" si="10"/>
        <v>0</v>
      </c>
      <c r="D91" s="4">
        <f>SUMIFS(调整区域!$F:$F,调整区域!$D:$D,$B91,调整区域!$E:$E,$D$84)+SUMIFS(调整区域!$H:$H,调整区域!$D:$D,$B91,调整区域!$G:$G,$D$84)</f>
        <v>0</v>
      </c>
      <c r="E91" s="4">
        <f>SUMIFS(调整区域!$F:$F,调整区域!$D:$D,$B91,调整区域!$E:$E,$E$84)+SUMIFS(调整区域!$H:$H,调整区域!$D:$D,$B91,调整区域!$G:$G,$E$84)</f>
        <v>0</v>
      </c>
      <c r="F91" s="4">
        <f>SUMIFS(调整区域!$F:$F,调整区域!$D:$D,$B91,调整区域!$E:$E,$F$84)+SUMIFS(调整区域!$H:$H,调整区域!$D:$D,$B91,调整区域!$G:$G,$F$84)</f>
        <v>0</v>
      </c>
      <c r="G91" s="4">
        <f>SUMIFS(调整区域!$F:$F,调整区域!$D:$D,$B91,调整区域!$E:$E,$G$84)+SUMIFS(调整区域!$H:$H,调整区域!$D:$D,$B91,调整区域!$G:$G,$G$84)</f>
        <v>0</v>
      </c>
      <c r="H91" s="139">
        <f>SUMIFS(调整区域!$F:$F,调整区域!$D:$D,$B91,调整区域!$E:$E,$H$84)+SUMIFS(调整区域!$H:$H,调整区域!$D:$D,$B91,调整区域!$G:$G,$H$84)</f>
        <v>0</v>
      </c>
      <c r="I91" s="139">
        <f t="shared" si="11"/>
        <v>0</v>
      </c>
      <c r="J91" s="4">
        <f>SUMIFS(调整区域!$F:$F,调整区域!$D:$D,$B91,调整区域!$E:$E,$J$84)+SUMIFS(调整区域!$H:$H,调整区域!$D:$D,$B91,调整区域!$G:$G,$J$84)</f>
        <v>0</v>
      </c>
      <c r="K91" s="4">
        <f>SUMIFS(调整区域!$F:$F,调整区域!$D:$D,$B91,调整区域!$E:$E,$K$84)+SUMIFS(调整区域!$H:$H,调整区域!$D:$D,$B91,调整区域!$G:$G,$K$84)</f>
        <v>0</v>
      </c>
      <c r="L91" s="4">
        <f>SUMIFS(调整区域!$F:$F,调整区域!$D:$D,$B91,调整区域!$E:$E,$L$84)+SUMIFS(调整区域!$H:$H,调整区域!$D:$D,$B91,调整区域!$G:$G,$L$84)</f>
        <v>0</v>
      </c>
      <c r="M91" s="139">
        <f t="shared" si="12"/>
        <v>0</v>
      </c>
      <c r="N91" s="4">
        <f>SUMIFS(调整区域!$F:$F,调整区域!$D:$D,$B91,调整区域!$E:$E,$N$84)+SUMIFS(调整区域!$H:$H,调整区域!$D:$D,$B91,调整区域!$G:$G,$N$84)</f>
        <v>0</v>
      </c>
      <c r="O91" s="4">
        <f>SUMIFS(调整区域!$F:$F,调整区域!$D:$D,$B91,调整区域!$E:$E,$O$84)+SUMIFS(调整区域!$H:$H,调整区域!$D:$D,$B91,调整区域!$G:$G,$O$84)</f>
        <v>0</v>
      </c>
      <c r="P91" s="139">
        <f t="shared" si="13"/>
        <v>0</v>
      </c>
      <c r="Q91" s="4">
        <f>SUMIFS(调整区域!$F:$F,调整区域!$D:$D,$B91,调整区域!$E:$E,$Q$84)+SUMIFS(调整区域!$H:$H,调整区域!$D:$D,$B91,调整区域!$G:$G,$Q$84)</f>
        <v>0</v>
      </c>
      <c r="R91" s="4">
        <f>SUMIFS(调整区域!$F:$F,调整区域!$D:$D,$B91,调整区域!$E:$E,$R$84)+SUMIFS(调整区域!$H:$H,调整区域!$D:$D,$B91,调整区域!$G:$G,$R$84)</f>
        <v>0</v>
      </c>
      <c r="S91" s="139">
        <f t="shared" si="14"/>
        <v>0</v>
      </c>
      <c r="T91" s="4">
        <f>SUMIFS(调整区域!$F:$F,调整区域!$D:$D,$B91,调整区域!$E:$E,$T$84)+SUMIFS(调整区域!$H:$H,调整区域!$D:$D,$B91,调整区域!$G:$G,$T$84)</f>
        <v>0</v>
      </c>
      <c r="U91" s="4">
        <f>SUMIFS(调整区域!$F:$F,调整区域!$D:$D,$B91,调整区域!$E:$E,$U$84)+SUMIFS(调整区域!$H:$H,调整区域!$D:$D,$B91,调整区域!$G:$G,$U$84)</f>
        <v>0</v>
      </c>
      <c r="V91" s="4">
        <f>SUMIFS(调整区域!$F:$F,调整区域!$D:$D,$B91,调整区域!$E:$E,$V$84)+SUMIFS(调整区域!$H:$H,调整区域!$D:$D,$B91,调整区域!$G:$G,$V$84)</f>
        <v>0</v>
      </c>
      <c r="W91" s="4">
        <f>SUMIFS(调整区域!$F:$F,调整区域!$D:$D,$B91,调整区域!$E:$E,$W$84)+SUMIFS(调整区域!$H:$H,调整区域!$D:$D,$B91,调整区域!$G:$G,$W$84)</f>
        <v>0</v>
      </c>
      <c r="X91" s="4">
        <f>SUMIFS(调整区域!$F:$F,调整区域!$D:$D,$B91,调整区域!$E:$E,$X$84)+SUMIFS(调整区域!$H:$H,调整区域!$D:$D,$B91,调整区域!$G:$G,$X$84)</f>
        <v>0</v>
      </c>
      <c r="Y91" s="4">
        <f>SUMIFS(调整区域!$F:$F,调整区域!$D:$D,$B91,调整区域!$E:$E,$Y$84)+SUMIFS(调整区域!$H:$H,调整区域!$D:$D,$B91,调整区域!$G:$G,$Y$84)</f>
        <v>0</v>
      </c>
    </row>
    <row r="92" ht="15" customHeight="1" spans="1:25">
      <c r="A92" s="7"/>
      <c r="B92" s="10" t="s">
        <v>84</v>
      </c>
      <c r="C92" s="4">
        <f t="shared" si="10"/>
        <v>0</v>
      </c>
      <c r="D92" s="4">
        <f>SUMIFS(调整区域!$F:$F,调整区域!$D:$D,$B92,调整区域!$E:$E,$D$84)+SUMIFS(调整区域!$H:$H,调整区域!$D:$D,$B92,调整区域!$G:$G,$D$84)</f>
        <v>0</v>
      </c>
      <c r="E92" s="4">
        <f>SUMIFS(调整区域!$F:$F,调整区域!$D:$D,$B92,调整区域!$E:$E,$E$84)+SUMIFS(调整区域!$H:$H,调整区域!$D:$D,$B92,调整区域!$G:$G,$E$84)</f>
        <v>0</v>
      </c>
      <c r="F92" s="4">
        <f>SUMIFS(调整区域!$F:$F,调整区域!$D:$D,$B92,调整区域!$E:$E,$F$84)+SUMIFS(调整区域!$H:$H,调整区域!$D:$D,$B92,调整区域!$G:$G,$F$84)</f>
        <v>0</v>
      </c>
      <c r="G92" s="4">
        <f>SUMIFS(调整区域!$F:$F,调整区域!$D:$D,$B92,调整区域!$E:$E,$G$84)+SUMIFS(调整区域!$H:$H,调整区域!$D:$D,$B92,调整区域!$G:$G,$G$84)</f>
        <v>0</v>
      </c>
      <c r="H92" s="139">
        <f>SUMIFS(调整区域!$F:$F,调整区域!$D:$D,$B92,调整区域!$E:$E,$H$84)+SUMIFS(调整区域!$H:$H,调整区域!$D:$D,$B92,调整区域!$G:$G,$H$84)</f>
        <v>0</v>
      </c>
      <c r="I92" s="139">
        <f t="shared" si="11"/>
        <v>0</v>
      </c>
      <c r="J92" s="4">
        <f>SUMIFS(调整区域!$F:$F,调整区域!$D:$D,$B92,调整区域!$E:$E,$J$84)+SUMIFS(调整区域!$H:$H,调整区域!$D:$D,$B92,调整区域!$G:$G,$J$84)</f>
        <v>0</v>
      </c>
      <c r="K92" s="4">
        <f>SUMIFS(调整区域!$F:$F,调整区域!$D:$D,$B92,调整区域!$E:$E,$K$84)+SUMIFS(调整区域!$H:$H,调整区域!$D:$D,$B92,调整区域!$G:$G,$K$84)</f>
        <v>0</v>
      </c>
      <c r="L92" s="4">
        <f>SUMIFS(调整区域!$F:$F,调整区域!$D:$D,$B92,调整区域!$E:$E,$L$84)+SUMIFS(调整区域!$H:$H,调整区域!$D:$D,$B92,调整区域!$G:$G,$L$84)</f>
        <v>0</v>
      </c>
      <c r="M92" s="139">
        <f t="shared" si="12"/>
        <v>0</v>
      </c>
      <c r="N92" s="4">
        <f>SUMIFS(调整区域!$F:$F,调整区域!$D:$D,$B92,调整区域!$E:$E,$N$84)+SUMIFS(调整区域!$H:$H,调整区域!$D:$D,$B92,调整区域!$G:$G,$N$84)</f>
        <v>0</v>
      </c>
      <c r="O92" s="4">
        <f>SUMIFS(调整区域!$F:$F,调整区域!$D:$D,$B92,调整区域!$E:$E,$O$84)+SUMIFS(调整区域!$H:$H,调整区域!$D:$D,$B92,调整区域!$G:$G,$O$84)</f>
        <v>0</v>
      </c>
      <c r="P92" s="139">
        <f t="shared" si="13"/>
        <v>0</v>
      </c>
      <c r="Q92" s="4">
        <f>SUMIFS(调整区域!$F:$F,调整区域!$D:$D,$B92,调整区域!$E:$E,$Q$84)+SUMIFS(调整区域!$H:$H,调整区域!$D:$D,$B92,调整区域!$G:$G,$Q$84)</f>
        <v>0</v>
      </c>
      <c r="R92" s="4">
        <f>SUMIFS(调整区域!$F:$F,调整区域!$D:$D,$B92,调整区域!$E:$E,$R$84)+SUMIFS(调整区域!$H:$H,调整区域!$D:$D,$B92,调整区域!$G:$G,$R$84)</f>
        <v>0</v>
      </c>
      <c r="S92" s="139">
        <f t="shared" si="14"/>
        <v>0</v>
      </c>
      <c r="T92" s="4">
        <f>SUMIFS(调整区域!$F:$F,调整区域!$D:$D,$B92,调整区域!$E:$E,$T$84)+SUMIFS(调整区域!$H:$H,调整区域!$D:$D,$B92,调整区域!$G:$G,$T$84)</f>
        <v>0</v>
      </c>
      <c r="U92" s="4">
        <f>SUMIFS(调整区域!$F:$F,调整区域!$D:$D,$B92,调整区域!$E:$E,$U$84)+SUMIFS(调整区域!$H:$H,调整区域!$D:$D,$B92,调整区域!$G:$G,$U$84)</f>
        <v>0</v>
      </c>
      <c r="V92" s="4">
        <f>SUMIFS(调整区域!$F:$F,调整区域!$D:$D,$B92,调整区域!$E:$E,$V$84)+SUMIFS(调整区域!$H:$H,调整区域!$D:$D,$B92,调整区域!$G:$G,$V$84)</f>
        <v>0</v>
      </c>
      <c r="W92" s="4">
        <f>SUMIFS(调整区域!$F:$F,调整区域!$D:$D,$B92,调整区域!$E:$E,$W$84)+SUMIFS(调整区域!$H:$H,调整区域!$D:$D,$B92,调整区域!$G:$G,$W$84)</f>
        <v>0</v>
      </c>
      <c r="X92" s="4">
        <f>SUMIFS(调整区域!$F:$F,调整区域!$D:$D,$B92,调整区域!$E:$E,$X$84)+SUMIFS(调整区域!$H:$H,调整区域!$D:$D,$B92,调整区域!$G:$G,$X$84)</f>
        <v>0</v>
      </c>
      <c r="Y92" s="4">
        <f>SUMIFS(调整区域!$F:$F,调整区域!$D:$D,$B92,调整区域!$E:$E,$Y$84)+SUMIFS(调整区域!$H:$H,调整区域!$D:$D,$B92,调整区域!$G:$G,$Y$84)</f>
        <v>0</v>
      </c>
    </row>
    <row r="93" ht="15" customHeight="1" spans="1:25">
      <c r="A93" s="7"/>
      <c r="B93" s="10" t="s">
        <v>85</v>
      </c>
      <c r="C93" s="4">
        <f t="shared" si="10"/>
        <v>0</v>
      </c>
      <c r="D93" s="4">
        <f>SUMIFS(调整区域!$F:$F,调整区域!$D:$D,$B93,调整区域!$E:$E,$D$84)+SUMIFS(调整区域!$H:$H,调整区域!$D:$D,$B93,调整区域!$G:$G,$D$84)</f>
        <v>0</v>
      </c>
      <c r="E93" s="4">
        <f>SUMIFS(调整区域!$F:$F,调整区域!$D:$D,$B93,调整区域!$E:$E,$E$84)+SUMIFS(调整区域!$H:$H,调整区域!$D:$D,$B93,调整区域!$G:$G,$E$84)</f>
        <v>0</v>
      </c>
      <c r="F93" s="4">
        <f>SUMIFS(调整区域!$F:$F,调整区域!$D:$D,$B93,调整区域!$E:$E,$F$84)+SUMIFS(调整区域!$H:$H,调整区域!$D:$D,$B93,调整区域!$G:$G,$F$84)</f>
        <v>0</v>
      </c>
      <c r="G93" s="4">
        <f>SUMIFS(调整区域!$F:$F,调整区域!$D:$D,$B93,调整区域!$E:$E,$G$84)+SUMIFS(调整区域!$H:$H,调整区域!$D:$D,$B93,调整区域!$G:$G,$G$84)</f>
        <v>0</v>
      </c>
      <c r="H93" s="139">
        <f>SUMIFS(调整区域!$F:$F,调整区域!$D:$D,$B93,调整区域!$E:$E,$H$84)+SUMIFS(调整区域!$H:$H,调整区域!$D:$D,$B93,调整区域!$G:$G,$H$84)</f>
        <v>0</v>
      </c>
      <c r="I93" s="139">
        <f t="shared" si="11"/>
        <v>0</v>
      </c>
      <c r="J93" s="4">
        <f>SUMIFS(调整区域!$F:$F,调整区域!$D:$D,$B93,调整区域!$E:$E,$J$84)+SUMIFS(调整区域!$H:$H,调整区域!$D:$D,$B93,调整区域!$G:$G,$J$84)</f>
        <v>0</v>
      </c>
      <c r="K93" s="4">
        <f>SUMIFS(调整区域!$F:$F,调整区域!$D:$D,$B93,调整区域!$E:$E,$K$84)+SUMIFS(调整区域!$H:$H,调整区域!$D:$D,$B93,调整区域!$G:$G,$K$84)</f>
        <v>0</v>
      </c>
      <c r="L93" s="4">
        <f>SUMIFS(调整区域!$F:$F,调整区域!$D:$D,$B93,调整区域!$E:$E,$L$84)+SUMIFS(调整区域!$H:$H,调整区域!$D:$D,$B93,调整区域!$G:$G,$L$84)</f>
        <v>0</v>
      </c>
      <c r="M93" s="139">
        <f t="shared" si="12"/>
        <v>0</v>
      </c>
      <c r="N93" s="4">
        <f>SUMIFS(调整区域!$F:$F,调整区域!$D:$D,$B93,调整区域!$E:$E,$N$84)+SUMIFS(调整区域!$H:$H,调整区域!$D:$D,$B93,调整区域!$G:$G,$N$84)</f>
        <v>0</v>
      </c>
      <c r="O93" s="4">
        <f>SUMIFS(调整区域!$F:$F,调整区域!$D:$D,$B93,调整区域!$E:$E,$O$84)+SUMIFS(调整区域!$H:$H,调整区域!$D:$D,$B93,调整区域!$G:$G,$O$84)</f>
        <v>0</v>
      </c>
      <c r="P93" s="139">
        <f t="shared" si="13"/>
        <v>0</v>
      </c>
      <c r="Q93" s="4">
        <f>SUMIFS(调整区域!$F:$F,调整区域!$D:$D,$B93,调整区域!$E:$E,$Q$84)+SUMIFS(调整区域!$H:$H,调整区域!$D:$D,$B93,调整区域!$G:$G,$Q$84)</f>
        <v>0</v>
      </c>
      <c r="R93" s="4">
        <f>SUMIFS(调整区域!$F:$F,调整区域!$D:$D,$B93,调整区域!$E:$E,$R$84)+SUMIFS(调整区域!$H:$H,调整区域!$D:$D,$B93,调整区域!$G:$G,$R$84)</f>
        <v>0</v>
      </c>
      <c r="S93" s="139">
        <f t="shared" si="14"/>
        <v>0</v>
      </c>
      <c r="T93" s="4">
        <f>SUMIFS(调整区域!$F:$F,调整区域!$D:$D,$B93,调整区域!$E:$E,$T$84)+SUMIFS(调整区域!$H:$H,调整区域!$D:$D,$B93,调整区域!$G:$G,$T$84)</f>
        <v>0</v>
      </c>
      <c r="U93" s="4">
        <f>SUMIFS(调整区域!$F:$F,调整区域!$D:$D,$B93,调整区域!$E:$E,$U$84)+SUMIFS(调整区域!$H:$H,调整区域!$D:$D,$B93,调整区域!$G:$G,$U$84)</f>
        <v>0</v>
      </c>
      <c r="V93" s="4">
        <f>SUMIFS(调整区域!$F:$F,调整区域!$D:$D,$B93,调整区域!$E:$E,$V$84)+SUMIFS(调整区域!$H:$H,调整区域!$D:$D,$B93,调整区域!$G:$G,$V$84)</f>
        <v>0</v>
      </c>
      <c r="W93" s="4">
        <f>SUMIFS(调整区域!$F:$F,调整区域!$D:$D,$B93,调整区域!$E:$E,$W$84)+SUMIFS(调整区域!$H:$H,调整区域!$D:$D,$B93,调整区域!$G:$G,$W$84)</f>
        <v>0</v>
      </c>
      <c r="X93" s="4">
        <f>SUMIFS(调整区域!$F:$F,调整区域!$D:$D,$B93,调整区域!$E:$E,$X$84)+SUMIFS(调整区域!$H:$H,调整区域!$D:$D,$B93,调整区域!$G:$G,$X$84)</f>
        <v>0</v>
      </c>
      <c r="Y93" s="4">
        <f>SUMIFS(调整区域!$F:$F,调整区域!$D:$D,$B93,调整区域!$E:$E,$Y$84)+SUMIFS(调整区域!$H:$H,调整区域!$D:$D,$B93,调整区域!$G:$G,$Y$84)</f>
        <v>0</v>
      </c>
    </row>
    <row r="94" ht="15" customHeight="1" spans="1:25">
      <c r="A94" s="7"/>
      <c r="B94" s="12" t="s">
        <v>86</v>
      </c>
      <c r="C94" s="4">
        <f t="shared" si="10"/>
        <v>0</v>
      </c>
      <c r="D94" s="4">
        <f>SUMIFS(调整区域!$F:$F,调整区域!$D:$D,$B94,调整区域!$E:$E,$D$84)+SUMIFS(调整区域!$H:$H,调整区域!$D:$D,$B94,调整区域!$G:$G,$D$84)</f>
        <v>0</v>
      </c>
      <c r="E94" s="4">
        <f>SUMIFS(调整区域!$F:$F,调整区域!$D:$D,$B94,调整区域!$E:$E,$E$84)+SUMIFS(调整区域!$H:$H,调整区域!$D:$D,$B94,调整区域!$G:$G,$E$84)</f>
        <v>0</v>
      </c>
      <c r="F94" s="4">
        <f>SUMIFS(调整区域!$F:$F,调整区域!$D:$D,$B94,调整区域!$E:$E,$F$84)+SUMIFS(调整区域!$H:$H,调整区域!$D:$D,$B94,调整区域!$G:$G,$F$84)</f>
        <v>0</v>
      </c>
      <c r="G94" s="4">
        <f>SUMIFS(调整区域!$F:$F,调整区域!$D:$D,$B94,调整区域!$E:$E,$G$84)+SUMIFS(调整区域!$H:$H,调整区域!$D:$D,$B94,调整区域!$G:$G,$G$84)</f>
        <v>0</v>
      </c>
      <c r="H94" s="139">
        <f>SUMIFS(调整区域!$F:$F,调整区域!$D:$D,$B94,调整区域!$E:$E,$H$84)+SUMIFS(调整区域!$H:$H,调整区域!$D:$D,$B94,调整区域!$G:$G,$H$84)</f>
        <v>0</v>
      </c>
      <c r="I94" s="139">
        <f t="shared" si="11"/>
        <v>0</v>
      </c>
      <c r="J94" s="4">
        <f>SUMIFS(调整区域!$F:$F,调整区域!$D:$D,$B94,调整区域!$E:$E,$J$84)+SUMIFS(调整区域!$H:$H,调整区域!$D:$D,$B94,调整区域!$G:$G,$J$84)</f>
        <v>0</v>
      </c>
      <c r="K94" s="4">
        <f>SUMIFS(调整区域!$F:$F,调整区域!$D:$D,$B94,调整区域!$E:$E,$K$84)+SUMIFS(调整区域!$H:$H,调整区域!$D:$D,$B94,调整区域!$G:$G,$K$84)</f>
        <v>0</v>
      </c>
      <c r="L94" s="4">
        <f>SUMIFS(调整区域!$F:$F,调整区域!$D:$D,$B94,调整区域!$E:$E,$L$84)+SUMIFS(调整区域!$H:$H,调整区域!$D:$D,$B94,调整区域!$G:$G,$L$84)</f>
        <v>0</v>
      </c>
      <c r="M94" s="139">
        <f t="shared" si="12"/>
        <v>0</v>
      </c>
      <c r="N94" s="4">
        <f>SUMIFS(调整区域!$F:$F,调整区域!$D:$D,$B94,调整区域!$E:$E,$N$84)+SUMIFS(调整区域!$H:$H,调整区域!$D:$D,$B94,调整区域!$G:$G,$N$84)</f>
        <v>0</v>
      </c>
      <c r="O94" s="4">
        <f>SUMIFS(调整区域!$F:$F,调整区域!$D:$D,$B94,调整区域!$E:$E,$O$84)+SUMIFS(调整区域!$H:$H,调整区域!$D:$D,$B94,调整区域!$G:$G,$O$84)</f>
        <v>0</v>
      </c>
      <c r="P94" s="139">
        <f t="shared" si="13"/>
        <v>0</v>
      </c>
      <c r="Q94" s="4">
        <f>SUMIFS(调整区域!$F:$F,调整区域!$D:$D,$B94,调整区域!$E:$E,$Q$84)+SUMIFS(调整区域!$H:$H,调整区域!$D:$D,$B94,调整区域!$G:$G,$Q$84)</f>
        <v>0</v>
      </c>
      <c r="R94" s="4">
        <f>SUMIFS(调整区域!$F:$F,调整区域!$D:$D,$B94,调整区域!$E:$E,$R$84)+SUMIFS(调整区域!$H:$H,调整区域!$D:$D,$B94,调整区域!$G:$G,$R$84)</f>
        <v>0</v>
      </c>
      <c r="S94" s="139">
        <f t="shared" si="14"/>
        <v>0</v>
      </c>
      <c r="T94" s="4">
        <f>SUMIFS(调整区域!$F:$F,调整区域!$D:$D,$B94,调整区域!$E:$E,$T$84)+SUMIFS(调整区域!$H:$H,调整区域!$D:$D,$B94,调整区域!$G:$G,$T$84)</f>
        <v>0</v>
      </c>
      <c r="U94" s="4">
        <f>SUMIFS(调整区域!$F:$F,调整区域!$D:$D,$B94,调整区域!$E:$E,$U$84)+SUMIFS(调整区域!$H:$H,调整区域!$D:$D,$B94,调整区域!$G:$G,$U$84)</f>
        <v>0</v>
      </c>
      <c r="V94" s="4">
        <f>SUMIFS(调整区域!$F:$F,调整区域!$D:$D,$B94,调整区域!$E:$E,$V$84)+SUMIFS(调整区域!$H:$H,调整区域!$D:$D,$B94,调整区域!$G:$G,$V$84)</f>
        <v>0</v>
      </c>
      <c r="W94" s="4">
        <f>SUMIFS(调整区域!$F:$F,调整区域!$D:$D,$B94,调整区域!$E:$E,$W$84)+SUMIFS(调整区域!$H:$H,调整区域!$D:$D,$B94,调整区域!$G:$G,$W$84)</f>
        <v>0</v>
      </c>
      <c r="X94" s="4">
        <f>SUMIFS(调整区域!$F:$F,调整区域!$D:$D,$B94,调整区域!$E:$E,$X$84)+SUMIFS(调整区域!$H:$H,调整区域!$D:$D,$B94,调整区域!$G:$G,$X$84)</f>
        <v>0</v>
      </c>
      <c r="Y94" s="4">
        <f>SUMIFS(调整区域!$F:$F,调整区域!$D:$D,$B94,调整区域!$E:$E,$Y$84)+SUMIFS(调整区域!$H:$H,调整区域!$D:$D,$B94,调整区域!$G:$G,$Y$84)</f>
        <v>0</v>
      </c>
    </row>
    <row r="95" ht="15" customHeight="1" spans="1:25">
      <c r="A95" s="7"/>
      <c r="B95" s="12" t="s">
        <v>87</v>
      </c>
      <c r="C95" s="4">
        <f t="shared" si="10"/>
        <v>0</v>
      </c>
      <c r="D95" s="4">
        <f>SUMIFS(调整区域!$F:$F,调整区域!$D:$D,$B95,调整区域!$E:$E,$D$84)+SUMIFS(调整区域!$H:$H,调整区域!$D:$D,$B95,调整区域!$G:$G,$D$84)</f>
        <v>0</v>
      </c>
      <c r="E95" s="4">
        <f>SUMIFS(调整区域!$F:$F,调整区域!$D:$D,$B95,调整区域!$E:$E,$E$84)+SUMIFS(调整区域!$H:$H,调整区域!$D:$D,$B95,调整区域!$G:$G,$E$84)</f>
        <v>0</v>
      </c>
      <c r="F95" s="4">
        <f>SUMIFS(调整区域!$F:$F,调整区域!$D:$D,$B95,调整区域!$E:$E,$F$84)+SUMIFS(调整区域!$H:$H,调整区域!$D:$D,$B95,调整区域!$G:$G,$F$84)</f>
        <v>0</v>
      </c>
      <c r="G95" s="4">
        <f>SUMIFS(调整区域!$F:$F,调整区域!$D:$D,$B95,调整区域!$E:$E,$G$84)+SUMIFS(调整区域!$H:$H,调整区域!$D:$D,$B95,调整区域!$G:$G,$G$84)</f>
        <v>0</v>
      </c>
      <c r="H95" s="139">
        <f>SUMIFS(调整区域!$F:$F,调整区域!$D:$D,$B95,调整区域!$E:$E,$H$84)+SUMIFS(调整区域!$H:$H,调整区域!$D:$D,$B95,调整区域!$G:$G,$H$84)</f>
        <v>0</v>
      </c>
      <c r="I95" s="139">
        <f t="shared" si="11"/>
        <v>0</v>
      </c>
      <c r="J95" s="4">
        <f>SUMIFS(调整区域!$F:$F,调整区域!$D:$D,$B95,调整区域!$E:$E,$J$84)+SUMIFS(调整区域!$H:$H,调整区域!$D:$D,$B95,调整区域!$G:$G,$J$84)</f>
        <v>0</v>
      </c>
      <c r="K95" s="4">
        <f>SUMIFS(调整区域!$F:$F,调整区域!$D:$D,$B95,调整区域!$E:$E,$K$84)+SUMIFS(调整区域!$H:$H,调整区域!$D:$D,$B95,调整区域!$G:$G,$K$84)</f>
        <v>0</v>
      </c>
      <c r="L95" s="4">
        <f>SUMIFS(调整区域!$F:$F,调整区域!$D:$D,$B95,调整区域!$E:$E,$L$84)+SUMIFS(调整区域!$H:$H,调整区域!$D:$D,$B95,调整区域!$G:$G,$L$84)</f>
        <v>0</v>
      </c>
      <c r="M95" s="139">
        <f t="shared" si="12"/>
        <v>0</v>
      </c>
      <c r="N95" s="4">
        <f>SUMIFS(调整区域!$F:$F,调整区域!$D:$D,$B95,调整区域!$E:$E,$N$84)+SUMIFS(调整区域!$H:$H,调整区域!$D:$D,$B95,调整区域!$G:$G,$N$84)</f>
        <v>0</v>
      </c>
      <c r="O95" s="4">
        <f>SUMIFS(调整区域!$F:$F,调整区域!$D:$D,$B95,调整区域!$E:$E,$O$84)+SUMIFS(调整区域!$H:$H,调整区域!$D:$D,$B95,调整区域!$G:$G,$O$84)</f>
        <v>0</v>
      </c>
      <c r="P95" s="139">
        <f t="shared" si="13"/>
        <v>0</v>
      </c>
      <c r="Q95" s="4">
        <f>SUMIFS(调整区域!$F:$F,调整区域!$D:$D,$B95,调整区域!$E:$E,$Q$84)+SUMIFS(调整区域!$H:$H,调整区域!$D:$D,$B95,调整区域!$G:$G,$Q$84)</f>
        <v>0</v>
      </c>
      <c r="R95" s="4">
        <f>SUMIFS(调整区域!$F:$F,调整区域!$D:$D,$B95,调整区域!$E:$E,$R$84)+SUMIFS(调整区域!$H:$H,调整区域!$D:$D,$B95,调整区域!$G:$G,$R$84)</f>
        <v>0</v>
      </c>
      <c r="S95" s="139">
        <f t="shared" si="14"/>
        <v>0</v>
      </c>
      <c r="T95" s="4">
        <f>SUMIFS(调整区域!$F:$F,调整区域!$D:$D,$B95,调整区域!$E:$E,$T$84)+SUMIFS(调整区域!$H:$H,调整区域!$D:$D,$B95,调整区域!$G:$G,$T$84)</f>
        <v>0</v>
      </c>
      <c r="U95" s="4">
        <f>SUMIFS(调整区域!$F:$F,调整区域!$D:$D,$B95,调整区域!$E:$E,$U$84)+SUMIFS(调整区域!$H:$H,调整区域!$D:$D,$B95,调整区域!$G:$G,$U$84)</f>
        <v>0</v>
      </c>
      <c r="V95" s="4">
        <f>SUMIFS(调整区域!$F:$F,调整区域!$D:$D,$B95,调整区域!$E:$E,$V$84)+SUMIFS(调整区域!$H:$H,调整区域!$D:$D,$B95,调整区域!$G:$G,$V$84)</f>
        <v>0</v>
      </c>
      <c r="W95" s="4">
        <f>SUMIFS(调整区域!$F:$F,调整区域!$D:$D,$B95,调整区域!$E:$E,$W$84)+SUMIFS(调整区域!$H:$H,调整区域!$D:$D,$B95,调整区域!$G:$G,$W$84)</f>
        <v>0</v>
      </c>
      <c r="X95" s="4">
        <f>SUMIFS(调整区域!$F:$F,调整区域!$D:$D,$B95,调整区域!$E:$E,$X$84)+SUMIFS(调整区域!$H:$H,调整区域!$D:$D,$B95,调整区域!$G:$G,$X$84)</f>
        <v>0</v>
      </c>
      <c r="Y95" s="4">
        <f>SUMIFS(调整区域!$F:$F,调整区域!$D:$D,$B95,调整区域!$E:$E,$Y$84)+SUMIFS(调整区域!$H:$H,调整区域!$D:$D,$B95,调整区域!$G:$G,$Y$84)</f>
        <v>0</v>
      </c>
    </row>
    <row r="96" ht="15" customHeight="1" spans="1:25">
      <c r="A96" s="7"/>
      <c r="B96" s="12" t="s">
        <v>88</v>
      </c>
      <c r="C96" s="4">
        <f t="shared" si="10"/>
        <v>0</v>
      </c>
      <c r="D96" s="4">
        <f>SUMIFS(调整区域!$F:$F,调整区域!$D:$D,$B96,调整区域!$E:$E,$D$84)+SUMIFS(调整区域!$H:$H,调整区域!$D:$D,$B96,调整区域!$G:$G,$D$84)</f>
        <v>0</v>
      </c>
      <c r="E96" s="4">
        <f>SUMIFS(调整区域!$F:$F,调整区域!$D:$D,$B96,调整区域!$E:$E,$E$84)+SUMIFS(调整区域!$H:$H,调整区域!$D:$D,$B96,调整区域!$G:$G,$E$84)</f>
        <v>0</v>
      </c>
      <c r="F96" s="4">
        <f>SUMIFS(调整区域!$F:$F,调整区域!$D:$D,$B96,调整区域!$E:$E,$F$84)+SUMIFS(调整区域!$H:$H,调整区域!$D:$D,$B96,调整区域!$G:$G,$F$84)</f>
        <v>0</v>
      </c>
      <c r="G96" s="4">
        <f>SUMIFS(调整区域!$F:$F,调整区域!$D:$D,$B96,调整区域!$E:$E,$G$84)+SUMIFS(调整区域!$H:$H,调整区域!$D:$D,$B96,调整区域!$G:$G,$G$84)</f>
        <v>0</v>
      </c>
      <c r="H96" s="139">
        <f>SUMIFS(调整区域!$F:$F,调整区域!$D:$D,$B96,调整区域!$E:$E,$H$84)+SUMIFS(调整区域!$H:$H,调整区域!$D:$D,$B96,调整区域!$G:$G,$H$84)</f>
        <v>0</v>
      </c>
      <c r="I96" s="139">
        <f t="shared" si="11"/>
        <v>0</v>
      </c>
      <c r="J96" s="4">
        <f>SUMIFS(调整区域!$F:$F,调整区域!$D:$D,$B96,调整区域!$E:$E,$J$84)+SUMIFS(调整区域!$H:$H,调整区域!$D:$D,$B96,调整区域!$G:$G,$J$84)</f>
        <v>0</v>
      </c>
      <c r="K96" s="4">
        <f>SUMIFS(调整区域!$F:$F,调整区域!$D:$D,$B96,调整区域!$E:$E,$K$84)+SUMIFS(调整区域!$H:$H,调整区域!$D:$D,$B96,调整区域!$G:$G,$K$84)</f>
        <v>0</v>
      </c>
      <c r="L96" s="4">
        <f>SUMIFS(调整区域!$F:$F,调整区域!$D:$D,$B96,调整区域!$E:$E,$L$84)+SUMIFS(调整区域!$H:$H,调整区域!$D:$D,$B96,调整区域!$G:$G,$L$84)</f>
        <v>0</v>
      </c>
      <c r="M96" s="139">
        <f t="shared" si="12"/>
        <v>0</v>
      </c>
      <c r="N96" s="4">
        <f>SUMIFS(调整区域!$F:$F,调整区域!$D:$D,$B96,调整区域!$E:$E,$N$84)+SUMIFS(调整区域!$H:$H,调整区域!$D:$D,$B96,调整区域!$G:$G,$N$84)</f>
        <v>0</v>
      </c>
      <c r="O96" s="4">
        <f>SUMIFS(调整区域!$F:$F,调整区域!$D:$D,$B96,调整区域!$E:$E,$O$84)+SUMIFS(调整区域!$H:$H,调整区域!$D:$D,$B96,调整区域!$G:$G,$O$84)</f>
        <v>0</v>
      </c>
      <c r="P96" s="139">
        <f t="shared" si="13"/>
        <v>0</v>
      </c>
      <c r="Q96" s="4">
        <f>SUMIFS(调整区域!$F:$F,调整区域!$D:$D,$B96,调整区域!$E:$E,$Q$84)+SUMIFS(调整区域!$H:$H,调整区域!$D:$D,$B96,调整区域!$G:$G,$Q$84)</f>
        <v>0</v>
      </c>
      <c r="R96" s="4">
        <f>SUMIFS(调整区域!$F:$F,调整区域!$D:$D,$B96,调整区域!$E:$E,$R$84)+SUMIFS(调整区域!$H:$H,调整区域!$D:$D,$B96,调整区域!$G:$G,$R$84)</f>
        <v>0</v>
      </c>
      <c r="S96" s="139">
        <f t="shared" si="14"/>
        <v>0</v>
      </c>
      <c r="T96" s="4">
        <f>SUMIFS(调整区域!$F:$F,调整区域!$D:$D,$B96,调整区域!$E:$E,$T$84)+SUMIFS(调整区域!$H:$H,调整区域!$D:$D,$B96,调整区域!$G:$G,$T$84)</f>
        <v>0</v>
      </c>
      <c r="U96" s="4">
        <f>SUMIFS(调整区域!$F:$F,调整区域!$D:$D,$B96,调整区域!$E:$E,$U$84)+SUMIFS(调整区域!$H:$H,调整区域!$D:$D,$B96,调整区域!$G:$G,$U$84)</f>
        <v>0</v>
      </c>
      <c r="V96" s="4">
        <f>SUMIFS(调整区域!$F:$F,调整区域!$D:$D,$B96,调整区域!$E:$E,$V$84)+SUMIFS(调整区域!$H:$H,调整区域!$D:$D,$B96,调整区域!$G:$G,$V$84)</f>
        <v>0</v>
      </c>
      <c r="W96" s="4">
        <f>SUMIFS(调整区域!$F:$F,调整区域!$D:$D,$B96,调整区域!$E:$E,$W$84)+SUMIFS(调整区域!$H:$H,调整区域!$D:$D,$B96,调整区域!$G:$G,$W$84)</f>
        <v>0</v>
      </c>
      <c r="X96" s="4">
        <f>SUMIFS(调整区域!$F:$F,调整区域!$D:$D,$B96,调整区域!$E:$E,$X$84)+SUMIFS(调整区域!$H:$H,调整区域!$D:$D,$B96,调整区域!$G:$G,$X$84)</f>
        <v>0</v>
      </c>
      <c r="Y96" s="4">
        <f>SUMIFS(调整区域!$F:$F,调整区域!$D:$D,$B96,调整区域!$E:$E,$Y$84)+SUMIFS(调整区域!$H:$H,调整区域!$D:$D,$B96,调整区域!$G:$G,$Y$84)</f>
        <v>0</v>
      </c>
    </row>
    <row r="97" ht="15" customHeight="1" spans="1:25">
      <c r="A97" s="7"/>
      <c r="B97" s="12" t="s">
        <v>89</v>
      </c>
      <c r="C97" s="4">
        <f t="shared" si="10"/>
        <v>0</v>
      </c>
      <c r="D97" s="4">
        <f>SUMIFS(调整区域!$F:$F,调整区域!$D:$D,$B97,调整区域!$E:$E,$D$84)+SUMIFS(调整区域!$H:$H,调整区域!$D:$D,$B97,调整区域!$G:$G,$D$84)</f>
        <v>0</v>
      </c>
      <c r="E97" s="4">
        <f>SUMIFS(调整区域!$F:$F,调整区域!$D:$D,$B97,调整区域!$E:$E,$E$84)+SUMIFS(调整区域!$H:$H,调整区域!$D:$D,$B97,调整区域!$G:$G,$E$84)</f>
        <v>0</v>
      </c>
      <c r="F97" s="4">
        <f>SUMIFS(调整区域!$F:$F,调整区域!$D:$D,$B97,调整区域!$E:$E,$F$84)+SUMIFS(调整区域!$H:$H,调整区域!$D:$D,$B97,调整区域!$G:$G,$F$84)</f>
        <v>0</v>
      </c>
      <c r="G97" s="4">
        <f>SUMIFS(调整区域!$F:$F,调整区域!$D:$D,$B97,调整区域!$E:$E,$G$84)+SUMIFS(调整区域!$H:$H,调整区域!$D:$D,$B97,调整区域!$G:$G,$G$84)</f>
        <v>0</v>
      </c>
      <c r="H97" s="139">
        <f>SUMIFS(调整区域!$F:$F,调整区域!$D:$D,$B97,调整区域!$E:$E,$H$84)+SUMIFS(调整区域!$H:$H,调整区域!$D:$D,$B97,调整区域!$G:$G,$H$84)</f>
        <v>0</v>
      </c>
      <c r="I97" s="139">
        <f t="shared" si="11"/>
        <v>0</v>
      </c>
      <c r="J97" s="4">
        <f>SUMIFS(调整区域!$F:$F,调整区域!$D:$D,$B97,调整区域!$E:$E,$J$84)+SUMIFS(调整区域!$H:$H,调整区域!$D:$D,$B97,调整区域!$G:$G,$J$84)</f>
        <v>0</v>
      </c>
      <c r="K97" s="4">
        <f>SUMIFS(调整区域!$F:$F,调整区域!$D:$D,$B97,调整区域!$E:$E,$K$84)+SUMIFS(调整区域!$H:$H,调整区域!$D:$D,$B97,调整区域!$G:$G,$K$84)</f>
        <v>0</v>
      </c>
      <c r="L97" s="4">
        <f>SUMIFS(调整区域!$F:$F,调整区域!$D:$D,$B97,调整区域!$E:$E,$L$84)+SUMIFS(调整区域!$H:$H,调整区域!$D:$D,$B97,调整区域!$G:$G,$L$84)</f>
        <v>0</v>
      </c>
      <c r="M97" s="139">
        <f t="shared" si="12"/>
        <v>0</v>
      </c>
      <c r="N97" s="4">
        <f>SUMIFS(调整区域!$F:$F,调整区域!$D:$D,$B97,调整区域!$E:$E,$N$84)+SUMIFS(调整区域!$H:$H,调整区域!$D:$D,$B97,调整区域!$G:$G,$N$84)</f>
        <v>0</v>
      </c>
      <c r="O97" s="4">
        <f>SUMIFS(调整区域!$F:$F,调整区域!$D:$D,$B97,调整区域!$E:$E,$O$84)+SUMIFS(调整区域!$H:$H,调整区域!$D:$D,$B97,调整区域!$G:$G,$O$84)</f>
        <v>0</v>
      </c>
      <c r="P97" s="139">
        <f t="shared" si="13"/>
        <v>0</v>
      </c>
      <c r="Q97" s="4">
        <f>SUMIFS(调整区域!$F:$F,调整区域!$D:$D,$B97,调整区域!$E:$E,$Q$84)+SUMIFS(调整区域!$H:$H,调整区域!$D:$D,$B97,调整区域!$G:$G,$Q$84)</f>
        <v>0</v>
      </c>
      <c r="R97" s="4">
        <f>SUMIFS(调整区域!$F:$F,调整区域!$D:$D,$B97,调整区域!$E:$E,$R$84)+SUMIFS(调整区域!$H:$H,调整区域!$D:$D,$B97,调整区域!$G:$G,$R$84)</f>
        <v>0</v>
      </c>
      <c r="S97" s="139">
        <f t="shared" si="14"/>
        <v>0</v>
      </c>
      <c r="T97" s="4">
        <f>SUMIFS(调整区域!$F:$F,调整区域!$D:$D,$B97,调整区域!$E:$E,$T$84)+SUMIFS(调整区域!$H:$H,调整区域!$D:$D,$B97,调整区域!$G:$G,$T$84)</f>
        <v>0</v>
      </c>
      <c r="U97" s="4">
        <f>SUMIFS(调整区域!$F:$F,调整区域!$D:$D,$B97,调整区域!$E:$E,$U$84)+SUMIFS(调整区域!$H:$H,调整区域!$D:$D,$B97,调整区域!$G:$G,$U$84)</f>
        <v>0</v>
      </c>
      <c r="V97" s="4">
        <f>SUMIFS(调整区域!$F:$F,调整区域!$D:$D,$B97,调整区域!$E:$E,$V$84)+SUMIFS(调整区域!$H:$H,调整区域!$D:$D,$B97,调整区域!$G:$G,$V$84)</f>
        <v>0</v>
      </c>
      <c r="W97" s="4">
        <f>SUMIFS(调整区域!$F:$F,调整区域!$D:$D,$B97,调整区域!$E:$E,$W$84)+SUMIFS(调整区域!$H:$H,调整区域!$D:$D,$B97,调整区域!$G:$G,$W$84)</f>
        <v>0</v>
      </c>
      <c r="X97" s="4">
        <f>SUMIFS(调整区域!$F:$F,调整区域!$D:$D,$B97,调整区域!$E:$E,$X$84)+SUMIFS(调整区域!$H:$H,调整区域!$D:$D,$B97,调整区域!$G:$G,$X$84)</f>
        <v>0</v>
      </c>
      <c r="Y97" s="4">
        <f>SUMIFS(调整区域!$F:$F,调整区域!$D:$D,$B97,调整区域!$E:$E,$Y$84)+SUMIFS(调整区域!$H:$H,调整区域!$D:$D,$B97,调整区域!$G:$G,$Y$84)</f>
        <v>0</v>
      </c>
    </row>
    <row r="98" ht="15" customHeight="1" spans="1:25">
      <c r="A98" s="7"/>
      <c r="B98" s="12" t="s">
        <v>90</v>
      </c>
      <c r="C98" s="4">
        <f t="shared" si="10"/>
        <v>0</v>
      </c>
      <c r="D98" s="4">
        <f>SUMIFS(调整区域!$F:$F,调整区域!$D:$D,$B98,调整区域!$E:$E,$D$84)+SUMIFS(调整区域!$H:$H,调整区域!$D:$D,$B98,调整区域!$G:$G,$D$84)</f>
        <v>0</v>
      </c>
      <c r="E98" s="4">
        <f>SUMIFS(调整区域!$F:$F,调整区域!$D:$D,$B98,调整区域!$E:$E,$E$84)+SUMIFS(调整区域!$H:$H,调整区域!$D:$D,$B98,调整区域!$G:$G,$E$84)</f>
        <v>0</v>
      </c>
      <c r="F98" s="4">
        <f>SUMIFS(调整区域!$F:$F,调整区域!$D:$D,$B98,调整区域!$E:$E,$F$84)+SUMIFS(调整区域!$H:$H,调整区域!$D:$D,$B98,调整区域!$G:$G,$F$84)</f>
        <v>0</v>
      </c>
      <c r="G98" s="4">
        <f>SUMIFS(调整区域!$F:$F,调整区域!$D:$D,$B98,调整区域!$E:$E,$G$84)+SUMIFS(调整区域!$H:$H,调整区域!$D:$D,$B98,调整区域!$G:$G,$G$84)</f>
        <v>0</v>
      </c>
      <c r="H98" s="139">
        <f>SUMIFS(调整区域!$F:$F,调整区域!$D:$D,$B98,调整区域!$E:$E,$H$84)+SUMIFS(调整区域!$H:$H,调整区域!$D:$D,$B98,调整区域!$G:$G,$H$84)</f>
        <v>0</v>
      </c>
      <c r="I98" s="139">
        <f t="shared" si="11"/>
        <v>0</v>
      </c>
      <c r="J98" s="4">
        <f>SUMIFS(调整区域!$F:$F,调整区域!$D:$D,$B98,调整区域!$E:$E,$J$84)+SUMIFS(调整区域!$H:$H,调整区域!$D:$D,$B98,调整区域!$G:$G,$J$84)</f>
        <v>0</v>
      </c>
      <c r="K98" s="4">
        <f>SUMIFS(调整区域!$F:$F,调整区域!$D:$D,$B98,调整区域!$E:$E,$K$84)+SUMIFS(调整区域!$H:$H,调整区域!$D:$D,$B98,调整区域!$G:$G,$K$84)</f>
        <v>0</v>
      </c>
      <c r="L98" s="4">
        <f>SUMIFS(调整区域!$F:$F,调整区域!$D:$D,$B98,调整区域!$E:$E,$L$84)+SUMIFS(调整区域!$H:$H,调整区域!$D:$D,$B98,调整区域!$G:$G,$L$84)</f>
        <v>0</v>
      </c>
      <c r="M98" s="139">
        <f t="shared" si="12"/>
        <v>0</v>
      </c>
      <c r="N98" s="4">
        <f>SUMIFS(调整区域!$F:$F,调整区域!$D:$D,$B98,调整区域!$E:$E,$N$84)+SUMIFS(调整区域!$H:$H,调整区域!$D:$D,$B98,调整区域!$G:$G,$N$84)</f>
        <v>0</v>
      </c>
      <c r="O98" s="4">
        <f>SUMIFS(调整区域!$F:$F,调整区域!$D:$D,$B98,调整区域!$E:$E,$O$84)+SUMIFS(调整区域!$H:$H,调整区域!$D:$D,$B98,调整区域!$G:$G,$O$84)</f>
        <v>0</v>
      </c>
      <c r="P98" s="139">
        <f t="shared" si="13"/>
        <v>0</v>
      </c>
      <c r="Q98" s="4">
        <f>SUMIFS(调整区域!$F:$F,调整区域!$D:$D,$B98,调整区域!$E:$E,$Q$84)+SUMIFS(调整区域!$H:$H,调整区域!$D:$D,$B98,调整区域!$G:$G,$Q$84)</f>
        <v>0</v>
      </c>
      <c r="R98" s="4">
        <f>SUMIFS(调整区域!$F:$F,调整区域!$D:$D,$B98,调整区域!$E:$E,$R$84)+SUMIFS(调整区域!$H:$H,调整区域!$D:$D,$B98,调整区域!$G:$G,$R$84)</f>
        <v>0</v>
      </c>
      <c r="S98" s="139">
        <f t="shared" si="14"/>
        <v>0</v>
      </c>
      <c r="T98" s="4">
        <f>SUMIFS(调整区域!$F:$F,调整区域!$D:$D,$B98,调整区域!$E:$E,$T$84)+SUMIFS(调整区域!$H:$H,调整区域!$D:$D,$B98,调整区域!$G:$G,$T$84)</f>
        <v>0</v>
      </c>
      <c r="U98" s="4">
        <f>SUMIFS(调整区域!$F:$F,调整区域!$D:$D,$B98,调整区域!$E:$E,$U$84)+SUMIFS(调整区域!$H:$H,调整区域!$D:$D,$B98,调整区域!$G:$G,$U$84)</f>
        <v>0</v>
      </c>
      <c r="V98" s="4">
        <f>SUMIFS(调整区域!$F:$F,调整区域!$D:$D,$B98,调整区域!$E:$E,$V$84)+SUMIFS(调整区域!$H:$H,调整区域!$D:$D,$B98,调整区域!$G:$G,$V$84)</f>
        <v>0</v>
      </c>
      <c r="W98" s="4">
        <f>SUMIFS(调整区域!$F:$F,调整区域!$D:$D,$B98,调整区域!$E:$E,$W$84)+SUMIFS(调整区域!$H:$H,调整区域!$D:$D,$B98,调整区域!$G:$G,$W$84)</f>
        <v>0</v>
      </c>
      <c r="X98" s="4">
        <f>SUMIFS(调整区域!$F:$F,调整区域!$D:$D,$B98,调整区域!$E:$E,$X$84)+SUMIFS(调整区域!$H:$H,调整区域!$D:$D,$B98,调整区域!$G:$G,$X$84)</f>
        <v>0</v>
      </c>
      <c r="Y98" s="4">
        <f>SUMIFS(调整区域!$F:$F,调整区域!$D:$D,$B98,调整区域!$E:$E,$Y$84)+SUMIFS(调整区域!$H:$H,调整区域!$D:$D,$B98,调整区域!$G:$G,$Y$84)</f>
        <v>0</v>
      </c>
    </row>
    <row r="99" ht="15" customHeight="1" spans="1:25">
      <c r="A99" s="7"/>
      <c r="B99" s="12" t="s">
        <v>91</v>
      </c>
      <c r="C99" s="4">
        <f t="shared" si="10"/>
        <v>0</v>
      </c>
      <c r="D99" s="4">
        <f>SUMIFS(调整区域!$F:$F,调整区域!$D:$D,$B99,调整区域!$E:$E,$D$84)+SUMIFS(调整区域!$H:$H,调整区域!$D:$D,$B99,调整区域!$G:$G,$D$84)</f>
        <v>0</v>
      </c>
      <c r="E99" s="4">
        <f>SUMIFS(调整区域!$F:$F,调整区域!$D:$D,$B99,调整区域!$E:$E,$E$84)+SUMIFS(调整区域!$H:$H,调整区域!$D:$D,$B99,调整区域!$G:$G,$E$84)</f>
        <v>0</v>
      </c>
      <c r="F99" s="4">
        <f>SUMIFS(调整区域!$F:$F,调整区域!$D:$D,$B99,调整区域!$E:$E,$F$84)+SUMIFS(调整区域!$H:$H,调整区域!$D:$D,$B99,调整区域!$G:$G,$F$84)</f>
        <v>0</v>
      </c>
      <c r="G99" s="4">
        <f>SUMIFS(调整区域!$F:$F,调整区域!$D:$D,$B99,调整区域!$E:$E,$G$84)+SUMIFS(调整区域!$H:$H,调整区域!$D:$D,$B99,调整区域!$G:$G,$G$84)</f>
        <v>0</v>
      </c>
      <c r="H99" s="139">
        <f>SUMIFS(调整区域!$F:$F,调整区域!$D:$D,$B99,调整区域!$E:$E,$H$84)+SUMIFS(调整区域!$H:$H,调整区域!$D:$D,$B99,调整区域!$G:$G,$H$84)</f>
        <v>0</v>
      </c>
      <c r="I99" s="139">
        <f t="shared" si="11"/>
        <v>0</v>
      </c>
      <c r="J99" s="4">
        <f>SUMIFS(调整区域!$F:$F,调整区域!$D:$D,$B99,调整区域!$E:$E,$J$84)+SUMIFS(调整区域!$H:$H,调整区域!$D:$D,$B99,调整区域!$G:$G,$J$84)</f>
        <v>0</v>
      </c>
      <c r="K99" s="4">
        <f>SUMIFS(调整区域!$F:$F,调整区域!$D:$D,$B99,调整区域!$E:$E,$K$84)+SUMIFS(调整区域!$H:$H,调整区域!$D:$D,$B99,调整区域!$G:$G,$K$84)</f>
        <v>0</v>
      </c>
      <c r="L99" s="4">
        <f>SUMIFS(调整区域!$F:$F,调整区域!$D:$D,$B99,调整区域!$E:$E,$L$84)+SUMIFS(调整区域!$H:$H,调整区域!$D:$D,$B99,调整区域!$G:$G,$L$84)</f>
        <v>0</v>
      </c>
      <c r="M99" s="139">
        <f t="shared" si="12"/>
        <v>0</v>
      </c>
      <c r="N99" s="4">
        <f>SUMIFS(调整区域!$F:$F,调整区域!$D:$D,$B99,调整区域!$E:$E,$N$84)+SUMIFS(调整区域!$H:$H,调整区域!$D:$D,$B99,调整区域!$G:$G,$N$84)</f>
        <v>0</v>
      </c>
      <c r="O99" s="4">
        <f>SUMIFS(调整区域!$F:$F,调整区域!$D:$D,$B99,调整区域!$E:$E,$O$84)+SUMIFS(调整区域!$H:$H,调整区域!$D:$D,$B99,调整区域!$G:$G,$O$84)</f>
        <v>0</v>
      </c>
      <c r="P99" s="139">
        <f t="shared" si="13"/>
        <v>0</v>
      </c>
      <c r="Q99" s="4">
        <f>SUMIFS(调整区域!$F:$F,调整区域!$D:$D,$B99,调整区域!$E:$E,$Q$84)+SUMIFS(调整区域!$H:$H,调整区域!$D:$D,$B99,调整区域!$G:$G,$Q$84)</f>
        <v>0</v>
      </c>
      <c r="R99" s="4">
        <f>SUMIFS(调整区域!$F:$F,调整区域!$D:$D,$B99,调整区域!$E:$E,$R$84)+SUMIFS(调整区域!$H:$H,调整区域!$D:$D,$B99,调整区域!$G:$G,$R$84)</f>
        <v>0</v>
      </c>
      <c r="S99" s="139">
        <f t="shared" si="14"/>
        <v>0</v>
      </c>
      <c r="T99" s="4">
        <f>SUMIFS(调整区域!$F:$F,调整区域!$D:$D,$B99,调整区域!$E:$E,$T$84)+SUMIFS(调整区域!$H:$H,调整区域!$D:$D,$B99,调整区域!$G:$G,$T$84)</f>
        <v>0</v>
      </c>
      <c r="U99" s="4">
        <f>SUMIFS(调整区域!$F:$F,调整区域!$D:$D,$B99,调整区域!$E:$E,$U$84)+SUMIFS(调整区域!$H:$H,调整区域!$D:$D,$B99,调整区域!$G:$G,$U$84)</f>
        <v>0</v>
      </c>
      <c r="V99" s="4">
        <f>SUMIFS(调整区域!$F:$F,调整区域!$D:$D,$B99,调整区域!$E:$E,$V$84)+SUMIFS(调整区域!$H:$H,调整区域!$D:$D,$B99,调整区域!$G:$G,$V$84)</f>
        <v>0</v>
      </c>
      <c r="W99" s="4">
        <f>SUMIFS(调整区域!$F:$F,调整区域!$D:$D,$B99,调整区域!$E:$E,$W$84)+SUMIFS(调整区域!$H:$H,调整区域!$D:$D,$B99,调整区域!$G:$G,$W$84)</f>
        <v>0</v>
      </c>
      <c r="X99" s="4">
        <f>SUMIFS(调整区域!$F:$F,调整区域!$D:$D,$B99,调整区域!$E:$E,$X$84)+SUMIFS(调整区域!$H:$H,调整区域!$D:$D,$B99,调整区域!$G:$G,$X$84)</f>
        <v>0</v>
      </c>
      <c r="Y99" s="4">
        <f>SUMIFS(调整区域!$F:$F,调整区域!$D:$D,$B99,调整区域!$E:$E,$Y$84)+SUMIFS(调整区域!$H:$H,调整区域!$D:$D,$B99,调整区域!$G:$G,$Y$84)</f>
        <v>0</v>
      </c>
    </row>
    <row r="100" ht="15" customHeight="1" spans="1:25">
      <c r="A100" s="7"/>
      <c r="B100" s="12" t="s">
        <v>92</v>
      </c>
      <c r="C100" s="4">
        <f t="shared" si="10"/>
        <v>0</v>
      </c>
      <c r="D100" s="4">
        <f>SUMIFS(调整区域!$F:$F,调整区域!$D:$D,$B100,调整区域!$E:$E,$D$84)+SUMIFS(调整区域!$H:$H,调整区域!$D:$D,$B100,调整区域!$G:$G,$D$84)</f>
        <v>0</v>
      </c>
      <c r="E100" s="4">
        <f>SUMIFS(调整区域!$F:$F,调整区域!$D:$D,$B100,调整区域!$E:$E,$E$84)+SUMIFS(调整区域!$H:$H,调整区域!$D:$D,$B100,调整区域!$G:$G,$E$84)</f>
        <v>0</v>
      </c>
      <c r="F100" s="4">
        <f>SUMIFS(调整区域!$F:$F,调整区域!$D:$D,$B100,调整区域!$E:$E,$F$84)+SUMIFS(调整区域!$H:$H,调整区域!$D:$D,$B100,调整区域!$G:$G,$F$84)</f>
        <v>0</v>
      </c>
      <c r="G100" s="4">
        <f>SUMIFS(调整区域!$F:$F,调整区域!$D:$D,$B100,调整区域!$E:$E,$G$84)+SUMIFS(调整区域!$H:$H,调整区域!$D:$D,$B100,调整区域!$G:$G,$G$84)</f>
        <v>0</v>
      </c>
      <c r="H100" s="139">
        <f>SUMIFS(调整区域!$F:$F,调整区域!$D:$D,$B100,调整区域!$E:$E,$H$84)+SUMIFS(调整区域!$H:$H,调整区域!$D:$D,$B100,调整区域!$G:$G,$H$84)</f>
        <v>0</v>
      </c>
      <c r="I100" s="139">
        <f t="shared" si="11"/>
        <v>0</v>
      </c>
      <c r="J100" s="4">
        <f>SUMIFS(调整区域!$F:$F,调整区域!$D:$D,$B100,调整区域!$E:$E,$J$84)+SUMIFS(调整区域!$H:$H,调整区域!$D:$D,$B100,调整区域!$G:$G,$J$84)</f>
        <v>0</v>
      </c>
      <c r="K100" s="4">
        <f>SUMIFS(调整区域!$F:$F,调整区域!$D:$D,$B100,调整区域!$E:$E,$K$84)+SUMIFS(调整区域!$H:$H,调整区域!$D:$D,$B100,调整区域!$G:$G,$K$84)</f>
        <v>0</v>
      </c>
      <c r="L100" s="4">
        <f>SUMIFS(调整区域!$F:$F,调整区域!$D:$D,$B100,调整区域!$E:$E,$L$84)+SUMIFS(调整区域!$H:$H,调整区域!$D:$D,$B100,调整区域!$G:$G,$L$84)</f>
        <v>0</v>
      </c>
      <c r="M100" s="139">
        <f t="shared" si="12"/>
        <v>0</v>
      </c>
      <c r="N100" s="4">
        <f>SUMIFS(调整区域!$F:$F,调整区域!$D:$D,$B100,调整区域!$E:$E,$N$84)+SUMIFS(调整区域!$H:$H,调整区域!$D:$D,$B100,调整区域!$G:$G,$N$84)</f>
        <v>0</v>
      </c>
      <c r="O100" s="4">
        <f>SUMIFS(调整区域!$F:$F,调整区域!$D:$D,$B100,调整区域!$E:$E,$O$84)+SUMIFS(调整区域!$H:$H,调整区域!$D:$D,$B100,调整区域!$G:$G,$O$84)</f>
        <v>0</v>
      </c>
      <c r="P100" s="139">
        <f t="shared" si="13"/>
        <v>0</v>
      </c>
      <c r="Q100" s="4">
        <f>SUMIFS(调整区域!$F:$F,调整区域!$D:$D,$B100,调整区域!$E:$E,$Q$84)+SUMIFS(调整区域!$H:$H,调整区域!$D:$D,$B100,调整区域!$G:$G,$Q$84)</f>
        <v>0</v>
      </c>
      <c r="R100" s="4">
        <f>SUMIFS(调整区域!$F:$F,调整区域!$D:$D,$B100,调整区域!$E:$E,$R$84)+SUMIFS(调整区域!$H:$H,调整区域!$D:$D,$B100,调整区域!$G:$G,$R$84)</f>
        <v>0</v>
      </c>
      <c r="S100" s="139">
        <f t="shared" si="14"/>
        <v>0</v>
      </c>
      <c r="T100" s="4">
        <f>SUMIFS(调整区域!$F:$F,调整区域!$D:$D,$B100,调整区域!$E:$E,$T$84)+SUMIFS(调整区域!$H:$H,调整区域!$D:$D,$B100,调整区域!$G:$G,$T$84)</f>
        <v>0</v>
      </c>
      <c r="U100" s="4">
        <f>SUMIFS(调整区域!$F:$F,调整区域!$D:$D,$B100,调整区域!$E:$E,$U$84)+SUMIFS(调整区域!$H:$H,调整区域!$D:$D,$B100,调整区域!$G:$G,$U$84)</f>
        <v>0</v>
      </c>
      <c r="V100" s="4">
        <f>SUMIFS(调整区域!$F:$F,调整区域!$D:$D,$B100,调整区域!$E:$E,$V$84)+SUMIFS(调整区域!$H:$H,调整区域!$D:$D,$B100,调整区域!$G:$G,$V$84)</f>
        <v>0</v>
      </c>
      <c r="W100" s="4">
        <f>SUMIFS(调整区域!$F:$F,调整区域!$D:$D,$B100,调整区域!$E:$E,$W$84)+SUMIFS(调整区域!$H:$H,调整区域!$D:$D,$B100,调整区域!$G:$G,$W$84)</f>
        <v>0</v>
      </c>
      <c r="X100" s="4">
        <f>SUMIFS(调整区域!$F:$F,调整区域!$D:$D,$B100,调整区域!$E:$E,$X$84)+SUMIFS(调整区域!$H:$H,调整区域!$D:$D,$B100,调整区域!$G:$G,$X$84)</f>
        <v>0</v>
      </c>
      <c r="Y100" s="4">
        <f>SUMIFS(调整区域!$F:$F,调整区域!$D:$D,$B100,调整区域!$E:$E,$Y$84)+SUMIFS(调整区域!$H:$H,调整区域!$D:$D,$B100,调整区域!$G:$G,$Y$84)</f>
        <v>0</v>
      </c>
    </row>
    <row r="101" ht="15" customHeight="1" spans="1:25">
      <c r="A101" s="7"/>
      <c r="B101" s="12" t="s">
        <v>93</v>
      </c>
      <c r="C101" s="4">
        <f t="shared" si="10"/>
        <v>0</v>
      </c>
      <c r="D101" s="4">
        <f>SUMIFS(调整区域!$F:$F,调整区域!$D:$D,$B101,调整区域!$E:$E,$D$84)+SUMIFS(调整区域!$H:$H,调整区域!$D:$D,$B101,调整区域!$G:$G,$D$84)</f>
        <v>0</v>
      </c>
      <c r="E101" s="4">
        <f>SUMIFS(调整区域!$F:$F,调整区域!$D:$D,$B101,调整区域!$E:$E,$E$84)+SUMIFS(调整区域!$H:$H,调整区域!$D:$D,$B101,调整区域!$G:$G,$E$84)</f>
        <v>0</v>
      </c>
      <c r="F101" s="4">
        <f>SUMIFS(调整区域!$F:$F,调整区域!$D:$D,$B101,调整区域!$E:$E,$F$84)+SUMIFS(调整区域!$H:$H,调整区域!$D:$D,$B101,调整区域!$G:$G,$F$84)</f>
        <v>0</v>
      </c>
      <c r="G101" s="4">
        <f>SUMIFS(调整区域!$F:$F,调整区域!$D:$D,$B101,调整区域!$E:$E,$G$84)+SUMIFS(调整区域!$H:$H,调整区域!$D:$D,$B101,调整区域!$G:$G,$G$84)</f>
        <v>0</v>
      </c>
      <c r="H101" s="139">
        <f>SUMIFS(调整区域!$F:$F,调整区域!$D:$D,$B101,调整区域!$E:$E,$H$84)+SUMIFS(调整区域!$H:$H,调整区域!$D:$D,$B101,调整区域!$G:$G,$H$84)</f>
        <v>0</v>
      </c>
      <c r="I101" s="139">
        <f t="shared" si="11"/>
        <v>0</v>
      </c>
      <c r="J101" s="4">
        <f>SUMIFS(调整区域!$F:$F,调整区域!$D:$D,$B101,调整区域!$E:$E,$J$84)+SUMIFS(调整区域!$H:$H,调整区域!$D:$D,$B101,调整区域!$G:$G,$J$84)</f>
        <v>0</v>
      </c>
      <c r="K101" s="4">
        <f>SUMIFS(调整区域!$F:$F,调整区域!$D:$D,$B101,调整区域!$E:$E,$K$84)+SUMIFS(调整区域!$H:$H,调整区域!$D:$D,$B101,调整区域!$G:$G,$K$84)</f>
        <v>0</v>
      </c>
      <c r="L101" s="4">
        <f>SUMIFS(调整区域!$F:$F,调整区域!$D:$D,$B101,调整区域!$E:$E,$L$84)+SUMIFS(调整区域!$H:$H,调整区域!$D:$D,$B101,调整区域!$G:$G,$L$84)</f>
        <v>0</v>
      </c>
      <c r="M101" s="139">
        <f t="shared" si="12"/>
        <v>0</v>
      </c>
      <c r="N101" s="4">
        <f>SUMIFS(调整区域!$F:$F,调整区域!$D:$D,$B101,调整区域!$E:$E,$N$84)+SUMIFS(调整区域!$H:$H,调整区域!$D:$D,$B101,调整区域!$G:$G,$N$84)</f>
        <v>0</v>
      </c>
      <c r="O101" s="4">
        <f>SUMIFS(调整区域!$F:$F,调整区域!$D:$D,$B101,调整区域!$E:$E,$O$84)+SUMIFS(调整区域!$H:$H,调整区域!$D:$D,$B101,调整区域!$G:$G,$O$84)</f>
        <v>0</v>
      </c>
      <c r="P101" s="139">
        <f t="shared" si="13"/>
        <v>0</v>
      </c>
      <c r="Q101" s="4">
        <f>SUMIFS(调整区域!$F:$F,调整区域!$D:$D,$B101,调整区域!$E:$E,$Q$84)+SUMIFS(调整区域!$H:$H,调整区域!$D:$D,$B101,调整区域!$G:$G,$Q$84)</f>
        <v>0</v>
      </c>
      <c r="R101" s="4">
        <f>SUMIFS(调整区域!$F:$F,调整区域!$D:$D,$B101,调整区域!$E:$E,$R$84)+SUMIFS(调整区域!$H:$H,调整区域!$D:$D,$B101,调整区域!$G:$G,$R$84)</f>
        <v>0</v>
      </c>
      <c r="S101" s="139">
        <f t="shared" si="14"/>
        <v>0</v>
      </c>
      <c r="T101" s="4">
        <f>SUMIFS(调整区域!$F:$F,调整区域!$D:$D,$B101,调整区域!$E:$E,$T$84)+SUMIFS(调整区域!$H:$H,调整区域!$D:$D,$B101,调整区域!$G:$G,$T$84)</f>
        <v>0</v>
      </c>
      <c r="U101" s="4">
        <f>SUMIFS(调整区域!$F:$F,调整区域!$D:$D,$B101,调整区域!$E:$E,$U$84)+SUMIFS(调整区域!$H:$H,调整区域!$D:$D,$B101,调整区域!$G:$G,$U$84)</f>
        <v>0</v>
      </c>
      <c r="V101" s="4">
        <f>SUMIFS(调整区域!$F:$F,调整区域!$D:$D,$B101,调整区域!$E:$E,$V$84)+SUMIFS(调整区域!$H:$H,调整区域!$D:$D,$B101,调整区域!$G:$G,$V$84)</f>
        <v>0</v>
      </c>
      <c r="W101" s="4">
        <f>SUMIFS(调整区域!$F:$F,调整区域!$D:$D,$B101,调整区域!$E:$E,$W$84)+SUMIFS(调整区域!$H:$H,调整区域!$D:$D,$B101,调整区域!$G:$G,$W$84)</f>
        <v>0</v>
      </c>
      <c r="X101" s="4">
        <f>SUMIFS(调整区域!$F:$F,调整区域!$D:$D,$B101,调整区域!$E:$E,$X$84)+SUMIFS(调整区域!$H:$H,调整区域!$D:$D,$B101,调整区域!$G:$G,$X$84)</f>
        <v>0</v>
      </c>
      <c r="Y101" s="4">
        <f>SUMIFS(调整区域!$F:$F,调整区域!$D:$D,$B101,调整区域!$E:$E,$Y$84)+SUMIFS(调整区域!$H:$H,调整区域!$D:$D,$B101,调整区域!$G:$G,$Y$84)</f>
        <v>0</v>
      </c>
    </row>
    <row r="102" ht="15" customHeight="1" spans="1:25">
      <c r="A102" s="7"/>
      <c r="B102" s="13" t="s">
        <v>94</v>
      </c>
      <c r="C102" s="4">
        <f t="shared" si="10"/>
        <v>0</v>
      </c>
      <c r="D102" s="4">
        <f>SUMIFS(调整区域!$F:$F,调整区域!$D:$D,$B102,调整区域!$E:$E,$D$84)+SUMIFS(调整区域!$H:$H,调整区域!$D:$D,$B102,调整区域!$G:$G,$D$84)</f>
        <v>0</v>
      </c>
      <c r="E102" s="4">
        <f>SUMIFS(调整区域!$F:$F,调整区域!$D:$D,$B102,调整区域!$E:$E,$E$84)+SUMIFS(调整区域!$H:$H,调整区域!$D:$D,$B102,调整区域!$G:$G,$E$84)</f>
        <v>0</v>
      </c>
      <c r="F102" s="4">
        <f>SUMIFS(调整区域!$F:$F,调整区域!$D:$D,$B102,调整区域!$E:$E,$F$84)+SUMIFS(调整区域!$H:$H,调整区域!$D:$D,$B102,调整区域!$G:$G,$F$84)</f>
        <v>0</v>
      </c>
      <c r="G102" s="4">
        <f>SUMIFS(调整区域!$F:$F,调整区域!$D:$D,$B102,调整区域!$E:$E,$G$84)+SUMIFS(调整区域!$H:$H,调整区域!$D:$D,$B102,调整区域!$G:$G,$G$84)</f>
        <v>0</v>
      </c>
      <c r="H102" s="139">
        <f>SUMIFS(调整区域!$F:$F,调整区域!$D:$D,$B102,调整区域!$E:$E,$H$84)+SUMIFS(调整区域!$H:$H,调整区域!$D:$D,$B102,调整区域!$G:$G,$H$84)</f>
        <v>0</v>
      </c>
      <c r="I102" s="139">
        <f t="shared" si="11"/>
        <v>0</v>
      </c>
      <c r="J102" s="4">
        <f>SUMIFS(调整区域!$F:$F,调整区域!$D:$D,$B102,调整区域!$E:$E,$J$84)+SUMIFS(调整区域!$H:$H,调整区域!$D:$D,$B102,调整区域!$G:$G,$J$84)</f>
        <v>0</v>
      </c>
      <c r="K102" s="4">
        <f>SUMIFS(调整区域!$F:$F,调整区域!$D:$D,$B102,调整区域!$E:$E,$K$84)+SUMIFS(调整区域!$H:$H,调整区域!$D:$D,$B102,调整区域!$G:$G,$K$84)</f>
        <v>0</v>
      </c>
      <c r="L102" s="4">
        <f>SUMIFS(调整区域!$F:$F,调整区域!$D:$D,$B102,调整区域!$E:$E,$L$84)+SUMIFS(调整区域!$H:$H,调整区域!$D:$D,$B102,调整区域!$G:$G,$L$84)</f>
        <v>0</v>
      </c>
      <c r="M102" s="139">
        <f t="shared" si="12"/>
        <v>0</v>
      </c>
      <c r="N102" s="4">
        <f>SUMIFS(调整区域!$F:$F,调整区域!$D:$D,$B102,调整区域!$E:$E,$N$84)+SUMIFS(调整区域!$H:$H,调整区域!$D:$D,$B102,调整区域!$G:$G,$N$84)</f>
        <v>0</v>
      </c>
      <c r="O102" s="4">
        <f>SUMIFS(调整区域!$F:$F,调整区域!$D:$D,$B102,调整区域!$E:$E,$O$84)+SUMIFS(调整区域!$H:$H,调整区域!$D:$D,$B102,调整区域!$G:$G,$O$84)</f>
        <v>0</v>
      </c>
      <c r="P102" s="139">
        <f t="shared" si="13"/>
        <v>0</v>
      </c>
      <c r="Q102" s="4">
        <f>SUMIFS(调整区域!$F:$F,调整区域!$D:$D,$B102,调整区域!$E:$E,$Q$84)+SUMIFS(调整区域!$H:$H,调整区域!$D:$D,$B102,调整区域!$G:$G,$Q$84)</f>
        <v>0</v>
      </c>
      <c r="R102" s="4">
        <f>SUMIFS(调整区域!$F:$F,调整区域!$D:$D,$B102,调整区域!$E:$E,$R$84)+SUMIFS(调整区域!$H:$H,调整区域!$D:$D,$B102,调整区域!$G:$G,$R$84)</f>
        <v>0</v>
      </c>
      <c r="S102" s="139">
        <f t="shared" si="14"/>
        <v>0</v>
      </c>
      <c r="T102" s="4">
        <f>SUMIFS(调整区域!$F:$F,调整区域!$D:$D,$B102,调整区域!$E:$E,$T$84)+SUMIFS(调整区域!$H:$H,调整区域!$D:$D,$B102,调整区域!$G:$G,$T$84)</f>
        <v>0</v>
      </c>
      <c r="U102" s="4">
        <f>SUMIFS(调整区域!$F:$F,调整区域!$D:$D,$B102,调整区域!$E:$E,$U$84)+SUMIFS(调整区域!$H:$H,调整区域!$D:$D,$B102,调整区域!$G:$G,$U$84)</f>
        <v>0</v>
      </c>
      <c r="V102" s="4">
        <f>SUMIFS(调整区域!$F:$F,调整区域!$D:$D,$B102,调整区域!$E:$E,$V$84)+SUMIFS(调整区域!$H:$H,调整区域!$D:$D,$B102,调整区域!$G:$G,$V$84)</f>
        <v>0</v>
      </c>
      <c r="W102" s="4">
        <f>SUMIFS(调整区域!$F:$F,调整区域!$D:$D,$B102,调整区域!$E:$E,$W$84)+SUMIFS(调整区域!$H:$H,调整区域!$D:$D,$B102,调整区域!$G:$G,$W$84)</f>
        <v>0</v>
      </c>
      <c r="X102" s="4">
        <f>SUMIFS(调整区域!$F:$F,调整区域!$D:$D,$B102,调整区域!$E:$E,$X$84)+SUMIFS(调整区域!$H:$H,调整区域!$D:$D,$B102,调整区域!$G:$G,$X$84)</f>
        <v>0</v>
      </c>
      <c r="Y102" s="4">
        <f>SUMIFS(调整区域!$F:$F,调整区域!$D:$D,$B102,调整区域!$E:$E,$Y$84)+SUMIFS(调整区域!$H:$H,调整区域!$D:$D,$B102,调整区域!$G:$G,$Y$84)</f>
        <v>0</v>
      </c>
    </row>
    <row r="103" ht="15" customHeight="1" spans="1:25">
      <c r="A103" s="7"/>
      <c r="B103" s="13" t="s">
        <v>95</v>
      </c>
      <c r="C103" s="4">
        <f t="shared" si="10"/>
        <v>0</v>
      </c>
      <c r="D103" s="4">
        <f>SUMIFS(调整区域!$F:$F,调整区域!$D:$D,$B103,调整区域!$E:$E,$D$84)+SUMIFS(调整区域!$H:$H,调整区域!$D:$D,$B103,调整区域!$G:$G,$D$84)</f>
        <v>0</v>
      </c>
      <c r="E103" s="4">
        <f>SUMIFS(调整区域!$F:$F,调整区域!$D:$D,$B103,调整区域!$E:$E,$E$84)+SUMIFS(调整区域!$H:$H,调整区域!$D:$D,$B103,调整区域!$G:$G,$E$84)</f>
        <v>0</v>
      </c>
      <c r="F103" s="4">
        <f>SUMIFS(调整区域!$F:$F,调整区域!$D:$D,$B103,调整区域!$E:$E,$F$84)+SUMIFS(调整区域!$H:$H,调整区域!$D:$D,$B103,调整区域!$G:$G,$F$84)</f>
        <v>0</v>
      </c>
      <c r="G103" s="4">
        <f>SUMIFS(调整区域!$F:$F,调整区域!$D:$D,$B103,调整区域!$E:$E,$G$84)+SUMIFS(调整区域!$H:$H,调整区域!$D:$D,$B103,调整区域!$G:$G,$G$84)</f>
        <v>0</v>
      </c>
      <c r="H103" s="139">
        <f>SUMIFS(调整区域!$F:$F,调整区域!$D:$D,$B103,调整区域!$E:$E,$H$84)+SUMIFS(调整区域!$H:$H,调整区域!$D:$D,$B103,调整区域!$G:$G,$H$84)</f>
        <v>0</v>
      </c>
      <c r="I103" s="139">
        <f t="shared" si="11"/>
        <v>0</v>
      </c>
      <c r="J103" s="4">
        <f>SUMIFS(调整区域!$F:$F,调整区域!$D:$D,$B103,调整区域!$E:$E,$J$84)+SUMIFS(调整区域!$H:$H,调整区域!$D:$D,$B103,调整区域!$G:$G,$J$84)</f>
        <v>0</v>
      </c>
      <c r="K103" s="4">
        <f>SUMIFS(调整区域!$F:$F,调整区域!$D:$D,$B103,调整区域!$E:$E,$K$84)+SUMIFS(调整区域!$H:$H,调整区域!$D:$D,$B103,调整区域!$G:$G,$K$84)</f>
        <v>0</v>
      </c>
      <c r="L103" s="4">
        <f>SUMIFS(调整区域!$F:$F,调整区域!$D:$D,$B103,调整区域!$E:$E,$L$84)+SUMIFS(调整区域!$H:$H,调整区域!$D:$D,$B103,调整区域!$G:$G,$L$84)</f>
        <v>0</v>
      </c>
      <c r="M103" s="139">
        <f t="shared" si="12"/>
        <v>0</v>
      </c>
      <c r="N103" s="4">
        <f>SUMIFS(调整区域!$F:$F,调整区域!$D:$D,$B103,调整区域!$E:$E,$N$84)+SUMIFS(调整区域!$H:$H,调整区域!$D:$D,$B103,调整区域!$G:$G,$N$84)</f>
        <v>0</v>
      </c>
      <c r="O103" s="4">
        <f>SUMIFS(调整区域!$F:$F,调整区域!$D:$D,$B103,调整区域!$E:$E,$O$84)+SUMIFS(调整区域!$H:$H,调整区域!$D:$D,$B103,调整区域!$G:$G,$O$84)</f>
        <v>0</v>
      </c>
      <c r="P103" s="139">
        <f t="shared" si="13"/>
        <v>0</v>
      </c>
      <c r="Q103" s="4">
        <f>SUMIFS(调整区域!$F:$F,调整区域!$D:$D,$B103,调整区域!$E:$E,$Q$84)+SUMIFS(调整区域!$H:$H,调整区域!$D:$D,$B103,调整区域!$G:$G,$Q$84)</f>
        <v>0</v>
      </c>
      <c r="R103" s="4">
        <f>SUMIFS(调整区域!$F:$F,调整区域!$D:$D,$B103,调整区域!$E:$E,$R$84)+SUMIFS(调整区域!$H:$H,调整区域!$D:$D,$B103,调整区域!$G:$G,$R$84)</f>
        <v>0</v>
      </c>
      <c r="S103" s="139">
        <f t="shared" si="14"/>
        <v>0</v>
      </c>
      <c r="T103" s="4">
        <f>SUMIFS(调整区域!$F:$F,调整区域!$D:$D,$B103,调整区域!$E:$E,$T$84)+SUMIFS(调整区域!$H:$H,调整区域!$D:$D,$B103,调整区域!$G:$G,$T$84)</f>
        <v>0</v>
      </c>
      <c r="U103" s="4">
        <f>SUMIFS(调整区域!$F:$F,调整区域!$D:$D,$B103,调整区域!$E:$E,$U$84)+SUMIFS(调整区域!$H:$H,调整区域!$D:$D,$B103,调整区域!$G:$G,$U$84)</f>
        <v>0</v>
      </c>
      <c r="V103" s="4">
        <f>SUMIFS(调整区域!$F:$F,调整区域!$D:$D,$B103,调整区域!$E:$E,$V$84)+SUMIFS(调整区域!$H:$H,调整区域!$D:$D,$B103,调整区域!$G:$G,$V$84)</f>
        <v>0</v>
      </c>
      <c r="W103" s="4">
        <f>SUMIFS(调整区域!$F:$F,调整区域!$D:$D,$B103,调整区域!$E:$E,$W$84)+SUMIFS(调整区域!$H:$H,调整区域!$D:$D,$B103,调整区域!$G:$G,$W$84)</f>
        <v>0</v>
      </c>
      <c r="X103" s="4">
        <f>SUMIFS(调整区域!$F:$F,调整区域!$D:$D,$B103,调整区域!$E:$E,$X$84)+SUMIFS(调整区域!$H:$H,调整区域!$D:$D,$B103,调整区域!$G:$G,$X$84)</f>
        <v>0</v>
      </c>
      <c r="Y103" s="4">
        <f>SUMIFS(调整区域!$F:$F,调整区域!$D:$D,$B103,调整区域!$E:$E,$Y$84)+SUMIFS(调整区域!$H:$H,调整区域!$D:$D,$B103,调整区域!$G:$G,$Y$84)</f>
        <v>0</v>
      </c>
    </row>
    <row r="104" ht="15" customHeight="1" spans="1:25">
      <c r="A104" s="7"/>
      <c r="B104" s="13" t="s">
        <v>96</v>
      </c>
      <c r="C104" s="4">
        <f t="shared" si="10"/>
        <v>0</v>
      </c>
      <c r="D104" s="4">
        <f>SUMIFS(调整区域!$F:$F,调整区域!$D:$D,$B104,调整区域!$E:$E,$D$84)+SUMIFS(调整区域!$H:$H,调整区域!$D:$D,$B104,调整区域!$G:$G,$D$84)</f>
        <v>0</v>
      </c>
      <c r="E104" s="4">
        <f>SUMIFS(调整区域!$F:$F,调整区域!$D:$D,$B104,调整区域!$E:$E,$E$84)+SUMIFS(调整区域!$H:$H,调整区域!$D:$D,$B104,调整区域!$G:$G,$E$84)</f>
        <v>0</v>
      </c>
      <c r="F104" s="4">
        <f>SUMIFS(调整区域!$F:$F,调整区域!$D:$D,$B104,调整区域!$E:$E,$F$84)+SUMIFS(调整区域!$H:$H,调整区域!$D:$D,$B104,调整区域!$G:$G,$F$84)</f>
        <v>0</v>
      </c>
      <c r="G104" s="4">
        <f>SUMIFS(调整区域!$F:$F,调整区域!$D:$D,$B104,调整区域!$E:$E,$G$84)+SUMIFS(调整区域!$H:$H,调整区域!$D:$D,$B104,调整区域!$G:$G,$G$84)</f>
        <v>0</v>
      </c>
      <c r="H104" s="139">
        <f>SUMIFS(调整区域!$F:$F,调整区域!$D:$D,$B104,调整区域!$E:$E,$H$84)+SUMIFS(调整区域!$H:$H,调整区域!$D:$D,$B104,调整区域!$G:$G,$H$84)</f>
        <v>0</v>
      </c>
      <c r="I104" s="139">
        <f t="shared" si="11"/>
        <v>0</v>
      </c>
      <c r="J104" s="4">
        <f>SUMIFS(调整区域!$F:$F,调整区域!$D:$D,$B104,调整区域!$E:$E,$J$84)+SUMIFS(调整区域!$H:$H,调整区域!$D:$D,$B104,调整区域!$G:$G,$J$84)</f>
        <v>0</v>
      </c>
      <c r="K104" s="4">
        <f>SUMIFS(调整区域!$F:$F,调整区域!$D:$D,$B104,调整区域!$E:$E,$K$84)+SUMIFS(调整区域!$H:$H,调整区域!$D:$D,$B104,调整区域!$G:$G,$K$84)</f>
        <v>0</v>
      </c>
      <c r="L104" s="4">
        <f>SUMIFS(调整区域!$F:$F,调整区域!$D:$D,$B104,调整区域!$E:$E,$L$84)+SUMIFS(调整区域!$H:$H,调整区域!$D:$D,$B104,调整区域!$G:$G,$L$84)</f>
        <v>0</v>
      </c>
      <c r="M104" s="139">
        <f t="shared" si="12"/>
        <v>0</v>
      </c>
      <c r="N104" s="4">
        <f>SUMIFS(调整区域!$F:$F,调整区域!$D:$D,$B104,调整区域!$E:$E,$N$84)+SUMIFS(调整区域!$H:$H,调整区域!$D:$D,$B104,调整区域!$G:$G,$N$84)</f>
        <v>0</v>
      </c>
      <c r="O104" s="4">
        <f>SUMIFS(调整区域!$F:$F,调整区域!$D:$D,$B104,调整区域!$E:$E,$O$84)+SUMIFS(调整区域!$H:$H,调整区域!$D:$D,$B104,调整区域!$G:$G,$O$84)</f>
        <v>0</v>
      </c>
      <c r="P104" s="139">
        <f t="shared" si="13"/>
        <v>0</v>
      </c>
      <c r="Q104" s="4">
        <f>SUMIFS(调整区域!$F:$F,调整区域!$D:$D,$B104,调整区域!$E:$E,$Q$84)+SUMIFS(调整区域!$H:$H,调整区域!$D:$D,$B104,调整区域!$G:$G,$Q$84)</f>
        <v>0</v>
      </c>
      <c r="R104" s="4">
        <f>SUMIFS(调整区域!$F:$F,调整区域!$D:$D,$B104,调整区域!$E:$E,$R$84)+SUMIFS(调整区域!$H:$H,调整区域!$D:$D,$B104,调整区域!$G:$G,$R$84)</f>
        <v>0</v>
      </c>
      <c r="S104" s="139">
        <f t="shared" si="14"/>
        <v>0</v>
      </c>
      <c r="T104" s="4">
        <f>SUMIFS(调整区域!$F:$F,调整区域!$D:$D,$B104,调整区域!$E:$E,$T$84)+SUMIFS(调整区域!$H:$H,调整区域!$D:$D,$B104,调整区域!$G:$G,$T$84)</f>
        <v>0</v>
      </c>
      <c r="U104" s="4">
        <f>SUMIFS(调整区域!$F:$F,调整区域!$D:$D,$B104,调整区域!$E:$E,$U$84)+SUMIFS(调整区域!$H:$H,调整区域!$D:$D,$B104,调整区域!$G:$G,$U$84)</f>
        <v>0</v>
      </c>
      <c r="V104" s="4">
        <f>SUMIFS(调整区域!$F:$F,调整区域!$D:$D,$B104,调整区域!$E:$E,$V$84)+SUMIFS(调整区域!$H:$H,调整区域!$D:$D,$B104,调整区域!$G:$G,$V$84)</f>
        <v>0</v>
      </c>
      <c r="W104" s="4">
        <f>SUMIFS(调整区域!$F:$F,调整区域!$D:$D,$B104,调整区域!$E:$E,$W$84)+SUMIFS(调整区域!$H:$H,调整区域!$D:$D,$B104,调整区域!$G:$G,$W$84)</f>
        <v>0</v>
      </c>
      <c r="X104" s="4">
        <f>SUMIFS(调整区域!$F:$F,调整区域!$D:$D,$B104,调整区域!$E:$E,$X$84)+SUMIFS(调整区域!$H:$H,调整区域!$D:$D,$B104,调整区域!$G:$G,$X$84)</f>
        <v>0</v>
      </c>
      <c r="Y104" s="4">
        <f>SUMIFS(调整区域!$F:$F,调整区域!$D:$D,$B104,调整区域!$E:$E,$Y$84)+SUMIFS(调整区域!$H:$H,调整区域!$D:$D,$B104,调整区域!$G:$G,$Y$84)</f>
        <v>0</v>
      </c>
    </row>
    <row r="105" ht="15" customHeight="1" spans="1:25">
      <c r="A105" s="7"/>
      <c r="B105" s="14" t="s">
        <v>97</v>
      </c>
      <c r="C105" s="15">
        <f>SUM(C85:C104)</f>
        <v>0</v>
      </c>
      <c r="D105" s="15">
        <f t="shared" ref="D105:Y105" si="15">SUM(D85:D104)</f>
        <v>1054428.88992012</v>
      </c>
      <c r="E105" s="15">
        <f t="shared" si="15"/>
        <v>35686.06</v>
      </c>
      <c r="F105" s="15">
        <f t="shared" si="15"/>
        <v>716.18</v>
      </c>
      <c r="G105" s="15">
        <f t="shared" si="15"/>
        <v>0</v>
      </c>
      <c r="H105" s="139">
        <f t="shared" si="15"/>
        <v>-1035381.73992012</v>
      </c>
      <c r="I105" s="139">
        <f t="shared" si="15"/>
        <v>-40374.4</v>
      </c>
      <c r="J105" s="15">
        <f t="shared" si="15"/>
        <v>-35686.06</v>
      </c>
      <c r="K105" s="15">
        <f t="shared" si="15"/>
        <v>-4688.34</v>
      </c>
      <c r="L105" s="15">
        <f t="shared" si="15"/>
        <v>0</v>
      </c>
      <c r="M105" s="139">
        <f t="shared" si="15"/>
        <v>-20124.5</v>
      </c>
      <c r="N105" s="15">
        <f t="shared" si="15"/>
        <v>-21206.95</v>
      </c>
      <c r="O105" s="15">
        <f t="shared" si="15"/>
        <v>1082.45</v>
      </c>
      <c r="P105" s="139">
        <f t="shared" si="15"/>
        <v>-6827.43</v>
      </c>
      <c r="Q105" s="15">
        <f t="shared" si="15"/>
        <v>-12716.66</v>
      </c>
      <c r="R105" s="15">
        <f t="shared" si="15"/>
        <v>5889.23</v>
      </c>
      <c r="S105" s="139">
        <f t="shared" si="15"/>
        <v>11876.94</v>
      </c>
      <c r="T105" s="15">
        <f t="shared" si="15"/>
        <v>7002.54</v>
      </c>
      <c r="U105" s="15">
        <f t="shared" si="15"/>
        <v>3537.74</v>
      </c>
      <c r="V105" s="15">
        <f t="shared" si="15"/>
        <v>1336.66</v>
      </c>
      <c r="W105" s="15">
        <f t="shared" si="15"/>
        <v>0</v>
      </c>
      <c r="X105" s="15">
        <f t="shared" si="15"/>
        <v>0</v>
      </c>
      <c r="Y105" s="15">
        <f t="shared" si="15"/>
        <v>0</v>
      </c>
    </row>
    <row r="106" ht="15" customHeight="1" spans="1:25">
      <c r="A106" s="7" t="s">
        <v>98</v>
      </c>
      <c r="B106" s="16" t="s">
        <v>99</v>
      </c>
      <c r="C106" s="4">
        <f t="shared" si="10"/>
        <v>0</v>
      </c>
      <c r="D106" s="4">
        <f>SUMIFS(调整区域!$F:$F,调整区域!$D:$D,$B106,调整区域!$E:$E,$D$84)+SUMIFS(调整区域!$H:$H,调整区域!$D:$D,$B106,调整区域!$G:$G,$D$84)</f>
        <v>0</v>
      </c>
      <c r="E106" s="4">
        <f>SUMIFS(调整区域!$F:$F,调整区域!$D:$D,$B106,调整区域!$E:$E,$E$84)+SUMIFS(调整区域!$H:$H,调整区域!$D:$D,$B106,调整区域!$G:$G,$E$84)</f>
        <v>0</v>
      </c>
      <c r="F106" s="4">
        <f>SUMIFS(调整区域!$F:$F,调整区域!$D:$D,$B106,调整区域!$E:$E,$F$84)+SUMIFS(调整区域!$H:$H,调整区域!$D:$D,$B106,调整区域!$G:$G,$F$84)</f>
        <v>0</v>
      </c>
      <c r="G106" s="4">
        <f>SUMIFS(调整区域!$F:$F,调整区域!$D:$D,$B106,调整区域!$E:$E,$G$84)+SUMIFS(调整区域!$H:$H,调整区域!$D:$D,$B106,调整区域!$G:$G,$G$84)</f>
        <v>0</v>
      </c>
      <c r="H106" s="139">
        <f>SUMIFS(调整区域!$F:$F,调整区域!$D:$D,$B106,调整区域!$E:$E,$H$84)+SUMIFS(调整区域!$H:$H,调整区域!$D:$D,$B106,调整区域!$G:$G,$H$84)</f>
        <v>0</v>
      </c>
      <c r="I106" s="139">
        <f t="shared" si="11"/>
        <v>0</v>
      </c>
      <c r="J106" s="4">
        <f>SUMIFS(调整区域!$F:$F,调整区域!$D:$D,$B106,调整区域!$E:$E,$J$84)+SUMIFS(调整区域!$H:$H,调整区域!$D:$D,$B106,调整区域!$G:$G,$J$84)</f>
        <v>0</v>
      </c>
      <c r="K106" s="4">
        <f>SUMIFS(调整区域!$F:$F,调整区域!$D:$D,$B106,调整区域!$E:$E,$K$84)+SUMIFS(调整区域!$H:$H,调整区域!$D:$D,$B106,调整区域!$G:$G,$K$84)</f>
        <v>0</v>
      </c>
      <c r="L106" s="4">
        <f>SUMIFS(调整区域!$F:$F,调整区域!$D:$D,$B106,调整区域!$E:$E,$L$84)+SUMIFS(调整区域!$H:$H,调整区域!$D:$D,$B106,调整区域!$G:$G,$L$84)</f>
        <v>0</v>
      </c>
      <c r="M106" s="139">
        <f t="shared" si="12"/>
        <v>0</v>
      </c>
      <c r="N106" s="4">
        <f>SUMIFS(调整区域!$F:$F,调整区域!$D:$D,$B106,调整区域!$E:$E,$N$84)+SUMIFS(调整区域!$H:$H,调整区域!$D:$D,$B106,调整区域!$G:$G,$N$84)</f>
        <v>0</v>
      </c>
      <c r="O106" s="4">
        <f>SUMIFS(调整区域!$F:$F,调整区域!$D:$D,$B106,调整区域!$E:$E,$O$84)+SUMIFS(调整区域!$H:$H,调整区域!$D:$D,$B106,调整区域!$G:$G,$O$84)</f>
        <v>0</v>
      </c>
      <c r="P106" s="139">
        <f t="shared" si="13"/>
        <v>0</v>
      </c>
      <c r="Q106" s="4">
        <f>SUMIFS(调整区域!$F:$F,调整区域!$D:$D,$B106,调整区域!$E:$E,$Q$84)+SUMIFS(调整区域!$H:$H,调整区域!$D:$D,$B106,调整区域!$G:$G,$Q$84)</f>
        <v>0</v>
      </c>
      <c r="R106" s="4">
        <f>SUMIFS(调整区域!$F:$F,调整区域!$D:$D,$B106,调整区域!$E:$E,$R$84)+SUMIFS(调整区域!$H:$H,调整区域!$D:$D,$B106,调整区域!$G:$G,$R$84)</f>
        <v>0</v>
      </c>
      <c r="S106" s="139">
        <f t="shared" si="14"/>
        <v>0</v>
      </c>
      <c r="T106" s="4">
        <f>SUMIFS(调整区域!$F:$F,调整区域!$D:$D,$B106,调整区域!$E:$E,$T$84)+SUMIFS(调整区域!$H:$H,调整区域!$D:$D,$B106,调整区域!$G:$G,$T$84)</f>
        <v>0</v>
      </c>
      <c r="U106" s="4">
        <f>SUMIFS(调整区域!$F:$F,调整区域!$D:$D,$B106,调整区域!$E:$E,$U$84)+SUMIFS(调整区域!$H:$H,调整区域!$D:$D,$B106,调整区域!$G:$G,$U$84)</f>
        <v>0</v>
      </c>
      <c r="V106" s="4">
        <f>SUMIFS(调整区域!$F:$F,调整区域!$D:$D,$B106,调整区域!$E:$E,$V$84)+SUMIFS(调整区域!$H:$H,调整区域!$D:$D,$B106,调整区域!$G:$G,$V$84)</f>
        <v>0</v>
      </c>
      <c r="W106" s="4">
        <f>SUMIFS(调整区域!$F:$F,调整区域!$D:$D,$B106,调整区域!$E:$E,$W$84)+SUMIFS(调整区域!$H:$H,调整区域!$D:$D,$B106,调整区域!$G:$G,$W$84)</f>
        <v>0</v>
      </c>
      <c r="X106" s="4">
        <f>SUMIFS(调整区域!$F:$F,调整区域!$D:$D,$B106,调整区域!$E:$E,$X$84)+SUMIFS(调整区域!$H:$H,调整区域!$D:$D,$B106,调整区域!$G:$G,$X$84)</f>
        <v>0</v>
      </c>
      <c r="Y106" s="4">
        <f>SUMIFS(调整区域!$F:$F,调整区域!$D:$D,$B106,调整区域!$E:$E,$Y$84)+SUMIFS(调整区域!$H:$H,调整区域!$D:$D,$B106,调整区域!$G:$G,$Y$84)</f>
        <v>0</v>
      </c>
    </row>
    <row r="107" ht="15" customHeight="1" spans="1:25">
      <c r="A107" s="7"/>
      <c r="B107" s="13" t="s">
        <v>100</v>
      </c>
      <c r="C107" s="4">
        <f t="shared" si="10"/>
        <v>0</v>
      </c>
      <c r="D107" s="4">
        <f>SUMIFS(调整区域!$F:$F,调整区域!$D:$D,$B107,调整区域!$E:$E,$D$84)+SUMIFS(调整区域!$H:$H,调整区域!$D:$D,$B107,调整区域!$G:$G,$D$84)</f>
        <v>0</v>
      </c>
      <c r="E107" s="4">
        <f>SUMIFS(调整区域!$F:$F,调整区域!$D:$D,$B107,调整区域!$E:$E,$E$84)+SUMIFS(调整区域!$H:$H,调整区域!$D:$D,$B107,调整区域!$G:$G,$E$84)</f>
        <v>0</v>
      </c>
      <c r="F107" s="4">
        <f>SUMIFS(调整区域!$F:$F,调整区域!$D:$D,$B107,调整区域!$E:$E,$F$84)+SUMIFS(调整区域!$H:$H,调整区域!$D:$D,$B107,调整区域!$G:$G,$F$84)</f>
        <v>0</v>
      </c>
      <c r="G107" s="4">
        <f>SUMIFS(调整区域!$F:$F,调整区域!$D:$D,$B107,调整区域!$E:$E,$G$84)+SUMIFS(调整区域!$H:$H,调整区域!$D:$D,$B107,调整区域!$G:$G,$G$84)</f>
        <v>0</v>
      </c>
      <c r="H107" s="139">
        <f>SUMIFS(调整区域!$F:$F,调整区域!$D:$D,$B107,调整区域!$E:$E,$H$84)+SUMIFS(调整区域!$H:$H,调整区域!$D:$D,$B107,调整区域!$G:$G,$H$84)</f>
        <v>0</v>
      </c>
      <c r="I107" s="139">
        <f t="shared" si="11"/>
        <v>0</v>
      </c>
      <c r="J107" s="4">
        <f>SUMIFS(调整区域!$F:$F,调整区域!$D:$D,$B107,调整区域!$E:$E,$J$84)+SUMIFS(调整区域!$H:$H,调整区域!$D:$D,$B107,调整区域!$G:$G,$J$84)</f>
        <v>0</v>
      </c>
      <c r="K107" s="4">
        <f>SUMIFS(调整区域!$F:$F,调整区域!$D:$D,$B107,调整区域!$E:$E,$K$84)+SUMIFS(调整区域!$H:$H,调整区域!$D:$D,$B107,调整区域!$G:$G,$K$84)</f>
        <v>0</v>
      </c>
      <c r="L107" s="4">
        <f>SUMIFS(调整区域!$F:$F,调整区域!$D:$D,$B107,调整区域!$E:$E,$L$84)+SUMIFS(调整区域!$H:$H,调整区域!$D:$D,$B107,调整区域!$G:$G,$L$84)</f>
        <v>0</v>
      </c>
      <c r="M107" s="139">
        <f t="shared" si="12"/>
        <v>0</v>
      </c>
      <c r="N107" s="4">
        <f>SUMIFS(调整区域!$F:$F,调整区域!$D:$D,$B107,调整区域!$E:$E,$N$84)+SUMIFS(调整区域!$H:$H,调整区域!$D:$D,$B107,调整区域!$G:$G,$N$84)</f>
        <v>0</v>
      </c>
      <c r="O107" s="4">
        <f>SUMIFS(调整区域!$F:$F,调整区域!$D:$D,$B107,调整区域!$E:$E,$O$84)+SUMIFS(调整区域!$H:$H,调整区域!$D:$D,$B107,调整区域!$G:$G,$O$84)</f>
        <v>0</v>
      </c>
      <c r="P107" s="139">
        <f t="shared" si="13"/>
        <v>0</v>
      </c>
      <c r="Q107" s="4">
        <f>SUMIFS(调整区域!$F:$F,调整区域!$D:$D,$B107,调整区域!$E:$E,$Q$84)+SUMIFS(调整区域!$H:$H,调整区域!$D:$D,$B107,调整区域!$G:$G,$Q$84)</f>
        <v>0</v>
      </c>
      <c r="R107" s="4">
        <f>SUMIFS(调整区域!$F:$F,调整区域!$D:$D,$B107,调整区域!$E:$E,$R$84)+SUMIFS(调整区域!$H:$H,调整区域!$D:$D,$B107,调整区域!$G:$G,$R$84)</f>
        <v>0</v>
      </c>
      <c r="S107" s="139">
        <f t="shared" si="14"/>
        <v>0</v>
      </c>
      <c r="T107" s="4">
        <f>SUMIFS(调整区域!$F:$F,调整区域!$D:$D,$B107,调整区域!$E:$E,$T$84)+SUMIFS(调整区域!$H:$H,调整区域!$D:$D,$B107,调整区域!$G:$G,$T$84)</f>
        <v>0</v>
      </c>
      <c r="U107" s="4">
        <f>SUMIFS(调整区域!$F:$F,调整区域!$D:$D,$B107,调整区域!$E:$E,$U$84)+SUMIFS(调整区域!$H:$H,调整区域!$D:$D,$B107,调整区域!$G:$G,$U$84)</f>
        <v>0</v>
      </c>
      <c r="V107" s="4">
        <f>SUMIFS(调整区域!$F:$F,调整区域!$D:$D,$B107,调整区域!$E:$E,$V$84)+SUMIFS(调整区域!$H:$H,调整区域!$D:$D,$B107,调整区域!$G:$G,$V$84)</f>
        <v>0</v>
      </c>
      <c r="W107" s="4">
        <f>SUMIFS(调整区域!$F:$F,调整区域!$D:$D,$B107,调整区域!$E:$E,$W$84)+SUMIFS(调整区域!$H:$H,调整区域!$D:$D,$B107,调整区域!$G:$G,$W$84)</f>
        <v>0</v>
      </c>
      <c r="X107" s="4">
        <f>SUMIFS(调整区域!$F:$F,调整区域!$D:$D,$B107,调整区域!$E:$E,$X$84)+SUMIFS(调整区域!$H:$H,调整区域!$D:$D,$B107,调整区域!$G:$G,$X$84)</f>
        <v>0</v>
      </c>
      <c r="Y107" s="4">
        <f>SUMIFS(调整区域!$F:$F,调整区域!$D:$D,$B107,调整区域!$E:$E,$Y$84)+SUMIFS(调整区域!$H:$H,调整区域!$D:$D,$B107,调整区域!$G:$G,$Y$84)</f>
        <v>0</v>
      </c>
    </row>
    <row r="108" ht="15" customHeight="1" spans="1:25">
      <c r="A108" s="7"/>
      <c r="B108" s="13" t="s">
        <v>101</v>
      </c>
      <c r="C108" s="4">
        <f t="shared" si="10"/>
        <v>0</v>
      </c>
      <c r="D108" s="4">
        <f>SUMIFS(调整区域!$F:$F,调整区域!$D:$D,$B108,调整区域!$E:$E,$D$84)+SUMIFS(调整区域!$H:$H,调整区域!$D:$D,$B108,调整区域!$G:$G,$D$84)</f>
        <v>0</v>
      </c>
      <c r="E108" s="4">
        <f>SUMIFS(调整区域!$F:$F,调整区域!$D:$D,$B108,调整区域!$E:$E,$E$84)+SUMIFS(调整区域!$H:$H,调整区域!$D:$D,$B108,调整区域!$G:$G,$E$84)</f>
        <v>0</v>
      </c>
      <c r="F108" s="4">
        <f>SUMIFS(调整区域!$F:$F,调整区域!$D:$D,$B108,调整区域!$E:$E,$F$84)+SUMIFS(调整区域!$H:$H,调整区域!$D:$D,$B108,调整区域!$G:$G,$F$84)</f>
        <v>0</v>
      </c>
      <c r="G108" s="4">
        <f>SUMIFS(调整区域!$F:$F,调整区域!$D:$D,$B108,调整区域!$E:$E,$G$84)+SUMIFS(调整区域!$H:$H,调整区域!$D:$D,$B108,调整区域!$G:$G,$G$84)</f>
        <v>0</v>
      </c>
      <c r="H108" s="139">
        <f>SUMIFS(调整区域!$F:$F,调整区域!$D:$D,$B108,调整区域!$E:$E,$H$84)+SUMIFS(调整区域!$H:$H,调整区域!$D:$D,$B108,调整区域!$G:$G,$H$84)</f>
        <v>0</v>
      </c>
      <c r="I108" s="139">
        <f t="shared" si="11"/>
        <v>0</v>
      </c>
      <c r="J108" s="4">
        <f>SUMIFS(调整区域!$F:$F,调整区域!$D:$D,$B108,调整区域!$E:$E,$J$84)+SUMIFS(调整区域!$H:$H,调整区域!$D:$D,$B108,调整区域!$G:$G,$J$84)</f>
        <v>0</v>
      </c>
      <c r="K108" s="4">
        <f>SUMIFS(调整区域!$F:$F,调整区域!$D:$D,$B108,调整区域!$E:$E,$K$84)+SUMIFS(调整区域!$H:$H,调整区域!$D:$D,$B108,调整区域!$G:$G,$K$84)</f>
        <v>0</v>
      </c>
      <c r="L108" s="4">
        <f>SUMIFS(调整区域!$F:$F,调整区域!$D:$D,$B108,调整区域!$E:$E,$L$84)+SUMIFS(调整区域!$H:$H,调整区域!$D:$D,$B108,调整区域!$G:$G,$L$84)</f>
        <v>0</v>
      </c>
      <c r="M108" s="139">
        <f t="shared" si="12"/>
        <v>0</v>
      </c>
      <c r="N108" s="4">
        <f>SUMIFS(调整区域!$F:$F,调整区域!$D:$D,$B108,调整区域!$E:$E,$N$84)+SUMIFS(调整区域!$H:$H,调整区域!$D:$D,$B108,调整区域!$G:$G,$N$84)</f>
        <v>0</v>
      </c>
      <c r="O108" s="4">
        <f>SUMIFS(调整区域!$F:$F,调整区域!$D:$D,$B108,调整区域!$E:$E,$O$84)+SUMIFS(调整区域!$H:$H,调整区域!$D:$D,$B108,调整区域!$G:$G,$O$84)</f>
        <v>0</v>
      </c>
      <c r="P108" s="139">
        <f t="shared" si="13"/>
        <v>0</v>
      </c>
      <c r="Q108" s="4">
        <f>SUMIFS(调整区域!$F:$F,调整区域!$D:$D,$B108,调整区域!$E:$E,$Q$84)+SUMIFS(调整区域!$H:$H,调整区域!$D:$D,$B108,调整区域!$G:$G,$Q$84)</f>
        <v>0</v>
      </c>
      <c r="R108" s="4">
        <f>SUMIFS(调整区域!$F:$F,调整区域!$D:$D,$B108,调整区域!$E:$E,$R$84)+SUMIFS(调整区域!$H:$H,调整区域!$D:$D,$B108,调整区域!$G:$G,$R$84)</f>
        <v>0</v>
      </c>
      <c r="S108" s="139">
        <f t="shared" si="14"/>
        <v>0</v>
      </c>
      <c r="T108" s="4">
        <f>SUMIFS(调整区域!$F:$F,调整区域!$D:$D,$B108,调整区域!$E:$E,$T$84)+SUMIFS(调整区域!$H:$H,调整区域!$D:$D,$B108,调整区域!$G:$G,$T$84)</f>
        <v>0</v>
      </c>
      <c r="U108" s="4">
        <f>SUMIFS(调整区域!$F:$F,调整区域!$D:$D,$B108,调整区域!$E:$E,$U$84)+SUMIFS(调整区域!$H:$H,调整区域!$D:$D,$B108,调整区域!$G:$G,$U$84)</f>
        <v>0</v>
      </c>
      <c r="V108" s="4">
        <f>SUMIFS(调整区域!$F:$F,调整区域!$D:$D,$B108,调整区域!$E:$E,$V$84)+SUMIFS(调整区域!$H:$H,调整区域!$D:$D,$B108,调整区域!$G:$G,$V$84)</f>
        <v>0</v>
      </c>
      <c r="W108" s="4">
        <f>SUMIFS(调整区域!$F:$F,调整区域!$D:$D,$B108,调整区域!$E:$E,$W$84)+SUMIFS(调整区域!$H:$H,调整区域!$D:$D,$B108,调整区域!$G:$G,$W$84)</f>
        <v>0</v>
      </c>
      <c r="X108" s="4">
        <f>SUMIFS(调整区域!$F:$F,调整区域!$D:$D,$B108,调整区域!$E:$E,$X$84)+SUMIFS(调整区域!$H:$H,调整区域!$D:$D,$B108,调整区域!$G:$G,$X$84)</f>
        <v>0</v>
      </c>
      <c r="Y108" s="4">
        <f>SUMIFS(调整区域!$F:$F,调整区域!$D:$D,$B108,调整区域!$E:$E,$Y$84)+SUMIFS(调整区域!$H:$H,调整区域!$D:$D,$B108,调整区域!$G:$G,$Y$84)</f>
        <v>0</v>
      </c>
    </row>
    <row r="109" ht="15" customHeight="1" spans="1:25">
      <c r="A109" s="7"/>
      <c r="B109" s="13" t="s">
        <v>102</v>
      </c>
      <c r="C109" s="4">
        <f t="shared" si="10"/>
        <v>0</v>
      </c>
      <c r="D109" s="4">
        <f>SUMIFS(调整区域!$F:$F,调整区域!$D:$D,$B109,调整区域!$E:$E,$D$84)+SUMIFS(调整区域!$H:$H,调整区域!$D:$D,$B109,调整区域!$G:$G,$D$84)</f>
        <v>0</v>
      </c>
      <c r="E109" s="4">
        <f>SUMIFS(调整区域!$F:$F,调整区域!$D:$D,$B109,调整区域!$E:$E,$E$84)+SUMIFS(调整区域!$H:$H,调整区域!$D:$D,$B109,调整区域!$G:$G,$E$84)</f>
        <v>0</v>
      </c>
      <c r="F109" s="4">
        <f>SUMIFS(调整区域!$F:$F,调整区域!$D:$D,$B109,调整区域!$E:$E,$F$84)+SUMIFS(调整区域!$H:$H,调整区域!$D:$D,$B109,调整区域!$G:$G,$F$84)</f>
        <v>0</v>
      </c>
      <c r="G109" s="4">
        <f>SUMIFS(调整区域!$F:$F,调整区域!$D:$D,$B109,调整区域!$E:$E,$G$84)+SUMIFS(调整区域!$H:$H,调整区域!$D:$D,$B109,调整区域!$G:$G,$G$84)</f>
        <v>0</v>
      </c>
      <c r="H109" s="139">
        <f>SUMIFS(调整区域!$F:$F,调整区域!$D:$D,$B109,调整区域!$E:$E,$H$84)+SUMIFS(调整区域!$H:$H,调整区域!$D:$D,$B109,调整区域!$G:$G,$H$84)</f>
        <v>0</v>
      </c>
      <c r="I109" s="139">
        <f t="shared" si="11"/>
        <v>0</v>
      </c>
      <c r="J109" s="4">
        <f>SUMIFS(调整区域!$F:$F,调整区域!$D:$D,$B109,调整区域!$E:$E,$J$84)+SUMIFS(调整区域!$H:$H,调整区域!$D:$D,$B109,调整区域!$G:$G,$J$84)</f>
        <v>0</v>
      </c>
      <c r="K109" s="4">
        <f>SUMIFS(调整区域!$F:$F,调整区域!$D:$D,$B109,调整区域!$E:$E,$K$84)+SUMIFS(调整区域!$H:$H,调整区域!$D:$D,$B109,调整区域!$G:$G,$K$84)</f>
        <v>0</v>
      </c>
      <c r="L109" s="4">
        <f>SUMIFS(调整区域!$F:$F,调整区域!$D:$D,$B109,调整区域!$E:$E,$L$84)+SUMIFS(调整区域!$H:$H,调整区域!$D:$D,$B109,调整区域!$G:$G,$L$84)</f>
        <v>0</v>
      </c>
      <c r="M109" s="139">
        <f t="shared" si="12"/>
        <v>0</v>
      </c>
      <c r="N109" s="4">
        <f>SUMIFS(调整区域!$F:$F,调整区域!$D:$D,$B109,调整区域!$E:$E,$N$84)+SUMIFS(调整区域!$H:$H,调整区域!$D:$D,$B109,调整区域!$G:$G,$N$84)</f>
        <v>0</v>
      </c>
      <c r="O109" s="4">
        <f>SUMIFS(调整区域!$F:$F,调整区域!$D:$D,$B109,调整区域!$E:$E,$O$84)+SUMIFS(调整区域!$H:$H,调整区域!$D:$D,$B109,调整区域!$G:$G,$O$84)</f>
        <v>0</v>
      </c>
      <c r="P109" s="139">
        <f t="shared" si="13"/>
        <v>0</v>
      </c>
      <c r="Q109" s="4">
        <f>SUMIFS(调整区域!$F:$F,调整区域!$D:$D,$B109,调整区域!$E:$E,$Q$84)+SUMIFS(调整区域!$H:$H,调整区域!$D:$D,$B109,调整区域!$G:$G,$Q$84)</f>
        <v>0</v>
      </c>
      <c r="R109" s="4">
        <f>SUMIFS(调整区域!$F:$F,调整区域!$D:$D,$B109,调整区域!$E:$E,$R$84)+SUMIFS(调整区域!$H:$H,调整区域!$D:$D,$B109,调整区域!$G:$G,$R$84)</f>
        <v>0</v>
      </c>
      <c r="S109" s="139">
        <f t="shared" si="14"/>
        <v>0</v>
      </c>
      <c r="T109" s="4">
        <f>SUMIFS(调整区域!$F:$F,调整区域!$D:$D,$B109,调整区域!$E:$E,$T$84)+SUMIFS(调整区域!$H:$H,调整区域!$D:$D,$B109,调整区域!$G:$G,$T$84)</f>
        <v>0</v>
      </c>
      <c r="U109" s="4">
        <f>SUMIFS(调整区域!$F:$F,调整区域!$D:$D,$B109,调整区域!$E:$E,$U$84)+SUMIFS(调整区域!$H:$H,调整区域!$D:$D,$B109,调整区域!$G:$G,$U$84)</f>
        <v>0</v>
      </c>
      <c r="V109" s="4">
        <f>SUMIFS(调整区域!$F:$F,调整区域!$D:$D,$B109,调整区域!$E:$E,$V$84)+SUMIFS(调整区域!$H:$H,调整区域!$D:$D,$B109,调整区域!$G:$G,$V$84)</f>
        <v>0</v>
      </c>
      <c r="W109" s="4">
        <f>SUMIFS(调整区域!$F:$F,调整区域!$D:$D,$B109,调整区域!$E:$E,$W$84)+SUMIFS(调整区域!$H:$H,调整区域!$D:$D,$B109,调整区域!$G:$G,$W$84)</f>
        <v>0</v>
      </c>
      <c r="X109" s="4">
        <f>SUMIFS(调整区域!$F:$F,调整区域!$D:$D,$B109,调整区域!$E:$E,$X$84)+SUMIFS(调整区域!$H:$H,调整区域!$D:$D,$B109,调整区域!$G:$G,$X$84)</f>
        <v>0</v>
      </c>
      <c r="Y109" s="4">
        <f>SUMIFS(调整区域!$F:$F,调整区域!$D:$D,$B109,调整区域!$E:$E,$Y$84)+SUMIFS(调整区域!$H:$H,调整区域!$D:$D,$B109,调整区域!$G:$G,$Y$84)</f>
        <v>0</v>
      </c>
    </row>
    <row r="110" ht="15" customHeight="1" spans="1:25">
      <c r="A110" s="7"/>
      <c r="B110" s="13" t="s">
        <v>103</v>
      </c>
      <c r="C110" s="4">
        <f t="shared" si="10"/>
        <v>0</v>
      </c>
      <c r="D110" s="4">
        <f>SUMIFS(调整区域!$F:$F,调整区域!$D:$D,$B110,调整区域!$E:$E,$D$84)+SUMIFS(调整区域!$H:$H,调整区域!$D:$D,$B110,调整区域!$G:$G,$D$84)</f>
        <v>0</v>
      </c>
      <c r="E110" s="4">
        <f>SUMIFS(调整区域!$F:$F,调整区域!$D:$D,$B110,调整区域!$E:$E,$E$84)+SUMIFS(调整区域!$H:$H,调整区域!$D:$D,$B110,调整区域!$G:$G,$E$84)</f>
        <v>0</v>
      </c>
      <c r="F110" s="4">
        <f>SUMIFS(调整区域!$F:$F,调整区域!$D:$D,$B110,调整区域!$E:$E,$F$84)+SUMIFS(调整区域!$H:$H,调整区域!$D:$D,$B110,调整区域!$G:$G,$F$84)</f>
        <v>0</v>
      </c>
      <c r="G110" s="4">
        <f>SUMIFS(调整区域!$F:$F,调整区域!$D:$D,$B110,调整区域!$E:$E,$G$84)+SUMIFS(调整区域!$H:$H,调整区域!$D:$D,$B110,调整区域!$G:$G,$G$84)</f>
        <v>0</v>
      </c>
      <c r="H110" s="139">
        <f>SUMIFS(调整区域!$F:$F,调整区域!$D:$D,$B110,调整区域!$E:$E,$H$84)+SUMIFS(调整区域!$H:$H,调整区域!$D:$D,$B110,调整区域!$G:$G,$H$84)</f>
        <v>0</v>
      </c>
      <c r="I110" s="139">
        <f t="shared" si="11"/>
        <v>0</v>
      </c>
      <c r="J110" s="4">
        <f>SUMIFS(调整区域!$F:$F,调整区域!$D:$D,$B110,调整区域!$E:$E,$J$84)+SUMIFS(调整区域!$H:$H,调整区域!$D:$D,$B110,调整区域!$G:$G,$J$84)</f>
        <v>0</v>
      </c>
      <c r="K110" s="4">
        <f>SUMIFS(调整区域!$F:$F,调整区域!$D:$D,$B110,调整区域!$E:$E,$K$84)+SUMIFS(调整区域!$H:$H,调整区域!$D:$D,$B110,调整区域!$G:$G,$K$84)</f>
        <v>0</v>
      </c>
      <c r="L110" s="4">
        <f>SUMIFS(调整区域!$F:$F,调整区域!$D:$D,$B110,调整区域!$E:$E,$L$84)+SUMIFS(调整区域!$H:$H,调整区域!$D:$D,$B110,调整区域!$G:$G,$L$84)</f>
        <v>0</v>
      </c>
      <c r="M110" s="139">
        <f t="shared" si="12"/>
        <v>0</v>
      </c>
      <c r="N110" s="4">
        <f>SUMIFS(调整区域!$F:$F,调整区域!$D:$D,$B110,调整区域!$E:$E,$N$84)+SUMIFS(调整区域!$H:$H,调整区域!$D:$D,$B110,调整区域!$G:$G,$N$84)</f>
        <v>0</v>
      </c>
      <c r="O110" s="4">
        <f>SUMIFS(调整区域!$F:$F,调整区域!$D:$D,$B110,调整区域!$E:$E,$O$84)+SUMIFS(调整区域!$H:$H,调整区域!$D:$D,$B110,调整区域!$G:$G,$O$84)</f>
        <v>0</v>
      </c>
      <c r="P110" s="139">
        <f t="shared" si="13"/>
        <v>0</v>
      </c>
      <c r="Q110" s="4">
        <f>SUMIFS(调整区域!$F:$F,调整区域!$D:$D,$B110,调整区域!$E:$E,$Q$84)+SUMIFS(调整区域!$H:$H,调整区域!$D:$D,$B110,调整区域!$G:$G,$Q$84)</f>
        <v>0</v>
      </c>
      <c r="R110" s="4">
        <f>SUMIFS(调整区域!$F:$F,调整区域!$D:$D,$B110,调整区域!$E:$E,$R$84)+SUMIFS(调整区域!$H:$H,调整区域!$D:$D,$B110,调整区域!$G:$G,$R$84)</f>
        <v>0</v>
      </c>
      <c r="S110" s="139">
        <f t="shared" si="14"/>
        <v>0</v>
      </c>
      <c r="T110" s="4">
        <f>SUMIFS(调整区域!$F:$F,调整区域!$D:$D,$B110,调整区域!$E:$E,$T$84)+SUMIFS(调整区域!$H:$H,调整区域!$D:$D,$B110,调整区域!$G:$G,$T$84)</f>
        <v>0</v>
      </c>
      <c r="U110" s="4">
        <f>SUMIFS(调整区域!$F:$F,调整区域!$D:$D,$B110,调整区域!$E:$E,$U$84)+SUMIFS(调整区域!$H:$H,调整区域!$D:$D,$B110,调整区域!$G:$G,$U$84)</f>
        <v>0</v>
      </c>
      <c r="V110" s="4">
        <f>SUMIFS(调整区域!$F:$F,调整区域!$D:$D,$B110,调整区域!$E:$E,$V$84)+SUMIFS(调整区域!$H:$H,调整区域!$D:$D,$B110,调整区域!$G:$G,$V$84)</f>
        <v>0</v>
      </c>
      <c r="W110" s="4">
        <f>SUMIFS(调整区域!$F:$F,调整区域!$D:$D,$B110,调整区域!$E:$E,$W$84)+SUMIFS(调整区域!$H:$H,调整区域!$D:$D,$B110,调整区域!$G:$G,$W$84)</f>
        <v>0</v>
      </c>
      <c r="X110" s="4">
        <f>SUMIFS(调整区域!$F:$F,调整区域!$D:$D,$B110,调整区域!$E:$E,$X$84)+SUMIFS(调整区域!$H:$H,调整区域!$D:$D,$B110,调整区域!$G:$G,$X$84)</f>
        <v>0</v>
      </c>
      <c r="Y110" s="4">
        <f>SUMIFS(调整区域!$F:$F,调整区域!$D:$D,$B110,调整区域!$E:$E,$Y$84)+SUMIFS(调整区域!$H:$H,调整区域!$D:$D,$B110,调整区域!$G:$G,$Y$84)</f>
        <v>0</v>
      </c>
    </row>
    <row r="111" ht="15" customHeight="1" spans="1:25">
      <c r="A111" s="7"/>
      <c r="B111" s="13" t="s">
        <v>104</v>
      </c>
      <c r="C111" s="4">
        <f t="shared" si="10"/>
        <v>0</v>
      </c>
      <c r="D111" s="4">
        <f>SUMIFS(调整区域!$F:$F,调整区域!$D:$D,$B111,调整区域!$E:$E,$D$84)+SUMIFS(调整区域!$H:$H,调整区域!$D:$D,$B111,调整区域!$G:$G,$D$84)</f>
        <v>0</v>
      </c>
      <c r="E111" s="4">
        <f>SUMIFS(调整区域!$F:$F,调整区域!$D:$D,$B111,调整区域!$E:$E,$E$84)+SUMIFS(调整区域!$H:$H,调整区域!$D:$D,$B111,调整区域!$G:$G,$E$84)</f>
        <v>0</v>
      </c>
      <c r="F111" s="4">
        <f>SUMIFS(调整区域!$F:$F,调整区域!$D:$D,$B111,调整区域!$E:$E,$F$84)+SUMIFS(调整区域!$H:$H,调整区域!$D:$D,$B111,调整区域!$G:$G,$F$84)</f>
        <v>0</v>
      </c>
      <c r="G111" s="4">
        <f>SUMIFS(调整区域!$F:$F,调整区域!$D:$D,$B111,调整区域!$E:$E,$G$84)+SUMIFS(调整区域!$H:$H,调整区域!$D:$D,$B111,调整区域!$G:$G,$G$84)</f>
        <v>0</v>
      </c>
      <c r="H111" s="139">
        <f>SUMIFS(调整区域!$F:$F,调整区域!$D:$D,$B111,调整区域!$E:$E,$H$84)+SUMIFS(调整区域!$H:$H,调整区域!$D:$D,$B111,调整区域!$G:$G,$H$84)</f>
        <v>0</v>
      </c>
      <c r="I111" s="139">
        <f t="shared" si="11"/>
        <v>0</v>
      </c>
      <c r="J111" s="4">
        <f>SUMIFS(调整区域!$F:$F,调整区域!$D:$D,$B111,调整区域!$E:$E,$J$84)+SUMIFS(调整区域!$H:$H,调整区域!$D:$D,$B111,调整区域!$G:$G,$J$84)</f>
        <v>0</v>
      </c>
      <c r="K111" s="4">
        <f>SUMIFS(调整区域!$F:$F,调整区域!$D:$D,$B111,调整区域!$E:$E,$K$84)+SUMIFS(调整区域!$H:$H,调整区域!$D:$D,$B111,调整区域!$G:$G,$K$84)</f>
        <v>0</v>
      </c>
      <c r="L111" s="4">
        <f>SUMIFS(调整区域!$F:$F,调整区域!$D:$D,$B111,调整区域!$E:$E,$L$84)+SUMIFS(调整区域!$H:$H,调整区域!$D:$D,$B111,调整区域!$G:$G,$L$84)</f>
        <v>0</v>
      </c>
      <c r="M111" s="139">
        <f t="shared" si="12"/>
        <v>0</v>
      </c>
      <c r="N111" s="4">
        <f>SUMIFS(调整区域!$F:$F,调整区域!$D:$D,$B111,调整区域!$E:$E,$N$84)+SUMIFS(调整区域!$H:$H,调整区域!$D:$D,$B111,调整区域!$G:$G,$N$84)</f>
        <v>0</v>
      </c>
      <c r="O111" s="4">
        <f>SUMIFS(调整区域!$F:$F,调整区域!$D:$D,$B111,调整区域!$E:$E,$O$84)+SUMIFS(调整区域!$H:$H,调整区域!$D:$D,$B111,调整区域!$G:$G,$O$84)</f>
        <v>0</v>
      </c>
      <c r="P111" s="139">
        <f t="shared" si="13"/>
        <v>0</v>
      </c>
      <c r="Q111" s="4">
        <f>SUMIFS(调整区域!$F:$F,调整区域!$D:$D,$B111,调整区域!$E:$E,$Q$84)+SUMIFS(调整区域!$H:$H,调整区域!$D:$D,$B111,调整区域!$G:$G,$Q$84)</f>
        <v>0</v>
      </c>
      <c r="R111" s="4">
        <f>SUMIFS(调整区域!$F:$F,调整区域!$D:$D,$B111,调整区域!$E:$E,$R$84)+SUMIFS(调整区域!$H:$H,调整区域!$D:$D,$B111,调整区域!$G:$G,$R$84)</f>
        <v>0</v>
      </c>
      <c r="S111" s="139">
        <f t="shared" si="14"/>
        <v>0</v>
      </c>
      <c r="T111" s="4">
        <f>SUMIFS(调整区域!$F:$F,调整区域!$D:$D,$B111,调整区域!$E:$E,$T$84)+SUMIFS(调整区域!$H:$H,调整区域!$D:$D,$B111,调整区域!$G:$G,$T$84)</f>
        <v>0</v>
      </c>
      <c r="U111" s="4">
        <f>SUMIFS(调整区域!$F:$F,调整区域!$D:$D,$B111,调整区域!$E:$E,$U$84)+SUMIFS(调整区域!$H:$H,调整区域!$D:$D,$B111,调整区域!$G:$G,$U$84)</f>
        <v>0</v>
      </c>
      <c r="V111" s="4">
        <f>SUMIFS(调整区域!$F:$F,调整区域!$D:$D,$B111,调整区域!$E:$E,$V$84)+SUMIFS(调整区域!$H:$H,调整区域!$D:$D,$B111,调整区域!$G:$G,$V$84)</f>
        <v>0</v>
      </c>
      <c r="W111" s="4">
        <f>SUMIFS(调整区域!$F:$F,调整区域!$D:$D,$B111,调整区域!$E:$E,$W$84)+SUMIFS(调整区域!$H:$H,调整区域!$D:$D,$B111,调整区域!$G:$G,$W$84)</f>
        <v>0</v>
      </c>
      <c r="X111" s="4">
        <f>SUMIFS(调整区域!$F:$F,调整区域!$D:$D,$B111,调整区域!$E:$E,$X$84)+SUMIFS(调整区域!$H:$H,调整区域!$D:$D,$B111,调整区域!$G:$G,$X$84)</f>
        <v>0</v>
      </c>
      <c r="Y111" s="4">
        <f>SUMIFS(调整区域!$F:$F,调整区域!$D:$D,$B111,调整区域!$E:$E,$Y$84)+SUMIFS(调整区域!$H:$H,调整区域!$D:$D,$B111,调整区域!$G:$G,$Y$84)</f>
        <v>0</v>
      </c>
    </row>
    <row r="112" ht="15" customHeight="1" spans="1:25">
      <c r="A112" s="7"/>
      <c r="B112" s="13" t="s">
        <v>105</v>
      </c>
      <c r="C112" s="4">
        <f t="shared" si="10"/>
        <v>0</v>
      </c>
      <c r="D112" s="4">
        <f>SUMIFS(调整区域!$F:$F,调整区域!$D:$D,$B112,调整区域!$E:$E,$D$84)+SUMIFS(调整区域!$H:$H,调整区域!$D:$D,$B112,调整区域!$G:$G,$D$84)</f>
        <v>0</v>
      </c>
      <c r="E112" s="4">
        <f>SUMIFS(调整区域!$F:$F,调整区域!$D:$D,$B112,调整区域!$E:$E,$E$84)+SUMIFS(调整区域!$H:$H,调整区域!$D:$D,$B112,调整区域!$G:$G,$E$84)</f>
        <v>0</v>
      </c>
      <c r="F112" s="4">
        <f>SUMIFS(调整区域!$F:$F,调整区域!$D:$D,$B112,调整区域!$E:$E,$F$84)+SUMIFS(调整区域!$H:$H,调整区域!$D:$D,$B112,调整区域!$G:$G,$F$84)</f>
        <v>0</v>
      </c>
      <c r="G112" s="4">
        <f>SUMIFS(调整区域!$F:$F,调整区域!$D:$D,$B112,调整区域!$E:$E,$G$84)+SUMIFS(调整区域!$H:$H,调整区域!$D:$D,$B112,调整区域!$G:$G,$G$84)</f>
        <v>0</v>
      </c>
      <c r="H112" s="139">
        <f>SUMIFS(调整区域!$F:$F,调整区域!$D:$D,$B112,调整区域!$E:$E,$H$84)+SUMIFS(调整区域!$H:$H,调整区域!$D:$D,$B112,调整区域!$G:$G,$H$84)</f>
        <v>0</v>
      </c>
      <c r="I112" s="139">
        <f t="shared" si="11"/>
        <v>0</v>
      </c>
      <c r="J112" s="4">
        <f>SUMIFS(调整区域!$F:$F,调整区域!$D:$D,$B112,调整区域!$E:$E,$J$84)+SUMIFS(调整区域!$H:$H,调整区域!$D:$D,$B112,调整区域!$G:$G,$J$84)</f>
        <v>0</v>
      </c>
      <c r="K112" s="4">
        <f>SUMIFS(调整区域!$F:$F,调整区域!$D:$D,$B112,调整区域!$E:$E,$K$84)+SUMIFS(调整区域!$H:$H,调整区域!$D:$D,$B112,调整区域!$G:$G,$K$84)</f>
        <v>0</v>
      </c>
      <c r="L112" s="4">
        <f>SUMIFS(调整区域!$F:$F,调整区域!$D:$D,$B112,调整区域!$E:$E,$L$84)+SUMIFS(调整区域!$H:$H,调整区域!$D:$D,$B112,调整区域!$G:$G,$L$84)</f>
        <v>0</v>
      </c>
      <c r="M112" s="139">
        <f t="shared" si="12"/>
        <v>0</v>
      </c>
      <c r="N112" s="4">
        <f>SUMIFS(调整区域!$F:$F,调整区域!$D:$D,$B112,调整区域!$E:$E,$N$84)+SUMIFS(调整区域!$H:$H,调整区域!$D:$D,$B112,调整区域!$G:$G,$N$84)</f>
        <v>0</v>
      </c>
      <c r="O112" s="4">
        <f>SUMIFS(调整区域!$F:$F,调整区域!$D:$D,$B112,调整区域!$E:$E,$O$84)+SUMIFS(调整区域!$H:$H,调整区域!$D:$D,$B112,调整区域!$G:$G,$O$84)</f>
        <v>0</v>
      </c>
      <c r="P112" s="139">
        <f t="shared" si="13"/>
        <v>0</v>
      </c>
      <c r="Q112" s="4">
        <f>SUMIFS(调整区域!$F:$F,调整区域!$D:$D,$B112,调整区域!$E:$E,$Q$84)+SUMIFS(调整区域!$H:$H,调整区域!$D:$D,$B112,调整区域!$G:$G,$Q$84)</f>
        <v>0</v>
      </c>
      <c r="R112" s="4">
        <f>SUMIFS(调整区域!$F:$F,调整区域!$D:$D,$B112,调整区域!$E:$E,$R$84)+SUMIFS(调整区域!$H:$H,调整区域!$D:$D,$B112,调整区域!$G:$G,$R$84)</f>
        <v>0</v>
      </c>
      <c r="S112" s="139">
        <f t="shared" si="14"/>
        <v>0</v>
      </c>
      <c r="T112" s="4">
        <f>SUMIFS(调整区域!$F:$F,调整区域!$D:$D,$B112,调整区域!$E:$E,$T$84)+SUMIFS(调整区域!$H:$H,调整区域!$D:$D,$B112,调整区域!$G:$G,$T$84)</f>
        <v>0</v>
      </c>
      <c r="U112" s="4">
        <f>SUMIFS(调整区域!$F:$F,调整区域!$D:$D,$B112,调整区域!$E:$E,$U$84)+SUMIFS(调整区域!$H:$H,调整区域!$D:$D,$B112,调整区域!$G:$G,$U$84)</f>
        <v>0</v>
      </c>
      <c r="V112" s="4">
        <f>SUMIFS(调整区域!$F:$F,调整区域!$D:$D,$B112,调整区域!$E:$E,$V$84)+SUMIFS(调整区域!$H:$H,调整区域!$D:$D,$B112,调整区域!$G:$G,$V$84)</f>
        <v>0</v>
      </c>
      <c r="W112" s="4">
        <f>SUMIFS(调整区域!$F:$F,调整区域!$D:$D,$B112,调整区域!$E:$E,$W$84)+SUMIFS(调整区域!$H:$H,调整区域!$D:$D,$B112,调整区域!$G:$G,$W$84)</f>
        <v>0</v>
      </c>
      <c r="X112" s="4">
        <f>SUMIFS(调整区域!$F:$F,调整区域!$D:$D,$B112,调整区域!$E:$E,$X$84)+SUMIFS(调整区域!$H:$H,调整区域!$D:$D,$B112,调整区域!$G:$G,$X$84)</f>
        <v>0</v>
      </c>
      <c r="Y112" s="4">
        <f>SUMIFS(调整区域!$F:$F,调整区域!$D:$D,$B112,调整区域!$E:$E,$Y$84)+SUMIFS(调整区域!$H:$H,调整区域!$D:$D,$B112,调整区域!$G:$G,$Y$84)</f>
        <v>0</v>
      </c>
    </row>
    <row r="113" ht="15" customHeight="1" spans="1:25">
      <c r="A113" s="7"/>
      <c r="B113" s="13" t="s">
        <v>106</v>
      </c>
      <c r="C113" s="4">
        <f t="shared" si="10"/>
        <v>0</v>
      </c>
      <c r="D113" s="4">
        <f>SUMIFS(调整区域!$F:$F,调整区域!$D:$D,$B113,调整区域!$E:$E,$D$84)+SUMIFS(调整区域!$H:$H,调整区域!$D:$D,$B113,调整区域!$G:$G,$D$84)</f>
        <v>0</v>
      </c>
      <c r="E113" s="4">
        <f>SUMIFS(调整区域!$F:$F,调整区域!$D:$D,$B113,调整区域!$E:$E,$E$84)+SUMIFS(调整区域!$H:$H,调整区域!$D:$D,$B113,调整区域!$G:$G,$E$84)</f>
        <v>0</v>
      </c>
      <c r="F113" s="4">
        <f>SUMIFS(调整区域!$F:$F,调整区域!$D:$D,$B113,调整区域!$E:$E,$F$84)+SUMIFS(调整区域!$H:$H,调整区域!$D:$D,$B113,调整区域!$G:$G,$F$84)</f>
        <v>0</v>
      </c>
      <c r="G113" s="4">
        <f>SUMIFS(调整区域!$F:$F,调整区域!$D:$D,$B113,调整区域!$E:$E,$G$84)+SUMIFS(调整区域!$H:$H,调整区域!$D:$D,$B113,调整区域!$G:$G,$G$84)</f>
        <v>0</v>
      </c>
      <c r="H113" s="139">
        <f>SUMIFS(调整区域!$F:$F,调整区域!$D:$D,$B113,调整区域!$E:$E,$H$84)+SUMIFS(调整区域!$H:$H,调整区域!$D:$D,$B113,调整区域!$G:$G,$H$84)</f>
        <v>0</v>
      </c>
      <c r="I113" s="139">
        <f t="shared" si="11"/>
        <v>0</v>
      </c>
      <c r="J113" s="4">
        <f>SUMIFS(调整区域!$F:$F,调整区域!$D:$D,$B113,调整区域!$E:$E,$J$84)+SUMIFS(调整区域!$H:$H,调整区域!$D:$D,$B113,调整区域!$G:$G,$J$84)</f>
        <v>0</v>
      </c>
      <c r="K113" s="4">
        <f>SUMIFS(调整区域!$F:$F,调整区域!$D:$D,$B113,调整区域!$E:$E,$K$84)+SUMIFS(调整区域!$H:$H,调整区域!$D:$D,$B113,调整区域!$G:$G,$K$84)</f>
        <v>0</v>
      </c>
      <c r="L113" s="4">
        <f>SUMIFS(调整区域!$F:$F,调整区域!$D:$D,$B113,调整区域!$E:$E,$L$84)+SUMIFS(调整区域!$H:$H,调整区域!$D:$D,$B113,调整区域!$G:$G,$L$84)</f>
        <v>0</v>
      </c>
      <c r="M113" s="139">
        <f t="shared" si="12"/>
        <v>0</v>
      </c>
      <c r="N113" s="4">
        <f>SUMIFS(调整区域!$F:$F,调整区域!$D:$D,$B113,调整区域!$E:$E,$N$84)+SUMIFS(调整区域!$H:$H,调整区域!$D:$D,$B113,调整区域!$G:$G,$N$84)</f>
        <v>0</v>
      </c>
      <c r="O113" s="4">
        <f>SUMIFS(调整区域!$F:$F,调整区域!$D:$D,$B113,调整区域!$E:$E,$O$84)+SUMIFS(调整区域!$H:$H,调整区域!$D:$D,$B113,调整区域!$G:$G,$O$84)</f>
        <v>0</v>
      </c>
      <c r="P113" s="139">
        <f t="shared" si="13"/>
        <v>0</v>
      </c>
      <c r="Q113" s="4">
        <f>SUMIFS(调整区域!$F:$F,调整区域!$D:$D,$B113,调整区域!$E:$E,$Q$84)+SUMIFS(调整区域!$H:$H,调整区域!$D:$D,$B113,调整区域!$G:$G,$Q$84)</f>
        <v>0</v>
      </c>
      <c r="R113" s="4">
        <f>SUMIFS(调整区域!$F:$F,调整区域!$D:$D,$B113,调整区域!$E:$E,$R$84)+SUMIFS(调整区域!$H:$H,调整区域!$D:$D,$B113,调整区域!$G:$G,$R$84)</f>
        <v>0</v>
      </c>
      <c r="S113" s="139">
        <f t="shared" si="14"/>
        <v>0</v>
      </c>
      <c r="T113" s="4">
        <f>SUMIFS(调整区域!$F:$F,调整区域!$D:$D,$B113,调整区域!$E:$E,$T$84)+SUMIFS(调整区域!$H:$H,调整区域!$D:$D,$B113,调整区域!$G:$G,$T$84)</f>
        <v>0</v>
      </c>
      <c r="U113" s="4">
        <f>SUMIFS(调整区域!$F:$F,调整区域!$D:$D,$B113,调整区域!$E:$E,$U$84)+SUMIFS(调整区域!$H:$H,调整区域!$D:$D,$B113,调整区域!$G:$G,$U$84)</f>
        <v>0</v>
      </c>
      <c r="V113" s="4">
        <f>SUMIFS(调整区域!$F:$F,调整区域!$D:$D,$B113,调整区域!$E:$E,$V$84)+SUMIFS(调整区域!$H:$H,调整区域!$D:$D,$B113,调整区域!$G:$G,$V$84)</f>
        <v>0</v>
      </c>
      <c r="W113" s="4">
        <f>SUMIFS(调整区域!$F:$F,调整区域!$D:$D,$B113,调整区域!$E:$E,$W$84)+SUMIFS(调整区域!$H:$H,调整区域!$D:$D,$B113,调整区域!$G:$G,$W$84)</f>
        <v>0</v>
      </c>
      <c r="X113" s="4">
        <f>SUMIFS(调整区域!$F:$F,调整区域!$D:$D,$B113,调整区域!$E:$E,$X$84)+SUMIFS(调整区域!$H:$H,调整区域!$D:$D,$B113,调整区域!$G:$G,$X$84)</f>
        <v>0</v>
      </c>
      <c r="Y113" s="4">
        <f>SUMIFS(调整区域!$F:$F,调整区域!$D:$D,$B113,调整区域!$E:$E,$Y$84)+SUMIFS(调整区域!$H:$H,调整区域!$D:$D,$B113,调整区域!$G:$G,$Y$84)</f>
        <v>0</v>
      </c>
    </row>
    <row r="114" ht="15" customHeight="1" spans="1:25">
      <c r="A114" s="7"/>
      <c r="B114" s="13" t="s">
        <v>107</v>
      </c>
      <c r="C114" s="4">
        <f t="shared" si="10"/>
        <v>0</v>
      </c>
      <c r="D114" s="4">
        <f>SUMIFS(调整区域!$F:$F,调整区域!$D:$D,$B114,调整区域!$E:$E,$D$84)+SUMIFS(调整区域!$H:$H,调整区域!$D:$D,$B114,调整区域!$G:$G,$D$84)</f>
        <v>0</v>
      </c>
      <c r="E114" s="4">
        <f>SUMIFS(调整区域!$F:$F,调整区域!$D:$D,$B114,调整区域!$E:$E,$E$84)+SUMIFS(调整区域!$H:$H,调整区域!$D:$D,$B114,调整区域!$G:$G,$E$84)</f>
        <v>0</v>
      </c>
      <c r="F114" s="4">
        <f>SUMIFS(调整区域!$F:$F,调整区域!$D:$D,$B114,调整区域!$E:$E,$F$84)+SUMIFS(调整区域!$H:$H,调整区域!$D:$D,$B114,调整区域!$G:$G,$F$84)</f>
        <v>0</v>
      </c>
      <c r="G114" s="4">
        <f>SUMIFS(调整区域!$F:$F,调整区域!$D:$D,$B114,调整区域!$E:$E,$G$84)+SUMIFS(调整区域!$H:$H,调整区域!$D:$D,$B114,调整区域!$G:$G,$G$84)</f>
        <v>0</v>
      </c>
      <c r="H114" s="139">
        <f>SUMIFS(调整区域!$F:$F,调整区域!$D:$D,$B114,调整区域!$E:$E,$H$84)+SUMIFS(调整区域!$H:$H,调整区域!$D:$D,$B114,调整区域!$G:$G,$H$84)</f>
        <v>0</v>
      </c>
      <c r="I114" s="139">
        <f t="shared" si="11"/>
        <v>0</v>
      </c>
      <c r="J114" s="4">
        <f>SUMIFS(调整区域!$F:$F,调整区域!$D:$D,$B114,调整区域!$E:$E,$J$84)+SUMIFS(调整区域!$H:$H,调整区域!$D:$D,$B114,调整区域!$G:$G,$J$84)</f>
        <v>0</v>
      </c>
      <c r="K114" s="4">
        <f>SUMIFS(调整区域!$F:$F,调整区域!$D:$D,$B114,调整区域!$E:$E,$K$84)+SUMIFS(调整区域!$H:$H,调整区域!$D:$D,$B114,调整区域!$G:$G,$K$84)</f>
        <v>0</v>
      </c>
      <c r="L114" s="4">
        <f>SUMIFS(调整区域!$F:$F,调整区域!$D:$D,$B114,调整区域!$E:$E,$L$84)+SUMIFS(调整区域!$H:$H,调整区域!$D:$D,$B114,调整区域!$G:$G,$L$84)</f>
        <v>0</v>
      </c>
      <c r="M114" s="139">
        <f t="shared" si="12"/>
        <v>0</v>
      </c>
      <c r="N114" s="4">
        <f>SUMIFS(调整区域!$F:$F,调整区域!$D:$D,$B114,调整区域!$E:$E,$N$84)+SUMIFS(调整区域!$H:$H,调整区域!$D:$D,$B114,调整区域!$G:$G,$N$84)</f>
        <v>0</v>
      </c>
      <c r="O114" s="4">
        <f>SUMIFS(调整区域!$F:$F,调整区域!$D:$D,$B114,调整区域!$E:$E,$O$84)+SUMIFS(调整区域!$H:$H,调整区域!$D:$D,$B114,调整区域!$G:$G,$O$84)</f>
        <v>0</v>
      </c>
      <c r="P114" s="139">
        <f t="shared" si="13"/>
        <v>0</v>
      </c>
      <c r="Q114" s="4">
        <f>SUMIFS(调整区域!$F:$F,调整区域!$D:$D,$B114,调整区域!$E:$E,$Q$84)+SUMIFS(调整区域!$H:$H,调整区域!$D:$D,$B114,调整区域!$G:$G,$Q$84)</f>
        <v>0</v>
      </c>
      <c r="R114" s="4">
        <f>SUMIFS(调整区域!$F:$F,调整区域!$D:$D,$B114,调整区域!$E:$E,$R$84)+SUMIFS(调整区域!$H:$H,调整区域!$D:$D,$B114,调整区域!$G:$G,$R$84)</f>
        <v>0</v>
      </c>
      <c r="S114" s="139">
        <f t="shared" si="14"/>
        <v>0</v>
      </c>
      <c r="T114" s="4">
        <f>SUMIFS(调整区域!$F:$F,调整区域!$D:$D,$B114,调整区域!$E:$E,$T$84)+SUMIFS(调整区域!$H:$H,调整区域!$D:$D,$B114,调整区域!$G:$G,$T$84)</f>
        <v>0</v>
      </c>
      <c r="U114" s="4">
        <f>SUMIFS(调整区域!$F:$F,调整区域!$D:$D,$B114,调整区域!$E:$E,$U$84)+SUMIFS(调整区域!$H:$H,调整区域!$D:$D,$B114,调整区域!$G:$G,$U$84)</f>
        <v>0</v>
      </c>
      <c r="V114" s="4">
        <f>SUMIFS(调整区域!$F:$F,调整区域!$D:$D,$B114,调整区域!$E:$E,$V$84)+SUMIFS(调整区域!$H:$H,调整区域!$D:$D,$B114,调整区域!$G:$G,$V$84)</f>
        <v>0</v>
      </c>
      <c r="W114" s="4">
        <f>SUMIFS(调整区域!$F:$F,调整区域!$D:$D,$B114,调整区域!$E:$E,$W$84)+SUMIFS(调整区域!$H:$H,调整区域!$D:$D,$B114,调整区域!$G:$G,$W$84)</f>
        <v>0</v>
      </c>
      <c r="X114" s="4">
        <f>SUMIFS(调整区域!$F:$F,调整区域!$D:$D,$B114,调整区域!$E:$E,$X$84)+SUMIFS(调整区域!$H:$H,调整区域!$D:$D,$B114,调整区域!$G:$G,$X$84)</f>
        <v>0</v>
      </c>
      <c r="Y114" s="4">
        <f>SUMIFS(调整区域!$F:$F,调整区域!$D:$D,$B114,调整区域!$E:$E,$Y$84)+SUMIFS(调整区域!$H:$H,调整区域!$D:$D,$B114,调整区域!$G:$G,$Y$84)</f>
        <v>0</v>
      </c>
    </row>
    <row r="115" ht="15" customHeight="1" spans="1:25">
      <c r="A115" s="7"/>
      <c r="B115" s="13" t="s">
        <v>108</v>
      </c>
      <c r="C115" s="4">
        <f t="shared" si="10"/>
        <v>0</v>
      </c>
      <c r="D115" s="4">
        <f>SUMIFS(调整区域!$F:$F,调整区域!$D:$D,$B115,调整区域!$E:$E,$D$84)+SUMIFS(调整区域!$H:$H,调整区域!$D:$D,$B115,调整区域!$G:$G,$D$84)</f>
        <v>0</v>
      </c>
      <c r="E115" s="4">
        <f>SUMIFS(调整区域!$F:$F,调整区域!$D:$D,$B115,调整区域!$E:$E,$E$84)+SUMIFS(调整区域!$H:$H,调整区域!$D:$D,$B115,调整区域!$G:$G,$E$84)</f>
        <v>0</v>
      </c>
      <c r="F115" s="4">
        <f>SUMIFS(调整区域!$F:$F,调整区域!$D:$D,$B115,调整区域!$E:$E,$F$84)+SUMIFS(调整区域!$H:$H,调整区域!$D:$D,$B115,调整区域!$G:$G,$F$84)</f>
        <v>0</v>
      </c>
      <c r="G115" s="4">
        <f>SUMIFS(调整区域!$F:$F,调整区域!$D:$D,$B115,调整区域!$E:$E,$G$84)+SUMIFS(调整区域!$H:$H,调整区域!$D:$D,$B115,调整区域!$G:$G,$G$84)</f>
        <v>0</v>
      </c>
      <c r="H115" s="139">
        <f>SUMIFS(调整区域!$F:$F,调整区域!$D:$D,$B115,调整区域!$E:$E,$H$84)+SUMIFS(调整区域!$H:$H,调整区域!$D:$D,$B115,调整区域!$G:$G,$H$84)</f>
        <v>0</v>
      </c>
      <c r="I115" s="139">
        <f t="shared" si="11"/>
        <v>0</v>
      </c>
      <c r="J115" s="4">
        <f>SUMIFS(调整区域!$F:$F,调整区域!$D:$D,$B115,调整区域!$E:$E,$J$84)+SUMIFS(调整区域!$H:$H,调整区域!$D:$D,$B115,调整区域!$G:$G,$J$84)</f>
        <v>0</v>
      </c>
      <c r="K115" s="4">
        <f>SUMIFS(调整区域!$F:$F,调整区域!$D:$D,$B115,调整区域!$E:$E,$K$84)+SUMIFS(调整区域!$H:$H,调整区域!$D:$D,$B115,调整区域!$G:$G,$K$84)</f>
        <v>0</v>
      </c>
      <c r="L115" s="4">
        <f>SUMIFS(调整区域!$F:$F,调整区域!$D:$D,$B115,调整区域!$E:$E,$L$84)+SUMIFS(调整区域!$H:$H,调整区域!$D:$D,$B115,调整区域!$G:$G,$L$84)</f>
        <v>0</v>
      </c>
      <c r="M115" s="139">
        <f t="shared" si="12"/>
        <v>0</v>
      </c>
      <c r="N115" s="4">
        <f>SUMIFS(调整区域!$F:$F,调整区域!$D:$D,$B115,调整区域!$E:$E,$N$84)+SUMIFS(调整区域!$H:$H,调整区域!$D:$D,$B115,调整区域!$G:$G,$N$84)</f>
        <v>0</v>
      </c>
      <c r="O115" s="4">
        <f>SUMIFS(调整区域!$F:$F,调整区域!$D:$D,$B115,调整区域!$E:$E,$O$84)+SUMIFS(调整区域!$H:$H,调整区域!$D:$D,$B115,调整区域!$G:$G,$O$84)</f>
        <v>0</v>
      </c>
      <c r="P115" s="139">
        <f t="shared" si="13"/>
        <v>0</v>
      </c>
      <c r="Q115" s="4">
        <f>SUMIFS(调整区域!$F:$F,调整区域!$D:$D,$B115,调整区域!$E:$E,$Q$84)+SUMIFS(调整区域!$H:$H,调整区域!$D:$D,$B115,调整区域!$G:$G,$Q$84)</f>
        <v>0</v>
      </c>
      <c r="R115" s="4">
        <f>SUMIFS(调整区域!$F:$F,调整区域!$D:$D,$B115,调整区域!$E:$E,$R$84)+SUMIFS(调整区域!$H:$H,调整区域!$D:$D,$B115,调整区域!$G:$G,$R$84)</f>
        <v>0</v>
      </c>
      <c r="S115" s="139">
        <f t="shared" si="14"/>
        <v>0</v>
      </c>
      <c r="T115" s="4">
        <f>SUMIFS(调整区域!$F:$F,调整区域!$D:$D,$B115,调整区域!$E:$E,$T$84)+SUMIFS(调整区域!$H:$H,调整区域!$D:$D,$B115,调整区域!$G:$G,$T$84)</f>
        <v>0</v>
      </c>
      <c r="U115" s="4">
        <f>SUMIFS(调整区域!$F:$F,调整区域!$D:$D,$B115,调整区域!$E:$E,$U$84)+SUMIFS(调整区域!$H:$H,调整区域!$D:$D,$B115,调整区域!$G:$G,$U$84)</f>
        <v>0</v>
      </c>
      <c r="V115" s="4">
        <f>SUMIFS(调整区域!$F:$F,调整区域!$D:$D,$B115,调整区域!$E:$E,$V$84)+SUMIFS(调整区域!$H:$H,调整区域!$D:$D,$B115,调整区域!$G:$G,$V$84)</f>
        <v>0</v>
      </c>
      <c r="W115" s="4">
        <f>SUMIFS(调整区域!$F:$F,调整区域!$D:$D,$B115,调整区域!$E:$E,$W$84)+SUMIFS(调整区域!$H:$H,调整区域!$D:$D,$B115,调整区域!$G:$G,$W$84)</f>
        <v>0</v>
      </c>
      <c r="X115" s="4">
        <f>SUMIFS(调整区域!$F:$F,调整区域!$D:$D,$B115,调整区域!$E:$E,$X$84)+SUMIFS(调整区域!$H:$H,调整区域!$D:$D,$B115,调整区域!$G:$G,$X$84)</f>
        <v>0</v>
      </c>
      <c r="Y115" s="4">
        <f>SUMIFS(调整区域!$F:$F,调整区域!$D:$D,$B115,调整区域!$E:$E,$Y$84)+SUMIFS(调整区域!$H:$H,调整区域!$D:$D,$B115,调整区域!$G:$G,$Y$84)</f>
        <v>0</v>
      </c>
    </row>
    <row r="116" ht="15" customHeight="1" spans="1:25">
      <c r="A116" s="7"/>
      <c r="B116" s="13" t="s">
        <v>109</v>
      </c>
      <c r="C116" s="4">
        <f t="shared" si="10"/>
        <v>0</v>
      </c>
      <c r="D116" s="4">
        <f>SUMIFS(调整区域!$F:$F,调整区域!$D:$D,$B116,调整区域!$E:$E,$D$84)+SUMIFS(调整区域!$H:$H,调整区域!$D:$D,$B116,调整区域!$G:$G,$D$84)</f>
        <v>0</v>
      </c>
      <c r="E116" s="4">
        <f>SUMIFS(调整区域!$F:$F,调整区域!$D:$D,$B116,调整区域!$E:$E,$E$84)+SUMIFS(调整区域!$H:$H,调整区域!$D:$D,$B116,调整区域!$G:$G,$E$84)</f>
        <v>0</v>
      </c>
      <c r="F116" s="4">
        <f>SUMIFS(调整区域!$F:$F,调整区域!$D:$D,$B116,调整区域!$E:$E,$F$84)+SUMIFS(调整区域!$H:$H,调整区域!$D:$D,$B116,调整区域!$G:$G,$F$84)</f>
        <v>0</v>
      </c>
      <c r="G116" s="4">
        <f>SUMIFS(调整区域!$F:$F,调整区域!$D:$D,$B116,调整区域!$E:$E,$G$84)+SUMIFS(调整区域!$H:$H,调整区域!$D:$D,$B116,调整区域!$G:$G,$G$84)</f>
        <v>0</v>
      </c>
      <c r="H116" s="139">
        <f>SUMIFS(调整区域!$F:$F,调整区域!$D:$D,$B116,调整区域!$E:$E,$H$84)+SUMIFS(调整区域!$H:$H,调整区域!$D:$D,$B116,调整区域!$G:$G,$H$84)</f>
        <v>0</v>
      </c>
      <c r="I116" s="139">
        <f t="shared" si="11"/>
        <v>0</v>
      </c>
      <c r="J116" s="4">
        <f>SUMIFS(调整区域!$F:$F,调整区域!$D:$D,$B116,调整区域!$E:$E,$J$84)+SUMIFS(调整区域!$H:$H,调整区域!$D:$D,$B116,调整区域!$G:$G,$J$84)</f>
        <v>0</v>
      </c>
      <c r="K116" s="4">
        <f>SUMIFS(调整区域!$F:$F,调整区域!$D:$D,$B116,调整区域!$E:$E,$K$84)+SUMIFS(调整区域!$H:$H,调整区域!$D:$D,$B116,调整区域!$G:$G,$K$84)</f>
        <v>0</v>
      </c>
      <c r="L116" s="4">
        <f>SUMIFS(调整区域!$F:$F,调整区域!$D:$D,$B116,调整区域!$E:$E,$L$84)+SUMIFS(调整区域!$H:$H,调整区域!$D:$D,$B116,调整区域!$G:$G,$L$84)</f>
        <v>0</v>
      </c>
      <c r="M116" s="139">
        <f t="shared" si="12"/>
        <v>0</v>
      </c>
      <c r="N116" s="4">
        <f>SUMIFS(调整区域!$F:$F,调整区域!$D:$D,$B116,调整区域!$E:$E,$N$84)+SUMIFS(调整区域!$H:$H,调整区域!$D:$D,$B116,调整区域!$G:$G,$N$84)</f>
        <v>0</v>
      </c>
      <c r="O116" s="4">
        <f>SUMIFS(调整区域!$F:$F,调整区域!$D:$D,$B116,调整区域!$E:$E,$O$84)+SUMIFS(调整区域!$H:$H,调整区域!$D:$D,$B116,调整区域!$G:$G,$O$84)</f>
        <v>0</v>
      </c>
      <c r="P116" s="139">
        <f t="shared" si="13"/>
        <v>0</v>
      </c>
      <c r="Q116" s="4">
        <f>SUMIFS(调整区域!$F:$F,调整区域!$D:$D,$B116,调整区域!$E:$E,$Q$84)+SUMIFS(调整区域!$H:$H,调整区域!$D:$D,$B116,调整区域!$G:$G,$Q$84)</f>
        <v>0</v>
      </c>
      <c r="R116" s="4">
        <f>SUMIFS(调整区域!$F:$F,调整区域!$D:$D,$B116,调整区域!$E:$E,$R$84)+SUMIFS(调整区域!$H:$H,调整区域!$D:$D,$B116,调整区域!$G:$G,$R$84)</f>
        <v>0</v>
      </c>
      <c r="S116" s="139">
        <f t="shared" si="14"/>
        <v>0</v>
      </c>
      <c r="T116" s="4">
        <f>SUMIFS(调整区域!$F:$F,调整区域!$D:$D,$B116,调整区域!$E:$E,$T$84)+SUMIFS(调整区域!$H:$H,调整区域!$D:$D,$B116,调整区域!$G:$G,$T$84)</f>
        <v>0</v>
      </c>
      <c r="U116" s="4">
        <f>SUMIFS(调整区域!$F:$F,调整区域!$D:$D,$B116,调整区域!$E:$E,$U$84)+SUMIFS(调整区域!$H:$H,调整区域!$D:$D,$B116,调整区域!$G:$G,$U$84)</f>
        <v>0</v>
      </c>
      <c r="V116" s="4">
        <f>SUMIFS(调整区域!$F:$F,调整区域!$D:$D,$B116,调整区域!$E:$E,$V$84)+SUMIFS(调整区域!$H:$H,调整区域!$D:$D,$B116,调整区域!$G:$G,$V$84)</f>
        <v>0</v>
      </c>
      <c r="W116" s="4">
        <f>SUMIFS(调整区域!$F:$F,调整区域!$D:$D,$B116,调整区域!$E:$E,$W$84)+SUMIFS(调整区域!$H:$H,调整区域!$D:$D,$B116,调整区域!$G:$G,$W$84)</f>
        <v>0</v>
      </c>
      <c r="X116" s="4">
        <f>SUMIFS(调整区域!$F:$F,调整区域!$D:$D,$B116,调整区域!$E:$E,$X$84)+SUMIFS(调整区域!$H:$H,调整区域!$D:$D,$B116,调整区域!$G:$G,$X$84)</f>
        <v>0</v>
      </c>
      <c r="Y116" s="4">
        <f>SUMIFS(调整区域!$F:$F,调整区域!$D:$D,$B116,调整区域!$E:$E,$Y$84)+SUMIFS(调整区域!$H:$H,调整区域!$D:$D,$B116,调整区域!$G:$G,$Y$84)</f>
        <v>0</v>
      </c>
    </row>
    <row r="117" ht="15" customHeight="1" spans="1:25">
      <c r="A117" s="7"/>
      <c r="B117" s="13" t="s">
        <v>110</v>
      </c>
      <c r="C117" s="4">
        <f t="shared" si="10"/>
        <v>0</v>
      </c>
      <c r="D117" s="4">
        <f>SUMIFS(调整区域!$F:$F,调整区域!$D:$D,$B117,调整区域!$E:$E,$D$84)+SUMIFS(调整区域!$H:$H,调整区域!$D:$D,$B117,调整区域!$G:$G,$D$84)</f>
        <v>0</v>
      </c>
      <c r="E117" s="4">
        <f>SUMIFS(调整区域!$F:$F,调整区域!$D:$D,$B117,调整区域!$E:$E,$E$84)+SUMIFS(调整区域!$H:$H,调整区域!$D:$D,$B117,调整区域!$G:$G,$E$84)</f>
        <v>0</v>
      </c>
      <c r="F117" s="4">
        <f>SUMIFS(调整区域!$F:$F,调整区域!$D:$D,$B117,调整区域!$E:$E,$F$84)+SUMIFS(调整区域!$H:$H,调整区域!$D:$D,$B117,调整区域!$G:$G,$F$84)</f>
        <v>0</v>
      </c>
      <c r="G117" s="4">
        <f>SUMIFS(调整区域!$F:$F,调整区域!$D:$D,$B117,调整区域!$E:$E,$G$84)+SUMIFS(调整区域!$H:$H,调整区域!$D:$D,$B117,调整区域!$G:$G,$G$84)</f>
        <v>0</v>
      </c>
      <c r="H117" s="139">
        <f>SUMIFS(调整区域!$F:$F,调整区域!$D:$D,$B117,调整区域!$E:$E,$H$84)+SUMIFS(调整区域!$H:$H,调整区域!$D:$D,$B117,调整区域!$G:$G,$H$84)</f>
        <v>0</v>
      </c>
      <c r="I117" s="139">
        <f t="shared" si="11"/>
        <v>0</v>
      </c>
      <c r="J117" s="4">
        <f>SUMIFS(调整区域!$F:$F,调整区域!$D:$D,$B117,调整区域!$E:$E,$J$84)+SUMIFS(调整区域!$H:$H,调整区域!$D:$D,$B117,调整区域!$G:$G,$J$84)</f>
        <v>0</v>
      </c>
      <c r="K117" s="4">
        <f>SUMIFS(调整区域!$F:$F,调整区域!$D:$D,$B117,调整区域!$E:$E,$K$84)+SUMIFS(调整区域!$H:$H,调整区域!$D:$D,$B117,调整区域!$G:$G,$K$84)</f>
        <v>0</v>
      </c>
      <c r="L117" s="4">
        <f>SUMIFS(调整区域!$F:$F,调整区域!$D:$D,$B117,调整区域!$E:$E,$L$84)+SUMIFS(调整区域!$H:$H,调整区域!$D:$D,$B117,调整区域!$G:$G,$L$84)</f>
        <v>0</v>
      </c>
      <c r="M117" s="139">
        <f t="shared" si="12"/>
        <v>0</v>
      </c>
      <c r="N117" s="4">
        <f>SUMIFS(调整区域!$F:$F,调整区域!$D:$D,$B117,调整区域!$E:$E,$N$84)+SUMIFS(调整区域!$H:$H,调整区域!$D:$D,$B117,调整区域!$G:$G,$N$84)</f>
        <v>0</v>
      </c>
      <c r="O117" s="4">
        <f>SUMIFS(调整区域!$F:$F,调整区域!$D:$D,$B117,调整区域!$E:$E,$O$84)+SUMIFS(调整区域!$H:$H,调整区域!$D:$D,$B117,调整区域!$G:$G,$O$84)</f>
        <v>0</v>
      </c>
      <c r="P117" s="139">
        <f t="shared" si="13"/>
        <v>0</v>
      </c>
      <c r="Q117" s="4">
        <f>SUMIFS(调整区域!$F:$F,调整区域!$D:$D,$B117,调整区域!$E:$E,$Q$84)+SUMIFS(调整区域!$H:$H,调整区域!$D:$D,$B117,调整区域!$G:$G,$Q$84)</f>
        <v>0</v>
      </c>
      <c r="R117" s="4">
        <f>SUMIFS(调整区域!$F:$F,调整区域!$D:$D,$B117,调整区域!$E:$E,$R$84)+SUMIFS(调整区域!$H:$H,调整区域!$D:$D,$B117,调整区域!$G:$G,$R$84)</f>
        <v>0</v>
      </c>
      <c r="S117" s="139">
        <f t="shared" si="14"/>
        <v>0</v>
      </c>
      <c r="T117" s="4">
        <f>SUMIFS(调整区域!$F:$F,调整区域!$D:$D,$B117,调整区域!$E:$E,$T$84)+SUMIFS(调整区域!$H:$H,调整区域!$D:$D,$B117,调整区域!$G:$G,$T$84)</f>
        <v>0</v>
      </c>
      <c r="U117" s="4">
        <f>SUMIFS(调整区域!$F:$F,调整区域!$D:$D,$B117,调整区域!$E:$E,$U$84)+SUMIFS(调整区域!$H:$H,调整区域!$D:$D,$B117,调整区域!$G:$G,$U$84)</f>
        <v>0</v>
      </c>
      <c r="V117" s="4">
        <f>SUMIFS(调整区域!$F:$F,调整区域!$D:$D,$B117,调整区域!$E:$E,$V$84)+SUMIFS(调整区域!$H:$H,调整区域!$D:$D,$B117,调整区域!$G:$G,$V$84)</f>
        <v>0</v>
      </c>
      <c r="W117" s="4">
        <f>SUMIFS(调整区域!$F:$F,调整区域!$D:$D,$B117,调整区域!$E:$E,$W$84)+SUMIFS(调整区域!$H:$H,调整区域!$D:$D,$B117,调整区域!$G:$G,$W$84)</f>
        <v>0</v>
      </c>
      <c r="X117" s="4">
        <f>SUMIFS(调整区域!$F:$F,调整区域!$D:$D,$B117,调整区域!$E:$E,$X$84)+SUMIFS(调整区域!$H:$H,调整区域!$D:$D,$B117,调整区域!$G:$G,$X$84)</f>
        <v>0</v>
      </c>
      <c r="Y117" s="4">
        <f>SUMIFS(调整区域!$F:$F,调整区域!$D:$D,$B117,调整区域!$E:$E,$Y$84)+SUMIFS(调整区域!$H:$H,调整区域!$D:$D,$B117,调整区域!$G:$G,$Y$84)</f>
        <v>0</v>
      </c>
    </row>
    <row r="118" ht="15" customHeight="1" spans="1:25">
      <c r="A118" s="7"/>
      <c r="B118" s="13" t="s">
        <v>111</v>
      </c>
      <c r="C118" s="4">
        <f t="shared" ref="C118:C163" si="16">D118+E118+F118+G118+I118+H118+M118+P118+S118</f>
        <v>0</v>
      </c>
      <c r="D118" s="4">
        <f>SUMIFS(调整区域!$F:$F,调整区域!$D:$D,$B118,调整区域!$E:$E,$D$84)+SUMIFS(调整区域!$H:$H,调整区域!$D:$D,$B118,调整区域!$G:$G,$D$84)</f>
        <v>0</v>
      </c>
      <c r="E118" s="4">
        <f>SUMIFS(调整区域!$F:$F,调整区域!$D:$D,$B118,调整区域!$E:$E,$E$84)+SUMIFS(调整区域!$H:$H,调整区域!$D:$D,$B118,调整区域!$G:$G,$E$84)</f>
        <v>0</v>
      </c>
      <c r="F118" s="4">
        <f>SUMIFS(调整区域!$F:$F,调整区域!$D:$D,$B118,调整区域!$E:$E,$F$84)+SUMIFS(调整区域!$H:$H,调整区域!$D:$D,$B118,调整区域!$G:$G,$F$84)</f>
        <v>0</v>
      </c>
      <c r="G118" s="4">
        <f>SUMIFS(调整区域!$F:$F,调整区域!$D:$D,$B118,调整区域!$E:$E,$G$84)+SUMIFS(调整区域!$H:$H,调整区域!$D:$D,$B118,调整区域!$G:$G,$G$84)</f>
        <v>0</v>
      </c>
      <c r="H118" s="139">
        <f>SUMIFS(调整区域!$F:$F,调整区域!$D:$D,$B118,调整区域!$E:$E,$H$84)+SUMIFS(调整区域!$H:$H,调整区域!$D:$D,$B118,调整区域!$G:$G,$H$84)</f>
        <v>0</v>
      </c>
      <c r="I118" s="139">
        <f t="shared" ref="I118:I156" si="17">J118+K118+L118</f>
        <v>0</v>
      </c>
      <c r="J118" s="4">
        <f>SUMIFS(调整区域!$F:$F,调整区域!$D:$D,$B118,调整区域!$E:$E,$J$84)+SUMIFS(调整区域!$H:$H,调整区域!$D:$D,$B118,调整区域!$G:$G,$J$84)</f>
        <v>0</v>
      </c>
      <c r="K118" s="4">
        <f>SUMIFS(调整区域!$F:$F,调整区域!$D:$D,$B118,调整区域!$E:$E,$K$84)+SUMIFS(调整区域!$H:$H,调整区域!$D:$D,$B118,调整区域!$G:$G,$K$84)</f>
        <v>0</v>
      </c>
      <c r="L118" s="4">
        <f>SUMIFS(调整区域!$F:$F,调整区域!$D:$D,$B118,调整区域!$E:$E,$L$84)+SUMIFS(调整区域!$H:$H,调整区域!$D:$D,$B118,调整区域!$G:$G,$L$84)</f>
        <v>0</v>
      </c>
      <c r="M118" s="139">
        <f t="shared" ref="M118:M156" si="18">N118+O118</f>
        <v>0</v>
      </c>
      <c r="N118" s="4">
        <f>SUMIFS(调整区域!$F:$F,调整区域!$D:$D,$B118,调整区域!$E:$E,$N$84)+SUMIFS(调整区域!$H:$H,调整区域!$D:$D,$B118,调整区域!$G:$G,$N$84)</f>
        <v>0</v>
      </c>
      <c r="O118" s="4">
        <f>SUMIFS(调整区域!$F:$F,调整区域!$D:$D,$B118,调整区域!$E:$E,$O$84)+SUMIFS(调整区域!$H:$H,调整区域!$D:$D,$B118,调整区域!$G:$G,$O$84)</f>
        <v>0</v>
      </c>
      <c r="P118" s="139">
        <f t="shared" ref="P118:P156" si="19">Q118+R118</f>
        <v>0</v>
      </c>
      <c r="Q118" s="4">
        <f>SUMIFS(调整区域!$F:$F,调整区域!$D:$D,$B118,调整区域!$E:$E,$Q$84)+SUMIFS(调整区域!$H:$H,调整区域!$D:$D,$B118,调整区域!$G:$G,$Q$84)</f>
        <v>0</v>
      </c>
      <c r="R118" s="4">
        <f>SUMIFS(调整区域!$F:$F,调整区域!$D:$D,$B118,调整区域!$E:$E,$R$84)+SUMIFS(调整区域!$H:$H,调整区域!$D:$D,$B118,调整区域!$G:$G,$R$84)</f>
        <v>0</v>
      </c>
      <c r="S118" s="139">
        <f t="shared" ref="S118:S156" si="20">SUM(T118:Y118)</f>
        <v>0</v>
      </c>
      <c r="T118" s="4">
        <f>SUMIFS(调整区域!$F:$F,调整区域!$D:$D,$B118,调整区域!$E:$E,$T$84)+SUMIFS(调整区域!$H:$H,调整区域!$D:$D,$B118,调整区域!$G:$G,$T$84)</f>
        <v>0</v>
      </c>
      <c r="U118" s="4">
        <f>SUMIFS(调整区域!$F:$F,调整区域!$D:$D,$B118,调整区域!$E:$E,$U$84)+SUMIFS(调整区域!$H:$H,调整区域!$D:$D,$B118,调整区域!$G:$G,$U$84)</f>
        <v>0</v>
      </c>
      <c r="V118" s="4">
        <f>SUMIFS(调整区域!$F:$F,调整区域!$D:$D,$B118,调整区域!$E:$E,$V$84)+SUMIFS(调整区域!$H:$H,调整区域!$D:$D,$B118,调整区域!$G:$G,$V$84)</f>
        <v>0</v>
      </c>
      <c r="W118" s="4">
        <f>SUMIFS(调整区域!$F:$F,调整区域!$D:$D,$B118,调整区域!$E:$E,$W$84)+SUMIFS(调整区域!$H:$H,调整区域!$D:$D,$B118,调整区域!$G:$G,$W$84)</f>
        <v>0</v>
      </c>
      <c r="X118" s="4">
        <f>SUMIFS(调整区域!$F:$F,调整区域!$D:$D,$B118,调整区域!$E:$E,$X$84)+SUMIFS(调整区域!$H:$H,调整区域!$D:$D,$B118,调整区域!$G:$G,$X$84)</f>
        <v>0</v>
      </c>
      <c r="Y118" s="4">
        <f>SUMIFS(调整区域!$F:$F,调整区域!$D:$D,$B118,调整区域!$E:$E,$Y$84)+SUMIFS(调整区域!$H:$H,调整区域!$D:$D,$B118,调整区域!$G:$G,$Y$84)</f>
        <v>0</v>
      </c>
    </row>
    <row r="119" ht="15" customHeight="1" spans="1:25">
      <c r="A119" s="7"/>
      <c r="B119" s="17" t="s">
        <v>97</v>
      </c>
      <c r="C119" s="15">
        <f>SUM(C106:C118)</f>
        <v>0</v>
      </c>
      <c r="D119" s="15">
        <f t="shared" ref="D119:Y119" si="21">SUM(D106:D118)</f>
        <v>0</v>
      </c>
      <c r="E119" s="15">
        <f t="shared" si="21"/>
        <v>0</v>
      </c>
      <c r="F119" s="15">
        <f t="shared" si="21"/>
        <v>0</v>
      </c>
      <c r="G119" s="15">
        <f t="shared" si="21"/>
        <v>0</v>
      </c>
      <c r="H119" s="139">
        <f t="shared" si="21"/>
        <v>0</v>
      </c>
      <c r="I119" s="139">
        <f t="shared" si="21"/>
        <v>0</v>
      </c>
      <c r="J119" s="15">
        <f t="shared" si="21"/>
        <v>0</v>
      </c>
      <c r="K119" s="15">
        <f t="shared" si="21"/>
        <v>0</v>
      </c>
      <c r="L119" s="15">
        <f t="shared" si="21"/>
        <v>0</v>
      </c>
      <c r="M119" s="139">
        <f t="shared" si="21"/>
        <v>0</v>
      </c>
      <c r="N119" s="15">
        <f t="shared" si="21"/>
        <v>0</v>
      </c>
      <c r="O119" s="15">
        <f t="shared" si="21"/>
        <v>0</v>
      </c>
      <c r="P119" s="139">
        <f t="shared" si="21"/>
        <v>0</v>
      </c>
      <c r="Q119" s="15">
        <f t="shared" si="21"/>
        <v>0</v>
      </c>
      <c r="R119" s="15">
        <f t="shared" si="21"/>
        <v>0</v>
      </c>
      <c r="S119" s="139">
        <f t="shared" si="21"/>
        <v>0</v>
      </c>
      <c r="T119" s="15">
        <f t="shared" si="21"/>
        <v>0</v>
      </c>
      <c r="U119" s="15">
        <f t="shared" si="21"/>
        <v>0</v>
      </c>
      <c r="V119" s="15">
        <f t="shared" si="21"/>
        <v>0</v>
      </c>
      <c r="W119" s="15">
        <f t="shared" si="21"/>
        <v>0</v>
      </c>
      <c r="X119" s="15">
        <f t="shared" si="21"/>
        <v>0</v>
      </c>
      <c r="Y119" s="15">
        <f t="shared" si="21"/>
        <v>0</v>
      </c>
    </row>
    <row r="120" ht="15" customHeight="1" spans="1:25">
      <c r="A120" s="7" t="s">
        <v>112</v>
      </c>
      <c r="B120" s="13" t="s">
        <v>113</v>
      </c>
      <c r="C120" s="4">
        <f t="shared" si="16"/>
        <v>0</v>
      </c>
      <c r="D120" s="4">
        <f>SUMIFS(调整区域!$F:$F,调整区域!$D:$D,$B120,调整区域!$E:$E,$D$84)+SUMIFS(调整区域!$H:$H,调整区域!$D:$D,$B120,调整区域!$G:$G,$D$84)</f>
        <v>0</v>
      </c>
      <c r="E120" s="4">
        <f>SUMIFS(调整区域!$F:$F,调整区域!$D:$D,$B120,调整区域!$E:$E,$E$84)+SUMIFS(调整区域!$H:$H,调整区域!$D:$D,$B120,调整区域!$G:$G,$E$84)</f>
        <v>0</v>
      </c>
      <c r="F120" s="4">
        <f>SUMIFS(调整区域!$F:$F,调整区域!$D:$D,$B120,调整区域!$E:$E,$F$84)+SUMIFS(调整区域!$H:$H,调整区域!$D:$D,$B120,调整区域!$G:$G,$F$84)</f>
        <v>0</v>
      </c>
      <c r="G120" s="4">
        <f>SUMIFS(调整区域!$F:$F,调整区域!$D:$D,$B120,调整区域!$E:$E,$G$84)+SUMIFS(调整区域!$H:$H,调整区域!$D:$D,$B120,调整区域!$G:$G,$G$84)</f>
        <v>0</v>
      </c>
      <c r="H120" s="139">
        <f>SUMIFS(调整区域!$F:$F,调整区域!$D:$D,$B120,调整区域!$E:$E,$H$84)+SUMIFS(调整区域!$H:$H,调整区域!$D:$D,$B120,调整区域!$G:$G,$H$84)</f>
        <v>0</v>
      </c>
      <c r="I120" s="139">
        <f t="shared" si="17"/>
        <v>0</v>
      </c>
      <c r="J120" s="4">
        <f>SUMIFS(调整区域!$F:$F,调整区域!$D:$D,$B120,调整区域!$E:$E,$J$84)+SUMIFS(调整区域!$H:$H,调整区域!$D:$D,$B120,调整区域!$G:$G,$J$84)</f>
        <v>0</v>
      </c>
      <c r="K120" s="4">
        <f>SUMIFS(调整区域!$F:$F,调整区域!$D:$D,$B120,调整区域!$E:$E,$K$84)+SUMIFS(调整区域!$H:$H,调整区域!$D:$D,$B120,调整区域!$G:$G,$K$84)</f>
        <v>0</v>
      </c>
      <c r="L120" s="4">
        <f>SUMIFS(调整区域!$F:$F,调整区域!$D:$D,$B120,调整区域!$E:$E,$L$84)+SUMIFS(调整区域!$H:$H,调整区域!$D:$D,$B120,调整区域!$G:$G,$L$84)</f>
        <v>0</v>
      </c>
      <c r="M120" s="139">
        <f t="shared" si="18"/>
        <v>0</v>
      </c>
      <c r="N120" s="4">
        <f>SUMIFS(调整区域!$F:$F,调整区域!$D:$D,$B120,调整区域!$E:$E,$N$84)+SUMIFS(调整区域!$H:$H,调整区域!$D:$D,$B120,调整区域!$G:$G,$N$84)</f>
        <v>0</v>
      </c>
      <c r="O120" s="4">
        <f>SUMIFS(调整区域!$F:$F,调整区域!$D:$D,$B120,调整区域!$E:$E,$O$84)+SUMIFS(调整区域!$H:$H,调整区域!$D:$D,$B120,调整区域!$G:$G,$O$84)</f>
        <v>0</v>
      </c>
      <c r="P120" s="139">
        <f t="shared" si="19"/>
        <v>0</v>
      </c>
      <c r="Q120" s="4">
        <f>SUMIFS(调整区域!$F:$F,调整区域!$D:$D,$B120,调整区域!$E:$E,$Q$84)+SUMIFS(调整区域!$H:$H,调整区域!$D:$D,$B120,调整区域!$G:$G,$Q$84)</f>
        <v>0</v>
      </c>
      <c r="R120" s="4">
        <f>SUMIFS(调整区域!$F:$F,调整区域!$D:$D,$B120,调整区域!$E:$E,$R$84)+SUMIFS(调整区域!$H:$H,调整区域!$D:$D,$B120,调整区域!$G:$G,$R$84)</f>
        <v>0</v>
      </c>
      <c r="S120" s="139">
        <f t="shared" si="20"/>
        <v>0</v>
      </c>
      <c r="T120" s="4">
        <f>SUMIFS(调整区域!$F:$F,调整区域!$D:$D,$B120,调整区域!$E:$E,$T$84)+SUMIFS(调整区域!$H:$H,调整区域!$D:$D,$B120,调整区域!$G:$G,$T$84)</f>
        <v>0</v>
      </c>
      <c r="U120" s="4">
        <f>SUMIFS(调整区域!$F:$F,调整区域!$D:$D,$B120,调整区域!$E:$E,$U$84)+SUMIFS(调整区域!$H:$H,调整区域!$D:$D,$B120,调整区域!$G:$G,$U$84)</f>
        <v>0</v>
      </c>
      <c r="V120" s="4">
        <f>SUMIFS(调整区域!$F:$F,调整区域!$D:$D,$B120,调整区域!$E:$E,$V$84)+SUMIFS(调整区域!$H:$H,调整区域!$D:$D,$B120,调整区域!$G:$G,$V$84)</f>
        <v>0</v>
      </c>
      <c r="W120" s="4">
        <f>SUMIFS(调整区域!$F:$F,调整区域!$D:$D,$B120,调整区域!$E:$E,$W$84)+SUMIFS(调整区域!$H:$H,调整区域!$D:$D,$B120,调整区域!$G:$G,$W$84)</f>
        <v>0</v>
      </c>
      <c r="X120" s="4">
        <f>SUMIFS(调整区域!$F:$F,调整区域!$D:$D,$B120,调整区域!$E:$E,$X$84)+SUMIFS(调整区域!$H:$H,调整区域!$D:$D,$B120,调整区域!$G:$G,$X$84)</f>
        <v>0</v>
      </c>
      <c r="Y120" s="4">
        <f>SUMIFS(调整区域!$F:$F,调整区域!$D:$D,$B120,调整区域!$E:$E,$Y$84)+SUMIFS(调整区域!$H:$H,调整区域!$D:$D,$B120,调整区域!$G:$G,$Y$84)</f>
        <v>0</v>
      </c>
    </row>
    <row r="121" ht="15" customHeight="1" spans="1:25">
      <c r="A121" s="7"/>
      <c r="B121" s="13" t="s">
        <v>114</v>
      </c>
      <c r="C121" s="4">
        <f t="shared" si="16"/>
        <v>0</v>
      </c>
      <c r="D121" s="4">
        <f>SUMIFS(调整区域!$F:$F,调整区域!$D:$D,$B121,调整区域!$E:$E,$D$84)+SUMIFS(调整区域!$H:$H,调整区域!$D:$D,$B121,调整区域!$G:$G,$D$84)</f>
        <v>0</v>
      </c>
      <c r="E121" s="4">
        <f>SUMIFS(调整区域!$F:$F,调整区域!$D:$D,$B121,调整区域!$E:$E,$E$84)+SUMIFS(调整区域!$H:$H,调整区域!$D:$D,$B121,调整区域!$G:$G,$E$84)</f>
        <v>0</v>
      </c>
      <c r="F121" s="4">
        <f>SUMIFS(调整区域!$F:$F,调整区域!$D:$D,$B121,调整区域!$E:$E,$F$84)+SUMIFS(调整区域!$H:$H,调整区域!$D:$D,$B121,调整区域!$G:$G,$F$84)</f>
        <v>0</v>
      </c>
      <c r="G121" s="4">
        <f>SUMIFS(调整区域!$F:$F,调整区域!$D:$D,$B121,调整区域!$E:$E,$G$84)+SUMIFS(调整区域!$H:$H,调整区域!$D:$D,$B121,调整区域!$G:$G,$G$84)</f>
        <v>0</v>
      </c>
      <c r="H121" s="139">
        <f>SUMIFS(调整区域!$F:$F,调整区域!$D:$D,$B121,调整区域!$E:$E,$H$84)+SUMIFS(调整区域!$H:$H,调整区域!$D:$D,$B121,调整区域!$G:$G,$H$84)</f>
        <v>0</v>
      </c>
      <c r="I121" s="139">
        <f t="shared" si="17"/>
        <v>0</v>
      </c>
      <c r="J121" s="4">
        <f>SUMIFS(调整区域!$F:$F,调整区域!$D:$D,$B121,调整区域!$E:$E,$J$84)+SUMIFS(调整区域!$H:$H,调整区域!$D:$D,$B121,调整区域!$G:$G,$J$84)</f>
        <v>0</v>
      </c>
      <c r="K121" s="4">
        <f>SUMIFS(调整区域!$F:$F,调整区域!$D:$D,$B121,调整区域!$E:$E,$K$84)+SUMIFS(调整区域!$H:$H,调整区域!$D:$D,$B121,调整区域!$G:$G,$K$84)</f>
        <v>0</v>
      </c>
      <c r="L121" s="4">
        <f>SUMIFS(调整区域!$F:$F,调整区域!$D:$D,$B121,调整区域!$E:$E,$L$84)+SUMIFS(调整区域!$H:$H,调整区域!$D:$D,$B121,调整区域!$G:$G,$L$84)</f>
        <v>0</v>
      </c>
      <c r="M121" s="139">
        <f t="shared" si="18"/>
        <v>0</v>
      </c>
      <c r="N121" s="4">
        <f>SUMIFS(调整区域!$F:$F,调整区域!$D:$D,$B121,调整区域!$E:$E,$N$84)+SUMIFS(调整区域!$H:$H,调整区域!$D:$D,$B121,调整区域!$G:$G,$N$84)</f>
        <v>0</v>
      </c>
      <c r="O121" s="4">
        <f>SUMIFS(调整区域!$F:$F,调整区域!$D:$D,$B121,调整区域!$E:$E,$O$84)+SUMIFS(调整区域!$H:$H,调整区域!$D:$D,$B121,调整区域!$G:$G,$O$84)</f>
        <v>0</v>
      </c>
      <c r="P121" s="139">
        <f t="shared" si="19"/>
        <v>0</v>
      </c>
      <c r="Q121" s="4">
        <f>SUMIFS(调整区域!$F:$F,调整区域!$D:$D,$B121,调整区域!$E:$E,$Q$84)+SUMIFS(调整区域!$H:$H,调整区域!$D:$D,$B121,调整区域!$G:$G,$Q$84)</f>
        <v>0</v>
      </c>
      <c r="R121" s="4">
        <f>SUMIFS(调整区域!$F:$F,调整区域!$D:$D,$B121,调整区域!$E:$E,$R$84)+SUMIFS(调整区域!$H:$H,调整区域!$D:$D,$B121,调整区域!$G:$G,$R$84)</f>
        <v>0</v>
      </c>
      <c r="S121" s="139">
        <f t="shared" si="20"/>
        <v>0</v>
      </c>
      <c r="T121" s="4">
        <f>SUMIFS(调整区域!$F:$F,调整区域!$D:$D,$B121,调整区域!$E:$E,$T$84)+SUMIFS(调整区域!$H:$H,调整区域!$D:$D,$B121,调整区域!$G:$G,$T$84)</f>
        <v>0</v>
      </c>
      <c r="U121" s="4">
        <f>SUMIFS(调整区域!$F:$F,调整区域!$D:$D,$B121,调整区域!$E:$E,$U$84)+SUMIFS(调整区域!$H:$H,调整区域!$D:$D,$B121,调整区域!$G:$G,$U$84)</f>
        <v>0</v>
      </c>
      <c r="V121" s="4">
        <f>SUMIFS(调整区域!$F:$F,调整区域!$D:$D,$B121,调整区域!$E:$E,$V$84)+SUMIFS(调整区域!$H:$H,调整区域!$D:$D,$B121,调整区域!$G:$G,$V$84)</f>
        <v>0</v>
      </c>
      <c r="W121" s="4">
        <f>SUMIFS(调整区域!$F:$F,调整区域!$D:$D,$B121,调整区域!$E:$E,$W$84)+SUMIFS(调整区域!$H:$H,调整区域!$D:$D,$B121,调整区域!$G:$G,$W$84)</f>
        <v>0</v>
      </c>
      <c r="X121" s="4">
        <f>SUMIFS(调整区域!$F:$F,调整区域!$D:$D,$B121,调整区域!$E:$E,$X$84)+SUMIFS(调整区域!$H:$H,调整区域!$D:$D,$B121,调整区域!$G:$G,$X$84)</f>
        <v>0</v>
      </c>
      <c r="Y121" s="4">
        <f>SUMIFS(调整区域!$F:$F,调整区域!$D:$D,$B121,调整区域!$E:$E,$Y$84)+SUMIFS(调整区域!$H:$H,调整区域!$D:$D,$B121,调整区域!$G:$G,$Y$84)</f>
        <v>0</v>
      </c>
    </row>
    <row r="122" ht="15" customHeight="1" spans="1:25">
      <c r="A122" s="7"/>
      <c r="B122" s="13" t="s">
        <v>115</v>
      </c>
      <c r="C122" s="4">
        <f t="shared" si="16"/>
        <v>0</v>
      </c>
      <c r="D122" s="4">
        <f>SUMIFS(调整区域!$F:$F,调整区域!$D:$D,$B122,调整区域!$E:$E,$D$84)+SUMIFS(调整区域!$H:$H,调整区域!$D:$D,$B122,调整区域!$G:$G,$D$84)</f>
        <v>0</v>
      </c>
      <c r="E122" s="4">
        <f>SUMIFS(调整区域!$F:$F,调整区域!$D:$D,$B122,调整区域!$E:$E,$E$84)+SUMIFS(调整区域!$H:$H,调整区域!$D:$D,$B122,调整区域!$G:$G,$E$84)</f>
        <v>0</v>
      </c>
      <c r="F122" s="4">
        <f>SUMIFS(调整区域!$F:$F,调整区域!$D:$D,$B122,调整区域!$E:$E,$F$84)+SUMIFS(调整区域!$H:$H,调整区域!$D:$D,$B122,调整区域!$G:$G,$F$84)</f>
        <v>0</v>
      </c>
      <c r="G122" s="4">
        <f>SUMIFS(调整区域!$F:$F,调整区域!$D:$D,$B122,调整区域!$E:$E,$G$84)+SUMIFS(调整区域!$H:$H,调整区域!$D:$D,$B122,调整区域!$G:$G,$G$84)</f>
        <v>0</v>
      </c>
      <c r="H122" s="139">
        <f>SUMIFS(调整区域!$F:$F,调整区域!$D:$D,$B122,调整区域!$E:$E,$H$84)+SUMIFS(调整区域!$H:$H,调整区域!$D:$D,$B122,调整区域!$G:$G,$H$84)</f>
        <v>0</v>
      </c>
      <c r="I122" s="139">
        <f t="shared" si="17"/>
        <v>0</v>
      </c>
      <c r="J122" s="4">
        <f>SUMIFS(调整区域!$F:$F,调整区域!$D:$D,$B122,调整区域!$E:$E,$J$84)+SUMIFS(调整区域!$H:$H,调整区域!$D:$D,$B122,调整区域!$G:$G,$J$84)</f>
        <v>0</v>
      </c>
      <c r="K122" s="4">
        <f>SUMIFS(调整区域!$F:$F,调整区域!$D:$D,$B122,调整区域!$E:$E,$K$84)+SUMIFS(调整区域!$H:$H,调整区域!$D:$D,$B122,调整区域!$G:$G,$K$84)</f>
        <v>0</v>
      </c>
      <c r="L122" s="4">
        <f>SUMIFS(调整区域!$F:$F,调整区域!$D:$D,$B122,调整区域!$E:$E,$L$84)+SUMIFS(调整区域!$H:$H,调整区域!$D:$D,$B122,调整区域!$G:$G,$L$84)</f>
        <v>0</v>
      </c>
      <c r="M122" s="139">
        <f t="shared" si="18"/>
        <v>0</v>
      </c>
      <c r="N122" s="4">
        <f>SUMIFS(调整区域!$F:$F,调整区域!$D:$D,$B122,调整区域!$E:$E,$N$84)+SUMIFS(调整区域!$H:$H,调整区域!$D:$D,$B122,调整区域!$G:$G,$N$84)</f>
        <v>0</v>
      </c>
      <c r="O122" s="4">
        <f>SUMIFS(调整区域!$F:$F,调整区域!$D:$D,$B122,调整区域!$E:$E,$O$84)+SUMIFS(调整区域!$H:$H,调整区域!$D:$D,$B122,调整区域!$G:$G,$O$84)</f>
        <v>0</v>
      </c>
      <c r="P122" s="139">
        <f t="shared" si="19"/>
        <v>0</v>
      </c>
      <c r="Q122" s="4">
        <f>SUMIFS(调整区域!$F:$F,调整区域!$D:$D,$B122,调整区域!$E:$E,$Q$84)+SUMIFS(调整区域!$H:$H,调整区域!$D:$D,$B122,调整区域!$G:$G,$Q$84)</f>
        <v>0</v>
      </c>
      <c r="R122" s="4">
        <f>SUMIFS(调整区域!$F:$F,调整区域!$D:$D,$B122,调整区域!$E:$E,$R$84)+SUMIFS(调整区域!$H:$H,调整区域!$D:$D,$B122,调整区域!$G:$G,$R$84)</f>
        <v>0</v>
      </c>
      <c r="S122" s="139">
        <f t="shared" si="20"/>
        <v>0</v>
      </c>
      <c r="T122" s="4">
        <f>SUMIFS(调整区域!$F:$F,调整区域!$D:$D,$B122,调整区域!$E:$E,$T$84)+SUMIFS(调整区域!$H:$H,调整区域!$D:$D,$B122,调整区域!$G:$G,$T$84)</f>
        <v>0</v>
      </c>
      <c r="U122" s="4">
        <f>SUMIFS(调整区域!$F:$F,调整区域!$D:$D,$B122,调整区域!$E:$E,$U$84)+SUMIFS(调整区域!$H:$H,调整区域!$D:$D,$B122,调整区域!$G:$G,$U$84)</f>
        <v>0</v>
      </c>
      <c r="V122" s="4">
        <f>SUMIFS(调整区域!$F:$F,调整区域!$D:$D,$B122,调整区域!$E:$E,$V$84)+SUMIFS(调整区域!$H:$H,调整区域!$D:$D,$B122,调整区域!$G:$G,$V$84)</f>
        <v>0</v>
      </c>
      <c r="W122" s="4">
        <f>SUMIFS(调整区域!$F:$F,调整区域!$D:$D,$B122,调整区域!$E:$E,$W$84)+SUMIFS(调整区域!$H:$H,调整区域!$D:$D,$B122,调整区域!$G:$G,$W$84)</f>
        <v>0</v>
      </c>
      <c r="X122" s="4">
        <f>SUMIFS(调整区域!$F:$F,调整区域!$D:$D,$B122,调整区域!$E:$E,$X$84)+SUMIFS(调整区域!$H:$H,调整区域!$D:$D,$B122,调整区域!$G:$G,$X$84)</f>
        <v>0</v>
      </c>
      <c r="Y122" s="4">
        <f>SUMIFS(调整区域!$F:$F,调整区域!$D:$D,$B122,调整区域!$E:$E,$Y$84)+SUMIFS(调整区域!$H:$H,调整区域!$D:$D,$B122,调整区域!$G:$G,$Y$84)</f>
        <v>0</v>
      </c>
    </row>
    <row r="123" ht="15" customHeight="1" spans="1:25">
      <c r="A123" s="7"/>
      <c r="B123" s="10" t="s">
        <v>116</v>
      </c>
      <c r="C123" s="4">
        <f t="shared" si="16"/>
        <v>0</v>
      </c>
      <c r="D123" s="4">
        <f>SUMIFS(调整区域!$F:$F,调整区域!$D:$D,$B123,调整区域!$E:$E,$D$84)+SUMIFS(调整区域!$H:$H,调整区域!$D:$D,$B123,调整区域!$G:$G,$D$84)</f>
        <v>0</v>
      </c>
      <c r="E123" s="4">
        <f>SUMIFS(调整区域!$F:$F,调整区域!$D:$D,$B123,调整区域!$E:$E,$E$84)+SUMIFS(调整区域!$H:$H,调整区域!$D:$D,$B123,调整区域!$G:$G,$E$84)</f>
        <v>0</v>
      </c>
      <c r="F123" s="4">
        <f>SUMIFS(调整区域!$F:$F,调整区域!$D:$D,$B123,调整区域!$E:$E,$F$84)+SUMIFS(调整区域!$H:$H,调整区域!$D:$D,$B123,调整区域!$G:$G,$F$84)</f>
        <v>0</v>
      </c>
      <c r="G123" s="4">
        <f>SUMIFS(调整区域!$F:$F,调整区域!$D:$D,$B123,调整区域!$E:$E,$G$84)+SUMIFS(调整区域!$H:$H,调整区域!$D:$D,$B123,调整区域!$G:$G,$G$84)</f>
        <v>0</v>
      </c>
      <c r="H123" s="139">
        <f>SUMIFS(调整区域!$F:$F,调整区域!$D:$D,$B123,调整区域!$E:$E,$H$84)+SUMIFS(调整区域!$H:$H,调整区域!$D:$D,$B123,调整区域!$G:$G,$H$84)</f>
        <v>0</v>
      </c>
      <c r="I123" s="139">
        <f t="shared" si="17"/>
        <v>0</v>
      </c>
      <c r="J123" s="4">
        <f>SUMIFS(调整区域!$F:$F,调整区域!$D:$D,$B123,调整区域!$E:$E,$J$84)+SUMIFS(调整区域!$H:$H,调整区域!$D:$D,$B123,调整区域!$G:$G,$J$84)</f>
        <v>0</v>
      </c>
      <c r="K123" s="4">
        <f>SUMIFS(调整区域!$F:$F,调整区域!$D:$D,$B123,调整区域!$E:$E,$K$84)+SUMIFS(调整区域!$H:$H,调整区域!$D:$D,$B123,调整区域!$G:$G,$K$84)</f>
        <v>0</v>
      </c>
      <c r="L123" s="4">
        <f>SUMIFS(调整区域!$F:$F,调整区域!$D:$D,$B123,调整区域!$E:$E,$L$84)+SUMIFS(调整区域!$H:$H,调整区域!$D:$D,$B123,调整区域!$G:$G,$L$84)</f>
        <v>0</v>
      </c>
      <c r="M123" s="139">
        <f t="shared" si="18"/>
        <v>0</v>
      </c>
      <c r="N123" s="4">
        <f>SUMIFS(调整区域!$F:$F,调整区域!$D:$D,$B123,调整区域!$E:$E,$N$84)+SUMIFS(调整区域!$H:$H,调整区域!$D:$D,$B123,调整区域!$G:$G,$N$84)</f>
        <v>0</v>
      </c>
      <c r="O123" s="4">
        <f>SUMIFS(调整区域!$F:$F,调整区域!$D:$D,$B123,调整区域!$E:$E,$O$84)+SUMIFS(调整区域!$H:$H,调整区域!$D:$D,$B123,调整区域!$G:$G,$O$84)</f>
        <v>0</v>
      </c>
      <c r="P123" s="139">
        <f t="shared" si="19"/>
        <v>0</v>
      </c>
      <c r="Q123" s="4">
        <f>SUMIFS(调整区域!$F:$F,调整区域!$D:$D,$B123,调整区域!$E:$E,$Q$84)+SUMIFS(调整区域!$H:$H,调整区域!$D:$D,$B123,调整区域!$G:$G,$Q$84)</f>
        <v>0</v>
      </c>
      <c r="R123" s="4">
        <f>SUMIFS(调整区域!$F:$F,调整区域!$D:$D,$B123,调整区域!$E:$E,$R$84)+SUMIFS(调整区域!$H:$H,调整区域!$D:$D,$B123,调整区域!$G:$G,$R$84)</f>
        <v>0</v>
      </c>
      <c r="S123" s="139">
        <f t="shared" si="20"/>
        <v>0</v>
      </c>
      <c r="T123" s="4">
        <f>SUMIFS(调整区域!$F:$F,调整区域!$D:$D,$B123,调整区域!$E:$E,$T$84)+SUMIFS(调整区域!$H:$H,调整区域!$D:$D,$B123,调整区域!$G:$G,$T$84)</f>
        <v>0</v>
      </c>
      <c r="U123" s="4">
        <f>SUMIFS(调整区域!$F:$F,调整区域!$D:$D,$B123,调整区域!$E:$E,$U$84)+SUMIFS(调整区域!$H:$H,调整区域!$D:$D,$B123,调整区域!$G:$G,$U$84)</f>
        <v>0</v>
      </c>
      <c r="V123" s="4">
        <f>SUMIFS(调整区域!$F:$F,调整区域!$D:$D,$B123,调整区域!$E:$E,$V$84)+SUMIFS(调整区域!$H:$H,调整区域!$D:$D,$B123,调整区域!$G:$G,$V$84)</f>
        <v>0</v>
      </c>
      <c r="W123" s="4">
        <f>SUMIFS(调整区域!$F:$F,调整区域!$D:$D,$B123,调整区域!$E:$E,$W$84)+SUMIFS(调整区域!$H:$H,调整区域!$D:$D,$B123,调整区域!$G:$G,$W$84)</f>
        <v>0</v>
      </c>
      <c r="X123" s="4">
        <f>SUMIFS(调整区域!$F:$F,调整区域!$D:$D,$B123,调整区域!$E:$E,$X$84)+SUMIFS(调整区域!$H:$H,调整区域!$D:$D,$B123,调整区域!$G:$G,$X$84)</f>
        <v>0</v>
      </c>
      <c r="Y123" s="4">
        <f>SUMIFS(调整区域!$F:$F,调整区域!$D:$D,$B123,调整区域!$E:$E,$Y$84)+SUMIFS(调整区域!$H:$H,调整区域!$D:$D,$B123,调整区域!$G:$G,$Y$84)</f>
        <v>0</v>
      </c>
    </row>
    <row r="124" ht="15" customHeight="1" spans="1:25">
      <c r="A124" s="7"/>
      <c r="B124" s="10" t="s">
        <v>117</v>
      </c>
      <c r="C124" s="4">
        <f t="shared" si="16"/>
        <v>0</v>
      </c>
      <c r="D124" s="4">
        <f>SUMIFS(调整区域!$F:$F,调整区域!$D:$D,$B124,调整区域!$E:$E,$D$84)+SUMIFS(调整区域!$H:$H,调整区域!$D:$D,$B124,调整区域!$G:$G,$D$84)</f>
        <v>0</v>
      </c>
      <c r="E124" s="4">
        <f>SUMIFS(调整区域!$F:$F,调整区域!$D:$D,$B124,调整区域!$E:$E,$E$84)+SUMIFS(调整区域!$H:$H,调整区域!$D:$D,$B124,调整区域!$G:$G,$E$84)</f>
        <v>0</v>
      </c>
      <c r="F124" s="4">
        <f>SUMIFS(调整区域!$F:$F,调整区域!$D:$D,$B124,调整区域!$E:$E,$F$84)+SUMIFS(调整区域!$H:$H,调整区域!$D:$D,$B124,调整区域!$G:$G,$F$84)</f>
        <v>0</v>
      </c>
      <c r="G124" s="4">
        <f>SUMIFS(调整区域!$F:$F,调整区域!$D:$D,$B124,调整区域!$E:$E,$G$84)+SUMIFS(调整区域!$H:$H,调整区域!$D:$D,$B124,调整区域!$G:$G,$G$84)</f>
        <v>0</v>
      </c>
      <c r="H124" s="139">
        <f>SUMIFS(调整区域!$F:$F,调整区域!$D:$D,$B124,调整区域!$E:$E,$H$84)+SUMIFS(调整区域!$H:$H,调整区域!$D:$D,$B124,调整区域!$G:$G,$H$84)</f>
        <v>0</v>
      </c>
      <c r="I124" s="139">
        <f t="shared" si="17"/>
        <v>0</v>
      </c>
      <c r="J124" s="4">
        <f>SUMIFS(调整区域!$F:$F,调整区域!$D:$D,$B124,调整区域!$E:$E,$J$84)+SUMIFS(调整区域!$H:$H,调整区域!$D:$D,$B124,调整区域!$G:$G,$J$84)</f>
        <v>0</v>
      </c>
      <c r="K124" s="4">
        <f>SUMIFS(调整区域!$F:$F,调整区域!$D:$D,$B124,调整区域!$E:$E,$K$84)+SUMIFS(调整区域!$H:$H,调整区域!$D:$D,$B124,调整区域!$G:$G,$K$84)</f>
        <v>0</v>
      </c>
      <c r="L124" s="4">
        <f>SUMIFS(调整区域!$F:$F,调整区域!$D:$D,$B124,调整区域!$E:$E,$L$84)+SUMIFS(调整区域!$H:$H,调整区域!$D:$D,$B124,调整区域!$G:$G,$L$84)</f>
        <v>0</v>
      </c>
      <c r="M124" s="139">
        <f t="shared" si="18"/>
        <v>0</v>
      </c>
      <c r="N124" s="4">
        <f>SUMIFS(调整区域!$F:$F,调整区域!$D:$D,$B124,调整区域!$E:$E,$N$84)+SUMIFS(调整区域!$H:$H,调整区域!$D:$D,$B124,调整区域!$G:$G,$N$84)</f>
        <v>0</v>
      </c>
      <c r="O124" s="4">
        <f>SUMIFS(调整区域!$F:$F,调整区域!$D:$D,$B124,调整区域!$E:$E,$O$84)+SUMIFS(调整区域!$H:$H,调整区域!$D:$D,$B124,调整区域!$G:$G,$O$84)</f>
        <v>0</v>
      </c>
      <c r="P124" s="139">
        <f t="shared" si="19"/>
        <v>0</v>
      </c>
      <c r="Q124" s="4">
        <f>SUMIFS(调整区域!$F:$F,调整区域!$D:$D,$B124,调整区域!$E:$E,$Q$84)+SUMIFS(调整区域!$H:$H,调整区域!$D:$D,$B124,调整区域!$G:$G,$Q$84)</f>
        <v>0</v>
      </c>
      <c r="R124" s="4">
        <f>SUMIFS(调整区域!$F:$F,调整区域!$D:$D,$B124,调整区域!$E:$E,$R$84)+SUMIFS(调整区域!$H:$H,调整区域!$D:$D,$B124,调整区域!$G:$G,$R$84)</f>
        <v>0</v>
      </c>
      <c r="S124" s="139">
        <f t="shared" si="20"/>
        <v>0</v>
      </c>
      <c r="T124" s="4">
        <f>SUMIFS(调整区域!$F:$F,调整区域!$D:$D,$B124,调整区域!$E:$E,$T$84)+SUMIFS(调整区域!$H:$H,调整区域!$D:$D,$B124,调整区域!$G:$G,$T$84)</f>
        <v>0</v>
      </c>
      <c r="U124" s="4">
        <f>SUMIFS(调整区域!$F:$F,调整区域!$D:$D,$B124,调整区域!$E:$E,$U$84)+SUMIFS(调整区域!$H:$H,调整区域!$D:$D,$B124,调整区域!$G:$G,$U$84)</f>
        <v>0</v>
      </c>
      <c r="V124" s="4">
        <f>SUMIFS(调整区域!$F:$F,调整区域!$D:$D,$B124,调整区域!$E:$E,$V$84)+SUMIFS(调整区域!$H:$H,调整区域!$D:$D,$B124,调整区域!$G:$G,$V$84)</f>
        <v>0</v>
      </c>
      <c r="W124" s="4">
        <f>SUMIFS(调整区域!$F:$F,调整区域!$D:$D,$B124,调整区域!$E:$E,$W$84)+SUMIFS(调整区域!$H:$H,调整区域!$D:$D,$B124,调整区域!$G:$G,$W$84)</f>
        <v>0</v>
      </c>
      <c r="X124" s="4">
        <f>SUMIFS(调整区域!$F:$F,调整区域!$D:$D,$B124,调整区域!$E:$E,$X$84)+SUMIFS(调整区域!$H:$H,调整区域!$D:$D,$B124,调整区域!$G:$G,$X$84)</f>
        <v>0</v>
      </c>
      <c r="Y124" s="4">
        <f>SUMIFS(调整区域!$F:$F,调整区域!$D:$D,$B124,调整区域!$E:$E,$Y$84)+SUMIFS(调整区域!$H:$H,调整区域!$D:$D,$B124,调整区域!$G:$G,$Y$84)</f>
        <v>0</v>
      </c>
    </row>
    <row r="125" ht="15" customHeight="1" spans="1:25">
      <c r="A125" s="7"/>
      <c r="B125" s="10" t="s">
        <v>118</v>
      </c>
      <c r="C125" s="4">
        <f t="shared" si="16"/>
        <v>0</v>
      </c>
      <c r="D125" s="4">
        <f>SUMIFS(调整区域!$F:$F,调整区域!$D:$D,$B125,调整区域!$E:$E,$D$84)+SUMIFS(调整区域!$H:$H,调整区域!$D:$D,$B125,调整区域!$G:$G,$D$84)</f>
        <v>0</v>
      </c>
      <c r="E125" s="4">
        <f>SUMIFS(调整区域!$F:$F,调整区域!$D:$D,$B125,调整区域!$E:$E,$E$84)+SUMIFS(调整区域!$H:$H,调整区域!$D:$D,$B125,调整区域!$G:$G,$E$84)</f>
        <v>0</v>
      </c>
      <c r="F125" s="4">
        <f>SUMIFS(调整区域!$F:$F,调整区域!$D:$D,$B125,调整区域!$E:$E,$F$84)+SUMIFS(调整区域!$H:$H,调整区域!$D:$D,$B125,调整区域!$G:$G,$F$84)</f>
        <v>0</v>
      </c>
      <c r="G125" s="4">
        <f>SUMIFS(调整区域!$F:$F,调整区域!$D:$D,$B125,调整区域!$E:$E,$G$84)+SUMIFS(调整区域!$H:$H,调整区域!$D:$D,$B125,调整区域!$G:$G,$G$84)</f>
        <v>0</v>
      </c>
      <c r="H125" s="139">
        <f>SUMIFS(调整区域!$F:$F,调整区域!$D:$D,$B125,调整区域!$E:$E,$H$84)+SUMIFS(调整区域!$H:$H,调整区域!$D:$D,$B125,调整区域!$G:$G,$H$84)</f>
        <v>0</v>
      </c>
      <c r="I125" s="139">
        <f t="shared" si="17"/>
        <v>0</v>
      </c>
      <c r="J125" s="4">
        <f>SUMIFS(调整区域!$F:$F,调整区域!$D:$D,$B125,调整区域!$E:$E,$J$84)+SUMIFS(调整区域!$H:$H,调整区域!$D:$D,$B125,调整区域!$G:$G,$J$84)</f>
        <v>0</v>
      </c>
      <c r="K125" s="4">
        <f>SUMIFS(调整区域!$F:$F,调整区域!$D:$D,$B125,调整区域!$E:$E,$K$84)+SUMIFS(调整区域!$H:$H,调整区域!$D:$D,$B125,调整区域!$G:$G,$K$84)</f>
        <v>0</v>
      </c>
      <c r="L125" s="4">
        <f>SUMIFS(调整区域!$F:$F,调整区域!$D:$D,$B125,调整区域!$E:$E,$L$84)+SUMIFS(调整区域!$H:$H,调整区域!$D:$D,$B125,调整区域!$G:$G,$L$84)</f>
        <v>0</v>
      </c>
      <c r="M125" s="139">
        <f t="shared" si="18"/>
        <v>0</v>
      </c>
      <c r="N125" s="4">
        <f>SUMIFS(调整区域!$F:$F,调整区域!$D:$D,$B125,调整区域!$E:$E,$N$84)+SUMIFS(调整区域!$H:$H,调整区域!$D:$D,$B125,调整区域!$G:$G,$N$84)</f>
        <v>0</v>
      </c>
      <c r="O125" s="4">
        <f>SUMIFS(调整区域!$F:$F,调整区域!$D:$D,$B125,调整区域!$E:$E,$O$84)+SUMIFS(调整区域!$H:$H,调整区域!$D:$D,$B125,调整区域!$G:$G,$O$84)</f>
        <v>0</v>
      </c>
      <c r="P125" s="139">
        <f t="shared" si="19"/>
        <v>0</v>
      </c>
      <c r="Q125" s="4">
        <f>SUMIFS(调整区域!$F:$F,调整区域!$D:$D,$B125,调整区域!$E:$E,$Q$84)+SUMIFS(调整区域!$H:$H,调整区域!$D:$D,$B125,调整区域!$G:$G,$Q$84)</f>
        <v>0</v>
      </c>
      <c r="R125" s="4">
        <f>SUMIFS(调整区域!$F:$F,调整区域!$D:$D,$B125,调整区域!$E:$E,$R$84)+SUMIFS(调整区域!$H:$H,调整区域!$D:$D,$B125,调整区域!$G:$G,$R$84)</f>
        <v>0</v>
      </c>
      <c r="S125" s="139">
        <f t="shared" si="20"/>
        <v>0</v>
      </c>
      <c r="T125" s="4">
        <f>SUMIFS(调整区域!$F:$F,调整区域!$D:$D,$B125,调整区域!$E:$E,$T$84)+SUMIFS(调整区域!$H:$H,调整区域!$D:$D,$B125,调整区域!$G:$G,$T$84)</f>
        <v>0</v>
      </c>
      <c r="U125" s="4">
        <f>SUMIFS(调整区域!$F:$F,调整区域!$D:$D,$B125,调整区域!$E:$E,$U$84)+SUMIFS(调整区域!$H:$H,调整区域!$D:$D,$B125,调整区域!$G:$G,$U$84)</f>
        <v>0</v>
      </c>
      <c r="V125" s="4">
        <f>SUMIFS(调整区域!$F:$F,调整区域!$D:$D,$B125,调整区域!$E:$E,$V$84)+SUMIFS(调整区域!$H:$H,调整区域!$D:$D,$B125,调整区域!$G:$G,$V$84)</f>
        <v>0</v>
      </c>
      <c r="W125" s="4">
        <f>SUMIFS(调整区域!$F:$F,调整区域!$D:$D,$B125,调整区域!$E:$E,$W$84)+SUMIFS(调整区域!$H:$H,调整区域!$D:$D,$B125,调整区域!$G:$G,$W$84)</f>
        <v>0</v>
      </c>
      <c r="X125" s="4">
        <f>SUMIFS(调整区域!$F:$F,调整区域!$D:$D,$B125,调整区域!$E:$E,$X$84)+SUMIFS(调整区域!$H:$H,调整区域!$D:$D,$B125,调整区域!$G:$G,$X$84)</f>
        <v>0</v>
      </c>
      <c r="Y125" s="4">
        <f>SUMIFS(调整区域!$F:$F,调整区域!$D:$D,$B125,调整区域!$E:$E,$Y$84)+SUMIFS(调整区域!$H:$H,调整区域!$D:$D,$B125,调整区域!$G:$G,$Y$84)</f>
        <v>0</v>
      </c>
    </row>
    <row r="126" ht="15" customHeight="1" spans="1:25">
      <c r="A126" s="7"/>
      <c r="B126" s="10" t="s">
        <v>119</v>
      </c>
      <c r="C126" s="4">
        <f t="shared" si="16"/>
        <v>0</v>
      </c>
      <c r="D126" s="4">
        <f>SUMIFS(调整区域!$F:$F,调整区域!$D:$D,$B126,调整区域!$E:$E,$D$84)+SUMIFS(调整区域!$H:$H,调整区域!$D:$D,$B126,调整区域!$G:$G,$D$84)</f>
        <v>0</v>
      </c>
      <c r="E126" s="4">
        <f>SUMIFS(调整区域!$F:$F,调整区域!$D:$D,$B126,调整区域!$E:$E,$E$84)+SUMIFS(调整区域!$H:$H,调整区域!$D:$D,$B126,调整区域!$G:$G,$E$84)</f>
        <v>0</v>
      </c>
      <c r="F126" s="4">
        <f>SUMIFS(调整区域!$F:$F,调整区域!$D:$D,$B126,调整区域!$E:$E,$F$84)+SUMIFS(调整区域!$H:$H,调整区域!$D:$D,$B126,调整区域!$G:$G,$F$84)</f>
        <v>0</v>
      </c>
      <c r="G126" s="4">
        <f>SUMIFS(调整区域!$F:$F,调整区域!$D:$D,$B126,调整区域!$E:$E,$G$84)+SUMIFS(调整区域!$H:$H,调整区域!$D:$D,$B126,调整区域!$G:$G,$G$84)</f>
        <v>0</v>
      </c>
      <c r="H126" s="139">
        <f>SUMIFS(调整区域!$F:$F,调整区域!$D:$D,$B126,调整区域!$E:$E,$H$84)+SUMIFS(调整区域!$H:$H,调整区域!$D:$D,$B126,调整区域!$G:$G,$H$84)</f>
        <v>0</v>
      </c>
      <c r="I126" s="139">
        <f t="shared" si="17"/>
        <v>0</v>
      </c>
      <c r="J126" s="4">
        <f>SUMIFS(调整区域!$F:$F,调整区域!$D:$D,$B126,调整区域!$E:$E,$J$84)+SUMIFS(调整区域!$H:$H,调整区域!$D:$D,$B126,调整区域!$G:$G,$J$84)</f>
        <v>0</v>
      </c>
      <c r="K126" s="4">
        <f>SUMIFS(调整区域!$F:$F,调整区域!$D:$D,$B126,调整区域!$E:$E,$K$84)+SUMIFS(调整区域!$H:$H,调整区域!$D:$D,$B126,调整区域!$G:$G,$K$84)</f>
        <v>0</v>
      </c>
      <c r="L126" s="4">
        <f>SUMIFS(调整区域!$F:$F,调整区域!$D:$D,$B126,调整区域!$E:$E,$L$84)+SUMIFS(调整区域!$H:$H,调整区域!$D:$D,$B126,调整区域!$G:$G,$L$84)</f>
        <v>0</v>
      </c>
      <c r="M126" s="139">
        <f t="shared" si="18"/>
        <v>0</v>
      </c>
      <c r="N126" s="4">
        <f>SUMIFS(调整区域!$F:$F,调整区域!$D:$D,$B126,调整区域!$E:$E,$N$84)+SUMIFS(调整区域!$H:$H,调整区域!$D:$D,$B126,调整区域!$G:$G,$N$84)</f>
        <v>0</v>
      </c>
      <c r="O126" s="4">
        <f>SUMIFS(调整区域!$F:$F,调整区域!$D:$D,$B126,调整区域!$E:$E,$O$84)+SUMIFS(调整区域!$H:$H,调整区域!$D:$D,$B126,调整区域!$G:$G,$O$84)</f>
        <v>0</v>
      </c>
      <c r="P126" s="139">
        <f t="shared" si="19"/>
        <v>0</v>
      </c>
      <c r="Q126" s="4">
        <f>SUMIFS(调整区域!$F:$F,调整区域!$D:$D,$B126,调整区域!$E:$E,$Q$84)+SUMIFS(调整区域!$H:$H,调整区域!$D:$D,$B126,调整区域!$G:$G,$Q$84)</f>
        <v>0</v>
      </c>
      <c r="R126" s="4">
        <f>SUMIFS(调整区域!$F:$F,调整区域!$D:$D,$B126,调整区域!$E:$E,$R$84)+SUMIFS(调整区域!$H:$H,调整区域!$D:$D,$B126,调整区域!$G:$G,$R$84)</f>
        <v>0</v>
      </c>
      <c r="S126" s="139">
        <f t="shared" si="20"/>
        <v>0</v>
      </c>
      <c r="T126" s="4">
        <f>SUMIFS(调整区域!$F:$F,调整区域!$D:$D,$B126,调整区域!$E:$E,$T$84)+SUMIFS(调整区域!$H:$H,调整区域!$D:$D,$B126,调整区域!$G:$G,$T$84)</f>
        <v>0</v>
      </c>
      <c r="U126" s="4">
        <f>SUMIFS(调整区域!$F:$F,调整区域!$D:$D,$B126,调整区域!$E:$E,$U$84)+SUMIFS(调整区域!$H:$H,调整区域!$D:$D,$B126,调整区域!$G:$G,$U$84)</f>
        <v>0</v>
      </c>
      <c r="V126" s="4">
        <f>SUMIFS(调整区域!$F:$F,调整区域!$D:$D,$B126,调整区域!$E:$E,$V$84)+SUMIFS(调整区域!$H:$H,调整区域!$D:$D,$B126,调整区域!$G:$G,$V$84)</f>
        <v>0</v>
      </c>
      <c r="W126" s="4">
        <f>SUMIFS(调整区域!$F:$F,调整区域!$D:$D,$B126,调整区域!$E:$E,$W$84)+SUMIFS(调整区域!$H:$H,调整区域!$D:$D,$B126,调整区域!$G:$G,$W$84)</f>
        <v>0</v>
      </c>
      <c r="X126" s="4">
        <f>SUMIFS(调整区域!$F:$F,调整区域!$D:$D,$B126,调整区域!$E:$E,$X$84)+SUMIFS(调整区域!$H:$H,调整区域!$D:$D,$B126,调整区域!$G:$G,$X$84)</f>
        <v>0</v>
      </c>
      <c r="Y126" s="4">
        <f>SUMIFS(调整区域!$F:$F,调整区域!$D:$D,$B126,调整区域!$E:$E,$Y$84)+SUMIFS(调整区域!$H:$H,调整区域!$D:$D,$B126,调整区域!$G:$G,$Y$84)</f>
        <v>0</v>
      </c>
    </row>
    <row r="127" ht="15" customHeight="1" spans="1:25">
      <c r="A127" s="7"/>
      <c r="B127" s="10" t="s">
        <v>120</v>
      </c>
      <c r="C127" s="4">
        <f t="shared" si="16"/>
        <v>0</v>
      </c>
      <c r="D127" s="4">
        <f>SUMIFS(调整区域!$F:$F,调整区域!$D:$D,$B127,调整区域!$E:$E,$D$84)+SUMIFS(调整区域!$H:$H,调整区域!$D:$D,$B127,调整区域!$G:$G,$D$84)</f>
        <v>0</v>
      </c>
      <c r="E127" s="4">
        <f>SUMIFS(调整区域!$F:$F,调整区域!$D:$D,$B127,调整区域!$E:$E,$E$84)+SUMIFS(调整区域!$H:$H,调整区域!$D:$D,$B127,调整区域!$G:$G,$E$84)</f>
        <v>0</v>
      </c>
      <c r="F127" s="4">
        <f>SUMIFS(调整区域!$F:$F,调整区域!$D:$D,$B127,调整区域!$E:$E,$F$84)+SUMIFS(调整区域!$H:$H,调整区域!$D:$D,$B127,调整区域!$G:$G,$F$84)</f>
        <v>0</v>
      </c>
      <c r="G127" s="4">
        <f>SUMIFS(调整区域!$F:$F,调整区域!$D:$D,$B127,调整区域!$E:$E,$G$84)+SUMIFS(调整区域!$H:$H,调整区域!$D:$D,$B127,调整区域!$G:$G,$G$84)</f>
        <v>0</v>
      </c>
      <c r="H127" s="139">
        <f>SUMIFS(调整区域!$F:$F,调整区域!$D:$D,$B127,调整区域!$E:$E,$H$84)+SUMIFS(调整区域!$H:$H,调整区域!$D:$D,$B127,调整区域!$G:$G,$H$84)</f>
        <v>0</v>
      </c>
      <c r="I127" s="139">
        <f t="shared" si="17"/>
        <v>0</v>
      </c>
      <c r="J127" s="4">
        <f>SUMIFS(调整区域!$F:$F,调整区域!$D:$D,$B127,调整区域!$E:$E,$J$84)+SUMIFS(调整区域!$H:$H,调整区域!$D:$D,$B127,调整区域!$G:$G,$J$84)</f>
        <v>0</v>
      </c>
      <c r="K127" s="4">
        <f>SUMIFS(调整区域!$F:$F,调整区域!$D:$D,$B127,调整区域!$E:$E,$K$84)+SUMIFS(调整区域!$H:$H,调整区域!$D:$D,$B127,调整区域!$G:$G,$K$84)</f>
        <v>0</v>
      </c>
      <c r="L127" s="4">
        <f>SUMIFS(调整区域!$F:$F,调整区域!$D:$D,$B127,调整区域!$E:$E,$L$84)+SUMIFS(调整区域!$H:$H,调整区域!$D:$D,$B127,调整区域!$G:$G,$L$84)</f>
        <v>0</v>
      </c>
      <c r="M127" s="139">
        <f t="shared" si="18"/>
        <v>0</v>
      </c>
      <c r="N127" s="4">
        <f>SUMIFS(调整区域!$F:$F,调整区域!$D:$D,$B127,调整区域!$E:$E,$N$84)+SUMIFS(调整区域!$H:$H,调整区域!$D:$D,$B127,调整区域!$G:$G,$N$84)</f>
        <v>0</v>
      </c>
      <c r="O127" s="4">
        <f>SUMIFS(调整区域!$F:$F,调整区域!$D:$D,$B127,调整区域!$E:$E,$O$84)+SUMIFS(调整区域!$H:$H,调整区域!$D:$D,$B127,调整区域!$G:$G,$O$84)</f>
        <v>0</v>
      </c>
      <c r="P127" s="139">
        <f t="shared" si="19"/>
        <v>0</v>
      </c>
      <c r="Q127" s="4">
        <f>SUMIFS(调整区域!$F:$F,调整区域!$D:$D,$B127,调整区域!$E:$E,$Q$84)+SUMIFS(调整区域!$H:$H,调整区域!$D:$D,$B127,调整区域!$G:$G,$Q$84)</f>
        <v>0</v>
      </c>
      <c r="R127" s="4">
        <f>SUMIFS(调整区域!$F:$F,调整区域!$D:$D,$B127,调整区域!$E:$E,$R$84)+SUMIFS(调整区域!$H:$H,调整区域!$D:$D,$B127,调整区域!$G:$G,$R$84)</f>
        <v>0</v>
      </c>
      <c r="S127" s="139">
        <f t="shared" si="20"/>
        <v>0</v>
      </c>
      <c r="T127" s="4">
        <f>SUMIFS(调整区域!$F:$F,调整区域!$D:$D,$B127,调整区域!$E:$E,$T$84)+SUMIFS(调整区域!$H:$H,调整区域!$D:$D,$B127,调整区域!$G:$G,$T$84)</f>
        <v>0</v>
      </c>
      <c r="U127" s="4">
        <f>SUMIFS(调整区域!$F:$F,调整区域!$D:$D,$B127,调整区域!$E:$E,$U$84)+SUMIFS(调整区域!$H:$H,调整区域!$D:$D,$B127,调整区域!$G:$G,$U$84)</f>
        <v>0</v>
      </c>
      <c r="V127" s="4">
        <f>SUMIFS(调整区域!$F:$F,调整区域!$D:$D,$B127,调整区域!$E:$E,$V$84)+SUMIFS(调整区域!$H:$H,调整区域!$D:$D,$B127,调整区域!$G:$G,$V$84)</f>
        <v>0</v>
      </c>
      <c r="W127" s="4">
        <f>SUMIFS(调整区域!$F:$F,调整区域!$D:$D,$B127,调整区域!$E:$E,$W$84)+SUMIFS(调整区域!$H:$H,调整区域!$D:$D,$B127,调整区域!$G:$G,$W$84)</f>
        <v>0</v>
      </c>
      <c r="X127" s="4">
        <f>SUMIFS(调整区域!$F:$F,调整区域!$D:$D,$B127,调整区域!$E:$E,$X$84)+SUMIFS(调整区域!$H:$H,调整区域!$D:$D,$B127,调整区域!$G:$G,$X$84)</f>
        <v>0</v>
      </c>
      <c r="Y127" s="4">
        <f>SUMIFS(调整区域!$F:$F,调整区域!$D:$D,$B127,调整区域!$E:$E,$Y$84)+SUMIFS(调整区域!$H:$H,调整区域!$D:$D,$B127,调整区域!$G:$G,$Y$84)</f>
        <v>0</v>
      </c>
    </row>
    <row r="128" ht="15" customHeight="1" spans="1:25">
      <c r="A128" s="7"/>
      <c r="B128" s="10" t="s">
        <v>121</v>
      </c>
      <c r="C128" s="4">
        <f t="shared" si="16"/>
        <v>0</v>
      </c>
      <c r="D128" s="4">
        <f>SUMIFS(调整区域!$F:$F,调整区域!$D:$D,$B128,调整区域!$E:$E,$D$84)+SUMIFS(调整区域!$H:$H,调整区域!$D:$D,$B128,调整区域!$G:$G,$D$84)</f>
        <v>0</v>
      </c>
      <c r="E128" s="4">
        <f>SUMIFS(调整区域!$F:$F,调整区域!$D:$D,$B128,调整区域!$E:$E,$E$84)+SUMIFS(调整区域!$H:$H,调整区域!$D:$D,$B128,调整区域!$G:$G,$E$84)</f>
        <v>0</v>
      </c>
      <c r="F128" s="4">
        <f>SUMIFS(调整区域!$F:$F,调整区域!$D:$D,$B128,调整区域!$E:$E,$F$84)+SUMIFS(调整区域!$H:$H,调整区域!$D:$D,$B128,调整区域!$G:$G,$F$84)</f>
        <v>0</v>
      </c>
      <c r="G128" s="4">
        <f>SUMIFS(调整区域!$F:$F,调整区域!$D:$D,$B128,调整区域!$E:$E,$G$84)+SUMIFS(调整区域!$H:$H,调整区域!$D:$D,$B128,调整区域!$G:$G,$G$84)</f>
        <v>0</v>
      </c>
      <c r="H128" s="139">
        <f>SUMIFS(调整区域!$F:$F,调整区域!$D:$D,$B128,调整区域!$E:$E,$H$84)+SUMIFS(调整区域!$H:$H,调整区域!$D:$D,$B128,调整区域!$G:$G,$H$84)</f>
        <v>0</v>
      </c>
      <c r="I128" s="139">
        <f t="shared" si="17"/>
        <v>0</v>
      </c>
      <c r="J128" s="4">
        <f>SUMIFS(调整区域!$F:$F,调整区域!$D:$D,$B128,调整区域!$E:$E,$J$84)+SUMIFS(调整区域!$H:$H,调整区域!$D:$D,$B128,调整区域!$G:$G,$J$84)</f>
        <v>0</v>
      </c>
      <c r="K128" s="4">
        <f>SUMIFS(调整区域!$F:$F,调整区域!$D:$D,$B128,调整区域!$E:$E,$K$84)+SUMIFS(调整区域!$H:$H,调整区域!$D:$D,$B128,调整区域!$G:$G,$K$84)</f>
        <v>0</v>
      </c>
      <c r="L128" s="4">
        <f>SUMIFS(调整区域!$F:$F,调整区域!$D:$D,$B128,调整区域!$E:$E,$L$84)+SUMIFS(调整区域!$H:$H,调整区域!$D:$D,$B128,调整区域!$G:$G,$L$84)</f>
        <v>0</v>
      </c>
      <c r="M128" s="139">
        <f t="shared" si="18"/>
        <v>0</v>
      </c>
      <c r="N128" s="4">
        <f>SUMIFS(调整区域!$F:$F,调整区域!$D:$D,$B128,调整区域!$E:$E,$N$84)+SUMIFS(调整区域!$H:$H,调整区域!$D:$D,$B128,调整区域!$G:$G,$N$84)</f>
        <v>0</v>
      </c>
      <c r="O128" s="4">
        <f>SUMIFS(调整区域!$F:$F,调整区域!$D:$D,$B128,调整区域!$E:$E,$O$84)+SUMIFS(调整区域!$H:$H,调整区域!$D:$D,$B128,调整区域!$G:$G,$O$84)</f>
        <v>0</v>
      </c>
      <c r="P128" s="139">
        <f t="shared" si="19"/>
        <v>0</v>
      </c>
      <c r="Q128" s="4">
        <f>SUMIFS(调整区域!$F:$F,调整区域!$D:$D,$B128,调整区域!$E:$E,$Q$84)+SUMIFS(调整区域!$H:$H,调整区域!$D:$D,$B128,调整区域!$G:$G,$Q$84)</f>
        <v>0</v>
      </c>
      <c r="R128" s="4">
        <f>SUMIFS(调整区域!$F:$F,调整区域!$D:$D,$B128,调整区域!$E:$E,$R$84)+SUMIFS(调整区域!$H:$H,调整区域!$D:$D,$B128,调整区域!$G:$G,$R$84)</f>
        <v>0</v>
      </c>
      <c r="S128" s="139">
        <f t="shared" si="20"/>
        <v>0</v>
      </c>
      <c r="T128" s="4">
        <f>SUMIFS(调整区域!$F:$F,调整区域!$D:$D,$B128,调整区域!$E:$E,$T$84)+SUMIFS(调整区域!$H:$H,调整区域!$D:$D,$B128,调整区域!$G:$G,$T$84)</f>
        <v>0</v>
      </c>
      <c r="U128" s="4">
        <f>SUMIFS(调整区域!$F:$F,调整区域!$D:$D,$B128,调整区域!$E:$E,$U$84)+SUMIFS(调整区域!$H:$H,调整区域!$D:$D,$B128,调整区域!$G:$G,$U$84)</f>
        <v>0</v>
      </c>
      <c r="V128" s="4">
        <f>SUMIFS(调整区域!$F:$F,调整区域!$D:$D,$B128,调整区域!$E:$E,$V$84)+SUMIFS(调整区域!$H:$H,调整区域!$D:$D,$B128,调整区域!$G:$G,$V$84)</f>
        <v>0</v>
      </c>
      <c r="W128" s="4">
        <f>SUMIFS(调整区域!$F:$F,调整区域!$D:$D,$B128,调整区域!$E:$E,$W$84)+SUMIFS(调整区域!$H:$H,调整区域!$D:$D,$B128,调整区域!$G:$G,$W$84)</f>
        <v>0</v>
      </c>
      <c r="X128" s="4">
        <f>SUMIFS(调整区域!$F:$F,调整区域!$D:$D,$B128,调整区域!$E:$E,$X$84)+SUMIFS(调整区域!$H:$H,调整区域!$D:$D,$B128,调整区域!$G:$G,$X$84)</f>
        <v>0</v>
      </c>
      <c r="Y128" s="4">
        <f>SUMIFS(调整区域!$F:$F,调整区域!$D:$D,$B128,调整区域!$E:$E,$Y$84)+SUMIFS(调整区域!$H:$H,调整区域!$D:$D,$B128,调整区域!$G:$G,$Y$84)</f>
        <v>0</v>
      </c>
    </row>
    <row r="129" ht="15" customHeight="1" spans="1:25">
      <c r="A129" s="7"/>
      <c r="B129" s="10" t="s">
        <v>122</v>
      </c>
      <c r="C129" s="4">
        <f t="shared" si="16"/>
        <v>0</v>
      </c>
      <c r="D129" s="4">
        <f>SUMIFS(调整区域!$F:$F,调整区域!$D:$D,$B129,调整区域!$E:$E,$D$84)+SUMIFS(调整区域!$H:$H,调整区域!$D:$D,$B129,调整区域!$G:$G,$D$84)</f>
        <v>0</v>
      </c>
      <c r="E129" s="4">
        <f>SUMIFS(调整区域!$F:$F,调整区域!$D:$D,$B129,调整区域!$E:$E,$E$84)+SUMIFS(调整区域!$H:$H,调整区域!$D:$D,$B129,调整区域!$G:$G,$E$84)</f>
        <v>0</v>
      </c>
      <c r="F129" s="4">
        <f>SUMIFS(调整区域!$F:$F,调整区域!$D:$D,$B129,调整区域!$E:$E,$F$84)+SUMIFS(调整区域!$H:$H,调整区域!$D:$D,$B129,调整区域!$G:$G,$F$84)</f>
        <v>0</v>
      </c>
      <c r="G129" s="4">
        <f>SUMIFS(调整区域!$F:$F,调整区域!$D:$D,$B129,调整区域!$E:$E,$G$84)+SUMIFS(调整区域!$H:$H,调整区域!$D:$D,$B129,调整区域!$G:$G,$G$84)</f>
        <v>0</v>
      </c>
      <c r="H129" s="139">
        <f>SUMIFS(调整区域!$F:$F,调整区域!$D:$D,$B129,调整区域!$E:$E,$H$84)+SUMIFS(调整区域!$H:$H,调整区域!$D:$D,$B129,调整区域!$G:$G,$H$84)</f>
        <v>0</v>
      </c>
      <c r="I129" s="139">
        <f t="shared" si="17"/>
        <v>0</v>
      </c>
      <c r="J129" s="4">
        <f>SUMIFS(调整区域!$F:$F,调整区域!$D:$D,$B129,调整区域!$E:$E,$J$84)+SUMIFS(调整区域!$H:$H,调整区域!$D:$D,$B129,调整区域!$G:$G,$J$84)</f>
        <v>0</v>
      </c>
      <c r="K129" s="4">
        <f>SUMIFS(调整区域!$F:$F,调整区域!$D:$D,$B129,调整区域!$E:$E,$K$84)+SUMIFS(调整区域!$H:$H,调整区域!$D:$D,$B129,调整区域!$G:$G,$K$84)</f>
        <v>0</v>
      </c>
      <c r="L129" s="4">
        <f>SUMIFS(调整区域!$F:$F,调整区域!$D:$D,$B129,调整区域!$E:$E,$L$84)+SUMIFS(调整区域!$H:$H,调整区域!$D:$D,$B129,调整区域!$G:$G,$L$84)</f>
        <v>0</v>
      </c>
      <c r="M129" s="139">
        <f t="shared" si="18"/>
        <v>0</v>
      </c>
      <c r="N129" s="4">
        <f>SUMIFS(调整区域!$F:$F,调整区域!$D:$D,$B129,调整区域!$E:$E,$N$84)+SUMIFS(调整区域!$H:$H,调整区域!$D:$D,$B129,调整区域!$G:$G,$N$84)</f>
        <v>0</v>
      </c>
      <c r="O129" s="4">
        <f>SUMIFS(调整区域!$F:$F,调整区域!$D:$D,$B129,调整区域!$E:$E,$O$84)+SUMIFS(调整区域!$H:$H,调整区域!$D:$D,$B129,调整区域!$G:$G,$O$84)</f>
        <v>0</v>
      </c>
      <c r="P129" s="139">
        <f t="shared" si="19"/>
        <v>0</v>
      </c>
      <c r="Q129" s="4">
        <f>SUMIFS(调整区域!$F:$F,调整区域!$D:$D,$B129,调整区域!$E:$E,$Q$84)+SUMIFS(调整区域!$H:$H,调整区域!$D:$D,$B129,调整区域!$G:$G,$Q$84)</f>
        <v>0</v>
      </c>
      <c r="R129" s="4">
        <f>SUMIFS(调整区域!$F:$F,调整区域!$D:$D,$B129,调整区域!$E:$E,$R$84)+SUMIFS(调整区域!$H:$H,调整区域!$D:$D,$B129,调整区域!$G:$G,$R$84)</f>
        <v>0</v>
      </c>
      <c r="S129" s="139">
        <f t="shared" si="20"/>
        <v>0</v>
      </c>
      <c r="T129" s="4">
        <f>SUMIFS(调整区域!$F:$F,调整区域!$D:$D,$B129,调整区域!$E:$E,$T$84)+SUMIFS(调整区域!$H:$H,调整区域!$D:$D,$B129,调整区域!$G:$G,$T$84)</f>
        <v>0</v>
      </c>
      <c r="U129" s="4">
        <f>SUMIFS(调整区域!$F:$F,调整区域!$D:$D,$B129,调整区域!$E:$E,$U$84)+SUMIFS(调整区域!$H:$H,调整区域!$D:$D,$B129,调整区域!$G:$G,$U$84)</f>
        <v>0</v>
      </c>
      <c r="V129" s="4">
        <f>SUMIFS(调整区域!$F:$F,调整区域!$D:$D,$B129,调整区域!$E:$E,$V$84)+SUMIFS(调整区域!$H:$H,调整区域!$D:$D,$B129,调整区域!$G:$G,$V$84)</f>
        <v>0</v>
      </c>
      <c r="W129" s="4">
        <f>SUMIFS(调整区域!$F:$F,调整区域!$D:$D,$B129,调整区域!$E:$E,$W$84)+SUMIFS(调整区域!$H:$H,调整区域!$D:$D,$B129,调整区域!$G:$G,$W$84)</f>
        <v>0</v>
      </c>
      <c r="X129" s="4">
        <f>SUMIFS(调整区域!$F:$F,调整区域!$D:$D,$B129,调整区域!$E:$E,$X$84)+SUMIFS(调整区域!$H:$H,调整区域!$D:$D,$B129,调整区域!$G:$G,$X$84)</f>
        <v>0</v>
      </c>
      <c r="Y129" s="4">
        <f>SUMIFS(调整区域!$F:$F,调整区域!$D:$D,$B129,调整区域!$E:$E,$Y$84)+SUMIFS(调整区域!$H:$H,调整区域!$D:$D,$B129,调整区域!$G:$G,$Y$84)</f>
        <v>0</v>
      </c>
    </row>
    <row r="130" ht="15" customHeight="1" spans="1:25">
      <c r="A130" s="7"/>
      <c r="B130" s="13" t="s">
        <v>123</v>
      </c>
      <c r="C130" s="4">
        <f t="shared" si="16"/>
        <v>0</v>
      </c>
      <c r="D130" s="4">
        <f>SUMIFS(调整区域!$F:$F,调整区域!$D:$D,$B130,调整区域!$E:$E,$D$84)+SUMIFS(调整区域!$H:$H,调整区域!$D:$D,$B130,调整区域!$G:$G,$D$84)</f>
        <v>0</v>
      </c>
      <c r="E130" s="4">
        <f>SUMIFS(调整区域!$F:$F,调整区域!$D:$D,$B130,调整区域!$E:$E,$E$84)+SUMIFS(调整区域!$H:$H,调整区域!$D:$D,$B130,调整区域!$G:$G,$E$84)</f>
        <v>0</v>
      </c>
      <c r="F130" s="4">
        <f>SUMIFS(调整区域!$F:$F,调整区域!$D:$D,$B130,调整区域!$E:$E,$F$84)+SUMIFS(调整区域!$H:$H,调整区域!$D:$D,$B130,调整区域!$G:$G,$F$84)</f>
        <v>0</v>
      </c>
      <c r="G130" s="4">
        <f>SUMIFS(调整区域!$F:$F,调整区域!$D:$D,$B130,调整区域!$E:$E,$G$84)+SUMIFS(调整区域!$H:$H,调整区域!$D:$D,$B130,调整区域!$G:$G,$G$84)</f>
        <v>0</v>
      </c>
      <c r="H130" s="139">
        <f>SUMIFS(调整区域!$F:$F,调整区域!$D:$D,$B130,调整区域!$E:$E,$H$84)+SUMIFS(调整区域!$H:$H,调整区域!$D:$D,$B130,调整区域!$G:$G,$H$84)</f>
        <v>0</v>
      </c>
      <c r="I130" s="139">
        <f t="shared" si="17"/>
        <v>0</v>
      </c>
      <c r="J130" s="4">
        <f>SUMIFS(调整区域!$F:$F,调整区域!$D:$D,$B130,调整区域!$E:$E,$J$84)+SUMIFS(调整区域!$H:$H,调整区域!$D:$D,$B130,调整区域!$G:$G,$J$84)</f>
        <v>0</v>
      </c>
      <c r="K130" s="4">
        <f>SUMIFS(调整区域!$F:$F,调整区域!$D:$D,$B130,调整区域!$E:$E,$K$84)+SUMIFS(调整区域!$H:$H,调整区域!$D:$D,$B130,调整区域!$G:$G,$K$84)</f>
        <v>0</v>
      </c>
      <c r="L130" s="4">
        <f>SUMIFS(调整区域!$F:$F,调整区域!$D:$D,$B130,调整区域!$E:$E,$L$84)+SUMIFS(调整区域!$H:$H,调整区域!$D:$D,$B130,调整区域!$G:$G,$L$84)</f>
        <v>0</v>
      </c>
      <c r="M130" s="139">
        <f t="shared" si="18"/>
        <v>0</v>
      </c>
      <c r="N130" s="4">
        <f>SUMIFS(调整区域!$F:$F,调整区域!$D:$D,$B130,调整区域!$E:$E,$N$84)+SUMIFS(调整区域!$H:$H,调整区域!$D:$D,$B130,调整区域!$G:$G,$N$84)</f>
        <v>0</v>
      </c>
      <c r="O130" s="4">
        <f>SUMIFS(调整区域!$F:$F,调整区域!$D:$D,$B130,调整区域!$E:$E,$O$84)+SUMIFS(调整区域!$H:$H,调整区域!$D:$D,$B130,调整区域!$G:$G,$O$84)</f>
        <v>0</v>
      </c>
      <c r="P130" s="139">
        <f t="shared" si="19"/>
        <v>0</v>
      </c>
      <c r="Q130" s="4">
        <f>SUMIFS(调整区域!$F:$F,调整区域!$D:$D,$B130,调整区域!$E:$E,$Q$84)+SUMIFS(调整区域!$H:$H,调整区域!$D:$D,$B130,调整区域!$G:$G,$Q$84)</f>
        <v>0</v>
      </c>
      <c r="R130" s="4">
        <f>SUMIFS(调整区域!$F:$F,调整区域!$D:$D,$B130,调整区域!$E:$E,$R$84)+SUMIFS(调整区域!$H:$H,调整区域!$D:$D,$B130,调整区域!$G:$G,$R$84)</f>
        <v>0</v>
      </c>
      <c r="S130" s="139">
        <f t="shared" si="20"/>
        <v>0</v>
      </c>
      <c r="T130" s="4">
        <f>SUMIFS(调整区域!$F:$F,调整区域!$D:$D,$B130,调整区域!$E:$E,$T$84)+SUMIFS(调整区域!$H:$H,调整区域!$D:$D,$B130,调整区域!$G:$G,$T$84)</f>
        <v>0</v>
      </c>
      <c r="U130" s="4">
        <f>SUMIFS(调整区域!$F:$F,调整区域!$D:$D,$B130,调整区域!$E:$E,$U$84)+SUMIFS(调整区域!$H:$H,调整区域!$D:$D,$B130,调整区域!$G:$G,$U$84)</f>
        <v>0</v>
      </c>
      <c r="V130" s="4">
        <f>SUMIFS(调整区域!$F:$F,调整区域!$D:$D,$B130,调整区域!$E:$E,$V$84)+SUMIFS(调整区域!$H:$H,调整区域!$D:$D,$B130,调整区域!$G:$G,$V$84)</f>
        <v>0</v>
      </c>
      <c r="W130" s="4">
        <f>SUMIFS(调整区域!$F:$F,调整区域!$D:$D,$B130,调整区域!$E:$E,$W$84)+SUMIFS(调整区域!$H:$H,调整区域!$D:$D,$B130,调整区域!$G:$G,$W$84)</f>
        <v>0</v>
      </c>
      <c r="X130" s="4">
        <f>SUMIFS(调整区域!$F:$F,调整区域!$D:$D,$B130,调整区域!$E:$E,$X$84)+SUMIFS(调整区域!$H:$H,调整区域!$D:$D,$B130,调整区域!$G:$G,$X$84)</f>
        <v>0</v>
      </c>
      <c r="Y130" s="4">
        <f>SUMIFS(调整区域!$F:$F,调整区域!$D:$D,$B130,调整区域!$E:$E,$Y$84)+SUMIFS(调整区域!$H:$H,调整区域!$D:$D,$B130,调整区域!$G:$G,$Y$84)</f>
        <v>0</v>
      </c>
    </row>
    <row r="131" ht="15" customHeight="1" spans="1:25">
      <c r="A131" s="7"/>
      <c r="B131" s="13" t="s">
        <v>124</v>
      </c>
      <c r="C131" s="4">
        <f t="shared" si="16"/>
        <v>0</v>
      </c>
      <c r="D131" s="4">
        <f>SUMIFS(调整区域!$F:$F,调整区域!$D:$D,$B131,调整区域!$E:$E,$D$84)+SUMIFS(调整区域!$H:$H,调整区域!$D:$D,$B131,调整区域!$G:$G,$D$84)</f>
        <v>0</v>
      </c>
      <c r="E131" s="4">
        <f>SUMIFS(调整区域!$F:$F,调整区域!$D:$D,$B131,调整区域!$E:$E,$E$84)+SUMIFS(调整区域!$H:$H,调整区域!$D:$D,$B131,调整区域!$G:$G,$E$84)</f>
        <v>0</v>
      </c>
      <c r="F131" s="4">
        <f>SUMIFS(调整区域!$F:$F,调整区域!$D:$D,$B131,调整区域!$E:$E,$F$84)+SUMIFS(调整区域!$H:$H,调整区域!$D:$D,$B131,调整区域!$G:$G,$F$84)</f>
        <v>0</v>
      </c>
      <c r="G131" s="4">
        <f>SUMIFS(调整区域!$F:$F,调整区域!$D:$D,$B131,调整区域!$E:$E,$G$84)+SUMIFS(调整区域!$H:$H,调整区域!$D:$D,$B131,调整区域!$G:$G,$G$84)</f>
        <v>0</v>
      </c>
      <c r="H131" s="139">
        <f>SUMIFS(调整区域!$F:$F,调整区域!$D:$D,$B131,调整区域!$E:$E,$H$84)+SUMIFS(调整区域!$H:$H,调整区域!$D:$D,$B131,调整区域!$G:$G,$H$84)</f>
        <v>0</v>
      </c>
      <c r="I131" s="139">
        <f t="shared" si="17"/>
        <v>0</v>
      </c>
      <c r="J131" s="4">
        <f>SUMIFS(调整区域!$F:$F,调整区域!$D:$D,$B131,调整区域!$E:$E,$J$84)+SUMIFS(调整区域!$H:$H,调整区域!$D:$D,$B131,调整区域!$G:$G,$J$84)</f>
        <v>0</v>
      </c>
      <c r="K131" s="4">
        <f>SUMIFS(调整区域!$F:$F,调整区域!$D:$D,$B131,调整区域!$E:$E,$K$84)+SUMIFS(调整区域!$H:$H,调整区域!$D:$D,$B131,调整区域!$G:$G,$K$84)</f>
        <v>0</v>
      </c>
      <c r="L131" s="4">
        <f>SUMIFS(调整区域!$F:$F,调整区域!$D:$D,$B131,调整区域!$E:$E,$L$84)+SUMIFS(调整区域!$H:$H,调整区域!$D:$D,$B131,调整区域!$G:$G,$L$84)</f>
        <v>0</v>
      </c>
      <c r="M131" s="139">
        <f t="shared" si="18"/>
        <v>0</v>
      </c>
      <c r="N131" s="4">
        <f>SUMIFS(调整区域!$F:$F,调整区域!$D:$D,$B131,调整区域!$E:$E,$N$84)+SUMIFS(调整区域!$H:$H,调整区域!$D:$D,$B131,调整区域!$G:$G,$N$84)</f>
        <v>0</v>
      </c>
      <c r="O131" s="4">
        <f>SUMIFS(调整区域!$F:$F,调整区域!$D:$D,$B131,调整区域!$E:$E,$O$84)+SUMIFS(调整区域!$H:$H,调整区域!$D:$D,$B131,调整区域!$G:$G,$O$84)</f>
        <v>0</v>
      </c>
      <c r="P131" s="139">
        <f t="shared" si="19"/>
        <v>0</v>
      </c>
      <c r="Q131" s="4">
        <f>SUMIFS(调整区域!$F:$F,调整区域!$D:$D,$B131,调整区域!$E:$E,$Q$84)+SUMIFS(调整区域!$H:$H,调整区域!$D:$D,$B131,调整区域!$G:$G,$Q$84)</f>
        <v>0</v>
      </c>
      <c r="R131" s="4">
        <f>SUMIFS(调整区域!$F:$F,调整区域!$D:$D,$B131,调整区域!$E:$E,$R$84)+SUMIFS(调整区域!$H:$H,调整区域!$D:$D,$B131,调整区域!$G:$G,$R$84)</f>
        <v>0</v>
      </c>
      <c r="S131" s="139">
        <f t="shared" si="20"/>
        <v>0</v>
      </c>
      <c r="T131" s="4">
        <f>SUMIFS(调整区域!$F:$F,调整区域!$D:$D,$B131,调整区域!$E:$E,$T$84)+SUMIFS(调整区域!$H:$H,调整区域!$D:$D,$B131,调整区域!$G:$G,$T$84)</f>
        <v>0</v>
      </c>
      <c r="U131" s="4">
        <f>SUMIFS(调整区域!$F:$F,调整区域!$D:$D,$B131,调整区域!$E:$E,$U$84)+SUMIFS(调整区域!$H:$H,调整区域!$D:$D,$B131,调整区域!$G:$G,$U$84)</f>
        <v>0</v>
      </c>
      <c r="V131" s="4">
        <f>SUMIFS(调整区域!$F:$F,调整区域!$D:$D,$B131,调整区域!$E:$E,$V$84)+SUMIFS(调整区域!$H:$H,调整区域!$D:$D,$B131,调整区域!$G:$G,$V$84)</f>
        <v>0</v>
      </c>
      <c r="W131" s="4">
        <f>SUMIFS(调整区域!$F:$F,调整区域!$D:$D,$B131,调整区域!$E:$E,$W$84)+SUMIFS(调整区域!$H:$H,调整区域!$D:$D,$B131,调整区域!$G:$G,$W$84)</f>
        <v>0</v>
      </c>
      <c r="X131" s="4">
        <f>SUMIFS(调整区域!$F:$F,调整区域!$D:$D,$B131,调整区域!$E:$E,$X$84)+SUMIFS(调整区域!$H:$H,调整区域!$D:$D,$B131,调整区域!$G:$G,$X$84)</f>
        <v>0</v>
      </c>
      <c r="Y131" s="4">
        <f>SUMIFS(调整区域!$F:$F,调整区域!$D:$D,$B131,调整区域!$E:$E,$Y$84)+SUMIFS(调整区域!$H:$H,调整区域!$D:$D,$B131,调整区域!$G:$G,$Y$84)</f>
        <v>0</v>
      </c>
    </row>
    <row r="132" ht="15" customHeight="1" spans="1:25">
      <c r="A132" s="7"/>
      <c r="B132" s="18" t="s">
        <v>125</v>
      </c>
      <c r="C132" s="4">
        <f t="shared" si="16"/>
        <v>0</v>
      </c>
      <c r="D132" s="4">
        <f>SUMIFS(调整区域!$F:$F,调整区域!$D:$D,$B132,调整区域!$E:$E,$D$84)+SUMIFS(调整区域!$H:$H,调整区域!$D:$D,$B132,调整区域!$G:$G,$D$84)</f>
        <v>0</v>
      </c>
      <c r="E132" s="4">
        <f>SUMIFS(调整区域!$F:$F,调整区域!$D:$D,$B132,调整区域!$E:$E,$E$84)+SUMIFS(调整区域!$H:$H,调整区域!$D:$D,$B132,调整区域!$G:$G,$E$84)</f>
        <v>0</v>
      </c>
      <c r="F132" s="4">
        <f>SUMIFS(调整区域!$F:$F,调整区域!$D:$D,$B132,调整区域!$E:$E,$F$84)+SUMIFS(调整区域!$H:$H,调整区域!$D:$D,$B132,调整区域!$G:$G,$F$84)</f>
        <v>0</v>
      </c>
      <c r="G132" s="4">
        <f>SUMIFS(调整区域!$F:$F,调整区域!$D:$D,$B132,调整区域!$E:$E,$G$84)+SUMIFS(调整区域!$H:$H,调整区域!$D:$D,$B132,调整区域!$G:$G,$G$84)</f>
        <v>0</v>
      </c>
      <c r="H132" s="139">
        <f>SUMIFS(调整区域!$F:$F,调整区域!$D:$D,$B132,调整区域!$E:$E,$H$84)+SUMIFS(调整区域!$H:$H,调整区域!$D:$D,$B132,调整区域!$G:$G,$H$84)</f>
        <v>0</v>
      </c>
      <c r="I132" s="139">
        <f t="shared" si="17"/>
        <v>0</v>
      </c>
      <c r="J132" s="4">
        <f>SUMIFS(调整区域!$F:$F,调整区域!$D:$D,$B132,调整区域!$E:$E,$J$84)+SUMIFS(调整区域!$H:$H,调整区域!$D:$D,$B132,调整区域!$G:$G,$J$84)</f>
        <v>0</v>
      </c>
      <c r="K132" s="4">
        <f>SUMIFS(调整区域!$F:$F,调整区域!$D:$D,$B132,调整区域!$E:$E,$K$84)+SUMIFS(调整区域!$H:$H,调整区域!$D:$D,$B132,调整区域!$G:$G,$K$84)</f>
        <v>0</v>
      </c>
      <c r="L132" s="4">
        <f>SUMIFS(调整区域!$F:$F,调整区域!$D:$D,$B132,调整区域!$E:$E,$L$84)+SUMIFS(调整区域!$H:$H,调整区域!$D:$D,$B132,调整区域!$G:$G,$L$84)</f>
        <v>0</v>
      </c>
      <c r="M132" s="139">
        <f t="shared" si="18"/>
        <v>0</v>
      </c>
      <c r="N132" s="4">
        <f>SUMIFS(调整区域!$F:$F,调整区域!$D:$D,$B132,调整区域!$E:$E,$N$84)+SUMIFS(调整区域!$H:$H,调整区域!$D:$D,$B132,调整区域!$G:$G,$N$84)</f>
        <v>0</v>
      </c>
      <c r="O132" s="4">
        <f>SUMIFS(调整区域!$F:$F,调整区域!$D:$D,$B132,调整区域!$E:$E,$O$84)+SUMIFS(调整区域!$H:$H,调整区域!$D:$D,$B132,调整区域!$G:$G,$O$84)</f>
        <v>0</v>
      </c>
      <c r="P132" s="139">
        <f t="shared" si="19"/>
        <v>0</v>
      </c>
      <c r="Q132" s="4">
        <f>SUMIFS(调整区域!$F:$F,调整区域!$D:$D,$B132,调整区域!$E:$E,$Q$84)+SUMIFS(调整区域!$H:$H,调整区域!$D:$D,$B132,调整区域!$G:$G,$Q$84)</f>
        <v>0</v>
      </c>
      <c r="R132" s="4">
        <f>SUMIFS(调整区域!$F:$F,调整区域!$D:$D,$B132,调整区域!$E:$E,$R$84)+SUMIFS(调整区域!$H:$H,调整区域!$D:$D,$B132,调整区域!$G:$G,$R$84)</f>
        <v>0</v>
      </c>
      <c r="S132" s="139">
        <f t="shared" si="20"/>
        <v>0</v>
      </c>
      <c r="T132" s="4">
        <f>SUMIFS(调整区域!$F:$F,调整区域!$D:$D,$B132,调整区域!$E:$E,$T$84)+SUMIFS(调整区域!$H:$H,调整区域!$D:$D,$B132,调整区域!$G:$G,$T$84)</f>
        <v>0</v>
      </c>
      <c r="U132" s="4">
        <f>SUMIFS(调整区域!$F:$F,调整区域!$D:$D,$B132,调整区域!$E:$E,$U$84)+SUMIFS(调整区域!$H:$H,调整区域!$D:$D,$B132,调整区域!$G:$G,$U$84)</f>
        <v>0</v>
      </c>
      <c r="V132" s="4">
        <f>SUMIFS(调整区域!$F:$F,调整区域!$D:$D,$B132,调整区域!$E:$E,$V$84)+SUMIFS(调整区域!$H:$H,调整区域!$D:$D,$B132,调整区域!$G:$G,$V$84)</f>
        <v>0</v>
      </c>
      <c r="W132" s="4">
        <f>SUMIFS(调整区域!$F:$F,调整区域!$D:$D,$B132,调整区域!$E:$E,$W$84)+SUMIFS(调整区域!$H:$H,调整区域!$D:$D,$B132,调整区域!$G:$G,$W$84)</f>
        <v>0</v>
      </c>
      <c r="X132" s="4">
        <f>SUMIFS(调整区域!$F:$F,调整区域!$D:$D,$B132,调整区域!$E:$E,$X$84)+SUMIFS(调整区域!$H:$H,调整区域!$D:$D,$B132,调整区域!$G:$G,$X$84)</f>
        <v>0</v>
      </c>
      <c r="Y132" s="4">
        <f>SUMIFS(调整区域!$F:$F,调整区域!$D:$D,$B132,调整区域!$E:$E,$Y$84)+SUMIFS(调整区域!$H:$H,调整区域!$D:$D,$B132,调整区域!$G:$G,$Y$84)</f>
        <v>0</v>
      </c>
    </row>
    <row r="133" ht="15" customHeight="1" spans="1:25">
      <c r="A133" s="7"/>
      <c r="B133" s="18" t="s">
        <v>126</v>
      </c>
      <c r="C133" s="4">
        <f t="shared" si="16"/>
        <v>0</v>
      </c>
      <c r="D133" s="4">
        <f>SUMIFS(调整区域!$F:$F,调整区域!$D:$D,$B133,调整区域!$E:$E,$D$84)+SUMIFS(调整区域!$H:$H,调整区域!$D:$D,$B133,调整区域!$G:$G,$D$84)</f>
        <v>0</v>
      </c>
      <c r="E133" s="4">
        <f>SUMIFS(调整区域!$F:$F,调整区域!$D:$D,$B133,调整区域!$E:$E,$E$84)+SUMIFS(调整区域!$H:$H,调整区域!$D:$D,$B133,调整区域!$G:$G,$E$84)</f>
        <v>0</v>
      </c>
      <c r="F133" s="4">
        <f>SUMIFS(调整区域!$F:$F,调整区域!$D:$D,$B133,调整区域!$E:$E,$F$84)+SUMIFS(调整区域!$H:$H,调整区域!$D:$D,$B133,调整区域!$G:$G,$F$84)</f>
        <v>0</v>
      </c>
      <c r="G133" s="4">
        <f>SUMIFS(调整区域!$F:$F,调整区域!$D:$D,$B133,调整区域!$E:$E,$G$84)+SUMIFS(调整区域!$H:$H,调整区域!$D:$D,$B133,调整区域!$G:$G,$G$84)</f>
        <v>0</v>
      </c>
      <c r="H133" s="139">
        <f>SUMIFS(调整区域!$F:$F,调整区域!$D:$D,$B133,调整区域!$E:$E,$H$84)+SUMIFS(调整区域!$H:$H,调整区域!$D:$D,$B133,调整区域!$G:$G,$H$84)</f>
        <v>0</v>
      </c>
      <c r="I133" s="139">
        <f t="shared" si="17"/>
        <v>0</v>
      </c>
      <c r="J133" s="4">
        <f>SUMIFS(调整区域!$F:$F,调整区域!$D:$D,$B133,调整区域!$E:$E,$J$84)+SUMIFS(调整区域!$H:$H,调整区域!$D:$D,$B133,调整区域!$G:$G,$J$84)</f>
        <v>0</v>
      </c>
      <c r="K133" s="4">
        <f>SUMIFS(调整区域!$F:$F,调整区域!$D:$D,$B133,调整区域!$E:$E,$K$84)+SUMIFS(调整区域!$H:$H,调整区域!$D:$D,$B133,调整区域!$G:$G,$K$84)</f>
        <v>0</v>
      </c>
      <c r="L133" s="4">
        <f>SUMIFS(调整区域!$F:$F,调整区域!$D:$D,$B133,调整区域!$E:$E,$L$84)+SUMIFS(调整区域!$H:$H,调整区域!$D:$D,$B133,调整区域!$G:$G,$L$84)</f>
        <v>0</v>
      </c>
      <c r="M133" s="139">
        <f t="shared" si="18"/>
        <v>0</v>
      </c>
      <c r="N133" s="4">
        <f>SUMIFS(调整区域!$F:$F,调整区域!$D:$D,$B133,调整区域!$E:$E,$N$84)+SUMIFS(调整区域!$H:$H,调整区域!$D:$D,$B133,调整区域!$G:$G,$N$84)</f>
        <v>0</v>
      </c>
      <c r="O133" s="4">
        <f>SUMIFS(调整区域!$F:$F,调整区域!$D:$D,$B133,调整区域!$E:$E,$O$84)+SUMIFS(调整区域!$H:$H,调整区域!$D:$D,$B133,调整区域!$G:$G,$O$84)</f>
        <v>0</v>
      </c>
      <c r="P133" s="139">
        <f t="shared" si="19"/>
        <v>0</v>
      </c>
      <c r="Q133" s="4">
        <f>SUMIFS(调整区域!$F:$F,调整区域!$D:$D,$B133,调整区域!$E:$E,$Q$84)+SUMIFS(调整区域!$H:$H,调整区域!$D:$D,$B133,调整区域!$G:$G,$Q$84)</f>
        <v>0</v>
      </c>
      <c r="R133" s="4">
        <f>SUMIFS(调整区域!$F:$F,调整区域!$D:$D,$B133,调整区域!$E:$E,$R$84)+SUMIFS(调整区域!$H:$H,调整区域!$D:$D,$B133,调整区域!$G:$G,$R$84)</f>
        <v>0</v>
      </c>
      <c r="S133" s="139">
        <f t="shared" si="20"/>
        <v>0</v>
      </c>
      <c r="T133" s="4">
        <f>SUMIFS(调整区域!$F:$F,调整区域!$D:$D,$B133,调整区域!$E:$E,$T$84)+SUMIFS(调整区域!$H:$H,调整区域!$D:$D,$B133,调整区域!$G:$G,$T$84)</f>
        <v>0</v>
      </c>
      <c r="U133" s="4">
        <f>SUMIFS(调整区域!$F:$F,调整区域!$D:$D,$B133,调整区域!$E:$E,$U$84)+SUMIFS(调整区域!$H:$H,调整区域!$D:$D,$B133,调整区域!$G:$G,$U$84)</f>
        <v>0</v>
      </c>
      <c r="V133" s="4">
        <f>SUMIFS(调整区域!$F:$F,调整区域!$D:$D,$B133,调整区域!$E:$E,$V$84)+SUMIFS(调整区域!$H:$H,调整区域!$D:$D,$B133,调整区域!$G:$G,$V$84)</f>
        <v>0</v>
      </c>
      <c r="W133" s="4">
        <f>SUMIFS(调整区域!$F:$F,调整区域!$D:$D,$B133,调整区域!$E:$E,$W$84)+SUMIFS(调整区域!$H:$H,调整区域!$D:$D,$B133,调整区域!$G:$G,$W$84)</f>
        <v>0</v>
      </c>
      <c r="X133" s="4">
        <f>SUMIFS(调整区域!$F:$F,调整区域!$D:$D,$B133,调整区域!$E:$E,$X$84)+SUMIFS(调整区域!$H:$H,调整区域!$D:$D,$B133,调整区域!$G:$G,$X$84)</f>
        <v>0</v>
      </c>
      <c r="Y133" s="4">
        <f>SUMIFS(调整区域!$F:$F,调整区域!$D:$D,$B133,调整区域!$E:$E,$Y$84)+SUMIFS(调整区域!$H:$H,调整区域!$D:$D,$B133,调整区域!$G:$G,$Y$84)</f>
        <v>0</v>
      </c>
    </row>
    <row r="134" ht="15" customHeight="1" spans="1:25">
      <c r="A134" s="7"/>
      <c r="B134" s="18" t="s">
        <v>127</v>
      </c>
      <c r="C134" s="4">
        <f t="shared" si="16"/>
        <v>0</v>
      </c>
      <c r="D134" s="4">
        <f>SUMIFS(调整区域!$F:$F,调整区域!$D:$D,$B134,调整区域!$E:$E,$D$84)+SUMIFS(调整区域!$H:$H,调整区域!$D:$D,$B134,调整区域!$G:$G,$D$84)</f>
        <v>0</v>
      </c>
      <c r="E134" s="4">
        <f>SUMIFS(调整区域!$F:$F,调整区域!$D:$D,$B134,调整区域!$E:$E,$E$84)+SUMIFS(调整区域!$H:$H,调整区域!$D:$D,$B134,调整区域!$G:$G,$E$84)</f>
        <v>0</v>
      </c>
      <c r="F134" s="4">
        <f>SUMIFS(调整区域!$F:$F,调整区域!$D:$D,$B134,调整区域!$E:$E,$F$84)+SUMIFS(调整区域!$H:$H,调整区域!$D:$D,$B134,调整区域!$G:$G,$F$84)</f>
        <v>0</v>
      </c>
      <c r="G134" s="4">
        <f>SUMIFS(调整区域!$F:$F,调整区域!$D:$D,$B134,调整区域!$E:$E,$G$84)+SUMIFS(调整区域!$H:$H,调整区域!$D:$D,$B134,调整区域!$G:$G,$G$84)</f>
        <v>0</v>
      </c>
      <c r="H134" s="139">
        <f>SUMIFS(调整区域!$F:$F,调整区域!$D:$D,$B134,调整区域!$E:$E,$H$84)+SUMIFS(调整区域!$H:$H,调整区域!$D:$D,$B134,调整区域!$G:$G,$H$84)</f>
        <v>0</v>
      </c>
      <c r="I134" s="139">
        <f t="shared" si="17"/>
        <v>0</v>
      </c>
      <c r="J134" s="4">
        <f>SUMIFS(调整区域!$F:$F,调整区域!$D:$D,$B134,调整区域!$E:$E,$J$84)+SUMIFS(调整区域!$H:$H,调整区域!$D:$D,$B134,调整区域!$G:$G,$J$84)</f>
        <v>0</v>
      </c>
      <c r="K134" s="4">
        <f>SUMIFS(调整区域!$F:$F,调整区域!$D:$D,$B134,调整区域!$E:$E,$K$84)+SUMIFS(调整区域!$H:$H,调整区域!$D:$D,$B134,调整区域!$G:$G,$K$84)</f>
        <v>0</v>
      </c>
      <c r="L134" s="4">
        <f>SUMIFS(调整区域!$F:$F,调整区域!$D:$D,$B134,调整区域!$E:$E,$L$84)+SUMIFS(调整区域!$H:$H,调整区域!$D:$D,$B134,调整区域!$G:$G,$L$84)</f>
        <v>0</v>
      </c>
      <c r="M134" s="139">
        <f t="shared" si="18"/>
        <v>0</v>
      </c>
      <c r="N134" s="4">
        <f>SUMIFS(调整区域!$F:$F,调整区域!$D:$D,$B134,调整区域!$E:$E,$N$84)+SUMIFS(调整区域!$H:$H,调整区域!$D:$D,$B134,调整区域!$G:$G,$N$84)</f>
        <v>0</v>
      </c>
      <c r="O134" s="4">
        <f>SUMIFS(调整区域!$F:$F,调整区域!$D:$D,$B134,调整区域!$E:$E,$O$84)+SUMIFS(调整区域!$H:$H,调整区域!$D:$D,$B134,调整区域!$G:$G,$O$84)</f>
        <v>0</v>
      </c>
      <c r="P134" s="139">
        <f t="shared" si="19"/>
        <v>0</v>
      </c>
      <c r="Q134" s="4">
        <f>SUMIFS(调整区域!$F:$F,调整区域!$D:$D,$B134,调整区域!$E:$E,$Q$84)+SUMIFS(调整区域!$H:$H,调整区域!$D:$D,$B134,调整区域!$G:$G,$Q$84)</f>
        <v>0</v>
      </c>
      <c r="R134" s="4">
        <f>SUMIFS(调整区域!$F:$F,调整区域!$D:$D,$B134,调整区域!$E:$E,$R$84)+SUMIFS(调整区域!$H:$H,调整区域!$D:$D,$B134,调整区域!$G:$G,$R$84)</f>
        <v>0</v>
      </c>
      <c r="S134" s="139">
        <f t="shared" si="20"/>
        <v>0</v>
      </c>
      <c r="T134" s="4">
        <f>SUMIFS(调整区域!$F:$F,调整区域!$D:$D,$B134,调整区域!$E:$E,$T$84)+SUMIFS(调整区域!$H:$H,调整区域!$D:$D,$B134,调整区域!$G:$G,$T$84)</f>
        <v>0</v>
      </c>
      <c r="U134" s="4">
        <f>SUMIFS(调整区域!$F:$F,调整区域!$D:$D,$B134,调整区域!$E:$E,$U$84)+SUMIFS(调整区域!$H:$H,调整区域!$D:$D,$B134,调整区域!$G:$G,$U$84)</f>
        <v>0</v>
      </c>
      <c r="V134" s="4">
        <f>SUMIFS(调整区域!$F:$F,调整区域!$D:$D,$B134,调整区域!$E:$E,$V$84)+SUMIFS(调整区域!$H:$H,调整区域!$D:$D,$B134,调整区域!$G:$G,$V$84)</f>
        <v>0</v>
      </c>
      <c r="W134" s="4">
        <f>SUMIFS(调整区域!$F:$F,调整区域!$D:$D,$B134,调整区域!$E:$E,$W$84)+SUMIFS(调整区域!$H:$H,调整区域!$D:$D,$B134,调整区域!$G:$G,$W$84)</f>
        <v>0</v>
      </c>
      <c r="X134" s="4">
        <f>SUMIFS(调整区域!$F:$F,调整区域!$D:$D,$B134,调整区域!$E:$E,$X$84)+SUMIFS(调整区域!$H:$H,调整区域!$D:$D,$B134,调整区域!$G:$G,$X$84)</f>
        <v>0</v>
      </c>
      <c r="Y134" s="4">
        <f>SUMIFS(调整区域!$F:$F,调整区域!$D:$D,$B134,调整区域!$E:$E,$Y$84)+SUMIFS(调整区域!$H:$H,调整区域!$D:$D,$B134,调整区域!$G:$G,$Y$84)</f>
        <v>0</v>
      </c>
    </row>
    <row r="135" ht="15" customHeight="1" spans="1:25">
      <c r="A135" s="7"/>
      <c r="B135" s="18" t="s">
        <v>128</v>
      </c>
      <c r="C135" s="4">
        <f t="shared" si="16"/>
        <v>0</v>
      </c>
      <c r="D135" s="4">
        <f>SUMIFS(调整区域!$F:$F,调整区域!$D:$D,$B135,调整区域!$E:$E,$D$84)+SUMIFS(调整区域!$H:$H,调整区域!$D:$D,$B135,调整区域!$G:$G,$D$84)</f>
        <v>0</v>
      </c>
      <c r="E135" s="4">
        <f>SUMIFS(调整区域!$F:$F,调整区域!$D:$D,$B135,调整区域!$E:$E,$E$84)+SUMIFS(调整区域!$H:$H,调整区域!$D:$D,$B135,调整区域!$G:$G,$E$84)</f>
        <v>0</v>
      </c>
      <c r="F135" s="4">
        <f>SUMIFS(调整区域!$F:$F,调整区域!$D:$D,$B135,调整区域!$E:$E,$F$84)+SUMIFS(调整区域!$H:$H,调整区域!$D:$D,$B135,调整区域!$G:$G,$F$84)</f>
        <v>0</v>
      </c>
      <c r="G135" s="4">
        <f>SUMIFS(调整区域!$F:$F,调整区域!$D:$D,$B135,调整区域!$E:$E,$G$84)+SUMIFS(调整区域!$H:$H,调整区域!$D:$D,$B135,调整区域!$G:$G,$G$84)</f>
        <v>0</v>
      </c>
      <c r="H135" s="139">
        <f>SUMIFS(调整区域!$F:$F,调整区域!$D:$D,$B135,调整区域!$E:$E,$H$84)+SUMIFS(调整区域!$H:$H,调整区域!$D:$D,$B135,调整区域!$G:$G,$H$84)</f>
        <v>0</v>
      </c>
      <c r="I135" s="139">
        <f t="shared" si="17"/>
        <v>0</v>
      </c>
      <c r="J135" s="4">
        <f>SUMIFS(调整区域!$F:$F,调整区域!$D:$D,$B135,调整区域!$E:$E,$J$84)+SUMIFS(调整区域!$H:$H,调整区域!$D:$D,$B135,调整区域!$G:$G,$J$84)</f>
        <v>0</v>
      </c>
      <c r="K135" s="4">
        <f>SUMIFS(调整区域!$F:$F,调整区域!$D:$D,$B135,调整区域!$E:$E,$K$84)+SUMIFS(调整区域!$H:$H,调整区域!$D:$D,$B135,调整区域!$G:$G,$K$84)</f>
        <v>0</v>
      </c>
      <c r="L135" s="4">
        <f>SUMIFS(调整区域!$F:$F,调整区域!$D:$D,$B135,调整区域!$E:$E,$L$84)+SUMIFS(调整区域!$H:$H,调整区域!$D:$D,$B135,调整区域!$G:$G,$L$84)</f>
        <v>0</v>
      </c>
      <c r="M135" s="139">
        <f t="shared" si="18"/>
        <v>0</v>
      </c>
      <c r="N135" s="4">
        <f>SUMIFS(调整区域!$F:$F,调整区域!$D:$D,$B135,调整区域!$E:$E,$N$84)+SUMIFS(调整区域!$H:$H,调整区域!$D:$D,$B135,调整区域!$G:$G,$N$84)</f>
        <v>0</v>
      </c>
      <c r="O135" s="4">
        <f>SUMIFS(调整区域!$F:$F,调整区域!$D:$D,$B135,调整区域!$E:$E,$O$84)+SUMIFS(调整区域!$H:$H,调整区域!$D:$D,$B135,调整区域!$G:$G,$O$84)</f>
        <v>0</v>
      </c>
      <c r="P135" s="139">
        <f t="shared" si="19"/>
        <v>0</v>
      </c>
      <c r="Q135" s="4">
        <f>SUMIFS(调整区域!$F:$F,调整区域!$D:$D,$B135,调整区域!$E:$E,$Q$84)+SUMIFS(调整区域!$H:$H,调整区域!$D:$D,$B135,调整区域!$G:$G,$Q$84)</f>
        <v>0</v>
      </c>
      <c r="R135" s="4">
        <f>SUMIFS(调整区域!$F:$F,调整区域!$D:$D,$B135,调整区域!$E:$E,$R$84)+SUMIFS(调整区域!$H:$H,调整区域!$D:$D,$B135,调整区域!$G:$G,$R$84)</f>
        <v>0</v>
      </c>
      <c r="S135" s="139">
        <f t="shared" si="20"/>
        <v>0</v>
      </c>
      <c r="T135" s="4">
        <f>SUMIFS(调整区域!$F:$F,调整区域!$D:$D,$B135,调整区域!$E:$E,$T$84)+SUMIFS(调整区域!$H:$H,调整区域!$D:$D,$B135,调整区域!$G:$G,$T$84)</f>
        <v>0</v>
      </c>
      <c r="U135" s="4">
        <f>SUMIFS(调整区域!$F:$F,调整区域!$D:$D,$B135,调整区域!$E:$E,$U$84)+SUMIFS(调整区域!$H:$H,调整区域!$D:$D,$B135,调整区域!$G:$G,$U$84)</f>
        <v>0</v>
      </c>
      <c r="V135" s="4">
        <f>SUMIFS(调整区域!$F:$F,调整区域!$D:$D,$B135,调整区域!$E:$E,$V$84)+SUMIFS(调整区域!$H:$H,调整区域!$D:$D,$B135,调整区域!$G:$G,$V$84)</f>
        <v>0</v>
      </c>
      <c r="W135" s="4">
        <f>SUMIFS(调整区域!$F:$F,调整区域!$D:$D,$B135,调整区域!$E:$E,$W$84)+SUMIFS(调整区域!$H:$H,调整区域!$D:$D,$B135,调整区域!$G:$G,$W$84)</f>
        <v>0</v>
      </c>
      <c r="X135" s="4">
        <f>SUMIFS(调整区域!$F:$F,调整区域!$D:$D,$B135,调整区域!$E:$E,$X$84)+SUMIFS(调整区域!$H:$H,调整区域!$D:$D,$B135,调整区域!$G:$G,$X$84)</f>
        <v>0</v>
      </c>
      <c r="Y135" s="4">
        <f>SUMIFS(调整区域!$F:$F,调整区域!$D:$D,$B135,调整区域!$E:$E,$Y$84)+SUMIFS(调整区域!$H:$H,调整区域!$D:$D,$B135,调整区域!$G:$G,$Y$84)</f>
        <v>0</v>
      </c>
    </row>
    <row r="136" ht="15" customHeight="1" spans="1:25">
      <c r="A136" s="7"/>
      <c r="B136" s="13" t="s">
        <v>129</v>
      </c>
      <c r="C136" s="4">
        <f t="shared" si="16"/>
        <v>0</v>
      </c>
      <c r="D136" s="4">
        <f>SUMIFS(调整区域!$F:$F,调整区域!$D:$D,$B136,调整区域!$E:$E,$D$84)+SUMIFS(调整区域!$H:$H,调整区域!$D:$D,$B136,调整区域!$G:$G,$D$84)</f>
        <v>0</v>
      </c>
      <c r="E136" s="4">
        <f>SUMIFS(调整区域!$F:$F,调整区域!$D:$D,$B136,调整区域!$E:$E,$E$84)+SUMIFS(调整区域!$H:$H,调整区域!$D:$D,$B136,调整区域!$G:$G,$E$84)</f>
        <v>0</v>
      </c>
      <c r="F136" s="4">
        <f>SUMIFS(调整区域!$F:$F,调整区域!$D:$D,$B136,调整区域!$E:$E,$F$84)+SUMIFS(调整区域!$H:$H,调整区域!$D:$D,$B136,调整区域!$G:$G,$F$84)</f>
        <v>0</v>
      </c>
      <c r="G136" s="4">
        <f>SUMIFS(调整区域!$F:$F,调整区域!$D:$D,$B136,调整区域!$E:$E,$G$84)+SUMIFS(调整区域!$H:$H,调整区域!$D:$D,$B136,调整区域!$G:$G,$G$84)</f>
        <v>0</v>
      </c>
      <c r="H136" s="139">
        <f>SUMIFS(调整区域!$F:$F,调整区域!$D:$D,$B136,调整区域!$E:$E,$H$84)+SUMIFS(调整区域!$H:$H,调整区域!$D:$D,$B136,调整区域!$G:$G,$H$84)</f>
        <v>0</v>
      </c>
      <c r="I136" s="139">
        <f t="shared" si="17"/>
        <v>0</v>
      </c>
      <c r="J136" s="4">
        <f>SUMIFS(调整区域!$F:$F,调整区域!$D:$D,$B136,调整区域!$E:$E,$J$84)+SUMIFS(调整区域!$H:$H,调整区域!$D:$D,$B136,调整区域!$G:$G,$J$84)</f>
        <v>0</v>
      </c>
      <c r="K136" s="4">
        <f>SUMIFS(调整区域!$F:$F,调整区域!$D:$D,$B136,调整区域!$E:$E,$K$84)+SUMIFS(调整区域!$H:$H,调整区域!$D:$D,$B136,调整区域!$G:$G,$K$84)</f>
        <v>0</v>
      </c>
      <c r="L136" s="4">
        <f>SUMIFS(调整区域!$F:$F,调整区域!$D:$D,$B136,调整区域!$E:$E,$L$84)+SUMIFS(调整区域!$H:$H,调整区域!$D:$D,$B136,调整区域!$G:$G,$L$84)</f>
        <v>0</v>
      </c>
      <c r="M136" s="139">
        <f t="shared" si="18"/>
        <v>0</v>
      </c>
      <c r="N136" s="4">
        <f>SUMIFS(调整区域!$F:$F,调整区域!$D:$D,$B136,调整区域!$E:$E,$N$84)+SUMIFS(调整区域!$H:$H,调整区域!$D:$D,$B136,调整区域!$G:$G,$N$84)</f>
        <v>0</v>
      </c>
      <c r="O136" s="4">
        <f>SUMIFS(调整区域!$F:$F,调整区域!$D:$D,$B136,调整区域!$E:$E,$O$84)+SUMIFS(调整区域!$H:$H,调整区域!$D:$D,$B136,调整区域!$G:$G,$O$84)</f>
        <v>0</v>
      </c>
      <c r="P136" s="139">
        <f t="shared" si="19"/>
        <v>0</v>
      </c>
      <c r="Q136" s="4">
        <f>SUMIFS(调整区域!$F:$F,调整区域!$D:$D,$B136,调整区域!$E:$E,$Q$84)+SUMIFS(调整区域!$H:$H,调整区域!$D:$D,$B136,调整区域!$G:$G,$Q$84)</f>
        <v>0</v>
      </c>
      <c r="R136" s="4">
        <f>SUMIFS(调整区域!$F:$F,调整区域!$D:$D,$B136,调整区域!$E:$E,$R$84)+SUMIFS(调整区域!$H:$H,调整区域!$D:$D,$B136,调整区域!$G:$G,$R$84)</f>
        <v>0</v>
      </c>
      <c r="S136" s="139">
        <f t="shared" si="20"/>
        <v>0</v>
      </c>
      <c r="T136" s="4">
        <f>SUMIFS(调整区域!$F:$F,调整区域!$D:$D,$B136,调整区域!$E:$E,$T$84)+SUMIFS(调整区域!$H:$H,调整区域!$D:$D,$B136,调整区域!$G:$G,$T$84)</f>
        <v>0</v>
      </c>
      <c r="U136" s="4">
        <f>SUMIFS(调整区域!$F:$F,调整区域!$D:$D,$B136,调整区域!$E:$E,$U$84)+SUMIFS(调整区域!$H:$H,调整区域!$D:$D,$B136,调整区域!$G:$G,$U$84)</f>
        <v>0</v>
      </c>
      <c r="V136" s="4">
        <f>SUMIFS(调整区域!$F:$F,调整区域!$D:$D,$B136,调整区域!$E:$E,$V$84)+SUMIFS(调整区域!$H:$H,调整区域!$D:$D,$B136,调整区域!$G:$G,$V$84)</f>
        <v>0</v>
      </c>
      <c r="W136" s="4">
        <f>SUMIFS(调整区域!$F:$F,调整区域!$D:$D,$B136,调整区域!$E:$E,$W$84)+SUMIFS(调整区域!$H:$H,调整区域!$D:$D,$B136,调整区域!$G:$G,$W$84)</f>
        <v>0</v>
      </c>
      <c r="X136" s="4">
        <f>SUMIFS(调整区域!$F:$F,调整区域!$D:$D,$B136,调整区域!$E:$E,$X$84)+SUMIFS(调整区域!$H:$H,调整区域!$D:$D,$B136,调整区域!$G:$G,$X$84)</f>
        <v>0</v>
      </c>
      <c r="Y136" s="4">
        <f>SUMIFS(调整区域!$F:$F,调整区域!$D:$D,$B136,调整区域!$E:$E,$Y$84)+SUMIFS(调整区域!$H:$H,调整区域!$D:$D,$B136,调整区域!$G:$G,$Y$84)</f>
        <v>0</v>
      </c>
    </row>
    <row r="137" ht="15" customHeight="1" spans="1:25">
      <c r="A137" s="7"/>
      <c r="B137" s="13" t="s">
        <v>130</v>
      </c>
      <c r="C137" s="4">
        <f t="shared" si="16"/>
        <v>0</v>
      </c>
      <c r="D137" s="4">
        <f>SUMIFS(调整区域!$F:$F,调整区域!$D:$D,$B137,调整区域!$E:$E,$D$84)+SUMIFS(调整区域!$H:$H,调整区域!$D:$D,$B137,调整区域!$G:$G,$D$84)</f>
        <v>0</v>
      </c>
      <c r="E137" s="4">
        <f>SUMIFS(调整区域!$F:$F,调整区域!$D:$D,$B137,调整区域!$E:$E,$E$84)+SUMIFS(调整区域!$H:$H,调整区域!$D:$D,$B137,调整区域!$G:$G,$E$84)</f>
        <v>0</v>
      </c>
      <c r="F137" s="4">
        <f>SUMIFS(调整区域!$F:$F,调整区域!$D:$D,$B137,调整区域!$E:$E,$F$84)+SUMIFS(调整区域!$H:$H,调整区域!$D:$D,$B137,调整区域!$G:$G,$F$84)</f>
        <v>0</v>
      </c>
      <c r="G137" s="4">
        <f>SUMIFS(调整区域!$F:$F,调整区域!$D:$D,$B137,调整区域!$E:$E,$G$84)+SUMIFS(调整区域!$H:$H,调整区域!$D:$D,$B137,调整区域!$G:$G,$G$84)</f>
        <v>0</v>
      </c>
      <c r="H137" s="139">
        <f>SUMIFS(调整区域!$F:$F,调整区域!$D:$D,$B137,调整区域!$E:$E,$H$84)+SUMIFS(调整区域!$H:$H,调整区域!$D:$D,$B137,调整区域!$G:$G,$H$84)</f>
        <v>0</v>
      </c>
      <c r="I137" s="139">
        <f t="shared" si="17"/>
        <v>0</v>
      </c>
      <c r="J137" s="4">
        <f>SUMIFS(调整区域!$F:$F,调整区域!$D:$D,$B137,调整区域!$E:$E,$J$84)+SUMIFS(调整区域!$H:$H,调整区域!$D:$D,$B137,调整区域!$G:$G,$J$84)</f>
        <v>0</v>
      </c>
      <c r="K137" s="4">
        <f>SUMIFS(调整区域!$F:$F,调整区域!$D:$D,$B137,调整区域!$E:$E,$K$84)+SUMIFS(调整区域!$H:$H,调整区域!$D:$D,$B137,调整区域!$G:$G,$K$84)</f>
        <v>0</v>
      </c>
      <c r="L137" s="4">
        <f>SUMIFS(调整区域!$F:$F,调整区域!$D:$D,$B137,调整区域!$E:$E,$L$84)+SUMIFS(调整区域!$H:$H,调整区域!$D:$D,$B137,调整区域!$G:$G,$L$84)</f>
        <v>0</v>
      </c>
      <c r="M137" s="139">
        <f t="shared" si="18"/>
        <v>0</v>
      </c>
      <c r="N137" s="4">
        <f>SUMIFS(调整区域!$F:$F,调整区域!$D:$D,$B137,调整区域!$E:$E,$N$84)+SUMIFS(调整区域!$H:$H,调整区域!$D:$D,$B137,调整区域!$G:$G,$N$84)</f>
        <v>0</v>
      </c>
      <c r="O137" s="4">
        <f>SUMIFS(调整区域!$F:$F,调整区域!$D:$D,$B137,调整区域!$E:$E,$O$84)+SUMIFS(调整区域!$H:$H,调整区域!$D:$D,$B137,调整区域!$G:$G,$O$84)</f>
        <v>0</v>
      </c>
      <c r="P137" s="139">
        <f t="shared" si="19"/>
        <v>0</v>
      </c>
      <c r="Q137" s="4">
        <f>SUMIFS(调整区域!$F:$F,调整区域!$D:$D,$B137,调整区域!$E:$E,$Q$84)+SUMIFS(调整区域!$H:$H,调整区域!$D:$D,$B137,调整区域!$G:$G,$Q$84)</f>
        <v>0</v>
      </c>
      <c r="R137" s="4">
        <f>SUMIFS(调整区域!$F:$F,调整区域!$D:$D,$B137,调整区域!$E:$E,$R$84)+SUMIFS(调整区域!$H:$H,调整区域!$D:$D,$B137,调整区域!$G:$G,$R$84)</f>
        <v>0</v>
      </c>
      <c r="S137" s="139">
        <f t="shared" si="20"/>
        <v>0</v>
      </c>
      <c r="T137" s="4">
        <f>SUMIFS(调整区域!$F:$F,调整区域!$D:$D,$B137,调整区域!$E:$E,$T$84)+SUMIFS(调整区域!$H:$H,调整区域!$D:$D,$B137,调整区域!$G:$G,$T$84)</f>
        <v>0</v>
      </c>
      <c r="U137" s="4">
        <f>SUMIFS(调整区域!$F:$F,调整区域!$D:$D,$B137,调整区域!$E:$E,$U$84)+SUMIFS(调整区域!$H:$H,调整区域!$D:$D,$B137,调整区域!$G:$G,$U$84)</f>
        <v>0</v>
      </c>
      <c r="V137" s="4">
        <f>SUMIFS(调整区域!$F:$F,调整区域!$D:$D,$B137,调整区域!$E:$E,$V$84)+SUMIFS(调整区域!$H:$H,调整区域!$D:$D,$B137,调整区域!$G:$G,$V$84)</f>
        <v>0</v>
      </c>
      <c r="W137" s="4">
        <f>SUMIFS(调整区域!$F:$F,调整区域!$D:$D,$B137,调整区域!$E:$E,$W$84)+SUMIFS(调整区域!$H:$H,调整区域!$D:$D,$B137,调整区域!$G:$G,$W$84)</f>
        <v>0</v>
      </c>
      <c r="X137" s="4">
        <f>SUMIFS(调整区域!$F:$F,调整区域!$D:$D,$B137,调整区域!$E:$E,$X$84)+SUMIFS(调整区域!$H:$H,调整区域!$D:$D,$B137,调整区域!$G:$G,$X$84)</f>
        <v>0</v>
      </c>
      <c r="Y137" s="4">
        <f>SUMIFS(调整区域!$F:$F,调整区域!$D:$D,$B137,调整区域!$E:$E,$Y$84)+SUMIFS(调整区域!$H:$H,调整区域!$D:$D,$B137,调整区域!$G:$G,$Y$84)</f>
        <v>0</v>
      </c>
    </row>
    <row r="138" ht="15" customHeight="1" spans="1:25">
      <c r="A138" s="7"/>
      <c r="B138" s="13" t="s">
        <v>131</v>
      </c>
      <c r="C138" s="4">
        <f t="shared" si="16"/>
        <v>0</v>
      </c>
      <c r="D138" s="4">
        <f>SUMIFS(调整区域!$F:$F,调整区域!$D:$D,$B138,调整区域!$E:$E,$D$84)+SUMIFS(调整区域!$H:$H,调整区域!$D:$D,$B138,调整区域!$G:$G,$D$84)</f>
        <v>0</v>
      </c>
      <c r="E138" s="4">
        <f>SUMIFS(调整区域!$F:$F,调整区域!$D:$D,$B138,调整区域!$E:$E,$E$84)+SUMIFS(调整区域!$H:$H,调整区域!$D:$D,$B138,调整区域!$G:$G,$E$84)</f>
        <v>0</v>
      </c>
      <c r="F138" s="4">
        <f>SUMIFS(调整区域!$F:$F,调整区域!$D:$D,$B138,调整区域!$E:$E,$F$84)+SUMIFS(调整区域!$H:$H,调整区域!$D:$D,$B138,调整区域!$G:$G,$F$84)</f>
        <v>0</v>
      </c>
      <c r="G138" s="4">
        <f>SUMIFS(调整区域!$F:$F,调整区域!$D:$D,$B138,调整区域!$E:$E,$G$84)+SUMIFS(调整区域!$H:$H,调整区域!$D:$D,$B138,调整区域!$G:$G,$G$84)</f>
        <v>0</v>
      </c>
      <c r="H138" s="139">
        <f>SUMIFS(调整区域!$F:$F,调整区域!$D:$D,$B138,调整区域!$E:$E,$H$84)+SUMIFS(调整区域!$H:$H,调整区域!$D:$D,$B138,调整区域!$G:$G,$H$84)</f>
        <v>0</v>
      </c>
      <c r="I138" s="139">
        <f t="shared" si="17"/>
        <v>0</v>
      </c>
      <c r="J138" s="4">
        <f>SUMIFS(调整区域!$F:$F,调整区域!$D:$D,$B138,调整区域!$E:$E,$J$84)+SUMIFS(调整区域!$H:$H,调整区域!$D:$D,$B138,调整区域!$G:$G,$J$84)</f>
        <v>0</v>
      </c>
      <c r="K138" s="4">
        <f>SUMIFS(调整区域!$F:$F,调整区域!$D:$D,$B138,调整区域!$E:$E,$K$84)+SUMIFS(调整区域!$H:$H,调整区域!$D:$D,$B138,调整区域!$G:$G,$K$84)</f>
        <v>0</v>
      </c>
      <c r="L138" s="4">
        <f>SUMIFS(调整区域!$F:$F,调整区域!$D:$D,$B138,调整区域!$E:$E,$L$84)+SUMIFS(调整区域!$H:$H,调整区域!$D:$D,$B138,调整区域!$G:$G,$L$84)</f>
        <v>0</v>
      </c>
      <c r="M138" s="139">
        <f t="shared" si="18"/>
        <v>0</v>
      </c>
      <c r="N138" s="4">
        <f>SUMIFS(调整区域!$F:$F,调整区域!$D:$D,$B138,调整区域!$E:$E,$N$84)+SUMIFS(调整区域!$H:$H,调整区域!$D:$D,$B138,调整区域!$G:$G,$N$84)</f>
        <v>0</v>
      </c>
      <c r="O138" s="4">
        <f>SUMIFS(调整区域!$F:$F,调整区域!$D:$D,$B138,调整区域!$E:$E,$O$84)+SUMIFS(调整区域!$H:$H,调整区域!$D:$D,$B138,调整区域!$G:$G,$O$84)</f>
        <v>0</v>
      </c>
      <c r="P138" s="139">
        <f t="shared" si="19"/>
        <v>0</v>
      </c>
      <c r="Q138" s="4">
        <f>SUMIFS(调整区域!$F:$F,调整区域!$D:$D,$B138,调整区域!$E:$E,$Q$84)+SUMIFS(调整区域!$H:$H,调整区域!$D:$D,$B138,调整区域!$G:$G,$Q$84)</f>
        <v>0</v>
      </c>
      <c r="R138" s="4">
        <f>SUMIFS(调整区域!$F:$F,调整区域!$D:$D,$B138,调整区域!$E:$E,$R$84)+SUMIFS(调整区域!$H:$H,调整区域!$D:$D,$B138,调整区域!$G:$G,$R$84)</f>
        <v>0</v>
      </c>
      <c r="S138" s="139">
        <f t="shared" si="20"/>
        <v>0</v>
      </c>
      <c r="T138" s="4">
        <f>SUMIFS(调整区域!$F:$F,调整区域!$D:$D,$B138,调整区域!$E:$E,$T$84)+SUMIFS(调整区域!$H:$H,调整区域!$D:$D,$B138,调整区域!$G:$G,$T$84)</f>
        <v>0</v>
      </c>
      <c r="U138" s="4">
        <f>SUMIFS(调整区域!$F:$F,调整区域!$D:$D,$B138,调整区域!$E:$E,$U$84)+SUMIFS(调整区域!$H:$H,调整区域!$D:$D,$B138,调整区域!$G:$G,$U$84)</f>
        <v>0</v>
      </c>
      <c r="V138" s="4">
        <f>SUMIFS(调整区域!$F:$F,调整区域!$D:$D,$B138,调整区域!$E:$E,$V$84)+SUMIFS(调整区域!$H:$H,调整区域!$D:$D,$B138,调整区域!$G:$G,$V$84)</f>
        <v>0</v>
      </c>
      <c r="W138" s="4">
        <f>SUMIFS(调整区域!$F:$F,调整区域!$D:$D,$B138,调整区域!$E:$E,$W$84)+SUMIFS(调整区域!$H:$H,调整区域!$D:$D,$B138,调整区域!$G:$G,$W$84)</f>
        <v>0</v>
      </c>
      <c r="X138" s="4">
        <f>SUMIFS(调整区域!$F:$F,调整区域!$D:$D,$B138,调整区域!$E:$E,$X$84)+SUMIFS(调整区域!$H:$H,调整区域!$D:$D,$B138,调整区域!$G:$G,$X$84)</f>
        <v>0</v>
      </c>
      <c r="Y138" s="4">
        <f>SUMIFS(调整区域!$F:$F,调整区域!$D:$D,$B138,调整区域!$E:$E,$Y$84)+SUMIFS(调整区域!$H:$H,调整区域!$D:$D,$B138,调整区域!$G:$G,$Y$84)</f>
        <v>0</v>
      </c>
    </row>
    <row r="139" ht="15" customHeight="1" spans="1:25">
      <c r="A139" s="7"/>
      <c r="B139" s="13" t="s">
        <v>132</v>
      </c>
      <c r="C139" s="4">
        <f t="shared" si="16"/>
        <v>0</v>
      </c>
      <c r="D139" s="4">
        <f>SUMIFS(调整区域!$F:$F,调整区域!$D:$D,$B139,调整区域!$E:$E,$D$84)+SUMIFS(调整区域!$H:$H,调整区域!$D:$D,$B139,调整区域!$G:$G,$D$84)</f>
        <v>0</v>
      </c>
      <c r="E139" s="4">
        <f>SUMIFS(调整区域!$F:$F,调整区域!$D:$D,$B139,调整区域!$E:$E,$E$84)+SUMIFS(调整区域!$H:$H,调整区域!$D:$D,$B139,调整区域!$G:$G,$E$84)</f>
        <v>0</v>
      </c>
      <c r="F139" s="4">
        <f>SUMIFS(调整区域!$F:$F,调整区域!$D:$D,$B139,调整区域!$E:$E,$F$84)+SUMIFS(调整区域!$H:$H,调整区域!$D:$D,$B139,调整区域!$G:$G,$F$84)</f>
        <v>0</v>
      </c>
      <c r="G139" s="4">
        <f>SUMIFS(调整区域!$F:$F,调整区域!$D:$D,$B139,调整区域!$E:$E,$G$84)+SUMIFS(调整区域!$H:$H,调整区域!$D:$D,$B139,调整区域!$G:$G,$G$84)</f>
        <v>0</v>
      </c>
      <c r="H139" s="139">
        <f>SUMIFS(调整区域!$F:$F,调整区域!$D:$D,$B139,调整区域!$E:$E,$H$84)+SUMIFS(调整区域!$H:$H,调整区域!$D:$D,$B139,调整区域!$G:$G,$H$84)</f>
        <v>0</v>
      </c>
      <c r="I139" s="139">
        <f t="shared" si="17"/>
        <v>0</v>
      </c>
      <c r="J139" s="4">
        <f>SUMIFS(调整区域!$F:$F,调整区域!$D:$D,$B139,调整区域!$E:$E,$J$84)+SUMIFS(调整区域!$H:$H,调整区域!$D:$D,$B139,调整区域!$G:$G,$J$84)</f>
        <v>0</v>
      </c>
      <c r="K139" s="4">
        <f>SUMIFS(调整区域!$F:$F,调整区域!$D:$D,$B139,调整区域!$E:$E,$K$84)+SUMIFS(调整区域!$H:$H,调整区域!$D:$D,$B139,调整区域!$G:$G,$K$84)</f>
        <v>0</v>
      </c>
      <c r="L139" s="4">
        <f>SUMIFS(调整区域!$F:$F,调整区域!$D:$D,$B139,调整区域!$E:$E,$L$84)+SUMIFS(调整区域!$H:$H,调整区域!$D:$D,$B139,调整区域!$G:$G,$L$84)</f>
        <v>0</v>
      </c>
      <c r="M139" s="139">
        <f t="shared" si="18"/>
        <v>0</v>
      </c>
      <c r="N139" s="4">
        <f>SUMIFS(调整区域!$F:$F,调整区域!$D:$D,$B139,调整区域!$E:$E,$N$84)+SUMIFS(调整区域!$H:$H,调整区域!$D:$D,$B139,调整区域!$G:$G,$N$84)</f>
        <v>0</v>
      </c>
      <c r="O139" s="4">
        <f>SUMIFS(调整区域!$F:$F,调整区域!$D:$D,$B139,调整区域!$E:$E,$O$84)+SUMIFS(调整区域!$H:$H,调整区域!$D:$D,$B139,调整区域!$G:$G,$O$84)</f>
        <v>0</v>
      </c>
      <c r="P139" s="139">
        <f t="shared" si="19"/>
        <v>0</v>
      </c>
      <c r="Q139" s="4">
        <f>SUMIFS(调整区域!$F:$F,调整区域!$D:$D,$B139,调整区域!$E:$E,$Q$84)+SUMIFS(调整区域!$H:$H,调整区域!$D:$D,$B139,调整区域!$G:$G,$Q$84)</f>
        <v>0</v>
      </c>
      <c r="R139" s="4">
        <f>SUMIFS(调整区域!$F:$F,调整区域!$D:$D,$B139,调整区域!$E:$E,$R$84)+SUMIFS(调整区域!$H:$H,调整区域!$D:$D,$B139,调整区域!$G:$G,$R$84)</f>
        <v>0</v>
      </c>
      <c r="S139" s="139">
        <f t="shared" si="20"/>
        <v>0</v>
      </c>
      <c r="T139" s="4">
        <f>SUMIFS(调整区域!$F:$F,调整区域!$D:$D,$B139,调整区域!$E:$E,$T$84)+SUMIFS(调整区域!$H:$H,调整区域!$D:$D,$B139,调整区域!$G:$G,$T$84)</f>
        <v>0</v>
      </c>
      <c r="U139" s="4">
        <f>SUMIFS(调整区域!$F:$F,调整区域!$D:$D,$B139,调整区域!$E:$E,$U$84)+SUMIFS(调整区域!$H:$H,调整区域!$D:$D,$B139,调整区域!$G:$G,$U$84)</f>
        <v>0</v>
      </c>
      <c r="V139" s="4">
        <f>SUMIFS(调整区域!$F:$F,调整区域!$D:$D,$B139,调整区域!$E:$E,$V$84)+SUMIFS(调整区域!$H:$H,调整区域!$D:$D,$B139,调整区域!$G:$G,$V$84)</f>
        <v>0</v>
      </c>
      <c r="W139" s="4">
        <f>SUMIFS(调整区域!$F:$F,调整区域!$D:$D,$B139,调整区域!$E:$E,$W$84)+SUMIFS(调整区域!$H:$H,调整区域!$D:$D,$B139,调整区域!$G:$G,$W$84)</f>
        <v>0</v>
      </c>
      <c r="X139" s="4">
        <f>SUMIFS(调整区域!$F:$F,调整区域!$D:$D,$B139,调整区域!$E:$E,$X$84)+SUMIFS(调整区域!$H:$H,调整区域!$D:$D,$B139,调整区域!$G:$G,$X$84)</f>
        <v>0</v>
      </c>
      <c r="Y139" s="4">
        <f>SUMIFS(调整区域!$F:$F,调整区域!$D:$D,$B139,调整区域!$E:$E,$Y$84)+SUMIFS(调整区域!$H:$H,调整区域!$D:$D,$B139,调整区域!$G:$G,$Y$84)</f>
        <v>0</v>
      </c>
    </row>
    <row r="140" ht="15" customHeight="1" spans="1:25">
      <c r="A140" s="7"/>
      <c r="B140" s="13" t="s">
        <v>133</v>
      </c>
      <c r="C140" s="4">
        <f t="shared" si="16"/>
        <v>0</v>
      </c>
      <c r="D140" s="4">
        <f>SUMIFS(调整区域!$F:$F,调整区域!$D:$D,$B140,调整区域!$E:$E,$D$84)+SUMIFS(调整区域!$H:$H,调整区域!$D:$D,$B140,调整区域!$G:$G,$D$84)</f>
        <v>0</v>
      </c>
      <c r="E140" s="4">
        <f>SUMIFS(调整区域!$F:$F,调整区域!$D:$D,$B140,调整区域!$E:$E,$E$84)+SUMIFS(调整区域!$H:$H,调整区域!$D:$D,$B140,调整区域!$G:$G,$E$84)</f>
        <v>0</v>
      </c>
      <c r="F140" s="4">
        <f>SUMIFS(调整区域!$F:$F,调整区域!$D:$D,$B140,调整区域!$E:$E,$F$84)+SUMIFS(调整区域!$H:$H,调整区域!$D:$D,$B140,调整区域!$G:$G,$F$84)</f>
        <v>0</v>
      </c>
      <c r="G140" s="4">
        <f>SUMIFS(调整区域!$F:$F,调整区域!$D:$D,$B140,调整区域!$E:$E,$G$84)+SUMIFS(调整区域!$H:$H,调整区域!$D:$D,$B140,调整区域!$G:$G,$G$84)</f>
        <v>0</v>
      </c>
      <c r="H140" s="139">
        <f>SUMIFS(调整区域!$F:$F,调整区域!$D:$D,$B140,调整区域!$E:$E,$H$84)+SUMIFS(调整区域!$H:$H,调整区域!$D:$D,$B140,调整区域!$G:$G,$H$84)</f>
        <v>0</v>
      </c>
      <c r="I140" s="139">
        <f t="shared" si="17"/>
        <v>0</v>
      </c>
      <c r="J140" s="4">
        <f>SUMIFS(调整区域!$F:$F,调整区域!$D:$D,$B140,调整区域!$E:$E,$J$84)+SUMIFS(调整区域!$H:$H,调整区域!$D:$D,$B140,调整区域!$G:$G,$J$84)</f>
        <v>0</v>
      </c>
      <c r="K140" s="4">
        <f>SUMIFS(调整区域!$F:$F,调整区域!$D:$D,$B140,调整区域!$E:$E,$K$84)+SUMIFS(调整区域!$H:$H,调整区域!$D:$D,$B140,调整区域!$G:$G,$K$84)</f>
        <v>0</v>
      </c>
      <c r="L140" s="4">
        <f>SUMIFS(调整区域!$F:$F,调整区域!$D:$D,$B140,调整区域!$E:$E,$L$84)+SUMIFS(调整区域!$H:$H,调整区域!$D:$D,$B140,调整区域!$G:$G,$L$84)</f>
        <v>0</v>
      </c>
      <c r="M140" s="139">
        <f t="shared" si="18"/>
        <v>0</v>
      </c>
      <c r="N140" s="4">
        <f>SUMIFS(调整区域!$F:$F,调整区域!$D:$D,$B140,调整区域!$E:$E,$N$84)+SUMIFS(调整区域!$H:$H,调整区域!$D:$D,$B140,调整区域!$G:$G,$N$84)</f>
        <v>0</v>
      </c>
      <c r="O140" s="4">
        <f>SUMIFS(调整区域!$F:$F,调整区域!$D:$D,$B140,调整区域!$E:$E,$O$84)+SUMIFS(调整区域!$H:$H,调整区域!$D:$D,$B140,调整区域!$G:$G,$O$84)</f>
        <v>0</v>
      </c>
      <c r="P140" s="139">
        <f t="shared" si="19"/>
        <v>0</v>
      </c>
      <c r="Q140" s="4">
        <f>SUMIFS(调整区域!$F:$F,调整区域!$D:$D,$B140,调整区域!$E:$E,$Q$84)+SUMIFS(调整区域!$H:$H,调整区域!$D:$D,$B140,调整区域!$G:$G,$Q$84)</f>
        <v>0</v>
      </c>
      <c r="R140" s="4">
        <f>SUMIFS(调整区域!$F:$F,调整区域!$D:$D,$B140,调整区域!$E:$E,$R$84)+SUMIFS(调整区域!$H:$H,调整区域!$D:$D,$B140,调整区域!$G:$G,$R$84)</f>
        <v>0</v>
      </c>
      <c r="S140" s="139">
        <f t="shared" si="20"/>
        <v>0</v>
      </c>
      <c r="T140" s="4">
        <f>SUMIFS(调整区域!$F:$F,调整区域!$D:$D,$B140,调整区域!$E:$E,$T$84)+SUMIFS(调整区域!$H:$H,调整区域!$D:$D,$B140,调整区域!$G:$G,$T$84)</f>
        <v>0</v>
      </c>
      <c r="U140" s="4">
        <f>SUMIFS(调整区域!$F:$F,调整区域!$D:$D,$B140,调整区域!$E:$E,$U$84)+SUMIFS(调整区域!$H:$H,调整区域!$D:$D,$B140,调整区域!$G:$G,$U$84)</f>
        <v>0</v>
      </c>
      <c r="V140" s="4">
        <f>SUMIFS(调整区域!$F:$F,调整区域!$D:$D,$B140,调整区域!$E:$E,$V$84)+SUMIFS(调整区域!$H:$H,调整区域!$D:$D,$B140,调整区域!$G:$G,$V$84)</f>
        <v>0</v>
      </c>
      <c r="W140" s="4">
        <f>SUMIFS(调整区域!$F:$F,调整区域!$D:$D,$B140,调整区域!$E:$E,$W$84)+SUMIFS(调整区域!$H:$H,调整区域!$D:$D,$B140,调整区域!$G:$G,$W$84)</f>
        <v>0</v>
      </c>
      <c r="X140" s="4">
        <f>SUMIFS(调整区域!$F:$F,调整区域!$D:$D,$B140,调整区域!$E:$E,$X$84)+SUMIFS(调整区域!$H:$H,调整区域!$D:$D,$B140,调整区域!$G:$G,$X$84)</f>
        <v>0</v>
      </c>
      <c r="Y140" s="4">
        <f>SUMIFS(调整区域!$F:$F,调整区域!$D:$D,$B140,调整区域!$E:$E,$Y$84)+SUMIFS(调整区域!$H:$H,调整区域!$D:$D,$B140,调整区域!$G:$G,$Y$84)</f>
        <v>0</v>
      </c>
    </row>
    <row r="141" ht="15" customHeight="1" spans="1:25">
      <c r="A141" s="7"/>
      <c r="B141" s="13" t="s">
        <v>134</v>
      </c>
      <c r="C141" s="4">
        <f t="shared" si="16"/>
        <v>0</v>
      </c>
      <c r="D141" s="4">
        <f>SUMIFS(调整区域!$F:$F,调整区域!$D:$D,$B141,调整区域!$E:$E,$D$84)+SUMIFS(调整区域!$H:$H,调整区域!$D:$D,$B141,调整区域!$G:$G,$D$84)</f>
        <v>0</v>
      </c>
      <c r="E141" s="4">
        <f>SUMIFS(调整区域!$F:$F,调整区域!$D:$D,$B141,调整区域!$E:$E,$E$84)+SUMIFS(调整区域!$H:$H,调整区域!$D:$D,$B141,调整区域!$G:$G,$E$84)</f>
        <v>0</v>
      </c>
      <c r="F141" s="4">
        <f>SUMIFS(调整区域!$F:$F,调整区域!$D:$D,$B141,调整区域!$E:$E,$F$84)+SUMIFS(调整区域!$H:$H,调整区域!$D:$D,$B141,调整区域!$G:$G,$F$84)</f>
        <v>0</v>
      </c>
      <c r="G141" s="4">
        <f>SUMIFS(调整区域!$F:$F,调整区域!$D:$D,$B141,调整区域!$E:$E,$G$84)+SUMIFS(调整区域!$H:$H,调整区域!$D:$D,$B141,调整区域!$G:$G,$G$84)</f>
        <v>0</v>
      </c>
      <c r="H141" s="139">
        <f>SUMIFS(调整区域!$F:$F,调整区域!$D:$D,$B141,调整区域!$E:$E,$H$84)+SUMIFS(调整区域!$H:$H,调整区域!$D:$D,$B141,调整区域!$G:$G,$H$84)</f>
        <v>0</v>
      </c>
      <c r="I141" s="139">
        <f t="shared" si="17"/>
        <v>0</v>
      </c>
      <c r="J141" s="4">
        <f>SUMIFS(调整区域!$F:$F,调整区域!$D:$D,$B141,调整区域!$E:$E,$J$84)+SUMIFS(调整区域!$H:$H,调整区域!$D:$D,$B141,调整区域!$G:$G,$J$84)</f>
        <v>0</v>
      </c>
      <c r="K141" s="4">
        <f>SUMIFS(调整区域!$F:$F,调整区域!$D:$D,$B141,调整区域!$E:$E,$K$84)+SUMIFS(调整区域!$H:$H,调整区域!$D:$D,$B141,调整区域!$G:$G,$K$84)</f>
        <v>0</v>
      </c>
      <c r="L141" s="4">
        <f>SUMIFS(调整区域!$F:$F,调整区域!$D:$D,$B141,调整区域!$E:$E,$L$84)+SUMIFS(调整区域!$H:$H,调整区域!$D:$D,$B141,调整区域!$G:$G,$L$84)</f>
        <v>0</v>
      </c>
      <c r="M141" s="139">
        <f t="shared" si="18"/>
        <v>0</v>
      </c>
      <c r="N141" s="4">
        <f>SUMIFS(调整区域!$F:$F,调整区域!$D:$D,$B141,调整区域!$E:$E,$N$84)+SUMIFS(调整区域!$H:$H,调整区域!$D:$D,$B141,调整区域!$G:$G,$N$84)</f>
        <v>0</v>
      </c>
      <c r="O141" s="4">
        <f>SUMIFS(调整区域!$F:$F,调整区域!$D:$D,$B141,调整区域!$E:$E,$O$84)+SUMIFS(调整区域!$H:$H,调整区域!$D:$D,$B141,调整区域!$G:$G,$O$84)</f>
        <v>0</v>
      </c>
      <c r="P141" s="139">
        <f t="shared" si="19"/>
        <v>0</v>
      </c>
      <c r="Q141" s="4">
        <f>SUMIFS(调整区域!$F:$F,调整区域!$D:$D,$B141,调整区域!$E:$E,$Q$84)+SUMIFS(调整区域!$H:$H,调整区域!$D:$D,$B141,调整区域!$G:$G,$Q$84)</f>
        <v>0</v>
      </c>
      <c r="R141" s="4">
        <f>SUMIFS(调整区域!$F:$F,调整区域!$D:$D,$B141,调整区域!$E:$E,$R$84)+SUMIFS(调整区域!$H:$H,调整区域!$D:$D,$B141,调整区域!$G:$G,$R$84)</f>
        <v>0</v>
      </c>
      <c r="S141" s="139">
        <f t="shared" si="20"/>
        <v>0</v>
      </c>
      <c r="T141" s="4">
        <f>SUMIFS(调整区域!$F:$F,调整区域!$D:$D,$B141,调整区域!$E:$E,$T$84)+SUMIFS(调整区域!$H:$H,调整区域!$D:$D,$B141,调整区域!$G:$G,$T$84)</f>
        <v>0</v>
      </c>
      <c r="U141" s="4">
        <f>SUMIFS(调整区域!$F:$F,调整区域!$D:$D,$B141,调整区域!$E:$E,$U$84)+SUMIFS(调整区域!$H:$H,调整区域!$D:$D,$B141,调整区域!$G:$G,$U$84)</f>
        <v>0</v>
      </c>
      <c r="V141" s="4">
        <f>SUMIFS(调整区域!$F:$F,调整区域!$D:$D,$B141,调整区域!$E:$E,$V$84)+SUMIFS(调整区域!$H:$H,调整区域!$D:$D,$B141,调整区域!$G:$G,$V$84)</f>
        <v>0</v>
      </c>
      <c r="W141" s="4">
        <f>SUMIFS(调整区域!$F:$F,调整区域!$D:$D,$B141,调整区域!$E:$E,$W$84)+SUMIFS(调整区域!$H:$H,调整区域!$D:$D,$B141,调整区域!$G:$G,$W$84)</f>
        <v>0</v>
      </c>
      <c r="X141" s="4">
        <f>SUMIFS(调整区域!$F:$F,调整区域!$D:$D,$B141,调整区域!$E:$E,$X$84)+SUMIFS(调整区域!$H:$H,调整区域!$D:$D,$B141,调整区域!$G:$G,$X$84)</f>
        <v>0</v>
      </c>
      <c r="Y141" s="4">
        <f>SUMIFS(调整区域!$F:$F,调整区域!$D:$D,$B141,调整区域!$E:$E,$Y$84)+SUMIFS(调整区域!$H:$H,调整区域!$D:$D,$B141,调整区域!$G:$G,$Y$84)</f>
        <v>0</v>
      </c>
    </row>
    <row r="142" ht="15" customHeight="1" spans="1:25">
      <c r="A142" s="7"/>
      <c r="B142" s="19" t="s">
        <v>97</v>
      </c>
      <c r="C142" s="15">
        <f>SUM(C120:C141)</f>
        <v>0</v>
      </c>
      <c r="D142" s="15">
        <f t="shared" ref="D142:Y142" si="22">SUM(D120:D141)</f>
        <v>0</v>
      </c>
      <c r="E142" s="15">
        <f t="shared" si="22"/>
        <v>0</v>
      </c>
      <c r="F142" s="15">
        <f t="shared" si="22"/>
        <v>0</v>
      </c>
      <c r="G142" s="15">
        <f t="shared" si="22"/>
        <v>0</v>
      </c>
      <c r="H142" s="139">
        <f t="shared" si="22"/>
        <v>0</v>
      </c>
      <c r="I142" s="139">
        <f t="shared" si="22"/>
        <v>0</v>
      </c>
      <c r="J142" s="15">
        <f t="shared" si="22"/>
        <v>0</v>
      </c>
      <c r="K142" s="15">
        <f t="shared" si="22"/>
        <v>0</v>
      </c>
      <c r="L142" s="15">
        <f t="shared" si="22"/>
        <v>0</v>
      </c>
      <c r="M142" s="139">
        <f t="shared" si="22"/>
        <v>0</v>
      </c>
      <c r="N142" s="15">
        <f t="shared" si="22"/>
        <v>0</v>
      </c>
      <c r="O142" s="15">
        <f t="shared" si="22"/>
        <v>0</v>
      </c>
      <c r="P142" s="139">
        <f t="shared" si="22"/>
        <v>0</v>
      </c>
      <c r="Q142" s="15">
        <f t="shared" si="22"/>
        <v>0</v>
      </c>
      <c r="R142" s="15">
        <f t="shared" si="22"/>
        <v>0</v>
      </c>
      <c r="S142" s="139">
        <f t="shared" si="22"/>
        <v>0</v>
      </c>
      <c r="T142" s="15">
        <f t="shared" si="22"/>
        <v>0</v>
      </c>
      <c r="U142" s="15">
        <f t="shared" si="22"/>
        <v>0</v>
      </c>
      <c r="V142" s="15">
        <f t="shared" si="22"/>
        <v>0</v>
      </c>
      <c r="W142" s="15">
        <f t="shared" si="22"/>
        <v>0</v>
      </c>
      <c r="X142" s="15">
        <f t="shared" si="22"/>
        <v>0</v>
      </c>
      <c r="Y142" s="15">
        <f t="shared" si="22"/>
        <v>0</v>
      </c>
    </row>
    <row r="143" ht="15" customHeight="1" spans="1:25">
      <c r="A143" s="7" t="s">
        <v>135</v>
      </c>
      <c r="B143" s="10" t="s">
        <v>136</v>
      </c>
      <c r="C143" s="4">
        <f t="shared" si="16"/>
        <v>0</v>
      </c>
      <c r="D143" s="4">
        <f>SUMIFS(调整区域!$F:$F,调整区域!$D:$D,$B143,调整区域!$E:$E,$D$84)+SUMIFS(调整区域!$H:$H,调整区域!$D:$D,$B143,调整区域!$G:$G,$D$84)</f>
        <v>0</v>
      </c>
      <c r="E143" s="4">
        <f>SUMIFS(调整区域!$F:$F,调整区域!$D:$D,$B143,调整区域!$E:$E,$E$84)+SUMIFS(调整区域!$H:$H,调整区域!$D:$D,$B143,调整区域!$G:$G,$E$84)</f>
        <v>0</v>
      </c>
      <c r="F143" s="4">
        <f>SUMIFS(调整区域!$F:$F,调整区域!$D:$D,$B143,调整区域!$E:$E,$F$84)+SUMIFS(调整区域!$H:$H,调整区域!$D:$D,$B143,调整区域!$G:$G,$F$84)</f>
        <v>0</v>
      </c>
      <c r="G143" s="4">
        <f>SUMIFS(调整区域!$F:$F,调整区域!$D:$D,$B143,调整区域!$E:$E,$G$84)+SUMIFS(调整区域!$H:$H,调整区域!$D:$D,$B143,调整区域!$G:$G,$G$84)</f>
        <v>0</v>
      </c>
      <c r="H143" s="139">
        <f>SUMIFS(调整区域!$F:$F,调整区域!$D:$D,$B143,调整区域!$E:$E,$H$84)+SUMIFS(调整区域!$H:$H,调整区域!$D:$D,$B143,调整区域!$G:$G,$H$84)</f>
        <v>0</v>
      </c>
      <c r="I143" s="139">
        <f t="shared" si="17"/>
        <v>0</v>
      </c>
      <c r="J143" s="4">
        <f>SUMIFS(调整区域!$F:$F,调整区域!$D:$D,$B143,调整区域!$E:$E,$J$84)+SUMIFS(调整区域!$H:$H,调整区域!$D:$D,$B143,调整区域!$G:$G,$J$84)</f>
        <v>0</v>
      </c>
      <c r="K143" s="4">
        <f>SUMIFS(调整区域!$F:$F,调整区域!$D:$D,$B143,调整区域!$E:$E,$K$84)+SUMIFS(调整区域!$H:$H,调整区域!$D:$D,$B143,调整区域!$G:$G,$K$84)</f>
        <v>0</v>
      </c>
      <c r="L143" s="4">
        <f>SUMIFS(调整区域!$F:$F,调整区域!$D:$D,$B143,调整区域!$E:$E,$L$84)+SUMIFS(调整区域!$H:$H,调整区域!$D:$D,$B143,调整区域!$G:$G,$L$84)</f>
        <v>0</v>
      </c>
      <c r="M143" s="139">
        <f t="shared" si="18"/>
        <v>0</v>
      </c>
      <c r="N143" s="4">
        <f>SUMIFS(调整区域!$F:$F,调整区域!$D:$D,$B143,调整区域!$E:$E,$N$84)+SUMIFS(调整区域!$H:$H,调整区域!$D:$D,$B143,调整区域!$G:$G,$N$84)</f>
        <v>0</v>
      </c>
      <c r="O143" s="4">
        <f>SUMIFS(调整区域!$F:$F,调整区域!$D:$D,$B143,调整区域!$E:$E,$O$84)+SUMIFS(调整区域!$H:$H,调整区域!$D:$D,$B143,调整区域!$G:$G,$O$84)</f>
        <v>0</v>
      </c>
      <c r="P143" s="139">
        <f t="shared" si="19"/>
        <v>0</v>
      </c>
      <c r="Q143" s="4">
        <f>SUMIFS(调整区域!$F:$F,调整区域!$D:$D,$B143,调整区域!$E:$E,$Q$84)+SUMIFS(调整区域!$H:$H,调整区域!$D:$D,$B143,调整区域!$G:$G,$Q$84)</f>
        <v>0</v>
      </c>
      <c r="R143" s="4">
        <f>SUMIFS(调整区域!$F:$F,调整区域!$D:$D,$B143,调整区域!$E:$E,$R$84)+SUMIFS(调整区域!$H:$H,调整区域!$D:$D,$B143,调整区域!$G:$G,$R$84)</f>
        <v>0</v>
      </c>
      <c r="S143" s="139">
        <f t="shared" si="20"/>
        <v>0</v>
      </c>
      <c r="T143" s="4">
        <f>SUMIFS(调整区域!$F:$F,调整区域!$D:$D,$B143,调整区域!$E:$E,$T$84)+SUMIFS(调整区域!$H:$H,调整区域!$D:$D,$B143,调整区域!$G:$G,$T$84)</f>
        <v>0</v>
      </c>
      <c r="U143" s="4">
        <f>SUMIFS(调整区域!$F:$F,调整区域!$D:$D,$B143,调整区域!$E:$E,$U$84)+SUMIFS(调整区域!$H:$H,调整区域!$D:$D,$B143,调整区域!$G:$G,$U$84)</f>
        <v>0</v>
      </c>
      <c r="V143" s="4">
        <f>SUMIFS(调整区域!$F:$F,调整区域!$D:$D,$B143,调整区域!$E:$E,$V$84)+SUMIFS(调整区域!$H:$H,调整区域!$D:$D,$B143,调整区域!$G:$G,$V$84)</f>
        <v>0</v>
      </c>
      <c r="W143" s="4">
        <f>SUMIFS(调整区域!$F:$F,调整区域!$D:$D,$B143,调整区域!$E:$E,$W$84)+SUMIFS(调整区域!$H:$H,调整区域!$D:$D,$B143,调整区域!$G:$G,$W$84)</f>
        <v>0</v>
      </c>
      <c r="X143" s="4">
        <f>SUMIFS(调整区域!$F:$F,调整区域!$D:$D,$B143,调整区域!$E:$E,$X$84)+SUMIFS(调整区域!$H:$H,调整区域!$D:$D,$B143,调整区域!$G:$G,$X$84)</f>
        <v>0</v>
      </c>
      <c r="Y143" s="4">
        <f>SUMIFS(调整区域!$F:$F,调整区域!$D:$D,$B143,调整区域!$E:$E,$Y$84)+SUMIFS(调整区域!$H:$H,调整区域!$D:$D,$B143,调整区域!$G:$G,$Y$84)</f>
        <v>0</v>
      </c>
    </row>
    <row r="144" ht="15" customHeight="1" spans="1:25">
      <c r="A144" s="7"/>
      <c r="B144" s="13" t="s">
        <v>137</v>
      </c>
      <c r="C144" s="4">
        <f t="shared" si="16"/>
        <v>0</v>
      </c>
      <c r="D144" s="4">
        <f>SUMIFS(调整区域!$F:$F,调整区域!$D:$D,$B144,调整区域!$E:$E,$D$84)+SUMIFS(调整区域!$H:$H,调整区域!$D:$D,$B144,调整区域!$G:$G,$D$84)</f>
        <v>0</v>
      </c>
      <c r="E144" s="4">
        <f>SUMIFS(调整区域!$F:$F,调整区域!$D:$D,$B144,调整区域!$E:$E,$E$84)+SUMIFS(调整区域!$H:$H,调整区域!$D:$D,$B144,调整区域!$G:$G,$E$84)</f>
        <v>0</v>
      </c>
      <c r="F144" s="4">
        <f>SUMIFS(调整区域!$F:$F,调整区域!$D:$D,$B144,调整区域!$E:$E,$F$84)+SUMIFS(调整区域!$H:$H,调整区域!$D:$D,$B144,调整区域!$G:$G,$F$84)</f>
        <v>0</v>
      </c>
      <c r="G144" s="4">
        <f>SUMIFS(调整区域!$F:$F,调整区域!$D:$D,$B144,调整区域!$E:$E,$G$84)+SUMIFS(调整区域!$H:$H,调整区域!$D:$D,$B144,调整区域!$G:$G,$G$84)</f>
        <v>0</v>
      </c>
      <c r="H144" s="139">
        <f>SUMIFS(调整区域!$F:$F,调整区域!$D:$D,$B144,调整区域!$E:$E,$H$84)+SUMIFS(调整区域!$H:$H,调整区域!$D:$D,$B144,调整区域!$G:$G,$H$84)</f>
        <v>0</v>
      </c>
      <c r="I144" s="139">
        <f t="shared" si="17"/>
        <v>0</v>
      </c>
      <c r="J144" s="4">
        <f>SUMIFS(调整区域!$F:$F,调整区域!$D:$D,$B144,调整区域!$E:$E,$J$84)+SUMIFS(调整区域!$H:$H,调整区域!$D:$D,$B144,调整区域!$G:$G,$J$84)</f>
        <v>0</v>
      </c>
      <c r="K144" s="4">
        <f>SUMIFS(调整区域!$F:$F,调整区域!$D:$D,$B144,调整区域!$E:$E,$K$84)+SUMIFS(调整区域!$H:$H,调整区域!$D:$D,$B144,调整区域!$G:$G,$K$84)</f>
        <v>0</v>
      </c>
      <c r="L144" s="4">
        <f>SUMIFS(调整区域!$F:$F,调整区域!$D:$D,$B144,调整区域!$E:$E,$L$84)+SUMIFS(调整区域!$H:$H,调整区域!$D:$D,$B144,调整区域!$G:$G,$L$84)</f>
        <v>0</v>
      </c>
      <c r="M144" s="139">
        <f t="shared" si="18"/>
        <v>0</v>
      </c>
      <c r="N144" s="4">
        <f>SUMIFS(调整区域!$F:$F,调整区域!$D:$D,$B144,调整区域!$E:$E,$N$84)+SUMIFS(调整区域!$H:$H,调整区域!$D:$D,$B144,调整区域!$G:$G,$N$84)</f>
        <v>0</v>
      </c>
      <c r="O144" s="4">
        <f>SUMIFS(调整区域!$F:$F,调整区域!$D:$D,$B144,调整区域!$E:$E,$O$84)+SUMIFS(调整区域!$H:$H,调整区域!$D:$D,$B144,调整区域!$G:$G,$O$84)</f>
        <v>0</v>
      </c>
      <c r="P144" s="139">
        <f t="shared" si="19"/>
        <v>0</v>
      </c>
      <c r="Q144" s="4">
        <f>SUMIFS(调整区域!$F:$F,调整区域!$D:$D,$B144,调整区域!$E:$E,$Q$84)+SUMIFS(调整区域!$H:$H,调整区域!$D:$D,$B144,调整区域!$G:$G,$Q$84)</f>
        <v>0</v>
      </c>
      <c r="R144" s="4">
        <f>SUMIFS(调整区域!$F:$F,调整区域!$D:$D,$B144,调整区域!$E:$E,$R$84)+SUMIFS(调整区域!$H:$H,调整区域!$D:$D,$B144,调整区域!$G:$G,$R$84)</f>
        <v>0</v>
      </c>
      <c r="S144" s="139">
        <f t="shared" si="20"/>
        <v>0</v>
      </c>
      <c r="T144" s="4">
        <f>SUMIFS(调整区域!$F:$F,调整区域!$D:$D,$B144,调整区域!$E:$E,$T$84)+SUMIFS(调整区域!$H:$H,调整区域!$D:$D,$B144,调整区域!$G:$G,$T$84)</f>
        <v>0</v>
      </c>
      <c r="U144" s="4">
        <f>SUMIFS(调整区域!$F:$F,调整区域!$D:$D,$B144,调整区域!$E:$E,$U$84)+SUMIFS(调整区域!$H:$H,调整区域!$D:$D,$B144,调整区域!$G:$G,$U$84)</f>
        <v>0</v>
      </c>
      <c r="V144" s="4">
        <f>SUMIFS(调整区域!$F:$F,调整区域!$D:$D,$B144,调整区域!$E:$E,$V$84)+SUMIFS(调整区域!$H:$H,调整区域!$D:$D,$B144,调整区域!$G:$G,$V$84)</f>
        <v>0</v>
      </c>
      <c r="W144" s="4">
        <f>SUMIFS(调整区域!$F:$F,调整区域!$D:$D,$B144,调整区域!$E:$E,$W$84)+SUMIFS(调整区域!$H:$H,调整区域!$D:$D,$B144,调整区域!$G:$G,$W$84)</f>
        <v>0</v>
      </c>
      <c r="X144" s="4">
        <f>SUMIFS(调整区域!$F:$F,调整区域!$D:$D,$B144,调整区域!$E:$E,$X$84)+SUMIFS(调整区域!$H:$H,调整区域!$D:$D,$B144,调整区域!$G:$G,$X$84)</f>
        <v>0</v>
      </c>
      <c r="Y144" s="4">
        <f>SUMIFS(调整区域!$F:$F,调整区域!$D:$D,$B144,调整区域!$E:$E,$Y$84)+SUMIFS(调整区域!$H:$H,调整区域!$D:$D,$B144,调整区域!$G:$G,$Y$84)</f>
        <v>0</v>
      </c>
    </row>
    <row r="145" ht="15" customHeight="1" spans="1:25">
      <c r="A145" s="7"/>
      <c r="B145" s="13" t="s">
        <v>138</v>
      </c>
      <c r="C145" s="4">
        <f t="shared" si="16"/>
        <v>0</v>
      </c>
      <c r="D145" s="4">
        <f>SUMIFS(调整区域!$F:$F,调整区域!$D:$D,$B145,调整区域!$E:$E,$D$84)+SUMIFS(调整区域!$H:$H,调整区域!$D:$D,$B145,调整区域!$G:$G,$D$84)</f>
        <v>0</v>
      </c>
      <c r="E145" s="4">
        <f>SUMIFS(调整区域!$F:$F,调整区域!$D:$D,$B145,调整区域!$E:$E,$E$84)+SUMIFS(调整区域!$H:$H,调整区域!$D:$D,$B145,调整区域!$G:$G,$E$84)</f>
        <v>0</v>
      </c>
      <c r="F145" s="4">
        <f>SUMIFS(调整区域!$F:$F,调整区域!$D:$D,$B145,调整区域!$E:$E,$F$84)+SUMIFS(调整区域!$H:$H,调整区域!$D:$D,$B145,调整区域!$G:$G,$F$84)</f>
        <v>0</v>
      </c>
      <c r="G145" s="4">
        <f>SUMIFS(调整区域!$F:$F,调整区域!$D:$D,$B145,调整区域!$E:$E,$G$84)+SUMIFS(调整区域!$H:$H,调整区域!$D:$D,$B145,调整区域!$G:$G,$G$84)</f>
        <v>0</v>
      </c>
      <c r="H145" s="139">
        <f>SUMIFS(调整区域!$F:$F,调整区域!$D:$D,$B145,调整区域!$E:$E,$H$84)+SUMIFS(调整区域!$H:$H,调整区域!$D:$D,$B145,调整区域!$G:$G,$H$84)</f>
        <v>0</v>
      </c>
      <c r="I145" s="139">
        <f t="shared" si="17"/>
        <v>0</v>
      </c>
      <c r="J145" s="4">
        <f>SUMIFS(调整区域!$F:$F,调整区域!$D:$D,$B145,调整区域!$E:$E,$J$84)+SUMIFS(调整区域!$H:$H,调整区域!$D:$D,$B145,调整区域!$G:$G,$J$84)</f>
        <v>0</v>
      </c>
      <c r="K145" s="4">
        <f>SUMIFS(调整区域!$F:$F,调整区域!$D:$D,$B145,调整区域!$E:$E,$K$84)+SUMIFS(调整区域!$H:$H,调整区域!$D:$D,$B145,调整区域!$G:$G,$K$84)</f>
        <v>0</v>
      </c>
      <c r="L145" s="4">
        <f>SUMIFS(调整区域!$F:$F,调整区域!$D:$D,$B145,调整区域!$E:$E,$L$84)+SUMIFS(调整区域!$H:$H,调整区域!$D:$D,$B145,调整区域!$G:$G,$L$84)</f>
        <v>0</v>
      </c>
      <c r="M145" s="139">
        <f t="shared" si="18"/>
        <v>0</v>
      </c>
      <c r="N145" s="4">
        <f>SUMIFS(调整区域!$F:$F,调整区域!$D:$D,$B145,调整区域!$E:$E,$N$84)+SUMIFS(调整区域!$H:$H,调整区域!$D:$D,$B145,调整区域!$G:$G,$N$84)</f>
        <v>0</v>
      </c>
      <c r="O145" s="4">
        <f>SUMIFS(调整区域!$F:$F,调整区域!$D:$D,$B145,调整区域!$E:$E,$O$84)+SUMIFS(调整区域!$H:$H,调整区域!$D:$D,$B145,调整区域!$G:$G,$O$84)</f>
        <v>0</v>
      </c>
      <c r="P145" s="139">
        <f t="shared" si="19"/>
        <v>0</v>
      </c>
      <c r="Q145" s="4">
        <f>SUMIFS(调整区域!$F:$F,调整区域!$D:$D,$B145,调整区域!$E:$E,$Q$84)+SUMIFS(调整区域!$H:$H,调整区域!$D:$D,$B145,调整区域!$G:$G,$Q$84)</f>
        <v>0</v>
      </c>
      <c r="R145" s="4">
        <f>SUMIFS(调整区域!$F:$F,调整区域!$D:$D,$B145,调整区域!$E:$E,$R$84)+SUMIFS(调整区域!$H:$H,调整区域!$D:$D,$B145,调整区域!$G:$G,$R$84)</f>
        <v>0</v>
      </c>
      <c r="S145" s="139">
        <f t="shared" si="20"/>
        <v>0</v>
      </c>
      <c r="T145" s="4">
        <f>SUMIFS(调整区域!$F:$F,调整区域!$D:$D,$B145,调整区域!$E:$E,$T$84)+SUMIFS(调整区域!$H:$H,调整区域!$D:$D,$B145,调整区域!$G:$G,$T$84)</f>
        <v>0</v>
      </c>
      <c r="U145" s="4">
        <f>SUMIFS(调整区域!$F:$F,调整区域!$D:$D,$B145,调整区域!$E:$E,$U$84)+SUMIFS(调整区域!$H:$H,调整区域!$D:$D,$B145,调整区域!$G:$G,$U$84)</f>
        <v>0</v>
      </c>
      <c r="V145" s="4">
        <f>SUMIFS(调整区域!$F:$F,调整区域!$D:$D,$B145,调整区域!$E:$E,$V$84)+SUMIFS(调整区域!$H:$H,调整区域!$D:$D,$B145,调整区域!$G:$G,$V$84)</f>
        <v>0</v>
      </c>
      <c r="W145" s="4">
        <f>SUMIFS(调整区域!$F:$F,调整区域!$D:$D,$B145,调整区域!$E:$E,$W$84)+SUMIFS(调整区域!$H:$H,调整区域!$D:$D,$B145,调整区域!$G:$G,$W$84)</f>
        <v>0</v>
      </c>
      <c r="X145" s="4">
        <f>SUMIFS(调整区域!$F:$F,调整区域!$D:$D,$B145,调整区域!$E:$E,$X$84)+SUMIFS(调整区域!$H:$H,调整区域!$D:$D,$B145,调整区域!$G:$G,$X$84)</f>
        <v>0</v>
      </c>
      <c r="Y145" s="4">
        <f>SUMIFS(调整区域!$F:$F,调整区域!$D:$D,$B145,调整区域!$E:$E,$Y$84)+SUMIFS(调整区域!$H:$H,调整区域!$D:$D,$B145,调整区域!$G:$G,$Y$84)</f>
        <v>0</v>
      </c>
    </row>
    <row r="146" ht="15" customHeight="1" spans="1:25">
      <c r="A146" s="7"/>
      <c r="B146" s="13" t="s">
        <v>85</v>
      </c>
      <c r="C146" s="4">
        <f t="shared" si="16"/>
        <v>0</v>
      </c>
      <c r="D146" s="4">
        <f>SUMIFS(调整区域!$F:$F,调整区域!$D:$D,$B146,调整区域!$E:$E,$D$84)+SUMIFS(调整区域!$H:$H,调整区域!$D:$D,$B146,调整区域!$G:$G,$D$84)</f>
        <v>0</v>
      </c>
      <c r="E146" s="4">
        <f>SUMIFS(调整区域!$F:$F,调整区域!$D:$D,$B146,调整区域!$E:$E,$E$84)+SUMIFS(调整区域!$H:$H,调整区域!$D:$D,$B146,调整区域!$G:$G,$E$84)</f>
        <v>0</v>
      </c>
      <c r="F146" s="4">
        <f>SUMIFS(调整区域!$F:$F,调整区域!$D:$D,$B146,调整区域!$E:$E,$F$84)+SUMIFS(调整区域!$H:$H,调整区域!$D:$D,$B146,调整区域!$G:$G,$F$84)</f>
        <v>0</v>
      </c>
      <c r="G146" s="4">
        <f>SUMIFS(调整区域!$F:$F,调整区域!$D:$D,$B146,调整区域!$E:$E,$G$84)+SUMIFS(调整区域!$H:$H,调整区域!$D:$D,$B146,调整区域!$G:$G,$G$84)</f>
        <v>0</v>
      </c>
      <c r="H146" s="139">
        <f>SUMIFS(调整区域!$F:$F,调整区域!$D:$D,$B146,调整区域!$E:$E,$H$84)+SUMIFS(调整区域!$H:$H,调整区域!$D:$D,$B146,调整区域!$G:$G,$H$84)</f>
        <v>0</v>
      </c>
      <c r="I146" s="139">
        <f t="shared" si="17"/>
        <v>0</v>
      </c>
      <c r="J146" s="4">
        <f>SUMIFS(调整区域!$F:$F,调整区域!$D:$D,$B146,调整区域!$E:$E,$J$84)+SUMIFS(调整区域!$H:$H,调整区域!$D:$D,$B146,调整区域!$G:$G,$J$84)</f>
        <v>0</v>
      </c>
      <c r="K146" s="4">
        <f>SUMIFS(调整区域!$F:$F,调整区域!$D:$D,$B146,调整区域!$E:$E,$K$84)+SUMIFS(调整区域!$H:$H,调整区域!$D:$D,$B146,调整区域!$G:$G,$K$84)</f>
        <v>0</v>
      </c>
      <c r="L146" s="4">
        <f>SUMIFS(调整区域!$F:$F,调整区域!$D:$D,$B146,调整区域!$E:$E,$L$84)+SUMIFS(调整区域!$H:$H,调整区域!$D:$D,$B146,调整区域!$G:$G,$L$84)</f>
        <v>0</v>
      </c>
      <c r="M146" s="139">
        <f t="shared" si="18"/>
        <v>0</v>
      </c>
      <c r="N146" s="4">
        <f>SUMIFS(调整区域!$F:$F,调整区域!$D:$D,$B146,调整区域!$E:$E,$N$84)+SUMIFS(调整区域!$H:$H,调整区域!$D:$D,$B146,调整区域!$G:$G,$N$84)</f>
        <v>0</v>
      </c>
      <c r="O146" s="4">
        <f>SUMIFS(调整区域!$F:$F,调整区域!$D:$D,$B146,调整区域!$E:$E,$O$84)+SUMIFS(调整区域!$H:$H,调整区域!$D:$D,$B146,调整区域!$G:$G,$O$84)</f>
        <v>0</v>
      </c>
      <c r="P146" s="139">
        <f t="shared" si="19"/>
        <v>0</v>
      </c>
      <c r="Q146" s="4">
        <f>SUMIFS(调整区域!$F:$F,调整区域!$D:$D,$B146,调整区域!$E:$E,$Q$84)+SUMIFS(调整区域!$H:$H,调整区域!$D:$D,$B146,调整区域!$G:$G,$Q$84)</f>
        <v>0</v>
      </c>
      <c r="R146" s="4">
        <f>SUMIFS(调整区域!$F:$F,调整区域!$D:$D,$B146,调整区域!$E:$E,$R$84)+SUMIFS(调整区域!$H:$H,调整区域!$D:$D,$B146,调整区域!$G:$G,$R$84)</f>
        <v>0</v>
      </c>
      <c r="S146" s="139">
        <f t="shared" si="20"/>
        <v>0</v>
      </c>
      <c r="T146" s="4">
        <f>SUMIFS(调整区域!$F:$F,调整区域!$D:$D,$B146,调整区域!$E:$E,$T$84)+SUMIFS(调整区域!$H:$H,调整区域!$D:$D,$B146,调整区域!$G:$G,$T$84)</f>
        <v>0</v>
      </c>
      <c r="U146" s="4">
        <f>SUMIFS(调整区域!$F:$F,调整区域!$D:$D,$B146,调整区域!$E:$E,$U$84)+SUMIFS(调整区域!$H:$H,调整区域!$D:$D,$B146,调整区域!$G:$G,$U$84)</f>
        <v>0</v>
      </c>
      <c r="V146" s="4">
        <f>SUMIFS(调整区域!$F:$F,调整区域!$D:$D,$B146,调整区域!$E:$E,$V$84)+SUMIFS(调整区域!$H:$H,调整区域!$D:$D,$B146,调整区域!$G:$G,$V$84)</f>
        <v>0</v>
      </c>
      <c r="W146" s="4">
        <f>SUMIFS(调整区域!$F:$F,调整区域!$D:$D,$B146,调整区域!$E:$E,$W$84)+SUMIFS(调整区域!$H:$H,调整区域!$D:$D,$B146,调整区域!$G:$G,$W$84)</f>
        <v>0</v>
      </c>
      <c r="X146" s="4">
        <f>SUMIFS(调整区域!$F:$F,调整区域!$D:$D,$B146,调整区域!$E:$E,$X$84)+SUMIFS(调整区域!$H:$H,调整区域!$D:$D,$B146,调整区域!$G:$G,$X$84)</f>
        <v>0</v>
      </c>
      <c r="Y146" s="4">
        <f>SUMIFS(调整区域!$F:$F,调整区域!$D:$D,$B146,调整区域!$E:$E,$Y$84)+SUMIFS(调整区域!$H:$H,调整区域!$D:$D,$B146,调整区域!$G:$G,$Y$84)</f>
        <v>0</v>
      </c>
    </row>
    <row r="147" ht="15" customHeight="1" spans="1:25">
      <c r="A147" s="7"/>
      <c r="B147" s="13" t="s">
        <v>139</v>
      </c>
      <c r="C147" s="4">
        <f t="shared" si="16"/>
        <v>0</v>
      </c>
      <c r="D147" s="4">
        <f>SUMIFS(调整区域!$F:$F,调整区域!$D:$D,$B147,调整区域!$E:$E,$D$84)+SUMIFS(调整区域!$H:$H,调整区域!$D:$D,$B147,调整区域!$G:$G,$D$84)</f>
        <v>0</v>
      </c>
      <c r="E147" s="4">
        <f>SUMIFS(调整区域!$F:$F,调整区域!$D:$D,$B147,调整区域!$E:$E,$E$84)+SUMIFS(调整区域!$H:$H,调整区域!$D:$D,$B147,调整区域!$G:$G,$E$84)</f>
        <v>0</v>
      </c>
      <c r="F147" s="4">
        <f>SUMIFS(调整区域!$F:$F,调整区域!$D:$D,$B147,调整区域!$E:$E,$F$84)+SUMIFS(调整区域!$H:$H,调整区域!$D:$D,$B147,调整区域!$G:$G,$F$84)</f>
        <v>0</v>
      </c>
      <c r="G147" s="4">
        <f>SUMIFS(调整区域!$F:$F,调整区域!$D:$D,$B147,调整区域!$E:$E,$G$84)+SUMIFS(调整区域!$H:$H,调整区域!$D:$D,$B147,调整区域!$G:$G,$G$84)</f>
        <v>0</v>
      </c>
      <c r="H147" s="139">
        <f>SUMIFS(调整区域!$F:$F,调整区域!$D:$D,$B147,调整区域!$E:$E,$H$84)+SUMIFS(调整区域!$H:$H,调整区域!$D:$D,$B147,调整区域!$G:$G,$H$84)</f>
        <v>0</v>
      </c>
      <c r="I147" s="139">
        <f t="shared" si="17"/>
        <v>0</v>
      </c>
      <c r="J147" s="4">
        <f>SUMIFS(调整区域!$F:$F,调整区域!$D:$D,$B147,调整区域!$E:$E,$J$84)+SUMIFS(调整区域!$H:$H,调整区域!$D:$D,$B147,调整区域!$G:$G,$J$84)</f>
        <v>0</v>
      </c>
      <c r="K147" s="4">
        <f>SUMIFS(调整区域!$F:$F,调整区域!$D:$D,$B147,调整区域!$E:$E,$K$84)+SUMIFS(调整区域!$H:$H,调整区域!$D:$D,$B147,调整区域!$G:$G,$K$84)</f>
        <v>0</v>
      </c>
      <c r="L147" s="4">
        <f>SUMIFS(调整区域!$F:$F,调整区域!$D:$D,$B147,调整区域!$E:$E,$L$84)+SUMIFS(调整区域!$H:$H,调整区域!$D:$D,$B147,调整区域!$G:$G,$L$84)</f>
        <v>0</v>
      </c>
      <c r="M147" s="139">
        <f t="shared" si="18"/>
        <v>0</v>
      </c>
      <c r="N147" s="4">
        <f>SUMIFS(调整区域!$F:$F,调整区域!$D:$D,$B147,调整区域!$E:$E,$N$84)+SUMIFS(调整区域!$H:$H,调整区域!$D:$D,$B147,调整区域!$G:$G,$N$84)</f>
        <v>0</v>
      </c>
      <c r="O147" s="4">
        <f>SUMIFS(调整区域!$F:$F,调整区域!$D:$D,$B147,调整区域!$E:$E,$O$84)+SUMIFS(调整区域!$H:$H,调整区域!$D:$D,$B147,调整区域!$G:$G,$O$84)</f>
        <v>0</v>
      </c>
      <c r="P147" s="139">
        <f t="shared" si="19"/>
        <v>0</v>
      </c>
      <c r="Q147" s="4">
        <f>SUMIFS(调整区域!$F:$F,调整区域!$D:$D,$B147,调整区域!$E:$E,$Q$84)+SUMIFS(调整区域!$H:$H,调整区域!$D:$D,$B147,调整区域!$G:$G,$Q$84)</f>
        <v>0</v>
      </c>
      <c r="R147" s="4">
        <f>SUMIFS(调整区域!$F:$F,调整区域!$D:$D,$B147,调整区域!$E:$E,$R$84)+SUMIFS(调整区域!$H:$H,调整区域!$D:$D,$B147,调整区域!$G:$G,$R$84)</f>
        <v>0</v>
      </c>
      <c r="S147" s="139">
        <f t="shared" si="20"/>
        <v>0</v>
      </c>
      <c r="T147" s="4">
        <f>SUMIFS(调整区域!$F:$F,调整区域!$D:$D,$B147,调整区域!$E:$E,$T$84)+SUMIFS(调整区域!$H:$H,调整区域!$D:$D,$B147,调整区域!$G:$G,$T$84)</f>
        <v>0</v>
      </c>
      <c r="U147" s="4">
        <f>SUMIFS(调整区域!$F:$F,调整区域!$D:$D,$B147,调整区域!$E:$E,$U$84)+SUMIFS(调整区域!$H:$H,调整区域!$D:$D,$B147,调整区域!$G:$G,$U$84)</f>
        <v>0</v>
      </c>
      <c r="V147" s="4">
        <f>SUMIFS(调整区域!$F:$F,调整区域!$D:$D,$B147,调整区域!$E:$E,$V$84)+SUMIFS(调整区域!$H:$H,调整区域!$D:$D,$B147,调整区域!$G:$G,$V$84)</f>
        <v>0</v>
      </c>
      <c r="W147" s="4">
        <f>SUMIFS(调整区域!$F:$F,调整区域!$D:$D,$B147,调整区域!$E:$E,$W$84)+SUMIFS(调整区域!$H:$H,调整区域!$D:$D,$B147,调整区域!$G:$G,$W$84)</f>
        <v>0</v>
      </c>
      <c r="X147" s="4">
        <f>SUMIFS(调整区域!$F:$F,调整区域!$D:$D,$B147,调整区域!$E:$E,$X$84)+SUMIFS(调整区域!$H:$H,调整区域!$D:$D,$B147,调整区域!$G:$G,$X$84)</f>
        <v>0</v>
      </c>
      <c r="Y147" s="4">
        <f>SUMIFS(调整区域!$F:$F,调整区域!$D:$D,$B147,调整区域!$E:$E,$Y$84)+SUMIFS(调整区域!$H:$H,调整区域!$D:$D,$B147,调整区域!$G:$G,$Y$84)</f>
        <v>0</v>
      </c>
    </row>
    <row r="148" ht="15" customHeight="1" spans="1:25">
      <c r="A148" s="7"/>
      <c r="B148" s="13" t="s">
        <v>140</v>
      </c>
      <c r="C148" s="4">
        <f t="shared" si="16"/>
        <v>0</v>
      </c>
      <c r="D148" s="4">
        <f>SUMIFS(调整区域!$F:$F,调整区域!$D:$D,$B148,调整区域!$E:$E,$D$84)+SUMIFS(调整区域!$H:$H,调整区域!$D:$D,$B148,调整区域!$G:$G,$D$84)</f>
        <v>0</v>
      </c>
      <c r="E148" s="4">
        <f>SUMIFS(调整区域!$F:$F,调整区域!$D:$D,$B148,调整区域!$E:$E,$E$84)+SUMIFS(调整区域!$H:$H,调整区域!$D:$D,$B148,调整区域!$G:$G,$E$84)</f>
        <v>0</v>
      </c>
      <c r="F148" s="4">
        <f>SUMIFS(调整区域!$F:$F,调整区域!$D:$D,$B148,调整区域!$E:$E,$F$84)+SUMIFS(调整区域!$H:$H,调整区域!$D:$D,$B148,调整区域!$G:$G,$F$84)</f>
        <v>0</v>
      </c>
      <c r="G148" s="4">
        <f>SUMIFS(调整区域!$F:$F,调整区域!$D:$D,$B148,调整区域!$E:$E,$G$84)+SUMIFS(调整区域!$H:$H,调整区域!$D:$D,$B148,调整区域!$G:$G,$G$84)</f>
        <v>0</v>
      </c>
      <c r="H148" s="139">
        <f>SUMIFS(调整区域!$F:$F,调整区域!$D:$D,$B148,调整区域!$E:$E,$H$84)+SUMIFS(调整区域!$H:$H,调整区域!$D:$D,$B148,调整区域!$G:$G,$H$84)</f>
        <v>0</v>
      </c>
      <c r="I148" s="139">
        <f t="shared" si="17"/>
        <v>0</v>
      </c>
      <c r="J148" s="4">
        <f>SUMIFS(调整区域!$F:$F,调整区域!$D:$D,$B148,调整区域!$E:$E,$J$84)+SUMIFS(调整区域!$H:$H,调整区域!$D:$D,$B148,调整区域!$G:$G,$J$84)</f>
        <v>0</v>
      </c>
      <c r="K148" s="4">
        <f>SUMIFS(调整区域!$F:$F,调整区域!$D:$D,$B148,调整区域!$E:$E,$K$84)+SUMIFS(调整区域!$H:$H,调整区域!$D:$D,$B148,调整区域!$G:$G,$K$84)</f>
        <v>0</v>
      </c>
      <c r="L148" s="4">
        <f>SUMIFS(调整区域!$F:$F,调整区域!$D:$D,$B148,调整区域!$E:$E,$L$84)+SUMIFS(调整区域!$H:$H,调整区域!$D:$D,$B148,调整区域!$G:$G,$L$84)</f>
        <v>0</v>
      </c>
      <c r="M148" s="139">
        <f t="shared" si="18"/>
        <v>0</v>
      </c>
      <c r="N148" s="4">
        <f>SUMIFS(调整区域!$F:$F,调整区域!$D:$D,$B148,调整区域!$E:$E,$N$84)+SUMIFS(调整区域!$H:$H,调整区域!$D:$D,$B148,调整区域!$G:$G,$N$84)</f>
        <v>0</v>
      </c>
      <c r="O148" s="4">
        <f>SUMIFS(调整区域!$F:$F,调整区域!$D:$D,$B148,调整区域!$E:$E,$O$84)+SUMIFS(调整区域!$H:$H,调整区域!$D:$D,$B148,调整区域!$G:$G,$O$84)</f>
        <v>0</v>
      </c>
      <c r="P148" s="139">
        <f t="shared" si="19"/>
        <v>0</v>
      </c>
      <c r="Q148" s="4">
        <f>SUMIFS(调整区域!$F:$F,调整区域!$D:$D,$B148,调整区域!$E:$E,$Q$84)+SUMIFS(调整区域!$H:$H,调整区域!$D:$D,$B148,调整区域!$G:$G,$Q$84)</f>
        <v>0</v>
      </c>
      <c r="R148" s="4">
        <f>SUMIFS(调整区域!$F:$F,调整区域!$D:$D,$B148,调整区域!$E:$E,$R$84)+SUMIFS(调整区域!$H:$H,调整区域!$D:$D,$B148,调整区域!$G:$G,$R$84)</f>
        <v>0</v>
      </c>
      <c r="S148" s="139">
        <f t="shared" si="20"/>
        <v>0</v>
      </c>
      <c r="T148" s="4">
        <f>SUMIFS(调整区域!$F:$F,调整区域!$D:$D,$B148,调整区域!$E:$E,$T$84)+SUMIFS(调整区域!$H:$H,调整区域!$D:$D,$B148,调整区域!$G:$G,$T$84)</f>
        <v>0</v>
      </c>
      <c r="U148" s="4">
        <f>SUMIFS(调整区域!$F:$F,调整区域!$D:$D,$B148,调整区域!$E:$E,$U$84)+SUMIFS(调整区域!$H:$H,调整区域!$D:$D,$B148,调整区域!$G:$G,$U$84)</f>
        <v>0</v>
      </c>
      <c r="V148" s="4">
        <f>SUMIFS(调整区域!$F:$F,调整区域!$D:$D,$B148,调整区域!$E:$E,$V$84)+SUMIFS(调整区域!$H:$H,调整区域!$D:$D,$B148,调整区域!$G:$G,$V$84)</f>
        <v>0</v>
      </c>
      <c r="W148" s="4">
        <f>SUMIFS(调整区域!$F:$F,调整区域!$D:$D,$B148,调整区域!$E:$E,$W$84)+SUMIFS(调整区域!$H:$H,调整区域!$D:$D,$B148,调整区域!$G:$G,$W$84)</f>
        <v>0</v>
      </c>
      <c r="X148" s="4">
        <f>SUMIFS(调整区域!$F:$F,调整区域!$D:$D,$B148,调整区域!$E:$E,$X$84)+SUMIFS(调整区域!$H:$H,调整区域!$D:$D,$B148,调整区域!$G:$G,$X$84)</f>
        <v>0</v>
      </c>
      <c r="Y148" s="4">
        <f>SUMIFS(调整区域!$F:$F,调整区域!$D:$D,$B148,调整区域!$E:$E,$Y$84)+SUMIFS(调整区域!$H:$H,调整区域!$D:$D,$B148,调整区域!$G:$G,$Y$84)</f>
        <v>0</v>
      </c>
    </row>
    <row r="149" ht="15" customHeight="1" spans="1:25">
      <c r="A149" s="7"/>
      <c r="B149" s="13" t="s">
        <v>141</v>
      </c>
      <c r="C149" s="4">
        <f t="shared" si="16"/>
        <v>0</v>
      </c>
      <c r="D149" s="4">
        <f>SUMIFS(调整区域!$F:$F,调整区域!$D:$D,$B149,调整区域!$E:$E,$D$84)+SUMIFS(调整区域!$H:$H,调整区域!$D:$D,$B149,调整区域!$G:$G,$D$84)</f>
        <v>0</v>
      </c>
      <c r="E149" s="4">
        <f>SUMIFS(调整区域!$F:$F,调整区域!$D:$D,$B149,调整区域!$E:$E,$E$84)+SUMIFS(调整区域!$H:$H,调整区域!$D:$D,$B149,调整区域!$G:$G,$E$84)</f>
        <v>0</v>
      </c>
      <c r="F149" s="4">
        <f>SUMIFS(调整区域!$F:$F,调整区域!$D:$D,$B149,调整区域!$E:$E,$F$84)+SUMIFS(调整区域!$H:$H,调整区域!$D:$D,$B149,调整区域!$G:$G,$F$84)</f>
        <v>0</v>
      </c>
      <c r="G149" s="4">
        <f>SUMIFS(调整区域!$F:$F,调整区域!$D:$D,$B149,调整区域!$E:$E,$G$84)+SUMIFS(调整区域!$H:$H,调整区域!$D:$D,$B149,调整区域!$G:$G,$G$84)</f>
        <v>0</v>
      </c>
      <c r="H149" s="139">
        <f>SUMIFS(调整区域!$F:$F,调整区域!$D:$D,$B149,调整区域!$E:$E,$H$84)+SUMIFS(调整区域!$H:$H,调整区域!$D:$D,$B149,调整区域!$G:$G,$H$84)</f>
        <v>0</v>
      </c>
      <c r="I149" s="139">
        <f t="shared" si="17"/>
        <v>0</v>
      </c>
      <c r="J149" s="4">
        <f>SUMIFS(调整区域!$F:$F,调整区域!$D:$D,$B149,调整区域!$E:$E,$J$84)+SUMIFS(调整区域!$H:$H,调整区域!$D:$D,$B149,调整区域!$G:$G,$J$84)</f>
        <v>0</v>
      </c>
      <c r="K149" s="4">
        <f>SUMIFS(调整区域!$F:$F,调整区域!$D:$D,$B149,调整区域!$E:$E,$K$84)+SUMIFS(调整区域!$H:$H,调整区域!$D:$D,$B149,调整区域!$G:$G,$K$84)</f>
        <v>0</v>
      </c>
      <c r="L149" s="4">
        <f>SUMIFS(调整区域!$F:$F,调整区域!$D:$D,$B149,调整区域!$E:$E,$L$84)+SUMIFS(调整区域!$H:$H,调整区域!$D:$D,$B149,调整区域!$G:$G,$L$84)</f>
        <v>0</v>
      </c>
      <c r="M149" s="139">
        <f t="shared" si="18"/>
        <v>0</v>
      </c>
      <c r="N149" s="4">
        <f>SUMIFS(调整区域!$F:$F,调整区域!$D:$D,$B149,调整区域!$E:$E,$N$84)+SUMIFS(调整区域!$H:$H,调整区域!$D:$D,$B149,调整区域!$G:$G,$N$84)</f>
        <v>0</v>
      </c>
      <c r="O149" s="4">
        <f>SUMIFS(调整区域!$F:$F,调整区域!$D:$D,$B149,调整区域!$E:$E,$O$84)+SUMIFS(调整区域!$H:$H,调整区域!$D:$D,$B149,调整区域!$G:$G,$O$84)</f>
        <v>0</v>
      </c>
      <c r="P149" s="139">
        <f t="shared" si="19"/>
        <v>0</v>
      </c>
      <c r="Q149" s="4">
        <f>SUMIFS(调整区域!$F:$F,调整区域!$D:$D,$B149,调整区域!$E:$E,$Q$84)+SUMIFS(调整区域!$H:$H,调整区域!$D:$D,$B149,调整区域!$G:$G,$Q$84)</f>
        <v>0</v>
      </c>
      <c r="R149" s="4">
        <f>SUMIFS(调整区域!$F:$F,调整区域!$D:$D,$B149,调整区域!$E:$E,$R$84)+SUMIFS(调整区域!$H:$H,调整区域!$D:$D,$B149,调整区域!$G:$G,$R$84)</f>
        <v>0</v>
      </c>
      <c r="S149" s="139">
        <f t="shared" si="20"/>
        <v>0</v>
      </c>
      <c r="T149" s="4">
        <f>SUMIFS(调整区域!$F:$F,调整区域!$D:$D,$B149,调整区域!$E:$E,$T$84)+SUMIFS(调整区域!$H:$H,调整区域!$D:$D,$B149,调整区域!$G:$G,$T$84)</f>
        <v>0</v>
      </c>
      <c r="U149" s="4">
        <f>SUMIFS(调整区域!$F:$F,调整区域!$D:$D,$B149,调整区域!$E:$E,$U$84)+SUMIFS(调整区域!$H:$H,调整区域!$D:$D,$B149,调整区域!$G:$G,$U$84)</f>
        <v>0</v>
      </c>
      <c r="V149" s="4">
        <f>SUMIFS(调整区域!$F:$F,调整区域!$D:$D,$B149,调整区域!$E:$E,$V$84)+SUMIFS(调整区域!$H:$H,调整区域!$D:$D,$B149,调整区域!$G:$G,$V$84)</f>
        <v>0</v>
      </c>
      <c r="W149" s="4">
        <f>SUMIFS(调整区域!$F:$F,调整区域!$D:$D,$B149,调整区域!$E:$E,$W$84)+SUMIFS(调整区域!$H:$H,调整区域!$D:$D,$B149,调整区域!$G:$G,$W$84)</f>
        <v>0</v>
      </c>
      <c r="X149" s="4">
        <f>SUMIFS(调整区域!$F:$F,调整区域!$D:$D,$B149,调整区域!$E:$E,$X$84)+SUMIFS(调整区域!$H:$H,调整区域!$D:$D,$B149,调整区域!$G:$G,$X$84)</f>
        <v>0</v>
      </c>
      <c r="Y149" s="4">
        <f>SUMIFS(调整区域!$F:$F,调整区域!$D:$D,$B149,调整区域!$E:$E,$Y$84)+SUMIFS(调整区域!$H:$H,调整区域!$D:$D,$B149,调整区域!$G:$G,$Y$84)</f>
        <v>0</v>
      </c>
    </row>
    <row r="150" ht="15" customHeight="1" spans="1:25">
      <c r="A150" s="7"/>
      <c r="B150" s="13" t="s">
        <v>142</v>
      </c>
      <c r="C150" s="4">
        <f t="shared" si="16"/>
        <v>0</v>
      </c>
      <c r="D150" s="4">
        <f>SUMIFS(调整区域!$F:$F,调整区域!$D:$D,$B150,调整区域!$E:$E,$D$84)+SUMIFS(调整区域!$H:$H,调整区域!$D:$D,$B150,调整区域!$G:$G,$D$84)</f>
        <v>0</v>
      </c>
      <c r="E150" s="4">
        <f>SUMIFS(调整区域!$F:$F,调整区域!$D:$D,$B150,调整区域!$E:$E,$E$84)+SUMIFS(调整区域!$H:$H,调整区域!$D:$D,$B150,调整区域!$G:$G,$E$84)</f>
        <v>0</v>
      </c>
      <c r="F150" s="4">
        <f>SUMIFS(调整区域!$F:$F,调整区域!$D:$D,$B150,调整区域!$E:$E,$F$84)+SUMIFS(调整区域!$H:$H,调整区域!$D:$D,$B150,调整区域!$G:$G,$F$84)</f>
        <v>0</v>
      </c>
      <c r="G150" s="4">
        <f>SUMIFS(调整区域!$F:$F,调整区域!$D:$D,$B150,调整区域!$E:$E,$G$84)+SUMIFS(调整区域!$H:$H,调整区域!$D:$D,$B150,调整区域!$G:$G,$G$84)</f>
        <v>0</v>
      </c>
      <c r="H150" s="139">
        <f>SUMIFS(调整区域!$F:$F,调整区域!$D:$D,$B150,调整区域!$E:$E,$H$84)+SUMIFS(调整区域!$H:$H,调整区域!$D:$D,$B150,调整区域!$G:$G,$H$84)</f>
        <v>0</v>
      </c>
      <c r="I150" s="139">
        <f t="shared" si="17"/>
        <v>0</v>
      </c>
      <c r="J150" s="4">
        <f>SUMIFS(调整区域!$F:$F,调整区域!$D:$D,$B150,调整区域!$E:$E,$J$84)+SUMIFS(调整区域!$H:$H,调整区域!$D:$D,$B150,调整区域!$G:$G,$J$84)</f>
        <v>0</v>
      </c>
      <c r="K150" s="4">
        <f>SUMIFS(调整区域!$F:$F,调整区域!$D:$D,$B150,调整区域!$E:$E,$K$84)+SUMIFS(调整区域!$H:$H,调整区域!$D:$D,$B150,调整区域!$G:$G,$K$84)</f>
        <v>0</v>
      </c>
      <c r="L150" s="4">
        <f>SUMIFS(调整区域!$F:$F,调整区域!$D:$D,$B150,调整区域!$E:$E,$L$84)+SUMIFS(调整区域!$H:$H,调整区域!$D:$D,$B150,调整区域!$G:$G,$L$84)</f>
        <v>0</v>
      </c>
      <c r="M150" s="139">
        <f t="shared" si="18"/>
        <v>0</v>
      </c>
      <c r="N150" s="4">
        <f>SUMIFS(调整区域!$F:$F,调整区域!$D:$D,$B150,调整区域!$E:$E,$N$84)+SUMIFS(调整区域!$H:$H,调整区域!$D:$D,$B150,调整区域!$G:$G,$N$84)</f>
        <v>0</v>
      </c>
      <c r="O150" s="4">
        <f>SUMIFS(调整区域!$F:$F,调整区域!$D:$D,$B150,调整区域!$E:$E,$O$84)+SUMIFS(调整区域!$H:$H,调整区域!$D:$D,$B150,调整区域!$G:$G,$O$84)</f>
        <v>0</v>
      </c>
      <c r="P150" s="139">
        <f t="shared" si="19"/>
        <v>0</v>
      </c>
      <c r="Q150" s="4">
        <f>SUMIFS(调整区域!$F:$F,调整区域!$D:$D,$B150,调整区域!$E:$E,$Q$84)+SUMIFS(调整区域!$H:$H,调整区域!$D:$D,$B150,调整区域!$G:$G,$Q$84)</f>
        <v>0</v>
      </c>
      <c r="R150" s="4">
        <f>SUMIFS(调整区域!$F:$F,调整区域!$D:$D,$B150,调整区域!$E:$E,$R$84)+SUMIFS(调整区域!$H:$H,调整区域!$D:$D,$B150,调整区域!$G:$G,$R$84)</f>
        <v>0</v>
      </c>
      <c r="S150" s="139">
        <f t="shared" si="20"/>
        <v>0</v>
      </c>
      <c r="T150" s="4">
        <f>SUMIFS(调整区域!$F:$F,调整区域!$D:$D,$B150,调整区域!$E:$E,$T$84)+SUMIFS(调整区域!$H:$H,调整区域!$D:$D,$B150,调整区域!$G:$G,$T$84)</f>
        <v>0</v>
      </c>
      <c r="U150" s="4">
        <f>SUMIFS(调整区域!$F:$F,调整区域!$D:$D,$B150,调整区域!$E:$E,$U$84)+SUMIFS(调整区域!$H:$H,调整区域!$D:$D,$B150,调整区域!$G:$G,$U$84)</f>
        <v>0</v>
      </c>
      <c r="V150" s="4">
        <f>SUMIFS(调整区域!$F:$F,调整区域!$D:$D,$B150,调整区域!$E:$E,$V$84)+SUMIFS(调整区域!$H:$H,调整区域!$D:$D,$B150,调整区域!$G:$G,$V$84)</f>
        <v>0</v>
      </c>
      <c r="W150" s="4">
        <f>SUMIFS(调整区域!$F:$F,调整区域!$D:$D,$B150,调整区域!$E:$E,$W$84)+SUMIFS(调整区域!$H:$H,调整区域!$D:$D,$B150,调整区域!$G:$G,$W$84)</f>
        <v>0</v>
      </c>
      <c r="X150" s="4">
        <f>SUMIFS(调整区域!$F:$F,调整区域!$D:$D,$B150,调整区域!$E:$E,$X$84)+SUMIFS(调整区域!$H:$H,调整区域!$D:$D,$B150,调整区域!$G:$G,$X$84)</f>
        <v>0</v>
      </c>
      <c r="Y150" s="4">
        <f>SUMIFS(调整区域!$F:$F,调整区域!$D:$D,$B150,调整区域!$E:$E,$Y$84)+SUMIFS(调整区域!$H:$H,调整区域!$D:$D,$B150,调整区域!$G:$G,$Y$84)</f>
        <v>0</v>
      </c>
    </row>
    <row r="151" ht="15" customHeight="1" spans="1:25">
      <c r="A151" s="7"/>
      <c r="B151" s="13" t="s">
        <v>143</v>
      </c>
      <c r="C151" s="4">
        <f t="shared" si="16"/>
        <v>0</v>
      </c>
      <c r="D151" s="4">
        <f>SUMIFS(调整区域!$F:$F,调整区域!$D:$D,$B151,调整区域!$E:$E,$D$84)+SUMIFS(调整区域!$H:$H,调整区域!$D:$D,$B151,调整区域!$G:$G,$D$84)</f>
        <v>0</v>
      </c>
      <c r="E151" s="4">
        <f>SUMIFS(调整区域!$F:$F,调整区域!$D:$D,$B151,调整区域!$E:$E,$E$84)+SUMIFS(调整区域!$H:$H,调整区域!$D:$D,$B151,调整区域!$G:$G,$E$84)</f>
        <v>0</v>
      </c>
      <c r="F151" s="4">
        <f>SUMIFS(调整区域!$F:$F,调整区域!$D:$D,$B151,调整区域!$E:$E,$F$84)+SUMIFS(调整区域!$H:$H,调整区域!$D:$D,$B151,调整区域!$G:$G,$F$84)</f>
        <v>0</v>
      </c>
      <c r="G151" s="4">
        <f>SUMIFS(调整区域!$F:$F,调整区域!$D:$D,$B151,调整区域!$E:$E,$G$84)+SUMIFS(调整区域!$H:$H,调整区域!$D:$D,$B151,调整区域!$G:$G,$G$84)</f>
        <v>0</v>
      </c>
      <c r="H151" s="139">
        <f>SUMIFS(调整区域!$F:$F,调整区域!$D:$D,$B151,调整区域!$E:$E,$H$84)+SUMIFS(调整区域!$H:$H,调整区域!$D:$D,$B151,调整区域!$G:$G,$H$84)</f>
        <v>0</v>
      </c>
      <c r="I151" s="139">
        <f t="shared" si="17"/>
        <v>0</v>
      </c>
      <c r="J151" s="4">
        <f>SUMIFS(调整区域!$F:$F,调整区域!$D:$D,$B151,调整区域!$E:$E,$J$84)+SUMIFS(调整区域!$H:$H,调整区域!$D:$D,$B151,调整区域!$G:$G,$J$84)</f>
        <v>0</v>
      </c>
      <c r="K151" s="4">
        <f>SUMIFS(调整区域!$F:$F,调整区域!$D:$D,$B151,调整区域!$E:$E,$K$84)+SUMIFS(调整区域!$H:$H,调整区域!$D:$D,$B151,调整区域!$G:$G,$K$84)</f>
        <v>0</v>
      </c>
      <c r="L151" s="4">
        <f>SUMIFS(调整区域!$F:$F,调整区域!$D:$D,$B151,调整区域!$E:$E,$L$84)+SUMIFS(调整区域!$H:$H,调整区域!$D:$D,$B151,调整区域!$G:$G,$L$84)</f>
        <v>0</v>
      </c>
      <c r="M151" s="139">
        <f t="shared" si="18"/>
        <v>0</v>
      </c>
      <c r="N151" s="4">
        <f>SUMIFS(调整区域!$F:$F,调整区域!$D:$D,$B151,调整区域!$E:$E,$N$84)+SUMIFS(调整区域!$H:$H,调整区域!$D:$D,$B151,调整区域!$G:$G,$N$84)</f>
        <v>0</v>
      </c>
      <c r="O151" s="4">
        <f>SUMIFS(调整区域!$F:$F,调整区域!$D:$D,$B151,调整区域!$E:$E,$O$84)+SUMIFS(调整区域!$H:$H,调整区域!$D:$D,$B151,调整区域!$G:$G,$O$84)</f>
        <v>0</v>
      </c>
      <c r="P151" s="139">
        <f t="shared" si="19"/>
        <v>0</v>
      </c>
      <c r="Q151" s="4">
        <f>SUMIFS(调整区域!$F:$F,调整区域!$D:$D,$B151,调整区域!$E:$E,$Q$84)+SUMIFS(调整区域!$H:$H,调整区域!$D:$D,$B151,调整区域!$G:$G,$Q$84)</f>
        <v>0</v>
      </c>
      <c r="R151" s="4">
        <f>SUMIFS(调整区域!$F:$F,调整区域!$D:$D,$B151,调整区域!$E:$E,$R$84)+SUMIFS(调整区域!$H:$H,调整区域!$D:$D,$B151,调整区域!$G:$G,$R$84)</f>
        <v>0</v>
      </c>
      <c r="S151" s="139">
        <f t="shared" si="20"/>
        <v>0</v>
      </c>
      <c r="T151" s="4">
        <f>SUMIFS(调整区域!$F:$F,调整区域!$D:$D,$B151,调整区域!$E:$E,$T$84)+SUMIFS(调整区域!$H:$H,调整区域!$D:$D,$B151,调整区域!$G:$G,$T$84)</f>
        <v>0</v>
      </c>
      <c r="U151" s="4">
        <f>SUMIFS(调整区域!$F:$F,调整区域!$D:$D,$B151,调整区域!$E:$E,$U$84)+SUMIFS(调整区域!$H:$H,调整区域!$D:$D,$B151,调整区域!$G:$G,$U$84)</f>
        <v>0</v>
      </c>
      <c r="V151" s="4">
        <f>SUMIFS(调整区域!$F:$F,调整区域!$D:$D,$B151,调整区域!$E:$E,$V$84)+SUMIFS(调整区域!$H:$H,调整区域!$D:$D,$B151,调整区域!$G:$G,$V$84)</f>
        <v>0</v>
      </c>
      <c r="W151" s="4">
        <f>SUMIFS(调整区域!$F:$F,调整区域!$D:$D,$B151,调整区域!$E:$E,$W$84)+SUMIFS(调整区域!$H:$H,调整区域!$D:$D,$B151,调整区域!$G:$G,$W$84)</f>
        <v>0</v>
      </c>
      <c r="X151" s="4">
        <f>SUMIFS(调整区域!$F:$F,调整区域!$D:$D,$B151,调整区域!$E:$E,$X$84)+SUMIFS(调整区域!$H:$H,调整区域!$D:$D,$B151,调整区域!$G:$G,$X$84)</f>
        <v>0</v>
      </c>
      <c r="Y151" s="4">
        <f>SUMIFS(调整区域!$F:$F,调整区域!$D:$D,$B151,调整区域!$E:$E,$Y$84)+SUMIFS(调整区域!$H:$H,调整区域!$D:$D,$B151,调整区域!$G:$G,$Y$84)</f>
        <v>0</v>
      </c>
    </row>
    <row r="152" ht="15" customHeight="1" spans="1:25">
      <c r="A152" s="7"/>
      <c r="B152" s="13" t="s">
        <v>144</v>
      </c>
      <c r="C152" s="4">
        <f t="shared" si="16"/>
        <v>0</v>
      </c>
      <c r="D152" s="4">
        <f>SUMIFS(调整区域!$F:$F,调整区域!$D:$D,$B152,调整区域!$E:$E,$D$84)+SUMIFS(调整区域!$H:$H,调整区域!$D:$D,$B152,调整区域!$G:$G,$D$84)</f>
        <v>0</v>
      </c>
      <c r="E152" s="4">
        <f>SUMIFS(调整区域!$F:$F,调整区域!$D:$D,$B152,调整区域!$E:$E,$E$84)+SUMIFS(调整区域!$H:$H,调整区域!$D:$D,$B152,调整区域!$G:$G,$E$84)</f>
        <v>0</v>
      </c>
      <c r="F152" s="4">
        <f>SUMIFS(调整区域!$F:$F,调整区域!$D:$D,$B152,调整区域!$E:$E,$F$84)+SUMIFS(调整区域!$H:$H,调整区域!$D:$D,$B152,调整区域!$G:$G,$F$84)</f>
        <v>0</v>
      </c>
      <c r="G152" s="4">
        <f>SUMIFS(调整区域!$F:$F,调整区域!$D:$D,$B152,调整区域!$E:$E,$G$84)+SUMIFS(调整区域!$H:$H,调整区域!$D:$D,$B152,调整区域!$G:$G,$G$84)</f>
        <v>0</v>
      </c>
      <c r="H152" s="139">
        <f>SUMIFS(调整区域!$F:$F,调整区域!$D:$D,$B152,调整区域!$E:$E,$H$84)+SUMIFS(调整区域!$H:$H,调整区域!$D:$D,$B152,调整区域!$G:$G,$H$84)</f>
        <v>0</v>
      </c>
      <c r="I152" s="139">
        <f t="shared" si="17"/>
        <v>0</v>
      </c>
      <c r="J152" s="4">
        <f>SUMIFS(调整区域!$F:$F,调整区域!$D:$D,$B152,调整区域!$E:$E,$J$84)+SUMIFS(调整区域!$H:$H,调整区域!$D:$D,$B152,调整区域!$G:$G,$J$84)</f>
        <v>0</v>
      </c>
      <c r="K152" s="4">
        <f>SUMIFS(调整区域!$F:$F,调整区域!$D:$D,$B152,调整区域!$E:$E,$K$84)+SUMIFS(调整区域!$H:$H,调整区域!$D:$D,$B152,调整区域!$G:$G,$K$84)</f>
        <v>0</v>
      </c>
      <c r="L152" s="4">
        <f>SUMIFS(调整区域!$F:$F,调整区域!$D:$D,$B152,调整区域!$E:$E,$L$84)+SUMIFS(调整区域!$H:$H,调整区域!$D:$D,$B152,调整区域!$G:$G,$L$84)</f>
        <v>0</v>
      </c>
      <c r="M152" s="139">
        <f t="shared" si="18"/>
        <v>0</v>
      </c>
      <c r="N152" s="4">
        <f>SUMIFS(调整区域!$F:$F,调整区域!$D:$D,$B152,调整区域!$E:$E,$N$84)+SUMIFS(调整区域!$H:$H,调整区域!$D:$D,$B152,调整区域!$G:$G,$N$84)</f>
        <v>0</v>
      </c>
      <c r="O152" s="4">
        <f>SUMIFS(调整区域!$F:$F,调整区域!$D:$D,$B152,调整区域!$E:$E,$O$84)+SUMIFS(调整区域!$H:$H,调整区域!$D:$D,$B152,调整区域!$G:$G,$O$84)</f>
        <v>0</v>
      </c>
      <c r="P152" s="139">
        <f t="shared" si="19"/>
        <v>0</v>
      </c>
      <c r="Q152" s="4">
        <f>SUMIFS(调整区域!$F:$F,调整区域!$D:$D,$B152,调整区域!$E:$E,$Q$84)+SUMIFS(调整区域!$H:$H,调整区域!$D:$D,$B152,调整区域!$G:$G,$Q$84)</f>
        <v>0</v>
      </c>
      <c r="R152" s="4">
        <f>SUMIFS(调整区域!$F:$F,调整区域!$D:$D,$B152,调整区域!$E:$E,$R$84)+SUMIFS(调整区域!$H:$H,调整区域!$D:$D,$B152,调整区域!$G:$G,$R$84)</f>
        <v>0</v>
      </c>
      <c r="S152" s="139">
        <f t="shared" si="20"/>
        <v>0</v>
      </c>
      <c r="T152" s="4">
        <f>SUMIFS(调整区域!$F:$F,调整区域!$D:$D,$B152,调整区域!$E:$E,$T$84)+SUMIFS(调整区域!$H:$H,调整区域!$D:$D,$B152,调整区域!$G:$G,$T$84)</f>
        <v>0</v>
      </c>
      <c r="U152" s="4">
        <f>SUMIFS(调整区域!$F:$F,调整区域!$D:$D,$B152,调整区域!$E:$E,$U$84)+SUMIFS(调整区域!$H:$H,调整区域!$D:$D,$B152,调整区域!$G:$G,$U$84)</f>
        <v>0</v>
      </c>
      <c r="V152" s="4">
        <f>SUMIFS(调整区域!$F:$F,调整区域!$D:$D,$B152,调整区域!$E:$E,$V$84)+SUMIFS(调整区域!$H:$H,调整区域!$D:$D,$B152,调整区域!$G:$G,$V$84)</f>
        <v>0</v>
      </c>
      <c r="W152" s="4">
        <f>SUMIFS(调整区域!$F:$F,调整区域!$D:$D,$B152,调整区域!$E:$E,$W$84)+SUMIFS(调整区域!$H:$H,调整区域!$D:$D,$B152,调整区域!$G:$G,$W$84)</f>
        <v>0</v>
      </c>
      <c r="X152" s="4">
        <f>SUMIFS(调整区域!$F:$F,调整区域!$D:$D,$B152,调整区域!$E:$E,$X$84)+SUMIFS(调整区域!$H:$H,调整区域!$D:$D,$B152,调整区域!$G:$G,$X$84)</f>
        <v>0</v>
      </c>
      <c r="Y152" s="4">
        <f>SUMIFS(调整区域!$F:$F,调整区域!$D:$D,$B152,调整区域!$E:$E,$Y$84)+SUMIFS(调整区域!$H:$H,调整区域!$D:$D,$B152,调整区域!$G:$G,$Y$84)</f>
        <v>0</v>
      </c>
    </row>
    <row r="153" ht="15" customHeight="1" spans="1:25">
      <c r="A153" s="7"/>
      <c r="B153" s="13" t="s">
        <v>145</v>
      </c>
      <c r="C153" s="4">
        <f t="shared" si="16"/>
        <v>0</v>
      </c>
      <c r="D153" s="4">
        <f>SUMIFS(调整区域!$F:$F,调整区域!$D:$D,$B153,调整区域!$E:$E,$D$84)+SUMIFS(调整区域!$H:$H,调整区域!$D:$D,$B153,调整区域!$G:$G,$D$84)</f>
        <v>0</v>
      </c>
      <c r="E153" s="4">
        <f>SUMIFS(调整区域!$F:$F,调整区域!$D:$D,$B153,调整区域!$E:$E,$E$84)+SUMIFS(调整区域!$H:$H,调整区域!$D:$D,$B153,调整区域!$G:$G,$E$84)</f>
        <v>0</v>
      </c>
      <c r="F153" s="4">
        <f>SUMIFS(调整区域!$F:$F,调整区域!$D:$D,$B153,调整区域!$E:$E,$F$84)+SUMIFS(调整区域!$H:$H,调整区域!$D:$D,$B153,调整区域!$G:$G,$F$84)</f>
        <v>0</v>
      </c>
      <c r="G153" s="4">
        <f>SUMIFS(调整区域!$F:$F,调整区域!$D:$D,$B153,调整区域!$E:$E,$G$84)+SUMIFS(调整区域!$H:$H,调整区域!$D:$D,$B153,调整区域!$G:$G,$G$84)</f>
        <v>0</v>
      </c>
      <c r="H153" s="139">
        <f>SUMIFS(调整区域!$F:$F,调整区域!$D:$D,$B153,调整区域!$E:$E,$H$84)+SUMIFS(调整区域!$H:$H,调整区域!$D:$D,$B153,调整区域!$G:$G,$H$84)</f>
        <v>0</v>
      </c>
      <c r="I153" s="139">
        <f t="shared" si="17"/>
        <v>0</v>
      </c>
      <c r="J153" s="4">
        <f>SUMIFS(调整区域!$F:$F,调整区域!$D:$D,$B153,调整区域!$E:$E,$J$84)+SUMIFS(调整区域!$H:$H,调整区域!$D:$D,$B153,调整区域!$G:$G,$J$84)</f>
        <v>0</v>
      </c>
      <c r="K153" s="4">
        <f>SUMIFS(调整区域!$F:$F,调整区域!$D:$D,$B153,调整区域!$E:$E,$K$84)+SUMIFS(调整区域!$H:$H,调整区域!$D:$D,$B153,调整区域!$G:$G,$K$84)</f>
        <v>0</v>
      </c>
      <c r="L153" s="4">
        <f>SUMIFS(调整区域!$F:$F,调整区域!$D:$D,$B153,调整区域!$E:$E,$L$84)+SUMIFS(调整区域!$H:$H,调整区域!$D:$D,$B153,调整区域!$G:$G,$L$84)</f>
        <v>0</v>
      </c>
      <c r="M153" s="139">
        <f t="shared" si="18"/>
        <v>0</v>
      </c>
      <c r="N153" s="4">
        <f>SUMIFS(调整区域!$F:$F,调整区域!$D:$D,$B153,调整区域!$E:$E,$N$84)+SUMIFS(调整区域!$H:$H,调整区域!$D:$D,$B153,调整区域!$G:$G,$N$84)</f>
        <v>0</v>
      </c>
      <c r="O153" s="4">
        <f>SUMIFS(调整区域!$F:$F,调整区域!$D:$D,$B153,调整区域!$E:$E,$O$84)+SUMIFS(调整区域!$H:$H,调整区域!$D:$D,$B153,调整区域!$G:$G,$O$84)</f>
        <v>0</v>
      </c>
      <c r="P153" s="139">
        <f t="shared" si="19"/>
        <v>0</v>
      </c>
      <c r="Q153" s="4">
        <f>SUMIFS(调整区域!$F:$F,调整区域!$D:$D,$B153,调整区域!$E:$E,$Q$84)+SUMIFS(调整区域!$H:$H,调整区域!$D:$D,$B153,调整区域!$G:$G,$Q$84)</f>
        <v>0</v>
      </c>
      <c r="R153" s="4">
        <f>SUMIFS(调整区域!$F:$F,调整区域!$D:$D,$B153,调整区域!$E:$E,$R$84)+SUMIFS(调整区域!$H:$H,调整区域!$D:$D,$B153,调整区域!$G:$G,$R$84)</f>
        <v>0</v>
      </c>
      <c r="S153" s="139">
        <f t="shared" si="20"/>
        <v>0</v>
      </c>
      <c r="T153" s="4">
        <f>SUMIFS(调整区域!$F:$F,调整区域!$D:$D,$B153,调整区域!$E:$E,$T$84)+SUMIFS(调整区域!$H:$H,调整区域!$D:$D,$B153,调整区域!$G:$G,$T$84)</f>
        <v>0</v>
      </c>
      <c r="U153" s="4">
        <f>SUMIFS(调整区域!$F:$F,调整区域!$D:$D,$B153,调整区域!$E:$E,$U$84)+SUMIFS(调整区域!$H:$H,调整区域!$D:$D,$B153,调整区域!$G:$G,$U$84)</f>
        <v>0</v>
      </c>
      <c r="V153" s="4">
        <f>SUMIFS(调整区域!$F:$F,调整区域!$D:$D,$B153,调整区域!$E:$E,$V$84)+SUMIFS(调整区域!$H:$H,调整区域!$D:$D,$B153,调整区域!$G:$G,$V$84)</f>
        <v>0</v>
      </c>
      <c r="W153" s="4">
        <f>SUMIFS(调整区域!$F:$F,调整区域!$D:$D,$B153,调整区域!$E:$E,$W$84)+SUMIFS(调整区域!$H:$H,调整区域!$D:$D,$B153,调整区域!$G:$G,$W$84)</f>
        <v>0</v>
      </c>
      <c r="X153" s="4">
        <f>SUMIFS(调整区域!$F:$F,调整区域!$D:$D,$B153,调整区域!$E:$E,$X$84)+SUMIFS(调整区域!$H:$H,调整区域!$D:$D,$B153,调整区域!$G:$G,$X$84)</f>
        <v>0</v>
      </c>
      <c r="Y153" s="4">
        <f>SUMIFS(调整区域!$F:$F,调整区域!$D:$D,$B153,调整区域!$E:$E,$Y$84)+SUMIFS(调整区域!$H:$H,调整区域!$D:$D,$B153,调整区域!$G:$G,$Y$84)</f>
        <v>0</v>
      </c>
    </row>
    <row r="154" ht="15" customHeight="1" spans="1:25">
      <c r="A154" s="7"/>
      <c r="B154" s="13" t="s">
        <v>146</v>
      </c>
      <c r="C154" s="4">
        <f t="shared" si="16"/>
        <v>0</v>
      </c>
      <c r="D154" s="4">
        <f>SUMIFS(调整区域!$F:$F,调整区域!$D:$D,$B154,调整区域!$E:$E,$D$84)+SUMIFS(调整区域!$H:$H,调整区域!$D:$D,$B154,调整区域!$G:$G,$D$84)</f>
        <v>0</v>
      </c>
      <c r="E154" s="4">
        <f>SUMIFS(调整区域!$F:$F,调整区域!$D:$D,$B154,调整区域!$E:$E,$E$84)+SUMIFS(调整区域!$H:$H,调整区域!$D:$D,$B154,调整区域!$G:$G,$E$84)</f>
        <v>0</v>
      </c>
      <c r="F154" s="4">
        <f>SUMIFS(调整区域!$F:$F,调整区域!$D:$D,$B154,调整区域!$E:$E,$F$84)+SUMIFS(调整区域!$H:$H,调整区域!$D:$D,$B154,调整区域!$G:$G,$F$84)</f>
        <v>0</v>
      </c>
      <c r="G154" s="4">
        <f>SUMIFS(调整区域!$F:$F,调整区域!$D:$D,$B154,调整区域!$E:$E,$G$84)+SUMIFS(调整区域!$H:$H,调整区域!$D:$D,$B154,调整区域!$G:$G,$G$84)</f>
        <v>0</v>
      </c>
      <c r="H154" s="139">
        <f>SUMIFS(调整区域!$F:$F,调整区域!$D:$D,$B154,调整区域!$E:$E,$H$84)+SUMIFS(调整区域!$H:$H,调整区域!$D:$D,$B154,调整区域!$G:$G,$H$84)</f>
        <v>0</v>
      </c>
      <c r="I154" s="139">
        <f t="shared" si="17"/>
        <v>0</v>
      </c>
      <c r="J154" s="4">
        <f>SUMIFS(调整区域!$F:$F,调整区域!$D:$D,$B154,调整区域!$E:$E,$J$84)+SUMIFS(调整区域!$H:$H,调整区域!$D:$D,$B154,调整区域!$G:$G,$J$84)</f>
        <v>0</v>
      </c>
      <c r="K154" s="4">
        <f>SUMIFS(调整区域!$F:$F,调整区域!$D:$D,$B154,调整区域!$E:$E,$K$84)+SUMIFS(调整区域!$H:$H,调整区域!$D:$D,$B154,调整区域!$G:$G,$K$84)</f>
        <v>0</v>
      </c>
      <c r="L154" s="4">
        <f>SUMIFS(调整区域!$F:$F,调整区域!$D:$D,$B154,调整区域!$E:$E,$L$84)+SUMIFS(调整区域!$H:$H,调整区域!$D:$D,$B154,调整区域!$G:$G,$L$84)</f>
        <v>0</v>
      </c>
      <c r="M154" s="139">
        <f t="shared" si="18"/>
        <v>0</v>
      </c>
      <c r="N154" s="4">
        <f>SUMIFS(调整区域!$F:$F,调整区域!$D:$D,$B154,调整区域!$E:$E,$N$84)+SUMIFS(调整区域!$H:$H,调整区域!$D:$D,$B154,调整区域!$G:$G,$N$84)</f>
        <v>0</v>
      </c>
      <c r="O154" s="4">
        <f>SUMIFS(调整区域!$F:$F,调整区域!$D:$D,$B154,调整区域!$E:$E,$O$84)+SUMIFS(调整区域!$H:$H,调整区域!$D:$D,$B154,调整区域!$G:$G,$O$84)</f>
        <v>0</v>
      </c>
      <c r="P154" s="139">
        <f t="shared" si="19"/>
        <v>0</v>
      </c>
      <c r="Q154" s="4">
        <f>SUMIFS(调整区域!$F:$F,调整区域!$D:$D,$B154,调整区域!$E:$E,$Q$84)+SUMIFS(调整区域!$H:$H,调整区域!$D:$D,$B154,调整区域!$G:$G,$Q$84)</f>
        <v>0</v>
      </c>
      <c r="R154" s="4">
        <f>SUMIFS(调整区域!$F:$F,调整区域!$D:$D,$B154,调整区域!$E:$E,$R$84)+SUMIFS(调整区域!$H:$H,调整区域!$D:$D,$B154,调整区域!$G:$G,$R$84)</f>
        <v>0</v>
      </c>
      <c r="S154" s="139">
        <f t="shared" si="20"/>
        <v>0</v>
      </c>
      <c r="T154" s="4">
        <f>SUMIFS(调整区域!$F:$F,调整区域!$D:$D,$B154,调整区域!$E:$E,$T$84)+SUMIFS(调整区域!$H:$H,调整区域!$D:$D,$B154,调整区域!$G:$G,$T$84)</f>
        <v>0</v>
      </c>
      <c r="U154" s="4">
        <f>SUMIFS(调整区域!$F:$F,调整区域!$D:$D,$B154,调整区域!$E:$E,$U$84)+SUMIFS(调整区域!$H:$H,调整区域!$D:$D,$B154,调整区域!$G:$G,$U$84)</f>
        <v>0</v>
      </c>
      <c r="V154" s="4">
        <f>SUMIFS(调整区域!$F:$F,调整区域!$D:$D,$B154,调整区域!$E:$E,$V$84)+SUMIFS(调整区域!$H:$H,调整区域!$D:$D,$B154,调整区域!$G:$G,$V$84)</f>
        <v>0</v>
      </c>
      <c r="W154" s="4">
        <f>SUMIFS(调整区域!$F:$F,调整区域!$D:$D,$B154,调整区域!$E:$E,$W$84)+SUMIFS(调整区域!$H:$H,调整区域!$D:$D,$B154,调整区域!$G:$G,$W$84)</f>
        <v>0</v>
      </c>
      <c r="X154" s="4">
        <f>SUMIFS(调整区域!$F:$F,调整区域!$D:$D,$B154,调整区域!$E:$E,$X$84)+SUMIFS(调整区域!$H:$H,调整区域!$D:$D,$B154,调整区域!$G:$G,$X$84)</f>
        <v>0</v>
      </c>
      <c r="Y154" s="4">
        <f>SUMIFS(调整区域!$F:$F,调整区域!$D:$D,$B154,调整区域!$E:$E,$Y$84)+SUMIFS(调整区域!$H:$H,调整区域!$D:$D,$B154,调整区域!$G:$G,$Y$84)</f>
        <v>0</v>
      </c>
    </row>
    <row r="155" ht="15" customHeight="1" spans="1:25">
      <c r="A155" s="7"/>
      <c r="B155" s="13" t="s">
        <v>147</v>
      </c>
      <c r="C155" s="4">
        <f t="shared" si="16"/>
        <v>0</v>
      </c>
      <c r="D155" s="4">
        <f>SUMIFS(调整区域!$F:$F,调整区域!$D:$D,$B155,调整区域!$E:$E,$D$84)+SUMIFS(调整区域!$H:$H,调整区域!$D:$D,$B155,调整区域!$G:$G,$D$84)</f>
        <v>-1666666.66666667</v>
      </c>
      <c r="E155" s="4">
        <f>SUMIFS(调整区域!$F:$F,调整区域!$D:$D,$B155,调整区域!$E:$E,$E$84)+SUMIFS(调整区域!$H:$H,调整区域!$D:$D,$B155,调整区域!$G:$G,$E$84)</f>
        <v>0</v>
      </c>
      <c r="F155" s="4">
        <f>SUMIFS(调整区域!$F:$F,调整区域!$D:$D,$B155,调整区域!$E:$E,$F$84)+SUMIFS(调整区域!$H:$H,调整区域!$D:$D,$B155,调整区域!$G:$G,$F$84)</f>
        <v>0</v>
      </c>
      <c r="G155" s="4">
        <f>SUMIFS(调整区域!$F:$F,调整区域!$D:$D,$B155,调整区域!$E:$E,$G$84)+SUMIFS(调整区域!$H:$H,调整区域!$D:$D,$B155,调整区域!$G:$G,$G$84)</f>
        <v>0</v>
      </c>
      <c r="H155" s="139">
        <f>SUMIFS(调整区域!$F:$F,调整区域!$D:$D,$B155,调整区域!$E:$E,$H$84)+SUMIFS(调整区域!$H:$H,调整区域!$D:$D,$B155,调整区域!$G:$G,$H$84)</f>
        <v>1666666.66666667</v>
      </c>
      <c r="I155" s="139">
        <f t="shared" si="17"/>
        <v>0</v>
      </c>
      <c r="J155" s="4">
        <f>SUMIFS(调整区域!$F:$F,调整区域!$D:$D,$B155,调整区域!$E:$E,$J$84)+SUMIFS(调整区域!$H:$H,调整区域!$D:$D,$B155,调整区域!$G:$G,$J$84)</f>
        <v>0</v>
      </c>
      <c r="K155" s="4">
        <f>SUMIFS(调整区域!$F:$F,调整区域!$D:$D,$B155,调整区域!$E:$E,$K$84)+SUMIFS(调整区域!$H:$H,调整区域!$D:$D,$B155,调整区域!$G:$G,$K$84)</f>
        <v>0</v>
      </c>
      <c r="L155" s="4">
        <f>SUMIFS(调整区域!$F:$F,调整区域!$D:$D,$B155,调整区域!$E:$E,$L$84)+SUMIFS(调整区域!$H:$H,调整区域!$D:$D,$B155,调整区域!$G:$G,$L$84)</f>
        <v>0</v>
      </c>
      <c r="M155" s="139">
        <f t="shared" si="18"/>
        <v>0</v>
      </c>
      <c r="N155" s="4">
        <f>SUMIFS(调整区域!$F:$F,调整区域!$D:$D,$B155,调整区域!$E:$E,$N$84)+SUMIFS(调整区域!$H:$H,调整区域!$D:$D,$B155,调整区域!$G:$G,$N$84)</f>
        <v>0</v>
      </c>
      <c r="O155" s="4">
        <f>SUMIFS(调整区域!$F:$F,调整区域!$D:$D,$B155,调整区域!$E:$E,$O$84)+SUMIFS(调整区域!$H:$H,调整区域!$D:$D,$B155,调整区域!$G:$G,$O$84)</f>
        <v>0</v>
      </c>
      <c r="P155" s="139">
        <f t="shared" si="19"/>
        <v>0</v>
      </c>
      <c r="Q155" s="4">
        <f>SUMIFS(调整区域!$F:$F,调整区域!$D:$D,$B155,调整区域!$E:$E,$Q$84)+SUMIFS(调整区域!$H:$H,调整区域!$D:$D,$B155,调整区域!$G:$G,$Q$84)</f>
        <v>0</v>
      </c>
      <c r="R155" s="4">
        <f>SUMIFS(调整区域!$F:$F,调整区域!$D:$D,$B155,调整区域!$E:$E,$R$84)+SUMIFS(调整区域!$H:$H,调整区域!$D:$D,$B155,调整区域!$G:$G,$R$84)</f>
        <v>0</v>
      </c>
      <c r="S155" s="139">
        <f t="shared" si="20"/>
        <v>0</v>
      </c>
      <c r="T155" s="4">
        <f>SUMIFS(调整区域!$F:$F,调整区域!$D:$D,$B155,调整区域!$E:$E,$T$84)+SUMIFS(调整区域!$H:$H,调整区域!$D:$D,$B155,调整区域!$G:$G,$T$84)</f>
        <v>0</v>
      </c>
      <c r="U155" s="4">
        <f>SUMIFS(调整区域!$F:$F,调整区域!$D:$D,$B155,调整区域!$E:$E,$U$84)+SUMIFS(调整区域!$H:$H,调整区域!$D:$D,$B155,调整区域!$G:$G,$U$84)</f>
        <v>0</v>
      </c>
      <c r="V155" s="4">
        <f>SUMIFS(调整区域!$F:$F,调整区域!$D:$D,$B155,调整区域!$E:$E,$V$84)+SUMIFS(调整区域!$H:$H,调整区域!$D:$D,$B155,调整区域!$G:$G,$V$84)</f>
        <v>0</v>
      </c>
      <c r="W155" s="4">
        <f>SUMIFS(调整区域!$F:$F,调整区域!$D:$D,$B155,调整区域!$E:$E,$W$84)+SUMIFS(调整区域!$H:$H,调整区域!$D:$D,$B155,调整区域!$G:$G,$W$84)</f>
        <v>0</v>
      </c>
      <c r="X155" s="4">
        <f>SUMIFS(调整区域!$F:$F,调整区域!$D:$D,$B155,调整区域!$E:$E,$X$84)+SUMIFS(调整区域!$H:$H,调整区域!$D:$D,$B155,调整区域!$G:$G,$X$84)</f>
        <v>0</v>
      </c>
      <c r="Y155" s="4">
        <f>SUMIFS(调整区域!$F:$F,调整区域!$D:$D,$B155,调整区域!$E:$E,$Y$84)+SUMIFS(调整区域!$H:$H,调整区域!$D:$D,$B155,调整区域!$G:$G,$Y$84)</f>
        <v>0</v>
      </c>
    </row>
    <row r="156" ht="15" customHeight="1" spans="1:25">
      <c r="A156" s="7"/>
      <c r="B156" s="13" t="s">
        <v>148</v>
      </c>
      <c r="C156" s="4">
        <f t="shared" si="16"/>
        <v>0</v>
      </c>
      <c r="D156" s="4">
        <f>SUMIFS(调整区域!$F:$F,调整区域!$D:$D,$B156,调整区域!$E:$E,$D$84)+SUMIFS(调整区域!$H:$H,调整区域!$D:$D,$B156,调整区域!$G:$G,$D$84)</f>
        <v>0</v>
      </c>
      <c r="E156" s="4">
        <f>SUMIFS(调整区域!$F:$F,调整区域!$D:$D,$B156,调整区域!$E:$E,$E$84)+SUMIFS(调整区域!$H:$H,调整区域!$D:$D,$B156,调整区域!$G:$G,$E$84)</f>
        <v>0</v>
      </c>
      <c r="F156" s="4">
        <f>SUMIFS(调整区域!$F:$F,调整区域!$D:$D,$B156,调整区域!$E:$E,$F$84)+SUMIFS(调整区域!$H:$H,调整区域!$D:$D,$B156,调整区域!$G:$G,$F$84)</f>
        <v>0</v>
      </c>
      <c r="G156" s="4">
        <f>SUMIFS(调整区域!$F:$F,调整区域!$D:$D,$B156,调整区域!$E:$E,$G$84)+SUMIFS(调整区域!$H:$H,调整区域!$D:$D,$B156,调整区域!$G:$G,$G$84)</f>
        <v>0</v>
      </c>
      <c r="H156" s="139">
        <f>SUMIFS(调整区域!$F:$F,调整区域!$D:$D,$B156,调整区域!$E:$E,$H$84)+SUMIFS(调整区域!$H:$H,调整区域!$D:$D,$B156,调整区域!$G:$G,$H$84)</f>
        <v>0</v>
      </c>
      <c r="I156" s="139">
        <f t="shared" si="17"/>
        <v>0</v>
      </c>
      <c r="J156" s="4">
        <f>SUMIFS(调整区域!$F:$F,调整区域!$D:$D,$B156,调整区域!$E:$E,$J$84)+SUMIFS(调整区域!$H:$H,调整区域!$D:$D,$B156,调整区域!$G:$G,$J$84)</f>
        <v>0</v>
      </c>
      <c r="K156" s="4">
        <f>SUMIFS(调整区域!$F:$F,调整区域!$D:$D,$B156,调整区域!$E:$E,$K$84)+SUMIFS(调整区域!$H:$H,调整区域!$D:$D,$B156,调整区域!$G:$G,$K$84)</f>
        <v>0</v>
      </c>
      <c r="L156" s="4">
        <f>SUMIFS(调整区域!$F:$F,调整区域!$D:$D,$B156,调整区域!$E:$E,$L$84)+SUMIFS(调整区域!$H:$H,调整区域!$D:$D,$B156,调整区域!$G:$G,$L$84)</f>
        <v>0</v>
      </c>
      <c r="M156" s="139">
        <f t="shared" si="18"/>
        <v>0</v>
      </c>
      <c r="N156" s="4">
        <f>SUMIFS(调整区域!$F:$F,调整区域!$D:$D,$B156,调整区域!$E:$E,$N$84)+SUMIFS(调整区域!$H:$H,调整区域!$D:$D,$B156,调整区域!$G:$G,$N$84)</f>
        <v>0</v>
      </c>
      <c r="O156" s="4">
        <f>SUMIFS(调整区域!$F:$F,调整区域!$D:$D,$B156,调整区域!$E:$E,$O$84)+SUMIFS(调整区域!$H:$H,调整区域!$D:$D,$B156,调整区域!$G:$G,$O$84)</f>
        <v>0</v>
      </c>
      <c r="P156" s="139">
        <f t="shared" si="19"/>
        <v>0</v>
      </c>
      <c r="Q156" s="4">
        <f>SUMIFS(调整区域!$F:$F,调整区域!$D:$D,$B156,调整区域!$E:$E,$Q$84)+SUMIFS(调整区域!$H:$H,调整区域!$D:$D,$B156,调整区域!$G:$G,$Q$84)</f>
        <v>0</v>
      </c>
      <c r="R156" s="4">
        <f>SUMIFS(调整区域!$F:$F,调整区域!$D:$D,$B156,调整区域!$E:$E,$R$84)+SUMIFS(调整区域!$H:$H,调整区域!$D:$D,$B156,调整区域!$G:$G,$R$84)</f>
        <v>0</v>
      </c>
      <c r="S156" s="139">
        <f t="shared" si="20"/>
        <v>0</v>
      </c>
      <c r="T156" s="4">
        <f>SUMIFS(调整区域!$F:$F,调整区域!$D:$D,$B156,调整区域!$E:$E,$T$84)+SUMIFS(调整区域!$H:$H,调整区域!$D:$D,$B156,调整区域!$G:$G,$T$84)</f>
        <v>0</v>
      </c>
      <c r="U156" s="4">
        <f>SUMIFS(调整区域!$F:$F,调整区域!$D:$D,$B156,调整区域!$E:$E,$U$84)+SUMIFS(调整区域!$H:$H,调整区域!$D:$D,$B156,调整区域!$G:$G,$U$84)</f>
        <v>0</v>
      </c>
      <c r="V156" s="4">
        <f>SUMIFS(调整区域!$F:$F,调整区域!$D:$D,$B156,调整区域!$E:$E,$V$84)+SUMIFS(调整区域!$H:$H,调整区域!$D:$D,$B156,调整区域!$G:$G,$V$84)</f>
        <v>0</v>
      </c>
      <c r="W156" s="4">
        <f>SUMIFS(调整区域!$F:$F,调整区域!$D:$D,$B156,调整区域!$E:$E,$W$84)+SUMIFS(调整区域!$H:$H,调整区域!$D:$D,$B156,调整区域!$G:$G,$W$84)</f>
        <v>0</v>
      </c>
      <c r="X156" s="4">
        <f>SUMIFS(调整区域!$F:$F,调整区域!$D:$D,$B156,调整区域!$E:$E,$X$84)+SUMIFS(调整区域!$H:$H,调整区域!$D:$D,$B156,调整区域!$G:$G,$X$84)</f>
        <v>0</v>
      </c>
      <c r="Y156" s="4">
        <f>SUMIFS(调整区域!$F:$F,调整区域!$D:$D,$B156,调整区域!$E:$E,$Y$84)+SUMIFS(调整区域!$H:$H,调整区域!$D:$D,$B156,调整区域!$G:$G,$Y$84)</f>
        <v>0</v>
      </c>
    </row>
    <row r="157" ht="15" customHeight="1" spans="1:25">
      <c r="A157" s="7"/>
      <c r="B157" s="19" t="s">
        <v>97</v>
      </c>
      <c r="C157" s="15">
        <f>SUM(C143:C156)</f>
        <v>0</v>
      </c>
      <c r="D157" s="15">
        <f t="shared" ref="D157:Y157" si="23">SUM(D143:D156)</f>
        <v>-1666666.66666667</v>
      </c>
      <c r="E157" s="15">
        <f t="shared" si="23"/>
        <v>0</v>
      </c>
      <c r="F157" s="15">
        <f t="shared" si="23"/>
        <v>0</v>
      </c>
      <c r="G157" s="15">
        <f t="shared" si="23"/>
        <v>0</v>
      </c>
      <c r="H157" s="139">
        <f t="shared" si="23"/>
        <v>1666666.66666667</v>
      </c>
      <c r="I157" s="139">
        <f t="shared" si="23"/>
        <v>0</v>
      </c>
      <c r="J157" s="15">
        <f t="shared" si="23"/>
        <v>0</v>
      </c>
      <c r="K157" s="15">
        <f t="shared" si="23"/>
        <v>0</v>
      </c>
      <c r="L157" s="15">
        <f t="shared" si="23"/>
        <v>0</v>
      </c>
      <c r="M157" s="139">
        <f t="shared" si="23"/>
        <v>0</v>
      </c>
      <c r="N157" s="15">
        <f t="shared" si="23"/>
        <v>0</v>
      </c>
      <c r="O157" s="15">
        <f t="shared" si="23"/>
        <v>0</v>
      </c>
      <c r="P157" s="139">
        <f t="shared" si="23"/>
        <v>0</v>
      </c>
      <c r="Q157" s="15">
        <f t="shared" si="23"/>
        <v>0</v>
      </c>
      <c r="R157" s="15">
        <f t="shared" si="23"/>
        <v>0</v>
      </c>
      <c r="S157" s="139">
        <f t="shared" si="23"/>
        <v>0</v>
      </c>
      <c r="T157" s="15">
        <f t="shared" si="23"/>
        <v>0</v>
      </c>
      <c r="U157" s="15">
        <f t="shared" si="23"/>
        <v>0</v>
      </c>
      <c r="V157" s="15">
        <f t="shared" si="23"/>
        <v>0</v>
      </c>
      <c r="W157" s="15">
        <f t="shared" si="23"/>
        <v>0</v>
      </c>
      <c r="X157" s="15">
        <f t="shared" si="23"/>
        <v>0</v>
      </c>
      <c r="Y157" s="15">
        <f t="shared" si="23"/>
        <v>0</v>
      </c>
    </row>
    <row r="158" ht="15" customHeight="1" spans="1:25">
      <c r="A158" s="7" t="s">
        <v>149</v>
      </c>
      <c r="B158" s="10" t="s">
        <v>150</v>
      </c>
      <c r="C158" s="4">
        <f t="shared" si="16"/>
        <v>0</v>
      </c>
      <c r="D158" s="4">
        <f>SUMIFS(调整区域!$F:$F,调整区域!$D:$D,$B158,调整区域!$E:$E,$D$84)+SUMIFS(调整区域!$H:$H,调整区域!$D:$D,$B158,调整区域!$G:$G,$D$84)</f>
        <v>0</v>
      </c>
      <c r="E158" s="4">
        <f>SUMIFS(调整区域!$F:$F,调整区域!$D:$D,$B158,调整区域!$E:$E,$E$84)+SUMIFS(调整区域!$H:$H,调整区域!$D:$D,$B158,调整区域!$G:$G,$E$84)</f>
        <v>0</v>
      </c>
      <c r="F158" s="4">
        <f>SUMIFS(调整区域!$F:$F,调整区域!$D:$D,$B158,调整区域!$E:$E,$F$84)+SUMIFS(调整区域!$H:$H,调整区域!$D:$D,$B158,调整区域!$G:$G,$F$84)</f>
        <v>0</v>
      </c>
      <c r="G158" s="4">
        <f>SUMIFS(调整区域!$F:$F,调整区域!$D:$D,$B158,调整区域!$E:$E,$G$84)+SUMIFS(调整区域!$H:$H,调整区域!$D:$D,$B158,调整区域!$G:$G,$G$84)</f>
        <v>0</v>
      </c>
      <c r="H158" s="139">
        <f>SUMIFS(调整区域!$F:$F,调整区域!$D:$D,$B158,调整区域!$E:$E,$H$84)+SUMIFS(调整区域!$H:$H,调整区域!$D:$D,$B158,调整区域!$G:$G,$H$84)</f>
        <v>0</v>
      </c>
      <c r="I158" s="139">
        <f>J158+K158+L158</f>
        <v>0</v>
      </c>
      <c r="J158" s="4">
        <f>SUMIFS(调整区域!$F:$F,调整区域!$D:$D,$B158,调整区域!$E:$E,$J$84)+SUMIFS(调整区域!$H:$H,调整区域!$D:$D,$B158,调整区域!$G:$G,$J$84)</f>
        <v>0</v>
      </c>
      <c r="K158" s="4">
        <f>SUMIFS(调整区域!$F:$F,调整区域!$D:$D,$B158,调整区域!$E:$E,$K$84)+SUMIFS(调整区域!$H:$H,调整区域!$D:$D,$B158,调整区域!$G:$G,$K$84)</f>
        <v>0</v>
      </c>
      <c r="L158" s="4">
        <f>SUMIFS(调整区域!$F:$F,调整区域!$D:$D,$B158,调整区域!$E:$E,$L$84)+SUMIFS(调整区域!$H:$H,调整区域!$D:$D,$B158,调整区域!$G:$G,$L$84)</f>
        <v>0</v>
      </c>
      <c r="M158" s="139">
        <f>N158+O158</f>
        <v>0</v>
      </c>
      <c r="N158" s="4">
        <f>SUMIFS(调整区域!$F:$F,调整区域!$D:$D,$B158,调整区域!$E:$E,$N$84)+SUMIFS(调整区域!$H:$H,调整区域!$D:$D,$B158,调整区域!$G:$G,$N$84)</f>
        <v>0</v>
      </c>
      <c r="O158" s="4">
        <f>SUMIFS(调整区域!$F:$F,调整区域!$D:$D,$B158,调整区域!$E:$E,$O$84)+SUMIFS(调整区域!$H:$H,调整区域!$D:$D,$B158,调整区域!$G:$G,$O$84)</f>
        <v>0</v>
      </c>
      <c r="P158" s="139">
        <f>Q158+R158</f>
        <v>0</v>
      </c>
      <c r="Q158" s="4">
        <f>SUMIFS(调整区域!$F:$F,调整区域!$D:$D,$B158,调整区域!$E:$E,$Q$84)+SUMIFS(调整区域!$H:$H,调整区域!$D:$D,$B158,调整区域!$G:$G,$Q$84)</f>
        <v>0</v>
      </c>
      <c r="R158" s="4">
        <f>SUMIFS(调整区域!$F:$F,调整区域!$D:$D,$B158,调整区域!$E:$E,$R$84)+SUMIFS(调整区域!$H:$H,调整区域!$D:$D,$B158,调整区域!$G:$G,$R$84)</f>
        <v>0</v>
      </c>
      <c r="S158" s="139">
        <f>SUM(T158:Y158)</f>
        <v>0</v>
      </c>
      <c r="T158" s="4">
        <f>SUMIFS(调整区域!$F:$F,调整区域!$D:$D,$B158,调整区域!$E:$E,$T$84)+SUMIFS(调整区域!$H:$H,调整区域!$D:$D,$B158,调整区域!$G:$G,$T$84)</f>
        <v>0</v>
      </c>
      <c r="U158" s="4">
        <f>SUMIFS(调整区域!$F:$F,调整区域!$D:$D,$B158,调整区域!$E:$E,$U$84)+SUMIFS(调整区域!$H:$H,调整区域!$D:$D,$B158,调整区域!$G:$G,$U$84)</f>
        <v>0</v>
      </c>
      <c r="V158" s="4">
        <f>SUMIFS(调整区域!$F:$F,调整区域!$D:$D,$B158,调整区域!$E:$E,$V$84)+SUMIFS(调整区域!$H:$H,调整区域!$D:$D,$B158,调整区域!$G:$G,$V$84)</f>
        <v>0</v>
      </c>
      <c r="W158" s="4">
        <f>SUMIFS(调整区域!$F:$F,调整区域!$D:$D,$B158,调整区域!$E:$E,$W$84)+SUMIFS(调整区域!$H:$H,调整区域!$D:$D,$B158,调整区域!$G:$G,$W$84)</f>
        <v>0</v>
      </c>
      <c r="X158" s="4">
        <f>SUMIFS(调整区域!$F:$F,调整区域!$D:$D,$B158,调整区域!$E:$E,$X$84)+SUMIFS(调整区域!$H:$H,调整区域!$D:$D,$B158,调整区域!$G:$G,$X$84)</f>
        <v>0</v>
      </c>
      <c r="Y158" s="4">
        <f>SUMIFS(调整区域!$F:$F,调整区域!$D:$D,$B158,调整区域!$E:$E,$Y$84)+SUMIFS(调整区域!$H:$H,调整区域!$D:$D,$B158,调整区域!$G:$G,$Y$84)</f>
        <v>0</v>
      </c>
    </row>
    <row r="159" ht="15" customHeight="1" spans="1:25">
      <c r="A159" s="7"/>
      <c r="B159" s="10" t="s">
        <v>151</v>
      </c>
      <c r="C159" s="4">
        <f t="shared" si="16"/>
        <v>0</v>
      </c>
      <c r="D159" s="4">
        <f>SUMIFS(调整区域!$F:$F,调整区域!$D:$D,$B159,调整区域!$E:$E,$D$84)+SUMIFS(调整区域!$H:$H,调整区域!$D:$D,$B159,调整区域!$G:$G,$D$84)</f>
        <v>0</v>
      </c>
      <c r="E159" s="4">
        <f>SUMIFS(调整区域!$F:$F,调整区域!$D:$D,$B159,调整区域!$E:$E,$E$84)+SUMIFS(调整区域!$H:$H,调整区域!$D:$D,$B159,调整区域!$G:$G,$E$84)</f>
        <v>0</v>
      </c>
      <c r="F159" s="4">
        <f>SUMIFS(调整区域!$F:$F,调整区域!$D:$D,$B159,调整区域!$E:$E,$F$84)+SUMIFS(调整区域!$H:$H,调整区域!$D:$D,$B159,调整区域!$G:$G,$F$84)</f>
        <v>0</v>
      </c>
      <c r="G159" s="4">
        <f>SUMIFS(调整区域!$F:$F,调整区域!$D:$D,$B159,调整区域!$E:$E,$G$84)+SUMIFS(调整区域!$H:$H,调整区域!$D:$D,$B159,调整区域!$G:$G,$G$84)</f>
        <v>0</v>
      </c>
      <c r="H159" s="139">
        <f>SUMIFS(调整区域!$F:$F,调整区域!$D:$D,$B159,调整区域!$E:$E,$H$84)+SUMIFS(调整区域!$H:$H,调整区域!$D:$D,$B159,调整区域!$G:$G,$H$84)</f>
        <v>0</v>
      </c>
      <c r="I159" s="139">
        <f>J159+K159+L159</f>
        <v>0</v>
      </c>
      <c r="J159" s="4">
        <f>SUMIFS(调整区域!$F:$F,调整区域!$D:$D,$B159,调整区域!$E:$E,$J$84)+SUMIFS(调整区域!$H:$H,调整区域!$D:$D,$B159,调整区域!$G:$G,$J$84)</f>
        <v>0</v>
      </c>
      <c r="K159" s="4">
        <f>SUMIFS(调整区域!$F:$F,调整区域!$D:$D,$B159,调整区域!$E:$E,$K$84)+SUMIFS(调整区域!$H:$H,调整区域!$D:$D,$B159,调整区域!$G:$G,$K$84)</f>
        <v>0</v>
      </c>
      <c r="L159" s="4">
        <f>SUMIFS(调整区域!$F:$F,调整区域!$D:$D,$B159,调整区域!$E:$E,$L$84)+SUMIFS(调整区域!$H:$H,调整区域!$D:$D,$B159,调整区域!$G:$G,$L$84)</f>
        <v>0</v>
      </c>
      <c r="M159" s="139">
        <f>N159+O159</f>
        <v>0</v>
      </c>
      <c r="N159" s="4">
        <f>SUMIFS(调整区域!$F:$F,调整区域!$D:$D,$B159,调整区域!$E:$E,$N$84)+SUMIFS(调整区域!$H:$H,调整区域!$D:$D,$B159,调整区域!$G:$G,$N$84)</f>
        <v>0</v>
      </c>
      <c r="O159" s="4">
        <f>SUMIFS(调整区域!$F:$F,调整区域!$D:$D,$B159,调整区域!$E:$E,$O$84)+SUMIFS(调整区域!$H:$H,调整区域!$D:$D,$B159,调整区域!$G:$G,$O$84)</f>
        <v>0</v>
      </c>
      <c r="P159" s="139">
        <f>Q159+R159</f>
        <v>0</v>
      </c>
      <c r="Q159" s="4">
        <f>SUMIFS(调整区域!$F:$F,调整区域!$D:$D,$B159,调整区域!$E:$E,$Q$84)+SUMIFS(调整区域!$H:$H,调整区域!$D:$D,$B159,调整区域!$G:$G,$Q$84)</f>
        <v>0</v>
      </c>
      <c r="R159" s="4">
        <f>SUMIFS(调整区域!$F:$F,调整区域!$D:$D,$B159,调整区域!$E:$E,$R$84)+SUMIFS(调整区域!$H:$H,调整区域!$D:$D,$B159,调整区域!$G:$G,$R$84)</f>
        <v>0</v>
      </c>
      <c r="S159" s="139">
        <f>SUM(T159:Y159)</f>
        <v>0</v>
      </c>
      <c r="T159" s="4">
        <f>SUMIFS(调整区域!$F:$F,调整区域!$D:$D,$B159,调整区域!$E:$E,$T$84)+SUMIFS(调整区域!$H:$H,调整区域!$D:$D,$B159,调整区域!$G:$G,$T$84)</f>
        <v>0</v>
      </c>
      <c r="U159" s="4">
        <f>SUMIFS(调整区域!$F:$F,调整区域!$D:$D,$B159,调整区域!$E:$E,$U$84)+SUMIFS(调整区域!$H:$H,调整区域!$D:$D,$B159,调整区域!$G:$G,$U$84)</f>
        <v>0</v>
      </c>
      <c r="V159" s="4">
        <f>SUMIFS(调整区域!$F:$F,调整区域!$D:$D,$B159,调整区域!$E:$E,$V$84)+SUMIFS(调整区域!$H:$H,调整区域!$D:$D,$B159,调整区域!$G:$G,$V$84)</f>
        <v>0</v>
      </c>
      <c r="W159" s="4">
        <f>SUMIFS(调整区域!$F:$F,调整区域!$D:$D,$B159,调整区域!$E:$E,$W$84)+SUMIFS(调整区域!$H:$H,调整区域!$D:$D,$B159,调整区域!$G:$G,$W$84)</f>
        <v>0</v>
      </c>
      <c r="X159" s="4">
        <f>SUMIFS(调整区域!$F:$F,调整区域!$D:$D,$B159,调整区域!$E:$E,$X$84)+SUMIFS(调整区域!$H:$H,调整区域!$D:$D,$B159,调整区域!$G:$G,$X$84)</f>
        <v>0</v>
      </c>
      <c r="Y159" s="4">
        <f>SUMIFS(调整区域!$F:$F,调整区域!$D:$D,$B159,调整区域!$E:$E,$Y$84)+SUMIFS(调整区域!$H:$H,调整区域!$D:$D,$B159,调整区域!$G:$G,$Y$84)</f>
        <v>0</v>
      </c>
    </row>
    <row r="160" ht="15" customHeight="1" spans="1:25">
      <c r="A160" s="7"/>
      <c r="B160" s="10" t="s">
        <v>152</v>
      </c>
      <c r="C160" s="4">
        <f t="shared" si="16"/>
        <v>0</v>
      </c>
      <c r="D160" s="4">
        <f>SUMIFS(调整区域!$F:$F,调整区域!$D:$D,$B160,调整区域!$E:$E,$D$84)+SUMIFS(调整区域!$H:$H,调整区域!$D:$D,$B160,调整区域!$G:$G,$D$84)</f>
        <v>0</v>
      </c>
      <c r="E160" s="4">
        <f>SUMIFS(调整区域!$F:$F,调整区域!$D:$D,$B160,调整区域!$E:$E,$E$84)+SUMIFS(调整区域!$H:$H,调整区域!$D:$D,$B160,调整区域!$G:$G,$E$84)</f>
        <v>0</v>
      </c>
      <c r="F160" s="4">
        <f>SUMIFS(调整区域!$F:$F,调整区域!$D:$D,$B160,调整区域!$E:$E,$F$84)+SUMIFS(调整区域!$H:$H,调整区域!$D:$D,$B160,调整区域!$G:$G,$F$84)</f>
        <v>0</v>
      </c>
      <c r="G160" s="4">
        <f>SUMIFS(调整区域!$F:$F,调整区域!$D:$D,$B160,调整区域!$E:$E,$G$84)+SUMIFS(调整区域!$H:$H,调整区域!$D:$D,$B160,调整区域!$G:$G,$G$84)</f>
        <v>0</v>
      </c>
      <c r="H160" s="139">
        <f>SUMIFS(调整区域!$F:$F,调整区域!$D:$D,$B160,调整区域!$E:$E,$H$84)+SUMIFS(调整区域!$H:$H,调整区域!$D:$D,$B160,调整区域!$G:$G,$H$84)</f>
        <v>0</v>
      </c>
      <c r="I160" s="139">
        <f>J160+K160+L160</f>
        <v>0</v>
      </c>
      <c r="J160" s="4">
        <f>SUMIFS(调整区域!$F:$F,调整区域!$D:$D,$B160,调整区域!$E:$E,$J$84)+SUMIFS(调整区域!$H:$H,调整区域!$D:$D,$B160,调整区域!$G:$G,$J$84)</f>
        <v>0</v>
      </c>
      <c r="K160" s="4">
        <f>SUMIFS(调整区域!$F:$F,调整区域!$D:$D,$B160,调整区域!$E:$E,$K$84)+SUMIFS(调整区域!$H:$H,调整区域!$D:$D,$B160,调整区域!$G:$G,$K$84)</f>
        <v>0</v>
      </c>
      <c r="L160" s="4">
        <f>SUMIFS(调整区域!$F:$F,调整区域!$D:$D,$B160,调整区域!$E:$E,$L$84)+SUMIFS(调整区域!$H:$H,调整区域!$D:$D,$B160,调整区域!$G:$G,$L$84)</f>
        <v>0</v>
      </c>
      <c r="M160" s="139">
        <f>N160+O160</f>
        <v>0</v>
      </c>
      <c r="N160" s="4">
        <f>SUMIFS(调整区域!$F:$F,调整区域!$D:$D,$B160,调整区域!$E:$E,$N$84)+SUMIFS(调整区域!$H:$H,调整区域!$D:$D,$B160,调整区域!$G:$G,$N$84)</f>
        <v>0</v>
      </c>
      <c r="O160" s="4">
        <f>SUMIFS(调整区域!$F:$F,调整区域!$D:$D,$B160,调整区域!$E:$E,$O$84)+SUMIFS(调整区域!$H:$H,调整区域!$D:$D,$B160,调整区域!$G:$G,$O$84)</f>
        <v>0</v>
      </c>
      <c r="P160" s="139">
        <f>Q160+R160</f>
        <v>0</v>
      </c>
      <c r="Q160" s="4">
        <f>SUMIFS(调整区域!$F:$F,调整区域!$D:$D,$B160,调整区域!$E:$E,$Q$84)+SUMIFS(调整区域!$H:$H,调整区域!$D:$D,$B160,调整区域!$G:$G,$Q$84)</f>
        <v>0</v>
      </c>
      <c r="R160" s="4">
        <f>SUMIFS(调整区域!$F:$F,调整区域!$D:$D,$B160,调整区域!$E:$E,$R$84)+SUMIFS(调整区域!$H:$H,调整区域!$D:$D,$B160,调整区域!$G:$G,$R$84)</f>
        <v>0</v>
      </c>
      <c r="S160" s="139">
        <f>SUM(T160:Y160)</f>
        <v>0</v>
      </c>
      <c r="T160" s="4">
        <f>SUMIFS(调整区域!$F:$F,调整区域!$D:$D,$B160,调整区域!$E:$E,$T$84)+SUMIFS(调整区域!$H:$H,调整区域!$D:$D,$B160,调整区域!$G:$G,$T$84)</f>
        <v>0</v>
      </c>
      <c r="U160" s="4">
        <f>SUMIFS(调整区域!$F:$F,调整区域!$D:$D,$B160,调整区域!$E:$E,$U$84)+SUMIFS(调整区域!$H:$H,调整区域!$D:$D,$B160,调整区域!$G:$G,$U$84)</f>
        <v>0</v>
      </c>
      <c r="V160" s="4">
        <f>SUMIFS(调整区域!$F:$F,调整区域!$D:$D,$B160,调整区域!$E:$E,$V$84)+SUMIFS(调整区域!$H:$H,调整区域!$D:$D,$B160,调整区域!$G:$G,$V$84)</f>
        <v>0</v>
      </c>
      <c r="W160" s="4">
        <f>SUMIFS(调整区域!$F:$F,调整区域!$D:$D,$B160,调整区域!$E:$E,$W$84)+SUMIFS(调整区域!$H:$H,调整区域!$D:$D,$B160,调整区域!$G:$G,$W$84)</f>
        <v>0</v>
      </c>
      <c r="X160" s="4">
        <f>SUMIFS(调整区域!$F:$F,调整区域!$D:$D,$B160,调整区域!$E:$E,$X$84)+SUMIFS(调整区域!$H:$H,调整区域!$D:$D,$B160,调整区域!$G:$G,$X$84)</f>
        <v>0</v>
      </c>
      <c r="Y160" s="4">
        <f>SUMIFS(调整区域!$F:$F,调整区域!$D:$D,$B160,调整区域!$E:$E,$Y$84)+SUMIFS(调整区域!$H:$H,调整区域!$D:$D,$B160,调整区域!$G:$G,$Y$84)</f>
        <v>0</v>
      </c>
    </row>
    <row r="161" ht="15" customHeight="1" spans="1:25">
      <c r="A161" s="7"/>
      <c r="B161" s="10" t="s">
        <v>153</v>
      </c>
      <c r="C161" s="4">
        <f t="shared" si="16"/>
        <v>0</v>
      </c>
      <c r="D161" s="4">
        <f>SUMIFS(调整区域!$F:$F,调整区域!$D:$D,$B161,调整区域!$E:$E,$D$84)+SUMIFS(调整区域!$H:$H,调整区域!$D:$D,$B161,调整区域!$G:$G,$D$84)</f>
        <v>0</v>
      </c>
      <c r="E161" s="4">
        <f>SUMIFS(调整区域!$F:$F,调整区域!$D:$D,$B161,调整区域!$E:$E,$E$84)+SUMIFS(调整区域!$H:$H,调整区域!$D:$D,$B161,调整区域!$G:$G,$E$84)</f>
        <v>0</v>
      </c>
      <c r="F161" s="4">
        <f>SUMIFS(调整区域!$F:$F,调整区域!$D:$D,$B161,调整区域!$E:$E,$F$84)+SUMIFS(调整区域!$H:$H,调整区域!$D:$D,$B161,调整区域!$G:$G,$F$84)</f>
        <v>0</v>
      </c>
      <c r="G161" s="4">
        <f>SUMIFS(调整区域!$F:$F,调整区域!$D:$D,$B161,调整区域!$E:$E,$G$84)+SUMIFS(调整区域!$H:$H,调整区域!$D:$D,$B161,调整区域!$G:$G,$G$84)</f>
        <v>0</v>
      </c>
      <c r="H161" s="139">
        <f>SUMIFS(调整区域!$F:$F,调整区域!$D:$D,$B161,调整区域!$E:$E,$H$84)+SUMIFS(调整区域!$H:$H,调整区域!$D:$D,$B161,调整区域!$G:$G,$H$84)</f>
        <v>0</v>
      </c>
      <c r="I161" s="139">
        <f>J161+K161+L161</f>
        <v>0</v>
      </c>
      <c r="J161" s="4">
        <f>SUMIFS(调整区域!$F:$F,调整区域!$D:$D,$B161,调整区域!$E:$E,$J$84)+SUMIFS(调整区域!$H:$H,调整区域!$D:$D,$B161,调整区域!$G:$G,$J$84)</f>
        <v>0</v>
      </c>
      <c r="K161" s="4">
        <f>SUMIFS(调整区域!$F:$F,调整区域!$D:$D,$B161,调整区域!$E:$E,$K$84)+SUMIFS(调整区域!$H:$H,调整区域!$D:$D,$B161,调整区域!$G:$G,$K$84)</f>
        <v>0</v>
      </c>
      <c r="L161" s="4">
        <f>SUMIFS(调整区域!$F:$F,调整区域!$D:$D,$B161,调整区域!$E:$E,$L$84)+SUMIFS(调整区域!$H:$H,调整区域!$D:$D,$B161,调整区域!$G:$G,$L$84)</f>
        <v>0</v>
      </c>
      <c r="M161" s="139">
        <f>N161+O161</f>
        <v>0</v>
      </c>
      <c r="N161" s="4">
        <f>SUMIFS(调整区域!$F:$F,调整区域!$D:$D,$B161,调整区域!$E:$E,$N$84)+SUMIFS(调整区域!$H:$H,调整区域!$D:$D,$B161,调整区域!$G:$G,$N$84)</f>
        <v>0</v>
      </c>
      <c r="O161" s="4">
        <f>SUMIFS(调整区域!$F:$F,调整区域!$D:$D,$B161,调整区域!$E:$E,$O$84)+SUMIFS(调整区域!$H:$H,调整区域!$D:$D,$B161,调整区域!$G:$G,$O$84)</f>
        <v>0</v>
      </c>
      <c r="P161" s="139">
        <f>Q161+R161</f>
        <v>0</v>
      </c>
      <c r="Q161" s="4">
        <f>SUMIFS(调整区域!$F:$F,调整区域!$D:$D,$B161,调整区域!$E:$E,$Q$84)+SUMIFS(调整区域!$H:$H,调整区域!$D:$D,$B161,调整区域!$G:$G,$Q$84)</f>
        <v>0</v>
      </c>
      <c r="R161" s="4">
        <f>SUMIFS(调整区域!$F:$F,调整区域!$D:$D,$B161,调整区域!$E:$E,$R$84)+SUMIFS(调整区域!$H:$H,调整区域!$D:$D,$B161,调整区域!$G:$G,$R$84)</f>
        <v>0</v>
      </c>
      <c r="S161" s="139">
        <f>SUM(T161:Y161)</f>
        <v>0</v>
      </c>
      <c r="T161" s="4">
        <f>SUMIFS(调整区域!$F:$F,调整区域!$D:$D,$B161,调整区域!$E:$E,$T$84)+SUMIFS(调整区域!$H:$H,调整区域!$D:$D,$B161,调整区域!$G:$G,$T$84)</f>
        <v>0</v>
      </c>
      <c r="U161" s="4">
        <f>SUMIFS(调整区域!$F:$F,调整区域!$D:$D,$B161,调整区域!$E:$E,$U$84)+SUMIFS(调整区域!$H:$H,调整区域!$D:$D,$B161,调整区域!$G:$G,$U$84)</f>
        <v>0</v>
      </c>
      <c r="V161" s="4">
        <f>SUMIFS(调整区域!$F:$F,调整区域!$D:$D,$B161,调整区域!$E:$E,$V$84)+SUMIFS(调整区域!$H:$H,调整区域!$D:$D,$B161,调整区域!$G:$G,$V$84)</f>
        <v>0</v>
      </c>
      <c r="W161" s="4">
        <f>SUMIFS(调整区域!$F:$F,调整区域!$D:$D,$B161,调整区域!$E:$E,$W$84)+SUMIFS(调整区域!$H:$H,调整区域!$D:$D,$B161,调整区域!$G:$G,$W$84)</f>
        <v>0</v>
      </c>
      <c r="X161" s="4">
        <f>SUMIFS(调整区域!$F:$F,调整区域!$D:$D,$B161,调整区域!$E:$E,$X$84)+SUMIFS(调整区域!$H:$H,调整区域!$D:$D,$B161,调整区域!$G:$G,$X$84)</f>
        <v>0</v>
      </c>
      <c r="Y161" s="4">
        <f>SUMIFS(调整区域!$F:$F,调整区域!$D:$D,$B161,调整区域!$E:$E,$Y$84)+SUMIFS(调整区域!$H:$H,调整区域!$D:$D,$B161,调整区域!$G:$G,$Y$84)</f>
        <v>0</v>
      </c>
    </row>
    <row r="162" ht="15" customHeight="1" spans="1:25">
      <c r="A162" s="7"/>
      <c r="B162" s="139" t="s">
        <v>97</v>
      </c>
      <c r="C162" s="139">
        <f>SUM(C158:C161)</f>
        <v>0</v>
      </c>
      <c r="D162" s="139">
        <f t="shared" ref="D162:Y162" si="24">SUM(D158:D161)</f>
        <v>0</v>
      </c>
      <c r="E162" s="139">
        <f t="shared" si="24"/>
        <v>0</v>
      </c>
      <c r="F162" s="139">
        <f t="shared" si="24"/>
        <v>0</v>
      </c>
      <c r="G162" s="139">
        <f t="shared" si="24"/>
        <v>0</v>
      </c>
      <c r="H162" s="139">
        <f t="shared" si="24"/>
        <v>0</v>
      </c>
      <c r="I162" s="139">
        <f t="shared" si="24"/>
        <v>0</v>
      </c>
      <c r="J162" s="139">
        <f t="shared" si="24"/>
        <v>0</v>
      </c>
      <c r="K162" s="139">
        <f t="shared" si="24"/>
        <v>0</v>
      </c>
      <c r="L162" s="139">
        <f t="shared" si="24"/>
        <v>0</v>
      </c>
      <c r="M162" s="139">
        <f t="shared" si="24"/>
        <v>0</v>
      </c>
      <c r="N162" s="139">
        <f t="shared" si="24"/>
        <v>0</v>
      </c>
      <c r="O162" s="139">
        <f t="shared" si="24"/>
        <v>0</v>
      </c>
      <c r="P162" s="139">
        <f t="shared" si="24"/>
        <v>0</v>
      </c>
      <c r="Q162" s="139">
        <f t="shared" si="24"/>
        <v>0</v>
      </c>
      <c r="R162" s="139">
        <f t="shared" si="24"/>
        <v>0</v>
      </c>
      <c r="S162" s="139">
        <f t="shared" si="24"/>
        <v>0</v>
      </c>
      <c r="T162" s="139">
        <f t="shared" si="24"/>
        <v>0</v>
      </c>
      <c r="U162" s="139">
        <f t="shared" si="24"/>
        <v>0</v>
      </c>
      <c r="V162" s="139">
        <f t="shared" si="24"/>
        <v>0</v>
      </c>
      <c r="W162" s="139">
        <f t="shared" si="24"/>
        <v>0</v>
      </c>
      <c r="X162" s="139">
        <f t="shared" si="24"/>
        <v>0</v>
      </c>
      <c r="Y162" s="139">
        <f t="shared" si="24"/>
        <v>0</v>
      </c>
    </row>
    <row r="163" ht="15" customHeight="1" spans="1:25">
      <c r="A163" s="143" t="s">
        <v>2</v>
      </c>
      <c r="B163" s="144"/>
      <c r="C163" s="139">
        <f>C105+C119+C142+C157+C162</f>
        <v>0</v>
      </c>
      <c r="D163" s="139">
        <f t="shared" ref="D163:Y163" si="25">D105+D119+D142+D157+D162</f>
        <v>-612237.776746547</v>
      </c>
      <c r="E163" s="139">
        <f t="shared" si="25"/>
        <v>35686.06</v>
      </c>
      <c r="F163" s="139">
        <f t="shared" si="25"/>
        <v>716.18</v>
      </c>
      <c r="G163" s="139">
        <f t="shared" si="25"/>
        <v>0</v>
      </c>
      <c r="H163" s="139">
        <f t="shared" si="25"/>
        <v>631284.926746547</v>
      </c>
      <c r="I163" s="139">
        <f t="shared" si="25"/>
        <v>-40374.4</v>
      </c>
      <c r="J163" s="139">
        <f t="shared" si="25"/>
        <v>-35686.06</v>
      </c>
      <c r="K163" s="139">
        <f t="shared" si="25"/>
        <v>-4688.34</v>
      </c>
      <c r="L163" s="139">
        <f t="shared" si="25"/>
        <v>0</v>
      </c>
      <c r="M163" s="139">
        <f t="shared" si="25"/>
        <v>-20124.5</v>
      </c>
      <c r="N163" s="139">
        <f t="shared" si="25"/>
        <v>-21206.95</v>
      </c>
      <c r="O163" s="139">
        <f t="shared" si="25"/>
        <v>1082.45</v>
      </c>
      <c r="P163" s="139">
        <f t="shared" si="25"/>
        <v>-6827.43</v>
      </c>
      <c r="Q163" s="139">
        <f t="shared" si="25"/>
        <v>-12716.66</v>
      </c>
      <c r="R163" s="139">
        <f t="shared" si="25"/>
        <v>5889.23</v>
      </c>
      <c r="S163" s="139">
        <f t="shared" si="25"/>
        <v>11876.94</v>
      </c>
      <c r="T163" s="139">
        <f t="shared" si="25"/>
        <v>7002.54</v>
      </c>
      <c r="U163" s="139">
        <f t="shared" si="25"/>
        <v>3537.74</v>
      </c>
      <c r="V163" s="139">
        <f t="shared" si="25"/>
        <v>1336.66</v>
      </c>
      <c r="W163" s="139">
        <f t="shared" si="25"/>
        <v>0</v>
      </c>
      <c r="X163" s="139">
        <f t="shared" si="25"/>
        <v>0</v>
      </c>
      <c r="Y163" s="139">
        <f t="shared" si="25"/>
        <v>0</v>
      </c>
    </row>
    <row r="166" ht="16.5" spans="1:32">
      <c r="A166" s="139" t="s">
        <v>74</v>
      </c>
      <c r="B166" s="140" t="s">
        <v>75</v>
      </c>
      <c r="C166" s="141" t="s">
        <v>2</v>
      </c>
      <c r="D166" s="141" t="s">
        <v>3</v>
      </c>
      <c r="E166" s="141" t="s">
        <v>4</v>
      </c>
      <c r="F166" s="142" t="s">
        <v>5</v>
      </c>
      <c r="G166" s="142" t="s">
        <v>6</v>
      </c>
      <c r="H166" s="141" t="s">
        <v>7</v>
      </c>
      <c r="I166" s="141" t="s">
        <v>8</v>
      </c>
      <c r="J166" s="141" t="s">
        <v>9</v>
      </c>
      <c r="K166" s="141" t="s">
        <v>10</v>
      </c>
      <c r="L166" s="141" t="s">
        <v>11</v>
      </c>
      <c r="M166" s="141" t="s">
        <v>12</v>
      </c>
      <c r="N166" s="141" t="s">
        <v>13</v>
      </c>
      <c r="O166" s="141" t="s">
        <v>14</v>
      </c>
      <c r="P166" s="141" t="s">
        <v>15</v>
      </c>
      <c r="Q166" s="141" t="s">
        <v>16</v>
      </c>
      <c r="R166" s="141" t="s">
        <v>17</v>
      </c>
      <c r="S166" s="141" t="s">
        <v>18</v>
      </c>
      <c r="T166" s="141" t="s">
        <v>19</v>
      </c>
      <c r="U166" s="141" t="s">
        <v>20</v>
      </c>
      <c r="V166" s="141" t="s">
        <v>21</v>
      </c>
      <c r="W166" s="141" t="s">
        <v>22</v>
      </c>
      <c r="X166" s="141" t="s">
        <v>23</v>
      </c>
      <c r="Y166" s="141" t="s">
        <v>24</v>
      </c>
      <c r="Z166" s="141" t="s">
        <v>59</v>
      </c>
      <c r="AA166" s="141" t="s">
        <v>60</v>
      </c>
      <c r="AB166" s="141" t="s">
        <v>20</v>
      </c>
      <c r="AC166" s="141" t="s">
        <v>61</v>
      </c>
      <c r="AD166" s="141" t="s">
        <v>62</v>
      </c>
      <c r="AE166" s="141" t="s">
        <v>63</v>
      </c>
      <c r="AF166" s="141" t="s">
        <v>64</v>
      </c>
    </row>
    <row r="167" ht="15" customHeight="1" spans="1:32">
      <c r="A167" s="7" t="s">
        <v>76</v>
      </c>
      <c r="B167" s="8" t="s">
        <v>77</v>
      </c>
      <c r="C167" s="8">
        <f>D167+E167+F167+G167+I167+H167+M167+P167+S167</f>
        <v>8996039.63</v>
      </c>
      <c r="D167" s="4">
        <f>D3+D85</f>
        <v>0</v>
      </c>
      <c r="E167" s="4">
        <f>E3+E85</f>
        <v>0</v>
      </c>
      <c r="F167" s="4">
        <f>F3+F85</f>
        <v>0</v>
      </c>
      <c r="G167" s="4">
        <f>G3+G85</f>
        <v>0</v>
      </c>
      <c r="H167" s="9">
        <f t="shared" ref="H167:Y167" si="26">H3+H85</f>
        <v>5759787.63</v>
      </c>
      <c r="I167" s="9">
        <f t="shared" si="26"/>
        <v>0</v>
      </c>
      <c r="J167" s="4">
        <f t="shared" si="26"/>
        <v>0</v>
      </c>
      <c r="K167" s="4">
        <f t="shared" si="26"/>
        <v>0</v>
      </c>
      <c r="L167" s="4">
        <f t="shared" si="26"/>
        <v>0</v>
      </c>
      <c r="M167" s="9">
        <f t="shared" si="26"/>
        <v>0</v>
      </c>
      <c r="N167" s="4">
        <f t="shared" si="26"/>
        <v>0</v>
      </c>
      <c r="O167" s="4">
        <f t="shared" si="26"/>
        <v>0</v>
      </c>
      <c r="P167" s="9">
        <f t="shared" si="26"/>
        <v>0</v>
      </c>
      <c r="Q167" s="4">
        <f t="shared" si="26"/>
        <v>0</v>
      </c>
      <c r="R167" s="4">
        <f t="shared" si="26"/>
        <v>0</v>
      </c>
      <c r="S167" s="9">
        <f t="shared" si="26"/>
        <v>3236252</v>
      </c>
      <c r="T167" s="4">
        <f t="shared" si="26"/>
        <v>812400</v>
      </c>
      <c r="U167" s="4">
        <f t="shared" si="26"/>
        <v>0</v>
      </c>
      <c r="V167" s="4">
        <f t="shared" si="26"/>
        <v>1214952</v>
      </c>
      <c r="W167" s="4">
        <f t="shared" si="26"/>
        <v>1208900</v>
      </c>
      <c r="X167" s="4">
        <f t="shared" si="26"/>
        <v>0</v>
      </c>
      <c r="Y167" s="4">
        <f t="shared" si="26"/>
        <v>0</v>
      </c>
      <c r="Z167">
        <v>1208900</v>
      </c>
      <c r="AA167" s="145">
        <v>0</v>
      </c>
      <c r="AB167" s="4">
        <v>0</v>
      </c>
      <c r="AC167" s="4">
        <v>0</v>
      </c>
      <c r="AD167" s="4">
        <v>0</v>
      </c>
      <c r="AE167" s="4"/>
      <c r="AF167" s="4"/>
    </row>
    <row r="168" ht="15" customHeight="1" spans="1:32">
      <c r="A168" s="7"/>
      <c r="B168" s="10" t="s">
        <v>78</v>
      </c>
      <c r="C168" s="4">
        <f t="shared" ref="C168:C199" si="27">D168+E168+F168+G168+I168+H168+M168+P168+S168</f>
        <v>12217811.32</v>
      </c>
      <c r="D168" s="4">
        <f t="shared" ref="D168:D199" si="28">D4+D86</f>
        <v>0</v>
      </c>
      <c r="E168" s="4">
        <f t="shared" ref="E168:E199" si="29">E4+E86</f>
        <v>0</v>
      </c>
      <c r="F168" s="4">
        <f t="shared" ref="F168:F199" si="30">F4+F86</f>
        <v>0</v>
      </c>
      <c r="G168" s="4">
        <f t="shared" ref="G168:G199" si="31">G4+G86</f>
        <v>0</v>
      </c>
      <c r="H168" s="9">
        <f t="shared" ref="H168:Y168" si="32">H4+H86</f>
        <v>12217811.32</v>
      </c>
      <c r="I168" s="9">
        <f t="shared" si="32"/>
        <v>0</v>
      </c>
      <c r="J168" s="4">
        <f t="shared" si="32"/>
        <v>0</v>
      </c>
      <c r="K168" s="4">
        <f t="shared" si="32"/>
        <v>0</v>
      </c>
      <c r="L168" s="4">
        <f t="shared" si="32"/>
        <v>0</v>
      </c>
      <c r="M168" s="9">
        <f t="shared" si="32"/>
        <v>0</v>
      </c>
      <c r="N168" s="4">
        <f t="shared" si="32"/>
        <v>0</v>
      </c>
      <c r="O168" s="4">
        <f t="shared" si="32"/>
        <v>0</v>
      </c>
      <c r="P168" s="9">
        <f t="shared" si="32"/>
        <v>0</v>
      </c>
      <c r="Q168" s="4">
        <f t="shared" si="32"/>
        <v>0</v>
      </c>
      <c r="R168" s="4">
        <f t="shared" si="32"/>
        <v>0</v>
      </c>
      <c r="S168" s="9">
        <f t="shared" si="32"/>
        <v>0</v>
      </c>
      <c r="T168" s="4">
        <f t="shared" si="32"/>
        <v>0</v>
      </c>
      <c r="U168" s="4">
        <f t="shared" si="32"/>
        <v>0</v>
      </c>
      <c r="V168" s="4">
        <f t="shared" si="32"/>
        <v>0</v>
      </c>
      <c r="W168" s="4">
        <f t="shared" si="32"/>
        <v>0</v>
      </c>
      <c r="X168" s="4">
        <f t="shared" si="32"/>
        <v>0</v>
      </c>
      <c r="Y168" s="4">
        <f t="shared" si="32"/>
        <v>0</v>
      </c>
      <c r="Z168" s="4">
        <v>0</v>
      </c>
      <c r="AA168" s="145">
        <v>0</v>
      </c>
      <c r="AB168" s="4">
        <v>0</v>
      </c>
      <c r="AC168" s="4">
        <v>0</v>
      </c>
      <c r="AD168" s="4">
        <v>0</v>
      </c>
      <c r="AE168" s="4"/>
      <c r="AF168" s="4"/>
    </row>
    <row r="169" ht="15" customHeight="1" spans="1:32">
      <c r="A169" s="7"/>
      <c r="B169" s="10" t="s">
        <v>79</v>
      </c>
      <c r="C169" s="4">
        <f t="shared" si="27"/>
        <v>121009.71</v>
      </c>
      <c r="D169" s="4">
        <f t="shared" si="28"/>
        <v>0</v>
      </c>
      <c r="E169" s="4">
        <f t="shared" si="29"/>
        <v>0</v>
      </c>
      <c r="F169" s="4">
        <f t="shared" si="30"/>
        <v>0</v>
      </c>
      <c r="G169" s="4">
        <f t="shared" si="31"/>
        <v>0</v>
      </c>
      <c r="H169" s="9">
        <f t="shared" ref="H169:Y169" si="33">H5+H87</f>
        <v>0</v>
      </c>
      <c r="I169" s="9">
        <f t="shared" si="33"/>
        <v>0</v>
      </c>
      <c r="J169" s="4">
        <f t="shared" si="33"/>
        <v>0</v>
      </c>
      <c r="K169" s="4">
        <f t="shared" si="33"/>
        <v>0</v>
      </c>
      <c r="L169" s="4">
        <f t="shared" si="33"/>
        <v>0</v>
      </c>
      <c r="M169" s="9">
        <f t="shared" si="33"/>
        <v>0</v>
      </c>
      <c r="N169" s="4">
        <f t="shared" si="33"/>
        <v>0</v>
      </c>
      <c r="O169" s="4">
        <f t="shared" si="33"/>
        <v>0</v>
      </c>
      <c r="P169" s="9">
        <f t="shared" si="33"/>
        <v>0</v>
      </c>
      <c r="Q169" s="4">
        <f t="shared" si="33"/>
        <v>0</v>
      </c>
      <c r="R169" s="4">
        <f t="shared" si="33"/>
        <v>0</v>
      </c>
      <c r="S169" s="9">
        <f t="shared" si="33"/>
        <v>121009.71</v>
      </c>
      <c r="T169" s="4">
        <f t="shared" si="33"/>
        <v>121009.71</v>
      </c>
      <c r="U169" s="4">
        <f t="shared" si="33"/>
        <v>0</v>
      </c>
      <c r="V169" s="4">
        <f t="shared" si="33"/>
        <v>0</v>
      </c>
      <c r="W169" s="4">
        <f t="shared" si="33"/>
        <v>0</v>
      </c>
      <c r="X169" s="4">
        <f t="shared" si="33"/>
        <v>0</v>
      </c>
      <c r="Y169" s="4">
        <f t="shared" si="33"/>
        <v>0</v>
      </c>
      <c r="Z169">
        <v>0</v>
      </c>
      <c r="AA169" s="145">
        <v>0</v>
      </c>
      <c r="AB169" s="4">
        <v>0</v>
      </c>
      <c r="AC169" s="4">
        <v>0</v>
      </c>
      <c r="AD169" s="4">
        <v>0</v>
      </c>
      <c r="AE169" s="4"/>
      <c r="AF169" s="4"/>
    </row>
    <row r="170" ht="15" customHeight="1" spans="1:32">
      <c r="A170" s="7"/>
      <c r="B170" s="10" t="s">
        <v>80</v>
      </c>
      <c r="C170" s="4">
        <f t="shared" si="27"/>
        <v>2623140.23</v>
      </c>
      <c r="D170" s="4">
        <f t="shared" si="28"/>
        <v>1039329.69992012</v>
      </c>
      <c r="E170" s="4">
        <f t="shared" si="29"/>
        <v>1264.88</v>
      </c>
      <c r="F170" s="4">
        <f t="shared" si="30"/>
        <v>52405.51</v>
      </c>
      <c r="G170" s="4">
        <f t="shared" si="31"/>
        <v>6869.93</v>
      </c>
      <c r="H170" s="9">
        <f t="shared" ref="H170:Y170" si="34">H6+H88</f>
        <v>801669.67007988</v>
      </c>
      <c r="I170" s="9">
        <f t="shared" si="34"/>
        <v>76348.51</v>
      </c>
      <c r="J170" s="4">
        <f t="shared" si="34"/>
        <v>18471.79</v>
      </c>
      <c r="K170" s="4">
        <f t="shared" si="34"/>
        <v>28505.49</v>
      </c>
      <c r="L170" s="4">
        <f t="shared" si="34"/>
        <v>29371.23</v>
      </c>
      <c r="M170" s="9">
        <f t="shared" si="34"/>
        <v>36854.39</v>
      </c>
      <c r="N170" s="4">
        <f t="shared" si="34"/>
        <v>0</v>
      </c>
      <c r="O170" s="4">
        <f t="shared" si="34"/>
        <v>36854.39</v>
      </c>
      <c r="P170" s="9">
        <f t="shared" si="34"/>
        <v>24841.29</v>
      </c>
      <c r="Q170" s="4">
        <f t="shared" si="34"/>
        <v>14175.31</v>
      </c>
      <c r="R170" s="4">
        <f t="shared" si="34"/>
        <v>10665.98</v>
      </c>
      <c r="S170" s="9">
        <f t="shared" si="34"/>
        <v>583556.35</v>
      </c>
      <c r="T170" s="4">
        <f t="shared" si="34"/>
        <v>310282.32</v>
      </c>
      <c r="U170" s="4">
        <f t="shared" si="34"/>
        <v>57115.96</v>
      </c>
      <c r="V170" s="4">
        <f t="shared" si="34"/>
        <v>114485.69</v>
      </c>
      <c r="W170" s="4">
        <f t="shared" si="34"/>
        <v>69601.54</v>
      </c>
      <c r="X170" s="4">
        <f t="shared" si="34"/>
        <v>5669.59</v>
      </c>
      <c r="Y170" s="4">
        <f t="shared" si="34"/>
        <v>26401.25</v>
      </c>
      <c r="Z170">
        <v>60353.79</v>
      </c>
      <c r="AA170">
        <v>9247.75</v>
      </c>
      <c r="AB170" s="4">
        <v>42560.6</v>
      </c>
      <c r="AC170" s="4">
        <v>9053.14</v>
      </c>
      <c r="AD170" s="4">
        <v>5502.22</v>
      </c>
      <c r="AE170" s="4"/>
      <c r="AF170" s="4"/>
    </row>
    <row r="171" ht="15" customHeight="1" spans="1:32">
      <c r="A171" s="7"/>
      <c r="B171" s="10" t="s">
        <v>81</v>
      </c>
      <c r="C171" s="4">
        <f t="shared" si="27"/>
        <v>0</v>
      </c>
      <c r="D171" s="4">
        <f t="shared" si="28"/>
        <v>0</v>
      </c>
      <c r="E171" s="4">
        <f t="shared" si="29"/>
        <v>0</v>
      </c>
      <c r="F171" s="4">
        <f t="shared" si="30"/>
        <v>0</v>
      </c>
      <c r="G171" s="4">
        <f t="shared" si="31"/>
        <v>0</v>
      </c>
      <c r="H171" s="9">
        <f t="shared" ref="H171:Y171" si="35">H7+H89</f>
        <v>0</v>
      </c>
      <c r="I171" s="9">
        <f t="shared" si="35"/>
        <v>0</v>
      </c>
      <c r="J171" s="4">
        <f t="shared" si="35"/>
        <v>0</v>
      </c>
      <c r="K171" s="4">
        <f t="shared" si="35"/>
        <v>0</v>
      </c>
      <c r="L171" s="4">
        <f t="shared" si="35"/>
        <v>0</v>
      </c>
      <c r="M171" s="9">
        <f t="shared" si="35"/>
        <v>0</v>
      </c>
      <c r="N171" s="4">
        <f t="shared" si="35"/>
        <v>0</v>
      </c>
      <c r="O171" s="4">
        <f t="shared" si="35"/>
        <v>0</v>
      </c>
      <c r="P171" s="9">
        <f t="shared" si="35"/>
        <v>0</v>
      </c>
      <c r="Q171" s="4">
        <f t="shared" si="35"/>
        <v>0</v>
      </c>
      <c r="R171" s="4">
        <f t="shared" si="35"/>
        <v>0</v>
      </c>
      <c r="S171" s="9">
        <f t="shared" si="35"/>
        <v>0</v>
      </c>
      <c r="T171" s="4">
        <f t="shared" si="35"/>
        <v>0</v>
      </c>
      <c r="U171" s="4">
        <f t="shared" si="35"/>
        <v>0</v>
      </c>
      <c r="V171" s="4">
        <f t="shared" si="35"/>
        <v>0</v>
      </c>
      <c r="W171" s="4">
        <f t="shared" si="35"/>
        <v>0</v>
      </c>
      <c r="X171" s="4">
        <f t="shared" si="35"/>
        <v>0</v>
      </c>
      <c r="Y171" s="4">
        <f t="shared" si="35"/>
        <v>0</v>
      </c>
      <c r="Z171" s="4">
        <v>0</v>
      </c>
      <c r="AA171" s="145">
        <v>0</v>
      </c>
      <c r="AB171" s="4">
        <v>0</v>
      </c>
      <c r="AC171" s="4">
        <v>0</v>
      </c>
      <c r="AD171" s="4">
        <v>0</v>
      </c>
      <c r="AE171" s="4"/>
      <c r="AF171" s="4"/>
    </row>
    <row r="172" ht="15" customHeight="1" spans="1:32">
      <c r="A172" s="7"/>
      <c r="B172" s="10" t="s">
        <v>82</v>
      </c>
      <c r="C172" s="4">
        <f t="shared" si="27"/>
        <v>1708391.44</v>
      </c>
      <c r="D172" s="4">
        <f t="shared" si="28"/>
        <v>15099.19</v>
      </c>
      <c r="E172" s="4">
        <f t="shared" si="29"/>
        <v>-239445.25</v>
      </c>
      <c r="F172" s="4">
        <f t="shared" si="30"/>
        <v>722.86</v>
      </c>
      <c r="G172" s="4">
        <f t="shared" si="31"/>
        <v>-1.14</v>
      </c>
      <c r="H172" s="9">
        <f t="shared" ref="H172:Y172" si="36">H8+H90</f>
        <v>1154892.99</v>
      </c>
      <c r="I172" s="9">
        <f t="shared" si="36"/>
        <v>162096.26</v>
      </c>
      <c r="J172" s="4">
        <f t="shared" si="36"/>
        <v>39112.83</v>
      </c>
      <c r="K172" s="4">
        <f t="shared" si="36"/>
        <v>120223.8</v>
      </c>
      <c r="L172" s="4">
        <f t="shared" si="36"/>
        <v>2759.63</v>
      </c>
      <c r="M172" s="9">
        <f t="shared" si="36"/>
        <v>453551.71</v>
      </c>
      <c r="N172" s="4">
        <f t="shared" si="36"/>
        <v>452433.93</v>
      </c>
      <c r="O172" s="4">
        <f t="shared" si="36"/>
        <v>1117.78</v>
      </c>
      <c r="P172" s="9">
        <f t="shared" si="36"/>
        <v>47237.16</v>
      </c>
      <c r="Q172" s="4">
        <f t="shared" si="36"/>
        <v>-7447.52</v>
      </c>
      <c r="R172" s="4">
        <f t="shared" si="36"/>
        <v>54684.68</v>
      </c>
      <c r="S172" s="9">
        <f t="shared" si="36"/>
        <v>114237.66</v>
      </c>
      <c r="T172" s="4">
        <f t="shared" si="36"/>
        <v>37306.92</v>
      </c>
      <c r="U172" s="4">
        <f t="shared" si="36"/>
        <v>5540.23</v>
      </c>
      <c r="V172" s="4">
        <f t="shared" si="36"/>
        <v>38015.64</v>
      </c>
      <c r="W172" s="4">
        <f t="shared" si="36"/>
        <v>33374.87</v>
      </c>
      <c r="X172" s="4">
        <f t="shared" si="36"/>
        <v>0</v>
      </c>
      <c r="Y172" s="4">
        <f t="shared" si="36"/>
        <v>0</v>
      </c>
      <c r="Z172" s="146">
        <v>33374.87</v>
      </c>
      <c r="AA172" s="145">
        <v>0</v>
      </c>
      <c r="AB172" s="147">
        <v>4155.17246918247</v>
      </c>
      <c r="AC172" s="147">
        <v>0</v>
      </c>
      <c r="AD172" s="147">
        <v>1385.05753081753</v>
      </c>
      <c r="AE172" s="147">
        <v>0</v>
      </c>
      <c r="AF172" s="147">
        <v>0</v>
      </c>
    </row>
    <row r="173" ht="15" customHeight="1" spans="1:32">
      <c r="A173" s="7"/>
      <c r="B173" s="11" t="s">
        <v>83</v>
      </c>
      <c r="C173" s="4">
        <f t="shared" si="27"/>
        <v>4120000</v>
      </c>
      <c r="D173" s="4">
        <f t="shared" si="28"/>
        <v>0</v>
      </c>
      <c r="E173" s="4">
        <f t="shared" si="29"/>
        <v>4120000</v>
      </c>
      <c r="F173" s="4">
        <f t="shared" si="30"/>
        <v>0</v>
      </c>
      <c r="G173" s="4">
        <f t="shared" si="31"/>
        <v>0</v>
      </c>
      <c r="H173" s="9">
        <f t="shared" ref="H173:Y173" si="37">H9+H91</f>
        <v>0</v>
      </c>
      <c r="I173" s="9">
        <f t="shared" si="37"/>
        <v>0</v>
      </c>
      <c r="J173" s="4">
        <f t="shared" si="37"/>
        <v>0</v>
      </c>
      <c r="K173" s="4">
        <f t="shared" si="37"/>
        <v>0</v>
      </c>
      <c r="L173" s="4">
        <f t="shared" si="37"/>
        <v>0</v>
      </c>
      <c r="M173" s="9">
        <f t="shared" si="37"/>
        <v>0</v>
      </c>
      <c r="N173" s="4">
        <f t="shared" si="37"/>
        <v>0</v>
      </c>
      <c r="O173" s="4">
        <f t="shared" si="37"/>
        <v>0</v>
      </c>
      <c r="P173" s="9">
        <f t="shared" si="37"/>
        <v>0</v>
      </c>
      <c r="Q173" s="4">
        <f t="shared" si="37"/>
        <v>0</v>
      </c>
      <c r="R173" s="4">
        <f t="shared" si="37"/>
        <v>0</v>
      </c>
      <c r="S173" s="9">
        <f t="shared" si="37"/>
        <v>0</v>
      </c>
      <c r="T173" s="4">
        <f t="shared" si="37"/>
        <v>0</v>
      </c>
      <c r="U173" s="4">
        <f t="shared" si="37"/>
        <v>0</v>
      </c>
      <c r="V173" s="4">
        <f t="shared" si="37"/>
        <v>0</v>
      </c>
      <c r="W173" s="4">
        <f t="shared" si="37"/>
        <v>0</v>
      </c>
      <c r="X173" s="4">
        <f t="shared" si="37"/>
        <v>0</v>
      </c>
      <c r="Y173" s="4">
        <f t="shared" si="37"/>
        <v>0</v>
      </c>
      <c r="Z173" s="4">
        <v>0</v>
      </c>
      <c r="AA173" s="145">
        <v>0</v>
      </c>
      <c r="AB173" s="4">
        <v>0</v>
      </c>
      <c r="AC173" s="4">
        <v>0</v>
      </c>
      <c r="AD173" s="4">
        <v>0</v>
      </c>
      <c r="AE173" s="4"/>
      <c r="AF173" s="4"/>
    </row>
    <row r="174" ht="15" customHeight="1" spans="1:32">
      <c r="A174" s="7"/>
      <c r="B174" s="10" t="s">
        <v>84</v>
      </c>
      <c r="C174" s="4">
        <f t="shared" si="27"/>
        <v>0</v>
      </c>
      <c r="D174" s="4">
        <f t="shared" si="28"/>
        <v>0</v>
      </c>
      <c r="E174" s="4">
        <f t="shared" si="29"/>
        <v>0</v>
      </c>
      <c r="F174" s="4">
        <f t="shared" si="30"/>
        <v>0</v>
      </c>
      <c r="G174" s="4">
        <f t="shared" si="31"/>
        <v>0</v>
      </c>
      <c r="H174" s="9">
        <f t="shared" ref="H174:Y174" si="38">H10+H92</f>
        <v>0</v>
      </c>
      <c r="I174" s="9">
        <f t="shared" si="38"/>
        <v>0</v>
      </c>
      <c r="J174" s="4">
        <f t="shared" si="38"/>
        <v>0</v>
      </c>
      <c r="K174" s="4">
        <f t="shared" si="38"/>
        <v>0</v>
      </c>
      <c r="L174" s="4">
        <f t="shared" si="38"/>
        <v>0</v>
      </c>
      <c r="M174" s="9">
        <f t="shared" si="38"/>
        <v>0</v>
      </c>
      <c r="N174" s="4">
        <f t="shared" si="38"/>
        <v>0</v>
      </c>
      <c r="O174" s="4">
        <f t="shared" si="38"/>
        <v>0</v>
      </c>
      <c r="P174" s="9">
        <f t="shared" si="38"/>
        <v>0</v>
      </c>
      <c r="Q174" s="4">
        <f t="shared" si="38"/>
        <v>0</v>
      </c>
      <c r="R174" s="4">
        <f t="shared" si="38"/>
        <v>0</v>
      </c>
      <c r="S174" s="9">
        <f t="shared" si="38"/>
        <v>0</v>
      </c>
      <c r="T174" s="4">
        <f t="shared" si="38"/>
        <v>0</v>
      </c>
      <c r="U174" s="4">
        <f t="shared" si="38"/>
        <v>0</v>
      </c>
      <c r="V174" s="4">
        <f t="shared" si="38"/>
        <v>0</v>
      </c>
      <c r="W174" s="4">
        <f t="shared" si="38"/>
        <v>0</v>
      </c>
      <c r="X174" s="4">
        <f t="shared" si="38"/>
        <v>0</v>
      </c>
      <c r="Y174" s="4">
        <f t="shared" si="38"/>
        <v>0</v>
      </c>
      <c r="Z174" s="4">
        <v>0</v>
      </c>
      <c r="AA174" s="145">
        <v>0</v>
      </c>
      <c r="AB174" s="4">
        <v>0</v>
      </c>
      <c r="AC174" s="4">
        <v>0</v>
      </c>
      <c r="AD174" s="4">
        <v>0</v>
      </c>
      <c r="AE174" s="4"/>
      <c r="AF174" s="4"/>
    </row>
    <row r="175" ht="15" customHeight="1" spans="1:32">
      <c r="A175" s="7"/>
      <c r="B175" s="10" t="s">
        <v>85</v>
      </c>
      <c r="C175" s="4">
        <f t="shared" si="27"/>
        <v>0</v>
      </c>
      <c r="D175" s="4">
        <f t="shared" si="28"/>
        <v>0</v>
      </c>
      <c r="E175" s="4">
        <f t="shared" si="29"/>
        <v>0</v>
      </c>
      <c r="F175" s="4">
        <f t="shared" si="30"/>
        <v>0</v>
      </c>
      <c r="G175" s="4">
        <f t="shared" si="31"/>
        <v>0</v>
      </c>
      <c r="H175" s="9">
        <f t="shared" ref="H175:Y175" si="39">H11+H93</f>
        <v>0</v>
      </c>
      <c r="I175" s="9">
        <f t="shared" si="39"/>
        <v>0</v>
      </c>
      <c r="J175" s="4">
        <f t="shared" si="39"/>
        <v>0</v>
      </c>
      <c r="K175" s="4">
        <f t="shared" si="39"/>
        <v>0</v>
      </c>
      <c r="L175" s="4">
        <f t="shared" si="39"/>
        <v>0</v>
      </c>
      <c r="M175" s="9">
        <f t="shared" si="39"/>
        <v>0</v>
      </c>
      <c r="N175" s="4">
        <f t="shared" si="39"/>
        <v>0</v>
      </c>
      <c r="O175" s="4">
        <f t="shared" si="39"/>
        <v>0</v>
      </c>
      <c r="P175" s="9">
        <f t="shared" si="39"/>
        <v>0</v>
      </c>
      <c r="Q175" s="4">
        <f t="shared" si="39"/>
        <v>0</v>
      </c>
      <c r="R175" s="4">
        <f t="shared" si="39"/>
        <v>0</v>
      </c>
      <c r="S175" s="9">
        <f t="shared" si="39"/>
        <v>0</v>
      </c>
      <c r="T175" s="4">
        <f t="shared" si="39"/>
        <v>0</v>
      </c>
      <c r="U175" s="4">
        <f t="shared" si="39"/>
        <v>0</v>
      </c>
      <c r="V175" s="4">
        <f t="shared" si="39"/>
        <v>0</v>
      </c>
      <c r="W175" s="4">
        <f t="shared" si="39"/>
        <v>0</v>
      </c>
      <c r="X175" s="4">
        <f t="shared" si="39"/>
        <v>0</v>
      </c>
      <c r="Y175" s="4">
        <f t="shared" si="39"/>
        <v>0</v>
      </c>
      <c r="Z175" s="4">
        <v>0</v>
      </c>
      <c r="AA175" s="145">
        <v>0</v>
      </c>
      <c r="AB175" s="4">
        <v>0</v>
      </c>
      <c r="AC175" s="4">
        <v>0</v>
      </c>
      <c r="AD175" s="4">
        <v>0</v>
      </c>
      <c r="AE175" s="4"/>
      <c r="AF175" s="4"/>
    </row>
    <row r="176" ht="15" customHeight="1" spans="1:32">
      <c r="A176" s="7"/>
      <c r="B176" s="12" t="s">
        <v>86</v>
      </c>
      <c r="C176" s="4">
        <f t="shared" si="27"/>
        <v>0</v>
      </c>
      <c r="D176" s="4">
        <f t="shared" si="28"/>
        <v>0</v>
      </c>
      <c r="E176" s="4">
        <f t="shared" si="29"/>
        <v>0</v>
      </c>
      <c r="F176" s="4">
        <f t="shared" si="30"/>
        <v>0</v>
      </c>
      <c r="G176" s="4">
        <f t="shared" si="31"/>
        <v>0</v>
      </c>
      <c r="H176" s="9">
        <f t="shared" ref="H176:Y176" si="40">H12+H94</f>
        <v>0</v>
      </c>
      <c r="I176" s="9">
        <f t="shared" si="40"/>
        <v>0</v>
      </c>
      <c r="J176" s="4">
        <f t="shared" si="40"/>
        <v>0</v>
      </c>
      <c r="K176" s="4">
        <f t="shared" si="40"/>
        <v>0</v>
      </c>
      <c r="L176" s="4">
        <f t="shared" si="40"/>
        <v>0</v>
      </c>
      <c r="M176" s="9">
        <f t="shared" si="40"/>
        <v>0</v>
      </c>
      <c r="N176" s="4">
        <f t="shared" si="40"/>
        <v>0</v>
      </c>
      <c r="O176" s="4">
        <f t="shared" si="40"/>
        <v>0</v>
      </c>
      <c r="P176" s="9">
        <f t="shared" si="40"/>
        <v>0</v>
      </c>
      <c r="Q176" s="4">
        <f t="shared" si="40"/>
        <v>0</v>
      </c>
      <c r="R176" s="4">
        <f t="shared" si="40"/>
        <v>0</v>
      </c>
      <c r="S176" s="9">
        <f t="shared" si="40"/>
        <v>0</v>
      </c>
      <c r="T176" s="4">
        <f t="shared" si="40"/>
        <v>0</v>
      </c>
      <c r="U176" s="4">
        <f t="shared" si="40"/>
        <v>0</v>
      </c>
      <c r="V176" s="4">
        <f t="shared" si="40"/>
        <v>0</v>
      </c>
      <c r="W176" s="4">
        <f t="shared" si="40"/>
        <v>0</v>
      </c>
      <c r="X176" s="4">
        <f t="shared" si="40"/>
        <v>0</v>
      </c>
      <c r="Y176" s="4">
        <f t="shared" si="40"/>
        <v>0</v>
      </c>
      <c r="Z176" s="4">
        <v>0</v>
      </c>
      <c r="AA176" s="145">
        <v>0</v>
      </c>
      <c r="AB176" s="4">
        <v>0</v>
      </c>
      <c r="AC176" s="4">
        <v>0</v>
      </c>
      <c r="AD176" s="4">
        <v>0</v>
      </c>
      <c r="AE176" s="4"/>
      <c r="AF176" s="4"/>
    </row>
    <row r="177" ht="15" customHeight="1" spans="1:32">
      <c r="A177" s="7"/>
      <c r="B177" s="12" t="s">
        <v>87</v>
      </c>
      <c r="C177" s="4">
        <f t="shared" si="27"/>
        <v>0</v>
      </c>
      <c r="D177" s="4">
        <f t="shared" si="28"/>
        <v>0</v>
      </c>
      <c r="E177" s="4">
        <f t="shared" si="29"/>
        <v>0</v>
      </c>
      <c r="F177" s="4">
        <f t="shared" si="30"/>
        <v>0</v>
      </c>
      <c r="G177" s="4">
        <f t="shared" si="31"/>
        <v>0</v>
      </c>
      <c r="H177" s="9">
        <f t="shared" ref="H177:Y177" si="41">H13+H95</f>
        <v>0</v>
      </c>
      <c r="I177" s="9">
        <f t="shared" si="41"/>
        <v>0</v>
      </c>
      <c r="J177" s="4">
        <f t="shared" si="41"/>
        <v>0</v>
      </c>
      <c r="K177" s="4">
        <f t="shared" si="41"/>
        <v>0</v>
      </c>
      <c r="L177" s="4">
        <f t="shared" si="41"/>
        <v>0</v>
      </c>
      <c r="M177" s="9">
        <f t="shared" si="41"/>
        <v>0</v>
      </c>
      <c r="N177" s="4">
        <f t="shared" si="41"/>
        <v>0</v>
      </c>
      <c r="O177" s="4">
        <f t="shared" si="41"/>
        <v>0</v>
      </c>
      <c r="P177" s="9">
        <f t="shared" si="41"/>
        <v>0</v>
      </c>
      <c r="Q177" s="4">
        <f t="shared" si="41"/>
        <v>0</v>
      </c>
      <c r="R177" s="4">
        <f t="shared" si="41"/>
        <v>0</v>
      </c>
      <c r="S177" s="9">
        <f t="shared" si="41"/>
        <v>0</v>
      </c>
      <c r="T177" s="4">
        <f t="shared" si="41"/>
        <v>0</v>
      </c>
      <c r="U177" s="4">
        <f t="shared" si="41"/>
        <v>0</v>
      </c>
      <c r="V177" s="4">
        <f t="shared" si="41"/>
        <v>0</v>
      </c>
      <c r="W177" s="4">
        <f t="shared" si="41"/>
        <v>0</v>
      </c>
      <c r="X177" s="4">
        <f t="shared" si="41"/>
        <v>0</v>
      </c>
      <c r="Y177" s="4">
        <f t="shared" si="41"/>
        <v>0</v>
      </c>
      <c r="Z177" s="4">
        <v>0</v>
      </c>
      <c r="AA177" s="145">
        <v>0</v>
      </c>
      <c r="AB177" s="4">
        <v>0</v>
      </c>
      <c r="AC177" s="4">
        <v>0</v>
      </c>
      <c r="AD177" s="4">
        <v>0</v>
      </c>
      <c r="AE177" s="4"/>
      <c r="AF177" s="4"/>
    </row>
    <row r="178" ht="15" customHeight="1" spans="1:32">
      <c r="A178" s="7"/>
      <c r="B178" s="12" t="s">
        <v>88</v>
      </c>
      <c r="C178" s="4">
        <f t="shared" si="27"/>
        <v>0</v>
      </c>
      <c r="D178" s="4">
        <f t="shared" si="28"/>
        <v>0</v>
      </c>
      <c r="E178" s="4">
        <f t="shared" si="29"/>
        <v>0</v>
      </c>
      <c r="F178" s="4">
        <f t="shared" si="30"/>
        <v>0</v>
      </c>
      <c r="G178" s="4">
        <f t="shared" si="31"/>
        <v>0</v>
      </c>
      <c r="H178" s="9">
        <f t="shared" ref="H178:Y178" si="42">H14+H96</f>
        <v>0</v>
      </c>
      <c r="I178" s="9">
        <f t="shared" si="42"/>
        <v>0</v>
      </c>
      <c r="J178" s="4">
        <f t="shared" si="42"/>
        <v>0</v>
      </c>
      <c r="K178" s="4">
        <f t="shared" si="42"/>
        <v>0</v>
      </c>
      <c r="L178" s="4">
        <f t="shared" si="42"/>
        <v>0</v>
      </c>
      <c r="M178" s="9">
        <f t="shared" si="42"/>
        <v>0</v>
      </c>
      <c r="N178" s="4">
        <f t="shared" si="42"/>
        <v>0</v>
      </c>
      <c r="O178" s="4">
        <f t="shared" si="42"/>
        <v>0</v>
      </c>
      <c r="P178" s="9">
        <f t="shared" si="42"/>
        <v>0</v>
      </c>
      <c r="Q178" s="4">
        <f t="shared" si="42"/>
        <v>0</v>
      </c>
      <c r="R178" s="4">
        <f t="shared" si="42"/>
        <v>0</v>
      </c>
      <c r="S178" s="9">
        <f t="shared" si="42"/>
        <v>0</v>
      </c>
      <c r="T178" s="4">
        <f t="shared" si="42"/>
        <v>0</v>
      </c>
      <c r="U178" s="4">
        <f t="shared" si="42"/>
        <v>0</v>
      </c>
      <c r="V178" s="4">
        <f t="shared" si="42"/>
        <v>0</v>
      </c>
      <c r="W178" s="4">
        <f t="shared" si="42"/>
        <v>0</v>
      </c>
      <c r="X178" s="4">
        <f t="shared" si="42"/>
        <v>0</v>
      </c>
      <c r="Y178" s="4">
        <f t="shared" si="42"/>
        <v>0</v>
      </c>
      <c r="Z178" s="4">
        <v>0</v>
      </c>
      <c r="AA178" s="145">
        <v>0</v>
      </c>
      <c r="AB178" s="4">
        <v>0</v>
      </c>
      <c r="AC178" s="4">
        <v>0</v>
      </c>
      <c r="AD178" s="4">
        <v>0</v>
      </c>
      <c r="AE178" s="4"/>
      <c r="AF178" s="4"/>
    </row>
    <row r="179" ht="15" customHeight="1" spans="1:32">
      <c r="A179" s="7"/>
      <c r="B179" s="12" t="s">
        <v>89</v>
      </c>
      <c r="C179" s="4">
        <f t="shared" si="27"/>
        <v>0</v>
      </c>
      <c r="D179" s="4">
        <f t="shared" si="28"/>
        <v>0</v>
      </c>
      <c r="E179" s="4">
        <f t="shared" si="29"/>
        <v>0</v>
      </c>
      <c r="F179" s="4">
        <f t="shared" si="30"/>
        <v>0</v>
      </c>
      <c r="G179" s="4">
        <f t="shared" si="31"/>
        <v>0</v>
      </c>
      <c r="H179" s="9">
        <f t="shared" ref="H179:Y179" si="43">H15+H97</f>
        <v>0</v>
      </c>
      <c r="I179" s="9">
        <f t="shared" si="43"/>
        <v>0</v>
      </c>
      <c r="J179" s="4">
        <f t="shared" si="43"/>
        <v>0</v>
      </c>
      <c r="K179" s="4">
        <f t="shared" si="43"/>
        <v>0</v>
      </c>
      <c r="L179" s="4">
        <f t="shared" si="43"/>
        <v>0</v>
      </c>
      <c r="M179" s="9">
        <f t="shared" si="43"/>
        <v>0</v>
      </c>
      <c r="N179" s="4">
        <f t="shared" si="43"/>
        <v>0</v>
      </c>
      <c r="O179" s="4">
        <f t="shared" si="43"/>
        <v>0</v>
      </c>
      <c r="P179" s="9">
        <f t="shared" si="43"/>
        <v>0</v>
      </c>
      <c r="Q179" s="4">
        <f t="shared" si="43"/>
        <v>0</v>
      </c>
      <c r="R179" s="4">
        <f t="shared" si="43"/>
        <v>0</v>
      </c>
      <c r="S179" s="9">
        <f t="shared" si="43"/>
        <v>0</v>
      </c>
      <c r="T179" s="4">
        <f t="shared" si="43"/>
        <v>0</v>
      </c>
      <c r="U179" s="4">
        <f t="shared" si="43"/>
        <v>0</v>
      </c>
      <c r="V179" s="4">
        <f t="shared" si="43"/>
        <v>0</v>
      </c>
      <c r="W179" s="4">
        <f t="shared" si="43"/>
        <v>0</v>
      </c>
      <c r="X179" s="4">
        <f t="shared" si="43"/>
        <v>0</v>
      </c>
      <c r="Y179" s="4">
        <f t="shared" si="43"/>
        <v>0</v>
      </c>
      <c r="Z179" s="4">
        <v>0</v>
      </c>
      <c r="AA179" s="145">
        <v>0</v>
      </c>
      <c r="AB179" s="4">
        <v>0</v>
      </c>
      <c r="AC179" s="4">
        <v>0</v>
      </c>
      <c r="AD179" s="4">
        <v>0</v>
      </c>
      <c r="AE179" s="4"/>
      <c r="AF179" s="4"/>
    </row>
    <row r="180" ht="15" customHeight="1" spans="1:32">
      <c r="A180" s="7"/>
      <c r="B180" s="12" t="s">
        <v>90</v>
      </c>
      <c r="C180" s="4">
        <f t="shared" si="27"/>
        <v>0</v>
      </c>
      <c r="D180" s="4">
        <f t="shared" si="28"/>
        <v>0</v>
      </c>
      <c r="E180" s="4">
        <f t="shared" si="29"/>
        <v>0</v>
      </c>
      <c r="F180" s="4">
        <f t="shared" si="30"/>
        <v>0</v>
      </c>
      <c r="G180" s="4">
        <f t="shared" si="31"/>
        <v>0</v>
      </c>
      <c r="H180" s="9">
        <f t="shared" ref="H180:Y180" si="44">H16+H98</f>
        <v>0</v>
      </c>
      <c r="I180" s="9">
        <f t="shared" si="44"/>
        <v>0</v>
      </c>
      <c r="J180" s="4">
        <f t="shared" si="44"/>
        <v>0</v>
      </c>
      <c r="K180" s="4">
        <f t="shared" si="44"/>
        <v>0</v>
      </c>
      <c r="L180" s="4">
        <f t="shared" si="44"/>
        <v>0</v>
      </c>
      <c r="M180" s="9">
        <f t="shared" si="44"/>
        <v>0</v>
      </c>
      <c r="N180" s="4">
        <f t="shared" si="44"/>
        <v>0</v>
      </c>
      <c r="O180" s="4">
        <f t="shared" si="44"/>
        <v>0</v>
      </c>
      <c r="P180" s="9">
        <f t="shared" si="44"/>
        <v>0</v>
      </c>
      <c r="Q180" s="4">
        <f t="shared" si="44"/>
        <v>0</v>
      </c>
      <c r="R180" s="4">
        <f t="shared" si="44"/>
        <v>0</v>
      </c>
      <c r="S180" s="9">
        <f t="shared" si="44"/>
        <v>0</v>
      </c>
      <c r="T180" s="4">
        <f t="shared" si="44"/>
        <v>0</v>
      </c>
      <c r="U180" s="4">
        <f t="shared" si="44"/>
        <v>0</v>
      </c>
      <c r="V180" s="4">
        <f t="shared" si="44"/>
        <v>0</v>
      </c>
      <c r="W180" s="4">
        <f t="shared" si="44"/>
        <v>0</v>
      </c>
      <c r="X180" s="4">
        <f t="shared" si="44"/>
        <v>0</v>
      </c>
      <c r="Y180" s="4">
        <f t="shared" si="44"/>
        <v>0</v>
      </c>
      <c r="Z180" s="4">
        <v>0</v>
      </c>
      <c r="AA180" s="145">
        <v>0</v>
      </c>
      <c r="AB180" s="4">
        <v>0</v>
      </c>
      <c r="AC180" s="4">
        <v>0</v>
      </c>
      <c r="AD180" s="4">
        <v>0</v>
      </c>
      <c r="AE180" s="4"/>
      <c r="AF180" s="4"/>
    </row>
    <row r="181" ht="15" customHeight="1" spans="1:32">
      <c r="A181" s="7"/>
      <c r="B181" s="12" t="s">
        <v>91</v>
      </c>
      <c r="C181" s="4">
        <f t="shared" si="27"/>
        <v>0</v>
      </c>
      <c r="D181" s="4">
        <f t="shared" si="28"/>
        <v>0</v>
      </c>
      <c r="E181" s="4">
        <f t="shared" si="29"/>
        <v>0</v>
      </c>
      <c r="F181" s="4">
        <f t="shared" si="30"/>
        <v>0</v>
      </c>
      <c r="G181" s="4">
        <f t="shared" si="31"/>
        <v>0</v>
      </c>
      <c r="H181" s="9">
        <f t="shared" ref="H181:Y181" si="45">H17+H99</f>
        <v>0</v>
      </c>
      <c r="I181" s="9">
        <f t="shared" si="45"/>
        <v>0</v>
      </c>
      <c r="J181" s="4">
        <f t="shared" si="45"/>
        <v>0</v>
      </c>
      <c r="K181" s="4">
        <f t="shared" si="45"/>
        <v>0</v>
      </c>
      <c r="L181" s="4">
        <f t="shared" si="45"/>
        <v>0</v>
      </c>
      <c r="M181" s="9">
        <f t="shared" si="45"/>
        <v>0</v>
      </c>
      <c r="N181" s="4">
        <f t="shared" si="45"/>
        <v>0</v>
      </c>
      <c r="O181" s="4">
        <f t="shared" si="45"/>
        <v>0</v>
      </c>
      <c r="P181" s="9">
        <f t="shared" si="45"/>
        <v>0</v>
      </c>
      <c r="Q181" s="4">
        <f t="shared" si="45"/>
        <v>0</v>
      </c>
      <c r="R181" s="4">
        <f t="shared" si="45"/>
        <v>0</v>
      </c>
      <c r="S181" s="9">
        <f t="shared" si="45"/>
        <v>0</v>
      </c>
      <c r="T181" s="4">
        <f t="shared" si="45"/>
        <v>0</v>
      </c>
      <c r="U181" s="4">
        <f t="shared" si="45"/>
        <v>0</v>
      </c>
      <c r="V181" s="4">
        <f t="shared" si="45"/>
        <v>0</v>
      </c>
      <c r="W181" s="4">
        <f t="shared" si="45"/>
        <v>0</v>
      </c>
      <c r="X181" s="4">
        <f t="shared" si="45"/>
        <v>0</v>
      </c>
      <c r="Y181" s="4">
        <f t="shared" si="45"/>
        <v>0</v>
      </c>
      <c r="Z181" s="4">
        <v>0</v>
      </c>
      <c r="AA181" s="145">
        <v>0</v>
      </c>
      <c r="AB181" s="4">
        <v>0</v>
      </c>
      <c r="AC181" s="4">
        <v>0</v>
      </c>
      <c r="AD181" s="4">
        <v>0</v>
      </c>
      <c r="AE181" s="4"/>
      <c r="AF181" s="4"/>
    </row>
    <row r="182" ht="15" customHeight="1" spans="1:32">
      <c r="A182" s="7"/>
      <c r="B182" s="12" t="s">
        <v>92</v>
      </c>
      <c r="C182" s="4">
        <f t="shared" si="27"/>
        <v>0</v>
      </c>
      <c r="D182" s="4">
        <f t="shared" si="28"/>
        <v>0</v>
      </c>
      <c r="E182" s="4">
        <f t="shared" si="29"/>
        <v>0</v>
      </c>
      <c r="F182" s="4">
        <f t="shared" si="30"/>
        <v>0</v>
      </c>
      <c r="G182" s="4">
        <f t="shared" si="31"/>
        <v>0</v>
      </c>
      <c r="H182" s="9">
        <f t="shared" ref="H182:Y182" si="46">H18+H100</f>
        <v>0</v>
      </c>
      <c r="I182" s="9">
        <f t="shared" si="46"/>
        <v>0</v>
      </c>
      <c r="J182" s="4">
        <f t="shared" si="46"/>
        <v>0</v>
      </c>
      <c r="K182" s="4">
        <f t="shared" si="46"/>
        <v>0</v>
      </c>
      <c r="L182" s="4">
        <f t="shared" si="46"/>
        <v>0</v>
      </c>
      <c r="M182" s="9">
        <f t="shared" si="46"/>
        <v>0</v>
      </c>
      <c r="N182" s="4">
        <f t="shared" si="46"/>
        <v>0</v>
      </c>
      <c r="O182" s="4">
        <f t="shared" si="46"/>
        <v>0</v>
      </c>
      <c r="P182" s="9">
        <f t="shared" si="46"/>
        <v>0</v>
      </c>
      <c r="Q182" s="4">
        <f t="shared" si="46"/>
        <v>0</v>
      </c>
      <c r="R182" s="4">
        <f t="shared" si="46"/>
        <v>0</v>
      </c>
      <c r="S182" s="9">
        <f t="shared" si="46"/>
        <v>0</v>
      </c>
      <c r="T182" s="4">
        <f t="shared" si="46"/>
        <v>0</v>
      </c>
      <c r="U182" s="4">
        <f t="shared" si="46"/>
        <v>0</v>
      </c>
      <c r="V182" s="4">
        <f t="shared" si="46"/>
        <v>0</v>
      </c>
      <c r="W182" s="4">
        <f t="shared" si="46"/>
        <v>0</v>
      </c>
      <c r="X182" s="4">
        <f t="shared" si="46"/>
        <v>0</v>
      </c>
      <c r="Y182" s="4">
        <f t="shared" si="46"/>
        <v>0</v>
      </c>
      <c r="Z182" s="4">
        <v>0</v>
      </c>
      <c r="AA182" s="145">
        <v>0</v>
      </c>
      <c r="AB182" s="4">
        <v>0</v>
      </c>
      <c r="AC182" s="4">
        <v>0</v>
      </c>
      <c r="AD182" s="4">
        <v>0</v>
      </c>
      <c r="AE182" s="4"/>
      <c r="AF182" s="4"/>
    </row>
    <row r="183" ht="15" customHeight="1" spans="1:32">
      <c r="A183" s="7"/>
      <c r="B183" s="12" t="s">
        <v>93</v>
      </c>
      <c r="C183" s="4">
        <f t="shared" si="27"/>
        <v>0</v>
      </c>
      <c r="D183" s="4">
        <f t="shared" si="28"/>
        <v>0</v>
      </c>
      <c r="E183" s="4">
        <f t="shared" si="29"/>
        <v>0</v>
      </c>
      <c r="F183" s="4">
        <f t="shared" si="30"/>
        <v>0</v>
      </c>
      <c r="G183" s="4">
        <f t="shared" si="31"/>
        <v>0</v>
      </c>
      <c r="H183" s="9">
        <f t="shared" ref="H183:Y183" si="47">H19+H101</f>
        <v>0</v>
      </c>
      <c r="I183" s="9">
        <f t="shared" si="47"/>
        <v>0</v>
      </c>
      <c r="J183" s="4">
        <f t="shared" si="47"/>
        <v>0</v>
      </c>
      <c r="K183" s="4">
        <f t="shared" si="47"/>
        <v>0</v>
      </c>
      <c r="L183" s="4">
        <f t="shared" si="47"/>
        <v>0</v>
      </c>
      <c r="M183" s="9">
        <f t="shared" si="47"/>
        <v>0</v>
      </c>
      <c r="N183" s="4">
        <f t="shared" si="47"/>
        <v>0</v>
      </c>
      <c r="O183" s="4">
        <f t="shared" si="47"/>
        <v>0</v>
      </c>
      <c r="P183" s="9">
        <f t="shared" si="47"/>
        <v>0</v>
      </c>
      <c r="Q183" s="4">
        <f t="shared" si="47"/>
        <v>0</v>
      </c>
      <c r="R183" s="4">
        <f t="shared" si="47"/>
        <v>0</v>
      </c>
      <c r="S183" s="9">
        <f t="shared" si="47"/>
        <v>0</v>
      </c>
      <c r="T183" s="4">
        <f t="shared" si="47"/>
        <v>0</v>
      </c>
      <c r="U183" s="4">
        <f t="shared" si="47"/>
        <v>0</v>
      </c>
      <c r="V183" s="4">
        <f t="shared" si="47"/>
        <v>0</v>
      </c>
      <c r="W183" s="4">
        <f t="shared" si="47"/>
        <v>0</v>
      </c>
      <c r="X183" s="4">
        <f t="shared" si="47"/>
        <v>0</v>
      </c>
      <c r="Y183" s="4">
        <f t="shared" si="47"/>
        <v>0</v>
      </c>
      <c r="Z183" s="4">
        <v>0</v>
      </c>
      <c r="AA183" s="145">
        <v>0</v>
      </c>
      <c r="AB183" s="4">
        <v>0</v>
      </c>
      <c r="AC183" s="4">
        <v>0</v>
      </c>
      <c r="AD183" s="4">
        <v>0</v>
      </c>
      <c r="AE183" s="4"/>
      <c r="AF183" s="4"/>
    </row>
    <row r="184" ht="15" customHeight="1" spans="1:32">
      <c r="A184" s="7"/>
      <c r="B184" s="13" t="s">
        <v>94</v>
      </c>
      <c r="C184" s="4">
        <f t="shared" si="27"/>
        <v>0</v>
      </c>
      <c r="D184" s="4">
        <f t="shared" si="28"/>
        <v>0</v>
      </c>
      <c r="E184" s="4">
        <f t="shared" si="29"/>
        <v>0</v>
      </c>
      <c r="F184" s="4">
        <f t="shared" si="30"/>
        <v>0</v>
      </c>
      <c r="G184" s="4">
        <f t="shared" si="31"/>
        <v>0</v>
      </c>
      <c r="H184" s="9">
        <f t="shared" ref="H184:Y184" si="48">H20+H102</f>
        <v>0</v>
      </c>
      <c r="I184" s="9">
        <f t="shared" si="48"/>
        <v>0</v>
      </c>
      <c r="J184" s="4">
        <f t="shared" si="48"/>
        <v>0</v>
      </c>
      <c r="K184" s="4">
        <f t="shared" si="48"/>
        <v>0</v>
      </c>
      <c r="L184" s="4">
        <f t="shared" si="48"/>
        <v>0</v>
      </c>
      <c r="M184" s="9">
        <f t="shared" si="48"/>
        <v>0</v>
      </c>
      <c r="N184" s="4">
        <f t="shared" si="48"/>
        <v>0</v>
      </c>
      <c r="O184" s="4">
        <f t="shared" si="48"/>
        <v>0</v>
      </c>
      <c r="P184" s="9">
        <f t="shared" si="48"/>
        <v>0</v>
      </c>
      <c r="Q184" s="4">
        <f t="shared" si="48"/>
        <v>0</v>
      </c>
      <c r="R184" s="4">
        <f t="shared" si="48"/>
        <v>0</v>
      </c>
      <c r="S184" s="9">
        <f t="shared" si="48"/>
        <v>0</v>
      </c>
      <c r="T184" s="4">
        <f t="shared" si="48"/>
        <v>0</v>
      </c>
      <c r="U184" s="4">
        <f t="shared" si="48"/>
        <v>0</v>
      </c>
      <c r="V184" s="4">
        <f t="shared" si="48"/>
        <v>0</v>
      </c>
      <c r="W184" s="4">
        <f t="shared" si="48"/>
        <v>0</v>
      </c>
      <c r="X184" s="4">
        <f t="shared" si="48"/>
        <v>0</v>
      </c>
      <c r="Y184" s="4">
        <f t="shared" si="48"/>
        <v>0</v>
      </c>
      <c r="Z184" s="4">
        <v>0</v>
      </c>
      <c r="AA184" s="145">
        <v>0</v>
      </c>
      <c r="AB184" s="4">
        <v>0</v>
      </c>
      <c r="AC184" s="4">
        <v>0</v>
      </c>
      <c r="AD184" s="4">
        <v>0</v>
      </c>
      <c r="AE184" s="4"/>
      <c r="AF184" s="4"/>
    </row>
    <row r="185" ht="15" customHeight="1" spans="1:32">
      <c r="A185" s="7"/>
      <c r="B185" s="13" t="s">
        <v>95</v>
      </c>
      <c r="C185" s="4">
        <f t="shared" si="27"/>
        <v>0</v>
      </c>
      <c r="D185" s="4">
        <f t="shared" si="28"/>
        <v>0</v>
      </c>
      <c r="E185" s="4">
        <f t="shared" si="29"/>
        <v>0</v>
      </c>
      <c r="F185" s="4">
        <f t="shared" si="30"/>
        <v>0</v>
      </c>
      <c r="G185" s="4">
        <f t="shared" si="31"/>
        <v>0</v>
      </c>
      <c r="H185" s="9">
        <f t="shared" ref="H185:Y185" si="49">H21+H103</f>
        <v>0</v>
      </c>
      <c r="I185" s="9">
        <f t="shared" si="49"/>
        <v>0</v>
      </c>
      <c r="J185" s="4">
        <f t="shared" si="49"/>
        <v>0</v>
      </c>
      <c r="K185" s="4">
        <f t="shared" si="49"/>
        <v>0</v>
      </c>
      <c r="L185" s="4">
        <f t="shared" si="49"/>
        <v>0</v>
      </c>
      <c r="M185" s="9">
        <f t="shared" si="49"/>
        <v>0</v>
      </c>
      <c r="N185" s="4">
        <f t="shared" si="49"/>
        <v>0</v>
      </c>
      <c r="O185" s="4">
        <f t="shared" si="49"/>
        <v>0</v>
      </c>
      <c r="P185" s="9">
        <f t="shared" si="49"/>
        <v>0</v>
      </c>
      <c r="Q185" s="4">
        <f t="shared" si="49"/>
        <v>0</v>
      </c>
      <c r="R185" s="4">
        <f t="shared" si="49"/>
        <v>0</v>
      </c>
      <c r="S185" s="9">
        <f t="shared" si="49"/>
        <v>0</v>
      </c>
      <c r="T185" s="4">
        <f t="shared" si="49"/>
        <v>0</v>
      </c>
      <c r="U185" s="4">
        <f t="shared" si="49"/>
        <v>0</v>
      </c>
      <c r="V185" s="4">
        <f t="shared" si="49"/>
        <v>0</v>
      </c>
      <c r="W185" s="4">
        <f t="shared" si="49"/>
        <v>0</v>
      </c>
      <c r="X185" s="4">
        <f t="shared" si="49"/>
        <v>0</v>
      </c>
      <c r="Y185" s="4">
        <f t="shared" si="49"/>
        <v>0</v>
      </c>
      <c r="Z185" s="4">
        <v>0</v>
      </c>
      <c r="AA185" s="145">
        <v>0</v>
      </c>
      <c r="AB185" s="4">
        <v>0</v>
      </c>
      <c r="AC185" s="4">
        <v>0</v>
      </c>
      <c r="AD185" s="4">
        <v>0</v>
      </c>
      <c r="AE185" s="4"/>
      <c r="AF185" s="4"/>
    </row>
    <row r="186" ht="15" customHeight="1" spans="1:32">
      <c r="A186" s="7"/>
      <c r="B186" s="13" t="s">
        <v>96</v>
      </c>
      <c r="C186" s="4">
        <f t="shared" si="27"/>
        <v>16000</v>
      </c>
      <c r="D186" s="4">
        <f t="shared" si="28"/>
        <v>0</v>
      </c>
      <c r="E186" s="4">
        <f t="shared" si="29"/>
        <v>16000</v>
      </c>
      <c r="F186" s="4">
        <f t="shared" si="30"/>
        <v>0</v>
      </c>
      <c r="G186" s="4">
        <f t="shared" si="31"/>
        <v>0</v>
      </c>
      <c r="H186" s="9">
        <f t="shared" ref="H186:Y186" si="50">H22+H104</f>
        <v>0</v>
      </c>
      <c r="I186" s="9">
        <f t="shared" si="50"/>
        <v>0</v>
      </c>
      <c r="J186" s="4">
        <f t="shared" si="50"/>
        <v>0</v>
      </c>
      <c r="K186" s="4">
        <f t="shared" si="50"/>
        <v>0</v>
      </c>
      <c r="L186" s="4">
        <f t="shared" si="50"/>
        <v>0</v>
      </c>
      <c r="M186" s="9">
        <f t="shared" si="50"/>
        <v>0</v>
      </c>
      <c r="N186" s="4">
        <f t="shared" si="50"/>
        <v>0</v>
      </c>
      <c r="O186" s="4">
        <f t="shared" si="50"/>
        <v>0</v>
      </c>
      <c r="P186" s="9">
        <f t="shared" si="50"/>
        <v>0</v>
      </c>
      <c r="Q186" s="4">
        <f t="shared" si="50"/>
        <v>0</v>
      </c>
      <c r="R186" s="4">
        <f t="shared" si="50"/>
        <v>0</v>
      </c>
      <c r="S186" s="9">
        <f t="shared" si="50"/>
        <v>0</v>
      </c>
      <c r="T186" s="4">
        <f t="shared" si="50"/>
        <v>0</v>
      </c>
      <c r="U186" s="4">
        <f t="shared" si="50"/>
        <v>0</v>
      </c>
      <c r="V186" s="4">
        <f t="shared" si="50"/>
        <v>0</v>
      </c>
      <c r="W186" s="4">
        <f t="shared" si="50"/>
        <v>0</v>
      </c>
      <c r="X186" s="4">
        <f t="shared" si="50"/>
        <v>0</v>
      </c>
      <c r="Y186" s="4">
        <f t="shared" si="50"/>
        <v>0</v>
      </c>
      <c r="Z186" s="4">
        <v>0</v>
      </c>
      <c r="AA186" s="145">
        <v>0</v>
      </c>
      <c r="AB186" s="4">
        <v>0</v>
      </c>
      <c r="AC186" s="4">
        <v>0</v>
      </c>
      <c r="AD186" s="4">
        <v>0</v>
      </c>
      <c r="AE186" s="4"/>
      <c r="AF186" s="4"/>
    </row>
    <row r="187" ht="15" customHeight="1" spans="1:32">
      <c r="A187" s="7"/>
      <c r="B187" s="14" t="s">
        <v>97</v>
      </c>
      <c r="C187" s="15">
        <f t="shared" si="27"/>
        <v>29802392.33</v>
      </c>
      <c r="D187" s="15">
        <f t="shared" si="28"/>
        <v>1054428.88992012</v>
      </c>
      <c r="E187" s="15">
        <f t="shared" si="29"/>
        <v>3897819.63</v>
      </c>
      <c r="F187" s="15">
        <f t="shared" si="30"/>
        <v>53128.37</v>
      </c>
      <c r="G187" s="15">
        <f t="shared" si="31"/>
        <v>6868.79</v>
      </c>
      <c r="H187" s="9">
        <f t="shared" ref="H187:Y187" si="51">H23+H105</f>
        <v>19934161.6100799</v>
      </c>
      <c r="I187" s="9">
        <f t="shared" si="51"/>
        <v>238444.77</v>
      </c>
      <c r="J187" s="15">
        <f t="shared" si="51"/>
        <v>57584.62</v>
      </c>
      <c r="K187" s="15">
        <f t="shared" si="51"/>
        <v>148729.29</v>
      </c>
      <c r="L187" s="15">
        <f t="shared" si="51"/>
        <v>32130.86</v>
      </c>
      <c r="M187" s="9">
        <f t="shared" si="51"/>
        <v>490406.1</v>
      </c>
      <c r="N187" s="15">
        <f t="shared" si="51"/>
        <v>452433.93</v>
      </c>
      <c r="O187" s="15">
        <f t="shared" si="51"/>
        <v>37972.17</v>
      </c>
      <c r="P187" s="9">
        <f t="shared" si="51"/>
        <v>72078.45</v>
      </c>
      <c r="Q187" s="15">
        <f t="shared" si="51"/>
        <v>6727.79</v>
      </c>
      <c r="R187" s="15">
        <f t="shared" si="51"/>
        <v>65350.66</v>
      </c>
      <c r="S187" s="9">
        <f t="shared" si="51"/>
        <v>4055055.72</v>
      </c>
      <c r="T187" s="15">
        <f t="shared" si="51"/>
        <v>1280998.95</v>
      </c>
      <c r="U187" s="15">
        <f t="shared" si="51"/>
        <v>62656.19</v>
      </c>
      <c r="V187" s="15">
        <f t="shared" si="51"/>
        <v>1367453.33</v>
      </c>
      <c r="W187" s="15">
        <f t="shared" si="51"/>
        <v>1311876.41</v>
      </c>
      <c r="X187" s="15">
        <f t="shared" si="51"/>
        <v>5669.59</v>
      </c>
      <c r="Y187" s="15">
        <f t="shared" si="51"/>
        <v>26401.25</v>
      </c>
      <c r="Z187" s="15">
        <v>1302628.66</v>
      </c>
      <c r="AA187" s="15">
        <v>9247.75</v>
      </c>
      <c r="AB187" s="15">
        <v>46715.7724691825</v>
      </c>
      <c r="AC187" s="15">
        <v>9053.14</v>
      </c>
      <c r="AD187" s="15">
        <v>6887.27753081753</v>
      </c>
      <c r="AE187" s="15">
        <v>0</v>
      </c>
      <c r="AF187" s="15">
        <v>0</v>
      </c>
    </row>
    <row r="188" ht="15" customHeight="1" spans="1:32">
      <c r="A188" s="7" t="s">
        <v>98</v>
      </c>
      <c r="B188" s="16" t="s">
        <v>99</v>
      </c>
      <c r="C188" s="4">
        <f t="shared" si="27"/>
        <v>37114530.08</v>
      </c>
      <c r="D188" s="4">
        <f t="shared" si="28"/>
        <v>0</v>
      </c>
      <c r="E188" s="4">
        <f t="shared" si="29"/>
        <v>-2545995.22</v>
      </c>
      <c r="F188" s="4">
        <f t="shared" si="30"/>
        <v>596808.28</v>
      </c>
      <c r="G188" s="4">
        <f t="shared" si="31"/>
        <v>468606.02</v>
      </c>
      <c r="H188" s="9">
        <f t="shared" ref="H188:Y188" si="52">H24+H106</f>
        <v>25806593.74</v>
      </c>
      <c r="I188" s="9">
        <f t="shared" si="52"/>
        <v>2291410.45</v>
      </c>
      <c r="J188" s="4">
        <f t="shared" si="52"/>
        <v>645964.78</v>
      </c>
      <c r="K188" s="4">
        <f t="shared" si="52"/>
        <v>751167.8</v>
      </c>
      <c r="L188" s="4">
        <f t="shared" si="52"/>
        <v>894277.87</v>
      </c>
      <c r="M188" s="9">
        <f t="shared" si="52"/>
        <v>1164520.55</v>
      </c>
      <c r="N188" s="4">
        <f t="shared" si="52"/>
        <v>887850.89</v>
      </c>
      <c r="O188" s="4">
        <f t="shared" si="52"/>
        <v>276669.66</v>
      </c>
      <c r="P188" s="9">
        <f t="shared" si="52"/>
        <v>1710247.76</v>
      </c>
      <c r="Q188" s="4">
        <f t="shared" si="52"/>
        <v>1239407.08</v>
      </c>
      <c r="R188" s="4">
        <f t="shared" si="52"/>
        <v>470840.68</v>
      </c>
      <c r="S188" s="9">
        <f t="shared" si="52"/>
        <v>7622338.5</v>
      </c>
      <c r="T188" s="4">
        <f t="shared" si="52"/>
        <v>2068568.99</v>
      </c>
      <c r="U188" s="4">
        <f t="shared" si="52"/>
        <v>2902615.33</v>
      </c>
      <c r="V188" s="4">
        <f t="shared" si="52"/>
        <v>794945.66</v>
      </c>
      <c r="W188" s="4">
        <f t="shared" si="52"/>
        <v>905276.19</v>
      </c>
      <c r="X188" s="4">
        <f t="shared" si="52"/>
        <v>308413.99</v>
      </c>
      <c r="Y188" s="4">
        <f t="shared" si="52"/>
        <v>642518.34</v>
      </c>
      <c r="Z188" s="4">
        <v>454000</v>
      </c>
      <c r="AA188" s="4">
        <v>451276.19</v>
      </c>
      <c r="AB188" s="145">
        <v>1690753.26</v>
      </c>
      <c r="AC188" s="4">
        <v>738000</v>
      </c>
      <c r="AD188" s="4">
        <v>290000</v>
      </c>
      <c r="AE188" s="4">
        <v>183862.07</v>
      </c>
      <c r="AF188" s="4"/>
    </row>
    <row r="189" ht="15" customHeight="1" spans="1:32">
      <c r="A189" s="7"/>
      <c r="B189" s="13" t="s">
        <v>100</v>
      </c>
      <c r="C189" s="4">
        <f t="shared" si="27"/>
        <v>-337880</v>
      </c>
      <c r="D189" s="4">
        <f t="shared" si="28"/>
        <v>0</v>
      </c>
      <c r="E189" s="4">
        <f t="shared" si="29"/>
        <v>-337880</v>
      </c>
      <c r="F189" s="4">
        <f t="shared" si="30"/>
        <v>0</v>
      </c>
      <c r="G189" s="4">
        <f t="shared" si="31"/>
        <v>0</v>
      </c>
      <c r="H189" s="9">
        <f t="shared" ref="H189:Y189" si="53">H25+H107</f>
        <v>0</v>
      </c>
      <c r="I189" s="9">
        <f t="shared" si="53"/>
        <v>0</v>
      </c>
      <c r="J189" s="4">
        <f t="shared" si="53"/>
        <v>0</v>
      </c>
      <c r="K189" s="4">
        <f t="shared" si="53"/>
        <v>0</v>
      </c>
      <c r="L189" s="4">
        <f t="shared" si="53"/>
        <v>0</v>
      </c>
      <c r="M189" s="9">
        <f t="shared" si="53"/>
        <v>0</v>
      </c>
      <c r="N189" s="4">
        <f t="shared" si="53"/>
        <v>0</v>
      </c>
      <c r="O189" s="4">
        <f t="shared" si="53"/>
        <v>0</v>
      </c>
      <c r="P189" s="9">
        <f t="shared" si="53"/>
        <v>0</v>
      </c>
      <c r="Q189" s="4">
        <f t="shared" si="53"/>
        <v>0</v>
      </c>
      <c r="R189" s="4">
        <f t="shared" si="53"/>
        <v>0</v>
      </c>
      <c r="S189" s="9">
        <f t="shared" si="53"/>
        <v>0</v>
      </c>
      <c r="T189" s="4">
        <f t="shared" si="53"/>
        <v>0</v>
      </c>
      <c r="U189" s="4">
        <f t="shared" si="53"/>
        <v>0</v>
      </c>
      <c r="V189" s="4">
        <f t="shared" si="53"/>
        <v>0</v>
      </c>
      <c r="W189" s="4">
        <f t="shared" si="53"/>
        <v>0</v>
      </c>
      <c r="X189" s="4">
        <f t="shared" si="53"/>
        <v>0</v>
      </c>
      <c r="Y189" s="4">
        <f t="shared" si="53"/>
        <v>0</v>
      </c>
      <c r="Z189" s="4">
        <v>0</v>
      </c>
      <c r="AA189" s="4">
        <v>0</v>
      </c>
      <c r="AB189" s="145">
        <v>0</v>
      </c>
      <c r="AC189" s="4">
        <v>0</v>
      </c>
      <c r="AD189" s="4">
        <v>0</v>
      </c>
      <c r="AE189" s="4"/>
      <c r="AF189" s="4"/>
    </row>
    <row r="190" ht="15" customHeight="1" spans="1:32">
      <c r="A190" s="7"/>
      <c r="B190" s="13" t="s">
        <v>101</v>
      </c>
      <c r="C190" s="4">
        <f t="shared" si="27"/>
        <v>3618283.1</v>
      </c>
      <c r="D190" s="4">
        <f t="shared" si="28"/>
        <v>0</v>
      </c>
      <c r="E190" s="4">
        <f t="shared" si="29"/>
        <v>600617</v>
      </c>
      <c r="F190" s="4">
        <f t="shared" si="30"/>
        <v>28190</v>
      </c>
      <c r="G190" s="4">
        <f t="shared" si="31"/>
        <v>24820</v>
      </c>
      <c r="H190" s="9">
        <f t="shared" ref="H190:Y190" si="54">H26+H108</f>
        <v>1332509.53</v>
      </c>
      <c r="I190" s="9">
        <f t="shared" si="54"/>
        <v>117731.9</v>
      </c>
      <c r="J190" s="4">
        <f t="shared" si="54"/>
        <v>31000</v>
      </c>
      <c r="K190" s="4">
        <f t="shared" si="54"/>
        <v>33562.93</v>
      </c>
      <c r="L190" s="4">
        <f t="shared" si="54"/>
        <v>53168.97</v>
      </c>
      <c r="M190" s="9">
        <f t="shared" si="54"/>
        <v>55077.1</v>
      </c>
      <c r="N190" s="4">
        <f t="shared" si="54"/>
        <v>38707</v>
      </c>
      <c r="O190" s="4">
        <f t="shared" si="54"/>
        <v>16370.1</v>
      </c>
      <c r="P190" s="9">
        <f t="shared" si="54"/>
        <v>62756.77</v>
      </c>
      <c r="Q190" s="4">
        <f t="shared" si="54"/>
        <v>43184.82</v>
      </c>
      <c r="R190" s="4">
        <f t="shared" si="54"/>
        <v>19571.95</v>
      </c>
      <c r="S190" s="9">
        <f t="shared" si="54"/>
        <v>1396580.8</v>
      </c>
      <c r="T190" s="4">
        <f t="shared" si="54"/>
        <v>108445.39</v>
      </c>
      <c r="U190" s="4">
        <f t="shared" si="54"/>
        <v>1163286.7</v>
      </c>
      <c r="V190" s="4">
        <f t="shared" si="54"/>
        <v>43950</v>
      </c>
      <c r="W190" s="4">
        <f t="shared" si="54"/>
        <v>40183.31</v>
      </c>
      <c r="X190" s="4">
        <f t="shared" si="54"/>
        <v>13100</v>
      </c>
      <c r="Y190" s="4">
        <f t="shared" si="54"/>
        <v>27615.4</v>
      </c>
      <c r="Z190" s="4">
        <v>20421.9</v>
      </c>
      <c r="AA190" s="4">
        <v>19761.41</v>
      </c>
      <c r="AB190" s="145">
        <v>955803.46</v>
      </c>
      <c r="AC190" s="4">
        <v>104461.05</v>
      </c>
      <c r="AD190" s="4">
        <v>92400</v>
      </c>
      <c r="AE190" s="4">
        <v>10622.19</v>
      </c>
      <c r="AF190" s="4"/>
    </row>
    <row r="191" ht="15" customHeight="1" spans="1:32">
      <c r="A191" s="7"/>
      <c r="B191" s="13" t="s">
        <v>102</v>
      </c>
      <c r="C191" s="4">
        <f t="shared" si="27"/>
        <v>30732.12</v>
      </c>
      <c r="D191" s="4">
        <f t="shared" si="28"/>
        <v>0</v>
      </c>
      <c r="E191" s="4">
        <f t="shared" si="29"/>
        <v>22909.78</v>
      </c>
      <c r="F191" s="4">
        <f t="shared" si="30"/>
        <v>0</v>
      </c>
      <c r="G191" s="4">
        <f t="shared" si="31"/>
        <v>0</v>
      </c>
      <c r="H191" s="9">
        <f t="shared" ref="H191:Y191" si="55">H27+H109</f>
        <v>4729.3</v>
      </c>
      <c r="I191" s="9">
        <f t="shared" si="55"/>
        <v>694.14</v>
      </c>
      <c r="J191" s="4">
        <f t="shared" si="55"/>
        <v>0</v>
      </c>
      <c r="K191" s="4">
        <f t="shared" si="55"/>
        <v>694.14</v>
      </c>
      <c r="L191" s="4">
        <f t="shared" si="55"/>
        <v>0</v>
      </c>
      <c r="M191" s="9">
        <f t="shared" si="55"/>
        <v>0</v>
      </c>
      <c r="N191" s="4">
        <f t="shared" si="55"/>
        <v>0</v>
      </c>
      <c r="O191" s="4">
        <f t="shared" si="55"/>
        <v>0</v>
      </c>
      <c r="P191" s="9">
        <f t="shared" si="55"/>
        <v>0</v>
      </c>
      <c r="Q191" s="4">
        <f t="shared" si="55"/>
        <v>0</v>
      </c>
      <c r="R191" s="4">
        <f t="shared" si="55"/>
        <v>0</v>
      </c>
      <c r="S191" s="9">
        <f t="shared" si="55"/>
        <v>2398.9</v>
      </c>
      <c r="T191" s="4">
        <f t="shared" si="55"/>
        <v>0</v>
      </c>
      <c r="U191" s="4">
        <f t="shared" si="55"/>
        <v>0</v>
      </c>
      <c r="V191" s="4">
        <f t="shared" si="55"/>
        <v>0</v>
      </c>
      <c r="W191" s="4">
        <f t="shared" si="55"/>
        <v>0</v>
      </c>
      <c r="X191" s="4">
        <f t="shared" si="55"/>
        <v>0</v>
      </c>
      <c r="Y191" s="4">
        <f t="shared" si="55"/>
        <v>2398.9</v>
      </c>
      <c r="Z191" s="4">
        <v>0</v>
      </c>
      <c r="AA191" s="4">
        <v>0</v>
      </c>
      <c r="AB191" s="145">
        <v>0</v>
      </c>
      <c r="AC191" s="4">
        <v>0</v>
      </c>
      <c r="AD191" s="4">
        <v>0</v>
      </c>
      <c r="AE191" s="4"/>
      <c r="AF191" s="4"/>
    </row>
    <row r="192" ht="15" customHeight="1" spans="1:32">
      <c r="A192" s="7"/>
      <c r="B192" s="13" t="s">
        <v>103</v>
      </c>
      <c r="C192" s="4">
        <f t="shared" si="27"/>
        <v>931728.56</v>
      </c>
      <c r="D192" s="4">
        <f t="shared" si="28"/>
        <v>0</v>
      </c>
      <c r="E192" s="4">
        <f t="shared" si="29"/>
        <v>435202.69</v>
      </c>
      <c r="F192" s="4">
        <f t="shared" si="30"/>
        <v>0</v>
      </c>
      <c r="G192" s="4">
        <f t="shared" si="31"/>
        <v>10453.79</v>
      </c>
      <c r="H192" s="9">
        <f t="shared" ref="H192:Y192" si="56">H28+H110</f>
        <v>470041.33</v>
      </c>
      <c r="I192" s="9">
        <f t="shared" si="56"/>
        <v>0</v>
      </c>
      <c r="J192" s="4">
        <f t="shared" si="56"/>
        <v>0</v>
      </c>
      <c r="K192" s="4">
        <f t="shared" si="56"/>
        <v>0</v>
      </c>
      <c r="L192" s="4">
        <f t="shared" si="56"/>
        <v>0</v>
      </c>
      <c r="M192" s="9">
        <f t="shared" si="56"/>
        <v>0</v>
      </c>
      <c r="N192" s="4">
        <f t="shared" si="56"/>
        <v>0</v>
      </c>
      <c r="O192" s="4">
        <f t="shared" si="56"/>
        <v>0</v>
      </c>
      <c r="P192" s="9">
        <f t="shared" si="56"/>
        <v>0</v>
      </c>
      <c r="Q192" s="4">
        <f t="shared" si="56"/>
        <v>0</v>
      </c>
      <c r="R192" s="4">
        <f t="shared" si="56"/>
        <v>0</v>
      </c>
      <c r="S192" s="9">
        <f t="shared" si="56"/>
        <v>16030.75</v>
      </c>
      <c r="T192" s="4">
        <f t="shared" si="56"/>
        <v>10146.38</v>
      </c>
      <c r="U192" s="4">
        <f t="shared" si="56"/>
        <v>2558.42</v>
      </c>
      <c r="V192" s="4">
        <f t="shared" si="56"/>
        <v>0</v>
      </c>
      <c r="W192" s="4">
        <f t="shared" si="56"/>
        <v>3325.95</v>
      </c>
      <c r="X192" s="4">
        <f t="shared" si="56"/>
        <v>0</v>
      </c>
      <c r="Y192" s="4">
        <f t="shared" si="56"/>
        <v>0</v>
      </c>
      <c r="Z192" s="4">
        <v>1279.21</v>
      </c>
      <c r="AA192" s="4">
        <v>2046.74</v>
      </c>
      <c r="AB192" s="145">
        <v>511.68</v>
      </c>
      <c r="AC192" s="4">
        <v>1023.37</v>
      </c>
      <c r="AD192" s="4">
        <v>1023.37</v>
      </c>
      <c r="AE192" s="4"/>
      <c r="AF192" s="4"/>
    </row>
    <row r="193" ht="15" customHeight="1" spans="1:32">
      <c r="A193" s="7"/>
      <c r="B193" s="13" t="s">
        <v>104</v>
      </c>
      <c r="C193" s="4">
        <f t="shared" si="27"/>
        <v>-219160.75</v>
      </c>
      <c r="D193" s="4">
        <f t="shared" si="28"/>
        <v>0</v>
      </c>
      <c r="E193" s="4">
        <f t="shared" si="29"/>
        <v>-296655.86</v>
      </c>
      <c r="F193" s="4">
        <f t="shared" si="30"/>
        <v>0</v>
      </c>
      <c r="G193" s="4">
        <f t="shared" si="31"/>
        <v>0</v>
      </c>
      <c r="H193" s="9">
        <f t="shared" ref="H193:Y193" si="57">H29+H111</f>
        <v>77495.11</v>
      </c>
      <c r="I193" s="9">
        <f t="shared" si="57"/>
        <v>0</v>
      </c>
      <c r="J193" s="4">
        <f t="shared" si="57"/>
        <v>0</v>
      </c>
      <c r="K193" s="4">
        <f t="shared" si="57"/>
        <v>0</v>
      </c>
      <c r="L193" s="4">
        <f t="shared" si="57"/>
        <v>0</v>
      </c>
      <c r="M193" s="9">
        <f t="shared" si="57"/>
        <v>0</v>
      </c>
      <c r="N193" s="4">
        <f t="shared" si="57"/>
        <v>0</v>
      </c>
      <c r="O193" s="4">
        <f t="shared" si="57"/>
        <v>0</v>
      </c>
      <c r="P193" s="9">
        <f t="shared" si="57"/>
        <v>0</v>
      </c>
      <c r="Q193" s="4">
        <f t="shared" si="57"/>
        <v>0</v>
      </c>
      <c r="R193" s="4">
        <f t="shared" si="57"/>
        <v>0</v>
      </c>
      <c r="S193" s="9">
        <f t="shared" si="57"/>
        <v>0</v>
      </c>
      <c r="T193" s="4">
        <f t="shared" si="57"/>
        <v>0</v>
      </c>
      <c r="U193" s="4">
        <f t="shared" si="57"/>
        <v>0</v>
      </c>
      <c r="V193" s="4">
        <f t="shared" si="57"/>
        <v>0</v>
      </c>
      <c r="W193" s="4">
        <f t="shared" si="57"/>
        <v>0</v>
      </c>
      <c r="X193" s="4">
        <f t="shared" si="57"/>
        <v>0</v>
      </c>
      <c r="Y193" s="4">
        <f t="shared" si="57"/>
        <v>0</v>
      </c>
      <c r="Z193" s="4">
        <v>0</v>
      </c>
      <c r="AA193" s="4">
        <v>0</v>
      </c>
      <c r="AB193" s="145">
        <v>0</v>
      </c>
      <c r="AC193" s="4">
        <v>0</v>
      </c>
      <c r="AD193" s="4">
        <v>0</v>
      </c>
      <c r="AE193" s="4"/>
      <c r="AF193" s="4"/>
    </row>
    <row r="194" ht="15" customHeight="1" spans="1:32">
      <c r="A194" s="7"/>
      <c r="B194" s="13" t="s">
        <v>105</v>
      </c>
      <c r="C194" s="4">
        <f t="shared" si="27"/>
        <v>6370576.85</v>
      </c>
      <c r="D194" s="4">
        <f t="shared" si="28"/>
        <v>0</v>
      </c>
      <c r="E194" s="4">
        <f t="shared" si="29"/>
        <v>1342560.88</v>
      </c>
      <c r="F194" s="4">
        <f t="shared" si="30"/>
        <v>42700.29</v>
      </c>
      <c r="G194" s="4">
        <f t="shared" si="31"/>
        <v>279143.32</v>
      </c>
      <c r="H194" s="9">
        <f t="shared" ref="H194:Y194" si="58">H30+H112</f>
        <v>3370154.97</v>
      </c>
      <c r="I194" s="9">
        <f t="shared" si="58"/>
        <v>224556.23</v>
      </c>
      <c r="J194" s="4">
        <f t="shared" si="58"/>
        <v>87304.48</v>
      </c>
      <c r="K194" s="4">
        <f t="shared" si="58"/>
        <v>32753.36</v>
      </c>
      <c r="L194" s="4">
        <f t="shared" si="58"/>
        <v>104498.39</v>
      </c>
      <c r="M194" s="9">
        <f t="shared" si="58"/>
        <v>49744.67</v>
      </c>
      <c r="N194" s="4">
        <f t="shared" si="58"/>
        <v>35584.25</v>
      </c>
      <c r="O194" s="4">
        <f t="shared" si="58"/>
        <v>14160.42</v>
      </c>
      <c r="P194" s="9">
        <f t="shared" si="58"/>
        <v>84491.18</v>
      </c>
      <c r="Q194" s="4">
        <f t="shared" si="58"/>
        <v>58870.49</v>
      </c>
      <c r="R194" s="4">
        <f t="shared" si="58"/>
        <v>25620.69</v>
      </c>
      <c r="S194" s="9">
        <f t="shared" si="58"/>
        <v>977225.31</v>
      </c>
      <c r="T194" s="4">
        <f t="shared" si="58"/>
        <v>270747.28</v>
      </c>
      <c r="U194" s="4">
        <f t="shared" si="58"/>
        <v>346374.22</v>
      </c>
      <c r="V194" s="4">
        <f t="shared" si="58"/>
        <v>90781.38</v>
      </c>
      <c r="W194" s="4">
        <f t="shared" si="58"/>
        <v>156330.42</v>
      </c>
      <c r="X194" s="4">
        <f t="shared" si="58"/>
        <v>39497.27</v>
      </c>
      <c r="Y194" s="4">
        <f t="shared" si="58"/>
        <v>73494.74</v>
      </c>
      <c r="Z194" s="4">
        <v>82065.76</v>
      </c>
      <c r="AA194" s="4">
        <v>74264.66</v>
      </c>
      <c r="AB194" s="145">
        <v>219166.68</v>
      </c>
      <c r="AC194" s="4">
        <v>76575.78</v>
      </c>
      <c r="AD194" s="4">
        <v>44515.76</v>
      </c>
      <c r="AE194" s="4">
        <v>6116</v>
      </c>
      <c r="AF194" s="4"/>
    </row>
    <row r="195" ht="15" customHeight="1" spans="1:32">
      <c r="A195" s="7"/>
      <c r="B195" s="13" t="s">
        <v>106</v>
      </c>
      <c r="C195" s="4">
        <f t="shared" si="27"/>
        <v>3199665.69</v>
      </c>
      <c r="D195" s="4">
        <f t="shared" si="28"/>
        <v>0</v>
      </c>
      <c r="E195" s="4">
        <f t="shared" si="29"/>
        <v>642850.78</v>
      </c>
      <c r="F195" s="4">
        <f t="shared" si="30"/>
        <v>32649.68</v>
      </c>
      <c r="G195" s="4">
        <f t="shared" si="31"/>
        <v>34342.55</v>
      </c>
      <c r="H195" s="9">
        <f t="shared" ref="H195:Y195" si="59">H31+H113</f>
        <v>1736814.56</v>
      </c>
      <c r="I195" s="9">
        <f t="shared" si="59"/>
        <v>128694.24</v>
      </c>
      <c r="J195" s="4">
        <f t="shared" si="59"/>
        <v>37470</v>
      </c>
      <c r="K195" s="4">
        <f t="shared" si="59"/>
        <v>39514.24</v>
      </c>
      <c r="L195" s="4">
        <f t="shared" si="59"/>
        <v>51710</v>
      </c>
      <c r="M195" s="9">
        <f t="shared" si="59"/>
        <v>63429.96</v>
      </c>
      <c r="N195" s="4">
        <f t="shared" si="59"/>
        <v>47609.88</v>
      </c>
      <c r="O195" s="4">
        <f t="shared" si="59"/>
        <v>15820.08</v>
      </c>
      <c r="P195" s="9">
        <f t="shared" si="59"/>
        <v>91752.96</v>
      </c>
      <c r="Q195" s="4">
        <f t="shared" si="59"/>
        <v>65546.24</v>
      </c>
      <c r="R195" s="4">
        <f t="shared" si="59"/>
        <v>26206.72</v>
      </c>
      <c r="S195" s="9">
        <f t="shared" si="59"/>
        <v>469130.96</v>
      </c>
      <c r="T195" s="4">
        <f t="shared" si="59"/>
        <v>131924.56</v>
      </c>
      <c r="U195" s="4">
        <f t="shared" si="59"/>
        <v>175832.4</v>
      </c>
      <c r="V195" s="4">
        <f t="shared" si="59"/>
        <v>39444</v>
      </c>
      <c r="W195" s="4">
        <f t="shared" si="59"/>
        <v>70892</v>
      </c>
      <c r="X195" s="4">
        <f t="shared" si="59"/>
        <v>16840</v>
      </c>
      <c r="Y195" s="4">
        <f t="shared" si="59"/>
        <v>34198</v>
      </c>
      <c r="Z195" s="4">
        <v>37416</v>
      </c>
      <c r="AA195" s="4">
        <v>33476</v>
      </c>
      <c r="AB195" s="145">
        <v>111568.4</v>
      </c>
      <c r="AC195" s="4">
        <v>38448</v>
      </c>
      <c r="AD195" s="4">
        <v>20536</v>
      </c>
      <c r="AE195" s="4">
        <v>5280</v>
      </c>
      <c r="AF195" s="4"/>
    </row>
    <row r="196" ht="15" customHeight="1" spans="1:32">
      <c r="A196" s="7"/>
      <c r="B196" s="13" t="s">
        <v>107</v>
      </c>
      <c r="C196" s="4">
        <f t="shared" si="27"/>
        <v>0</v>
      </c>
      <c r="D196" s="4">
        <f t="shared" si="28"/>
        <v>0</v>
      </c>
      <c r="E196" s="4">
        <f t="shared" si="29"/>
        <v>0</v>
      </c>
      <c r="F196" s="4">
        <f t="shared" si="30"/>
        <v>0</v>
      </c>
      <c r="G196" s="4">
        <f t="shared" si="31"/>
        <v>0</v>
      </c>
      <c r="H196" s="9">
        <f t="shared" ref="H196:Y196" si="60">H32+H114</f>
        <v>0</v>
      </c>
      <c r="I196" s="9">
        <f t="shared" si="60"/>
        <v>0</v>
      </c>
      <c r="J196" s="4">
        <f t="shared" si="60"/>
        <v>0</v>
      </c>
      <c r="K196" s="4">
        <f t="shared" si="60"/>
        <v>0</v>
      </c>
      <c r="L196" s="4">
        <f t="shared" si="60"/>
        <v>0</v>
      </c>
      <c r="M196" s="9">
        <f t="shared" si="60"/>
        <v>0</v>
      </c>
      <c r="N196" s="4">
        <f t="shared" si="60"/>
        <v>0</v>
      </c>
      <c r="O196" s="4">
        <f t="shared" si="60"/>
        <v>0</v>
      </c>
      <c r="P196" s="9">
        <f t="shared" si="60"/>
        <v>0</v>
      </c>
      <c r="Q196" s="4">
        <f t="shared" si="60"/>
        <v>0</v>
      </c>
      <c r="R196" s="4">
        <f t="shared" si="60"/>
        <v>0</v>
      </c>
      <c r="S196" s="9">
        <f t="shared" si="60"/>
        <v>0</v>
      </c>
      <c r="T196" s="4">
        <f t="shared" si="60"/>
        <v>0</v>
      </c>
      <c r="U196" s="4">
        <f t="shared" si="60"/>
        <v>0</v>
      </c>
      <c r="V196" s="4">
        <f t="shared" si="60"/>
        <v>0</v>
      </c>
      <c r="W196" s="4">
        <f t="shared" si="60"/>
        <v>0</v>
      </c>
      <c r="X196" s="4">
        <f t="shared" si="60"/>
        <v>0</v>
      </c>
      <c r="Y196" s="4">
        <f t="shared" si="60"/>
        <v>0</v>
      </c>
      <c r="Z196" s="4">
        <v>0</v>
      </c>
      <c r="AA196" s="147">
        <v>0</v>
      </c>
      <c r="AB196" s="145">
        <v>0</v>
      </c>
      <c r="AC196" s="4">
        <v>0</v>
      </c>
      <c r="AD196" s="4">
        <v>0</v>
      </c>
      <c r="AE196" s="4"/>
      <c r="AF196" s="4"/>
    </row>
    <row r="197" ht="15" customHeight="1" spans="1:32">
      <c r="A197" s="7"/>
      <c r="B197" s="13" t="s">
        <v>108</v>
      </c>
      <c r="C197" s="4">
        <f t="shared" si="27"/>
        <v>1445080</v>
      </c>
      <c r="D197" s="4">
        <f t="shared" si="28"/>
        <v>0</v>
      </c>
      <c r="E197" s="4">
        <f t="shared" si="29"/>
        <v>214995</v>
      </c>
      <c r="F197" s="4">
        <f t="shared" si="30"/>
        <v>8570</v>
      </c>
      <c r="G197" s="4">
        <f t="shared" si="31"/>
        <v>10730</v>
      </c>
      <c r="H197" s="9">
        <f t="shared" ref="H197:Y197" si="61">H33+H115</f>
        <v>986270</v>
      </c>
      <c r="I197" s="9">
        <f t="shared" si="61"/>
        <v>42550</v>
      </c>
      <c r="J197" s="4">
        <f t="shared" si="61"/>
        <v>12430</v>
      </c>
      <c r="K197" s="4">
        <f t="shared" si="61"/>
        <v>11170</v>
      </c>
      <c r="L197" s="4">
        <f t="shared" si="61"/>
        <v>18950</v>
      </c>
      <c r="M197" s="9">
        <f t="shared" si="61"/>
        <v>18685</v>
      </c>
      <c r="N197" s="4">
        <f t="shared" si="61"/>
        <v>14705</v>
      </c>
      <c r="O197" s="4">
        <f t="shared" si="61"/>
        <v>3980</v>
      </c>
      <c r="P197" s="9">
        <f t="shared" si="61"/>
        <v>18760</v>
      </c>
      <c r="Q197" s="4">
        <f t="shared" si="61"/>
        <v>12820</v>
      </c>
      <c r="R197" s="4">
        <f t="shared" si="61"/>
        <v>5940</v>
      </c>
      <c r="S197" s="9">
        <f t="shared" si="61"/>
        <v>144520</v>
      </c>
      <c r="T197" s="4">
        <f t="shared" si="61"/>
        <v>46725</v>
      </c>
      <c r="U197" s="4">
        <f t="shared" si="61"/>
        <v>43265</v>
      </c>
      <c r="V197" s="4">
        <f t="shared" si="61"/>
        <v>16045</v>
      </c>
      <c r="W197" s="4">
        <f t="shared" si="61"/>
        <v>21985</v>
      </c>
      <c r="X197" s="4">
        <f t="shared" si="61"/>
        <v>6215</v>
      </c>
      <c r="Y197" s="4">
        <f t="shared" si="61"/>
        <v>10285</v>
      </c>
      <c r="Z197" s="4">
        <v>9985</v>
      </c>
      <c r="AA197" s="4">
        <v>12000</v>
      </c>
      <c r="AB197" s="145">
        <v>32765</v>
      </c>
      <c r="AC197" s="4">
        <v>6000</v>
      </c>
      <c r="AD197" s="4">
        <v>4500</v>
      </c>
      <c r="AE197" s="4"/>
      <c r="AF197" s="4"/>
    </row>
    <row r="198" ht="15" customHeight="1" spans="1:32">
      <c r="A198" s="7"/>
      <c r="B198" s="13" t="s">
        <v>109</v>
      </c>
      <c r="C198" s="4">
        <f t="shared" si="27"/>
        <v>976405.08</v>
      </c>
      <c r="D198" s="4">
        <f t="shared" si="28"/>
        <v>0</v>
      </c>
      <c r="E198" s="4">
        <f t="shared" si="29"/>
        <v>-54765.5</v>
      </c>
      <c r="F198" s="4">
        <f t="shared" si="30"/>
        <v>12136.16</v>
      </c>
      <c r="G198" s="4">
        <f t="shared" si="31"/>
        <v>9595.34</v>
      </c>
      <c r="H198" s="9">
        <f t="shared" ref="H198:Y198" si="62">H34+H116</f>
        <v>663547.76</v>
      </c>
      <c r="I198" s="9">
        <f t="shared" si="62"/>
        <v>46782.21</v>
      </c>
      <c r="J198" s="4">
        <f t="shared" si="62"/>
        <v>13141.29</v>
      </c>
      <c r="K198" s="4">
        <f t="shared" si="62"/>
        <v>15305.36</v>
      </c>
      <c r="L198" s="4">
        <f t="shared" si="62"/>
        <v>18335.56</v>
      </c>
      <c r="M198" s="9">
        <f t="shared" si="62"/>
        <v>23796.56</v>
      </c>
      <c r="N198" s="4">
        <f t="shared" si="62"/>
        <v>18133.16</v>
      </c>
      <c r="O198" s="4">
        <f t="shared" si="62"/>
        <v>5663.4</v>
      </c>
      <c r="P198" s="9">
        <f t="shared" si="62"/>
        <v>34655.41</v>
      </c>
      <c r="Q198" s="4">
        <f t="shared" si="62"/>
        <v>25094.6</v>
      </c>
      <c r="R198" s="4">
        <f t="shared" si="62"/>
        <v>9560.81</v>
      </c>
      <c r="S198" s="9">
        <f t="shared" si="62"/>
        <v>240657.14</v>
      </c>
      <c r="T198" s="4">
        <f t="shared" si="62"/>
        <v>58523.41</v>
      </c>
      <c r="U198" s="4">
        <f t="shared" si="62"/>
        <v>79673.6</v>
      </c>
      <c r="V198" s="4">
        <f t="shared" si="62"/>
        <v>40637.96</v>
      </c>
      <c r="W198" s="4">
        <f t="shared" si="62"/>
        <v>42553.53</v>
      </c>
      <c r="X198" s="4">
        <f t="shared" si="62"/>
        <v>6258.28</v>
      </c>
      <c r="Y198" s="4">
        <f t="shared" si="62"/>
        <v>13010.36</v>
      </c>
      <c r="Z198" s="4">
        <v>37971.34</v>
      </c>
      <c r="AA198" s="4">
        <v>4582.19</v>
      </c>
      <c r="AB198" s="145">
        <v>60122.1</v>
      </c>
      <c r="AC198" s="4">
        <v>9720</v>
      </c>
      <c r="AD198" s="4">
        <v>6080</v>
      </c>
      <c r="AE198" s="4">
        <v>3751.5</v>
      </c>
      <c r="AF198" s="4"/>
    </row>
    <row r="199" ht="15" customHeight="1" spans="1:32">
      <c r="A199" s="7"/>
      <c r="B199" s="13" t="s">
        <v>110</v>
      </c>
      <c r="C199" s="4">
        <f t="shared" si="27"/>
        <v>527602.63</v>
      </c>
      <c r="D199" s="4">
        <f t="shared" si="28"/>
        <v>0</v>
      </c>
      <c r="E199" s="4">
        <f t="shared" si="29"/>
        <v>0</v>
      </c>
      <c r="F199" s="4">
        <f t="shared" si="30"/>
        <v>0</v>
      </c>
      <c r="G199" s="4">
        <f t="shared" si="31"/>
        <v>0</v>
      </c>
      <c r="H199" s="9">
        <f t="shared" ref="H199:Y199" si="63">H35+H117</f>
        <v>469474.63</v>
      </c>
      <c r="I199" s="9">
        <f t="shared" si="63"/>
        <v>58128</v>
      </c>
      <c r="J199" s="4">
        <f t="shared" si="63"/>
        <v>58128</v>
      </c>
      <c r="K199" s="4">
        <f t="shared" si="63"/>
        <v>0</v>
      </c>
      <c r="L199" s="4">
        <f t="shared" si="63"/>
        <v>0</v>
      </c>
      <c r="M199" s="9">
        <f t="shared" si="63"/>
        <v>0</v>
      </c>
      <c r="N199" s="4">
        <f t="shared" si="63"/>
        <v>0</v>
      </c>
      <c r="O199" s="4">
        <f t="shared" si="63"/>
        <v>0</v>
      </c>
      <c r="P199" s="9">
        <f t="shared" si="63"/>
        <v>0</v>
      </c>
      <c r="Q199" s="4">
        <f t="shared" si="63"/>
        <v>0</v>
      </c>
      <c r="R199" s="4">
        <f t="shared" si="63"/>
        <v>0</v>
      </c>
      <c r="S199" s="9">
        <f t="shared" si="63"/>
        <v>0</v>
      </c>
      <c r="T199" s="4">
        <f t="shared" si="63"/>
        <v>0</v>
      </c>
      <c r="U199" s="4">
        <f t="shared" si="63"/>
        <v>0</v>
      </c>
      <c r="V199" s="4">
        <f t="shared" si="63"/>
        <v>0</v>
      </c>
      <c r="W199" s="4">
        <f t="shared" si="63"/>
        <v>0</v>
      </c>
      <c r="X199" s="4">
        <f t="shared" si="63"/>
        <v>0</v>
      </c>
      <c r="Y199" s="4">
        <f t="shared" si="63"/>
        <v>0</v>
      </c>
      <c r="Z199" s="4">
        <v>0</v>
      </c>
      <c r="AA199" s="145">
        <v>0</v>
      </c>
      <c r="AB199" s="145">
        <v>0</v>
      </c>
      <c r="AC199" s="4">
        <v>0</v>
      </c>
      <c r="AD199" s="4">
        <v>0</v>
      </c>
      <c r="AE199" s="4"/>
      <c r="AF199" s="4"/>
    </row>
    <row r="200" ht="15" customHeight="1" spans="1:32">
      <c r="A200" s="7"/>
      <c r="B200" s="13" t="s">
        <v>111</v>
      </c>
      <c r="C200" s="4">
        <f t="shared" ref="C200:C245" si="64">D200+E200+F200+G200+I200+H200+M200+P200+S200</f>
        <v>0</v>
      </c>
      <c r="D200" s="4">
        <f t="shared" ref="D200:D245" si="65">D36+D118</f>
        <v>0</v>
      </c>
      <c r="E200" s="4">
        <f t="shared" ref="E200:E245" si="66">E36+E118</f>
        <v>0</v>
      </c>
      <c r="F200" s="4">
        <f t="shared" ref="F200:F245" si="67">F36+F118</f>
        <v>0</v>
      </c>
      <c r="G200" s="4">
        <f t="shared" ref="G200:G245" si="68">G36+G118</f>
        <v>0</v>
      </c>
      <c r="H200" s="9">
        <f t="shared" ref="H200:Y200" si="69">H36+H118</f>
        <v>0</v>
      </c>
      <c r="I200" s="9">
        <f t="shared" si="69"/>
        <v>0</v>
      </c>
      <c r="J200" s="4">
        <f t="shared" si="69"/>
        <v>0</v>
      </c>
      <c r="K200" s="4">
        <f t="shared" si="69"/>
        <v>0</v>
      </c>
      <c r="L200" s="4">
        <f t="shared" si="69"/>
        <v>0</v>
      </c>
      <c r="M200" s="9">
        <f t="shared" si="69"/>
        <v>0</v>
      </c>
      <c r="N200" s="4">
        <f t="shared" si="69"/>
        <v>0</v>
      </c>
      <c r="O200" s="4">
        <f t="shared" si="69"/>
        <v>0</v>
      </c>
      <c r="P200" s="9">
        <f t="shared" si="69"/>
        <v>0</v>
      </c>
      <c r="Q200" s="4">
        <f t="shared" si="69"/>
        <v>0</v>
      </c>
      <c r="R200" s="4">
        <f t="shared" si="69"/>
        <v>0</v>
      </c>
      <c r="S200" s="9">
        <f t="shared" si="69"/>
        <v>0</v>
      </c>
      <c r="T200" s="4">
        <f t="shared" si="69"/>
        <v>0</v>
      </c>
      <c r="U200" s="4">
        <f t="shared" si="69"/>
        <v>0</v>
      </c>
      <c r="V200" s="4">
        <f t="shared" si="69"/>
        <v>0</v>
      </c>
      <c r="W200" s="4">
        <f t="shared" si="69"/>
        <v>0</v>
      </c>
      <c r="X200" s="4">
        <f t="shared" si="69"/>
        <v>0</v>
      </c>
      <c r="Y200" s="4">
        <f t="shared" si="69"/>
        <v>0</v>
      </c>
      <c r="Z200" s="4">
        <v>0</v>
      </c>
      <c r="AA200" s="145">
        <v>0</v>
      </c>
      <c r="AB200" s="145">
        <v>0</v>
      </c>
      <c r="AC200" s="4">
        <v>0</v>
      </c>
      <c r="AD200" s="4">
        <v>0</v>
      </c>
      <c r="AE200" s="4"/>
      <c r="AF200" s="4"/>
    </row>
    <row r="201" ht="15" customHeight="1" spans="1:32">
      <c r="A201" s="7"/>
      <c r="B201" s="17" t="s">
        <v>97</v>
      </c>
      <c r="C201" s="15">
        <f t="shared" si="64"/>
        <v>53657563.36</v>
      </c>
      <c r="D201" s="15">
        <f t="shared" si="65"/>
        <v>0</v>
      </c>
      <c r="E201" s="15">
        <f t="shared" si="66"/>
        <v>23839.5500000005</v>
      </c>
      <c r="F201" s="15">
        <f t="shared" si="67"/>
        <v>721054.41</v>
      </c>
      <c r="G201" s="15">
        <f t="shared" si="68"/>
        <v>837691.02</v>
      </c>
      <c r="H201" s="9">
        <f t="shared" ref="H201:Y201" si="70">H37+H119</f>
        <v>34917630.93</v>
      </c>
      <c r="I201" s="9">
        <f t="shared" si="70"/>
        <v>2910547.17</v>
      </c>
      <c r="J201" s="15">
        <f t="shared" si="70"/>
        <v>885438.55</v>
      </c>
      <c r="K201" s="15">
        <f t="shared" si="70"/>
        <v>884167.83</v>
      </c>
      <c r="L201" s="15">
        <f t="shared" si="70"/>
        <v>1140940.79</v>
      </c>
      <c r="M201" s="9">
        <f t="shared" si="70"/>
        <v>1375253.84</v>
      </c>
      <c r="N201" s="15">
        <f t="shared" si="70"/>
        <v>1042590.18</v>
      </c>
      <c r="O201" s="15">
        <f t="shared" si="70"/>
        <v>332663.66</v>
      </c>
      <c r="P201" s="9">
        <f t="shared" si="70"/>
        <v>2002664.08</v>
      </c>
      <c r="Q201" s="15">
        <f t="shared" si="70"/>
        <v>1444923.23</v>
      </c>
      <c r="R201" s="15">
        <f t="shared" si="70"/>
        <v>557740.85</v>
      </c>
      <c r="S201" s="9">
        <f t="shared" si="70"/>
        <v>10868882.36</v>
      </c>
      <c r="T201" s="15">
        <f t="shared" si="70"/>
        <v>2695081.01</v>
      </c>
      <c r="U201" s="15">
        <f t="shared" si="70"/>
        <v>4713605.67</v>
      </c>
      <c r="V201" s="15">
        <f t="shared" si="70"/>
        <v>1025804</v>
      </c>
      <c r="W201" s="15">
        <f t="shared" si="70"/>
        <v>1240546.4</v>
      </c>
      <c r="X201" s="15">
        <f t="shared" si="70"/>
        <v>390324.54</v>
      </c>
      <c r="Y201" s="15">
        <f t="shared" si="70"/>
        <v>803520.74</v>
      </c>
      <c r="Z201" s="15">
        <v>643139.21</v>
      </c>
      <c r="AA201" s="15">
        <v>597407.19</v>
      </c>
      <c r="AB201" s="15">
        <v>3070690.58</v>
      </c>
      <c r="AC201" s="15">
        <v>974228.2</v>
      </c>
      <c r="AD201" s="15">
        <v>459055.13</v>
      </c>
      <c r="AE201" s="15">
        <v>209631.76</v>
      </c>
      <c r="AF201" s="15">
        <v>0</v>
      </c>
    </row>
    <row r="202" ht="15" customHeight="1" spans="1:32">
      <c r="A202" s="7" t="s">
        <v>112</v>
      </c>
      <c r="B202" s="13" t="s">
        <v>113</v>
      </c>
      <c r="C202" s="4">
        <f t="shared" si="64"/>
        <v>39568.69</v>
      </c>
      <c r="D202" s="4">
        <f t="shared" si="65"/>
        <v>0</v>
      </c>
      <c r="E202" s="4">
        <f t="shared" si="66"/>
        <v>39222.69</v>
      </c>
      <c r="F202" s="4">
        <f t="shared" si="67"/>
        <v>0</v>
      </c>
      <c r="G202" s="4">
        <f t="shared" si="68"/>
        <v>0</v>
      </c>
      <c r="H202" s="9">
        <f t="shared" ref="H202:Y202" si="71">H38+H120</f>
        <v>346</v>
      </c>
      <c r="I202" s="9">
        <f t="shared" si="71"/>
        <v>0</v>
      </c>
      <c r="J202" s="4">
        <f t="shared" si="71"/>
        <v>0</v>
      </c>
      <c r="K202" s="4">
        <f t="shared" si="71"/>
        <v>0</v>
      </c>
      <c r="L202" s="4">
        <f t="shared" si="71"/>
        <v>0</v>
      </c>
      <c r="M202" s="9">
        <f t="shared" si="71"/>
        <v>0</v>
      </c>
      <c r="N202" s="4">
        <f t="shared" si="71"/>
        <v>0</v>
      </c>
      <c r="O202" s="4">
        <f t="shared" si="71"/>
        <v>0</v>
      </c>
      <c r="P202" s="9">
        <f t="shared" si="71"/>
        <v>0</v>
      </c>
      <c r="Q202" s="4">
        <f t="shared" si="71"/>
        <v>0</v>
      </c>
      <c r="R202" s="4">
        <f t="shared" si="71"/>
        <v>0</v>
      </c>
      <c r="S202" s="9">
        <f t="shared" si="71"/>
        <v>0</v>
      </c>
      <c r="T202" s="4">
        <f t="shared" si="71"/>
        <v>0</v>
      </c>
      <c r="U202" s="4">
        <f t="shared" si="71"/>
        <v>0</v>
      </c>
      <c r="V202" s="4">
        <f t="shared" si="71"/>
        <v>0</v>
      </c>
      <c r="W202" s="4">
        <f t="shared" si="71"/>
        <v>0</v>
      </c>
      <c r="X202" s="4">
        <f t="shared" si="71"/>
        <v>0</v>
      </c>
      <c r="Y202" s="4">
        <f t="shared" si="71"/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/>
      <c r="AF202" s="4"/>
    </row>
    <row r="203" ht="15" customHeight="1" spans="1:32">
      <c r="A203" s="7"/>
      <c r="B203" s="13" t="s">
        <v>114</v>
      </c>
      <c r="C203" s="4">
        <f t="shared" si="64"/>
        <v>5029.27</v>
      </c>
      <c r="D203" s="4">
        <f t="shared" si="65"/>
        <v>0</v>
      </c>
      <c r="E203" s="4">
        <f t="shared" si="66"/>
        <v>2122.9</v>
      </c>
      <c r="F203" s="4">
        <f t="shared" si="67"/>
        <v>0</v>
      </c>
      <c r="G203" s="4">
        <f t="shared" si="68"/>
        <v>0</v>
      </c>
      <c r="H203" s="9">
        <f t="shared" ref="H203:Y203" si="72">H39+H121</f>
        <v>783.07</v>
      </c>
      <c r="I203" s="9">
        <f t="shared" si="72"/>
        <v>2123.3</v>
      </c>
      <c r="J203" s="4">
        <f t="shared" si="72"/>
        <v>0</v>
      </c>
      <c r="K203" s="4">
        <f t="shared" si="72"/>
        <v>2123.3</v>
      </c>
      <c r="L203" s="4">
        <f t="shared" si="72"/>
        <v>0</v>
      </c>
      <c r="M203" s="9">
        <f t="shared" si="72"/>
        <v>0</v>
      </c>
      <c r="N203" s="4">
        <f t="shared" si="72"/>
        <v>0</v>
      </c>
      <c r="O203" s="4">
        <f t="shared" si="72"/>
        <v>0</v>
      </c>
      <c r="P203" s="9">
        <f t="shared" si="72"/>
        <v>0</v>
      </c>
      <c r="Q203" s="4">
        <f t="shared" si="72"/>
        <v>0</v>
      </c>
      <c r="R203" s="4">
        <f t="shared" si="72"/>
        <v>0</v>
      </c>
      <c r="S203" s="9">
        <f t="shared" si="72"/>
        <v>0</v>
      </c>
      <c r="T203" s="4">
        <f t="shared" si="72"/>
        <v>0</v>
      </c>
      <c r="U203" s="4">
        <f t="shared" si="72"/>
        <v>0</v>
      </c>
      <c r="V203" s="4">
        <f t="shared" si="72"/>
        <v>0</v>
      </c>
      <c r="W203" s="4">
        <f t="shared" si="72"/>
        <v>0</v>
      </c>
      <c r="X203" s="4">
        <f t="shared" si="72"/>
        <v>0</v>
      </c>
      <c r="Y203" s="4">
        <f t="shared" si="72"/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/>
      <c r="AF203" s="4"/>
    </row>
    <row r="204" ht="15" customHeight="1" spans="1:32">
      <c r="A204" s="7"/>
      <c r="B204" s="13" t="s">
        <v>115</v>
      </c>
      <c r="C204" s="4">
        <f t="shared" si="64"/>
        <v>194443.43</v>
      </c>
      <c r="D204" s="4">
        <f t="shared" si="65"/>
        <v>0</v>
      </c>
      <c r="E204" s="4">
        <f t="shared" si="66"/>
        <v>194443.43</v>
      </c>
      <c r="F204" s="4">
        <f t="shared" si="67"/>
        <v>0</v>
      </c>
      <c r="G204" s="4">
        <f t="shared" si="68"/>
        <v>0</v>
      </c>
      <c r="H204" s="9">
        <f t="shared" ref="H204:Y204" si="73">H40+H122</f>
        <v>0</v>
      </c>
      <c r="I204" s="9">
        <f t="shared" si="73"/>
        <v>0</v>
      </c>
      <c r="J204" s="4">
        <f t="shared" si="73"/>
        <v>0</v>
      </c>
      <c r="K204" s="4">
        <f t="shared" si="73"/>
        <v>0</v>
      </c>
      <c r="L204" s="4">
        <f t="shared" si="73"/>
        <v>0</v>
      </c>
      <c r="M204" s="9">
        <f t="shared" si="73"/>
        <v>0</v>
      </c>
      <c r="N204" s="4">
        <f t="shared" si="73"/>
        <v>0</v>
      </c>
      <c r="O204" s="4">
        <f t="shared" si="73"/>
        <v>0</v>
      </c>
      <c r="P204" s="9">
        <f t="shared" si="73"/>
        <v>0</v>
      </c>
      <c r="Q204" s="4">
        <f t="shared" si="73"/>
        <v>0</v>
      </c>
      <c r="R204" s="4">
        <f t="shared" si="73"/>
        <v>0</v>
      </c>
      <c r="S204" s="9">
        <f t="shared" si="73"/>
        <v>0</v>
      </c>
      <c r="T204" s="4">
        <f t="shared" si="73"/>
        <v>0</v>
      </c>
      <c r="U204" s="4">
        <f t="shared" si="73"/>
        <v>0</v>
      </c>
      <c r="V204" s="4">
        <f t="shared" si="73"/>
        <v>0</v>
      </c>
      <c r="W204" s="4">
        <f t="shared" si="73"/>
        <v>0</v>
      </c>
      <c r="X204" s="4">
        <f t="shared" si="73"/>
        <v>0</v>
      </c>
      <c r="Y204" s="4">
        <f t="shared" si="73"/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/>
      <c r="AF204" s="4"/>
    </row>
    <row r="205" ht="15" customHeight="1" spans="1:32">
      <c r="A205" s="7"/>
      <c r="B205" s="10" t="s">
        <v>116</v>
      </c>
      <c r="C205" s="4">
        <f t="shared" si="64"/>
        <v>41574.54</v>
      </c>
      <c r="D205" s="4">
        <f t="shared" si="65"/>
        <v>0</v>
      </c>
      <c r="E205" s="4">
        <f t="shared" si="66"/>
        <v>22245.23</v>
      </c>
      <c r="F205" s="4">
        <f t="shared" si="67"/>
        <v>0</v>
      </c>
      <c r="G205" s="4">
        <f t="shared" si="68"/>
        <v>19329.31</v>
      </c>
      <c r="H205" s="9">
        <f t="shared" ref="H205:Y205" si="74">H41+H123</f>
        <v>0</v>
      </c>
      <c r="I205" s="9">
        <f t="shared" si="74"/>
        <v>0</v>
      </c>
      <c r="J205" s="4">
        <f t="shared" si="74"/>
        <v>0</v>
      </c>
      <c r="K205" s="4">
        <f t="shared" si="74"/>
        <v>0</v>
      </c>
      <c r="L205" s="4">
        <f t="shared" si="74"/>
        <v>0</v>
      </c>
      <c r="M205" s="9">
        <f t="shared" si="74"/>
        <v>0</v>
      </c>
      <c r="N205" s="4">
        <f t="shared" si="74"/>
        <v>0</v>
      </c>
      <c r="O205" s="4">
        <f t="shared" si="74"/>
        <v>0</v>
      </c>
      <c r="P205" s="9">
        <f t="shared" si="74"/>
        <v>0</v>
      </c>
      <c r="Q205" s="4">
        <f t="shared" si="74"/>
        <v>0</v>
      </c>
      <c r="R205" s="4">
        <f t="shared" si="74"/>
        <v>0</v>
      </c>
      <c r="S205" s="9">
        <f t="shared" si="74"/>
        <v>0</v>
      </c>
      <c r="T205" s="4">
        <f t="shared" si="74"/>
        <v>0</v>
      </c>
      <c r="U205" s="4">
        <f t="shared" si="74"/>
        <v>0</v>
      </c>
      <c r="V205" s="4">
        <f t="shared" si="74"/>
        <v>0</v>
      </c>
      <c r="W205" s="4">
        <f t="shared" si="74"/>
        <v>0</v>
      </c>
      <c r="X205" s="4">
        <f t="shared" si="74"/>
        <v>0</v>
      </c>
      <c r="Y205" s="4">
        <f t="shared" si="74"/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/>
      <c r="AF205" s="4"/>
    </row>
    <row r="206" ht="15" customHeight="1" spans="1:32">
      <c r="A206" s="7"/>
      <c r="B206" s="10" t="s">
        <v>117</v>
      </c>
      <c r="C206" s="4">
        <f t="shared" si="64"/>
        <v>0</v>
      </c>
      <c r="D206" s="4">
        <f t="shared" si="65"/>
        <v>0</v>
      </c>
      <c r="E206" s="4">
        <f t="shared" si="66"/>
        <v>0</v>
      </c>
      <c r="F206" s="4">
        <f t="shared" si="67"/>
        <v>0</v>
      </c>
      <c r="G206" s="4">
        <f t="shared" si="68"/>
        <v>0</v>
      </c>
      <c r="H206" s="9">
        <f t="shared" ref="H206:Y206" si="75">H42+H124</f>
        <v>0</v>
      </c>
      <c r="I206" s="9">
        <f t="shared" si="75"/>
        <v>0</v>
      </c>
      <c r="J206" s="4">
        <f t="shared" si="75"/>
        <v>0</v>
      </c>
      <c r="K206" s="4">
        <f t="shared" si="75"/>
        <v>0</v>
      </c>
      <c r="L206" s="4">
        <f t="shared" si="75"/>
        <v>0</v>
      </c>
      <c r="M206" s="9">
        <f t="shared" si="75"/>
        <v>0</v>
      </c>
      <c r="N206" s="4">
        <f t="shared" si="75"/>
        <v>0</v>
      </c>
      <c r="O206" s="4">
        <f t="shared" si="75"/>
        <v>0</v>
      </c>
      <c r="P206" s="9">
        <f t="shared" si="75"/>
        <v>0</v>
      </c>
      <c r="Q206" s="4">
        <f t="shared" si="75"/>
        <v>0</v>
      </c>
      <c r="R206" s="4">
        <f t="shared" si="75"/>
        <v>0</v>
      </c>
      <c r="S206" s="9">
        <f t="shared" si="75"/>
        <v>0</v>
      </c>
      <c r="T206" s="4">
        <f t="shared" si="75"/>
        <v>0</v>
      </c>
      <c r="U206" s="4">
        <f t="shared" si="75"/>
        <v>0</v>
      </c>
      <c r="V206" s="4">
        <f t="shared" si="75"/>
        <v>0</v>
      </c>
      <c r="W206" s="4">
        <f t="shared" si="75"/>
        <v>0</v>
      </c>
      <c r="X206" s="4">
        <f t="shared" si="75"/>
        <v>0</v>
      </c>
      <c r="Y206" s="4">
        <f t="shared" si="75"/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/>
      <c r="AF206" s="4"/>
    </row>
    <row r="207" ht="15" customHeight="1" spans="1:32">
      <c r="A207" s="7"/>
      <c r="B207" s="10" t="s">
        <v>118</v>
      </c>
      <c r="C207" s="4">
        <f t="shared" si="64"/>
        <v>0</v>
      </c>
      <c r="D207" s="4">
        <f t="shared" si="65"/>
        <v>0</v>
      </c>
      <c r="E207" s="4">
        <f t="shared" si="66"/>
        <v>0</v>
      </c>
      <c r="F207" s="4">
        <f t="shared" si="67"/>
        <v>0</v>
      </c>
      <c r="G207" s="4">
        <f t="shared" si="68"/>
        <v>0</v>
      </c>
      <c r="H207" s="9">
        <f t="shared" ref="H207:Y207" si="76">H43+H125</f>
        <v>0</v>
      </c>
      <c r="I207" s="9">
        <f t="shared" si="76"/>
        <v>0</v>
      </c>
      <c r="J207" s="4">
        <f t="shared" si="76"/>
        <v>0</v>
      </c>
      <c r="K207" s="4">
        <f t="shared" si="76"/>
        <v>0</v>
      </c>
      <c r="L207" s="4">
        <f t="shared" si="76"/>
        <v>0</v>
      </c>
      <c r="M207" s="9">
        <f t="shared" si="76"/>
        <v>0</v>
      </c>
      <c r="N207" s="4">
        <f t="shared" si="76"/>
        <v>0</v>
      </c>
      <c r="O207" s="4">
        <f t="shared" si="76"/>
        <v>0</v>
      </c>
      <c r="P207" s="9">
        <f t="shared" si="76"/>
        <v>0</v>
      </c>
      <c r="Q207" s="4">
        <f t="shared" si="76"/>
        <v>0</v>
      </c>
      <c r="R207" s="4">
        <f t="shared" si="76"/>
        <v>0</v>
      </c>
      <c r="S207" s="9">
        <f t="shared" si="76"/>
        <v>0</v>
      </c>
      <c r="T207" s="4">
        <f t="shared" si="76"/>
        <v>0</v>
      </c>
      <c r="U207" s="4">
        <f t="shared" si="76"/>
        <v>0</v>
      </c>
      <c r="V207" s="4">
        <f t="shared" si="76"/>
        <v>0</v>
      </c>
      <c r="W207" s="4">
        <f t="shared" si="76"/>
        <v>0</v>
      </c>
      <c r="X207" s="4">
        <f t="shared" si="76"/>
        <v>0</v>
      </c>
      <c r="Y207" s="4">
        <f t="shared" si="76"/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/>
      <c r="AF207" s="4"/>
    </row>
    <row r="208" ht="15" customHeight="1" spans="1:32">
      <c r="A208" s="7"/>
      <c r="B208" s="10" t="s">
        <v>119</v>
      </c>
      <c r="C208" s="4">
        <f t="shared" si="64"/>
        <v>61687.68</v>
      </c>
      <c r="D208" s="4">
        <f t="shared" si="65"/>
        <v>0</v>
      </c>
      <c r="E208" s="4">
        <f t="shared" si="66"/>
        <v>27547.27</v>
      </c>
      <c r="F208" s="4">
        <f t="shared" si="67"/>
        <v>0</v>
      </c>
      <c r="G208" s="4">
        <f t="shared" si="68"/>
        <v>6348</v>
      </c>
      <c r="H208" s="9">
        <f t="shared" ref="H208:Y208" si="77">H44+H126</f>
        <v>27792.41</v>
      </c>
      <c r="I208" s="9">
        <f t="shared" si="77"/>
        <v>0</v>
      </c>
      <c r="J208" s="4">
        <f t="shared" si="77"/>
        <v>0</v>
      </c>
      <c r="K208" s="4">
        <f t="shared" si="77"/>
        <v>0</v>
      </c>
      <c r="L208" s="4">
        <f t="shared" si="77"/>
        <v>0</v>
      </c>
      <c r="M208" s="9">
        <f t="shared" si="77"/>
        <v>0</v>
      </c>
      <c r="N208" s="4">
        <f t="shared" si="77"/>
        <v>0</v>
      </c>
      <c r="O208" s="4">
        <f t="shared" si="77"/>
        <v>0</v>
      </c>
      <c r="P208" s="9">
        <f t="shared" si="77"/>
        <v>0</v>
      </c>
      <c r="Q208" s="4">
        <f t="shared" si="77"/>
        <v>0</v>
      </c>
      <c r="R208" s="4">
        <f t="shared" si="77"/>
        <v>0</v>
      </c>
      <c r="S208" s="9">
        <f t="shared" si="77"/>
        <v>0</v>
      </c>
      <c r="T208" s="4">
        <f t="shared" si="77"/>
        <v>0</v>
      </c>
      <c r="U208" s="4">
        <f t="shared" si="77"/>
        <v>0</v>
      </c>
      <c r="V208" s="4">
        <f t="shared" si="77"/>
        <v>0</v>
      </c>
      <c r="W208" s="4">
        <f t="shared" si="77"/>
        <v>0</v>
      </c>
      <c r="X208" s="4">
        <f t="shared" si="77"/>
        <v>0</v>
      </c>
      <c r="Y208" s="4">
        <f t="shared" si="77"/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/>
      <c r="AF208" s="4"/>
    </row>
    <row r="209" ht="15" customHeight="1" spans="1:32">
      <c r="A209" s="7"/>
      <c r="B209" s="10" t="s">
        <v>120</v>
      </c>
      <c r="C209" s="4">
        <f t="shared" si="64"/>
        <v>85584.91</v>
      </c>
      <c r="D209" s="4">
        <f t="shared" si="65"/>
        <v>0</v>
      </c>
      <c r="E209" s="4">
        <f t="shared" si="66"/>
        <v>85584.91</v>
      </c>
      <c r="F209" s="4">
        <f t="shared" si="67"/>
        <v>0</v>
      </c>
      <c r="G209" s="4">
        <f t="shared" si="68"/>
        <v>0</v>
      </c>
      <c r="H209" s="9">
        <f t="shared" ref="H209:Y209" si="78">H45+H127</f>
        <v>0</v>
      </c>
      <c r="I209" s="9">
        <f t="shared" si="78"/>
        <v>0</v>
      </c>
      <c r="J209" s="4">
        <f t="shared" si="78"/>
        <v>0</v>
      </c>
      <c r="K209" s="4">
        <f t="shared" si="78"/>
        <v>0</v>
      </c>
      <c r="L209" s="4">
        <f t="shared" si="78"/>
        <v>0</v>
      </c>
      <c r="M209" s="9">
        <f t="shared" si="78"/>
        <v>0</v>
      </c>
      <c r="N209" s="4">
        <f t="shared" si="78"/>
        <v>0</v>
      </c>
      <c r="O209" s="4">
        <f t="shared" si="78"/>
        <v>0</v>
      </c>
      <c r="P209" s="9">
        <f t="shared" si="78"/>
        <v>0</v>
      </c>
      <c r="Q209" s="4">
        <f t="shared" si="78"/>
        <v>0</v>
      </c>
      <c r="R209" s="4">
        <f t="shared" si="78"/>
        <v>0</v>
      </c>
      <c r="S209" s="9">
        <f t="shared" si="78"/>
        <v>0</v>
      </c>
      <c r="T209" s="4">
        <f t="shared" si="78"/>
        <v>0</v>
      </c>
      <c r="U209" s="4">
        <f t="shared" si="78"/>
        <v>0</v>
      </c>
      <c r="V209" s="4">
        <f t="shared" si="78"/>
        <v>0</v>
      </c>
      <c r="W209" s="4">
        <f t="shared" si="78"/>
        <v>0</v>
      </c>
      <c r="X209" s="4">
        <f t="shared" si="78"/>
        <v>0</v>
      </c>
      <c r="Y209" s="4">
        <f t="shared" si="78"/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/>
      <c r="AF209" s="4"/>
    </row>
    <row r="210" ht="15" customHeight="1" spans="1:32">
      <c r="A210" s="7"/>
      <c r="B210" s="10" t="s">
        <v>121</v>
      </c>
      <c r="C210" s="4">
        <f t="shared" si="64"/>
        <v>2905.95</v>
      </c>
      <c r="D210" s="4">
        <f t="shared" si="65"/>
        <v>0</v>
      </c>
      <c r="E210" s="4">
        <f t="shared" si="66"/>
        <v>0</v>
      </c>
      <c r="F210" s="4">
        <f t="shared" si="67"/>
        <v>0</v>
      </c>
      <c r="G210" s="4">
        <f t="shared" si="68"/>
        <v>0</v>
      </c>
      <c r="H210" s="9">
        <f t="shared" ref="H210:Y210" si="79">H46+H128</f>
        <v>2415</v>
      </c>
      <c r="I210" s="9">
        <f t="shared" si="79"/>
        <v>0</v>
      </c>
      <c r="J210" s="4">
        <f t="shared" si="79"/>
        <v>0</v>
      </c>
      <c r="K210" s="4">
        <f t="shared" si="79"/>
        <v>0</v>
      </c>
      <c r="L210" s="4">
        <f t="shared" si="79"/>
        <v>0</v>
      </c>
      <c r="M210" s="9">
        <f t="shared" si="79"/>
        <v>0</v>
      </c>
      <c r="N210" s="4">
        <f t="shared" si="79"/>
        <v>0</v>
      </c>
      <c r="O210" s="4">
        <f t="shared" si="79"/>
        <v>0</v>
      </c>
      <c r="P210" s="9">
        <f t="shared" si="79"/>
        <v>0</v>
      </c>
      <c r="Q210" s="4">
        <f t="shared" si="79"/>
        <v>0</v>
      </c>
      <c r="R210" s="4">
        <f t="shared" si="79"/>
        <v>0</v>
      </c>
      <c r="S210" s="9">
        <f t="shared" si="79"/>
        <v>490.95</v>
      </c>
      <c r="T210" s="4">
        <f t="shared" si="79"/>
        <v>490.95</v>
      </c>
      <c r="U210" s="4">
        <f t="shared" si="79"/>
        <v>0</v>
      </c>
      <c r="V210" s="4">
        <f t="shared" si="79"/>
        <v>0</v>
      </c>
      <c r="W210" s="4">
        <f t="shared" si="79"/>
        <v>0</v>
      </c>
      <c r="X210" s="4">
        <f t="shared" si="79"/>
        <v>0</v>
      </c>
      <c r="Y210" s="4">
        <f t="shared" si="79"/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/>
      <c r="AF210" s="4"/>
    </row>
    <row r="211" ht="15" customHeight="1" spans="1:32">
      <c r="A211" s="7"/>
      <c r="B211" s="10" t="s">
        <v>122</v>
      </c>
      <c r="C211" s="4">
        <f t="shared" si="64"/>
        <v>308152.29</v>
      </c>
      <c r="D211" s="4">
        <f t="shared" si="65"/>
        <v>0</v>
      </c>
      <c r="E211" s="4">
        <f t="shared" si="66"/>
        <v>78259.73</v>
      </c>
      <c r="F211" s="4">
        <f t="shared" si="67"/>
        <v>0</v>
      </c>
      <c r="G211" s="4">
        <f t="shared" si="68"/>
        <v>0</v>
      </c>
      <c r="H211" s="9">
        <f t="shared" ref="H211:Y211" si="80">H47+H129</f>
        <v>229892.56</v>
      </c>
      <c r="I211" s="9">
        <f t="shared" si="80"/>
        <v>0</v>
      </c>
      <c r="J211" s="4">
        <f t="shared" si="80"/>
        <v>0</v>
      </c>
      <c r="K211" s="4">
        <f t="shared" si="80"/>
        <v>0</v>
      </c>
      <c r="L211" s="4">
        <f t="shared" si="80"/>
        <v>0</v>
      </c>
      <c r="M211" s="9">
        <f t="shared" si="80"/>
        <v>0</v>
      </c>
      <c r="N211" s="4">
        <f t="shared" si="80"/>
        <v>0</v>
      </c>
      <c r="O211" s="4">
        <f t="shared" si="80"/>
        <v>0</v>
      </c>
      <c r="P211" s="9">
        <f t="shared" si="80"/>
        <v>0</v>
      </c>
      <c r="Q211" s="4">
        <f t="shared" si="80"/>
        <v>0</v>
      </c>
      <c r="R211" s="4">
        <f t="shared" si="80"/>
        <v>0</v>
      </c>
      <c r="S211" s="9">
        <f t="shared" si="80"/>
        <v>0</v>
      </c>
      <c r="T211" s="4">
        <f t="shared" si="80"/>
        <v>0</v>
      </c>
      <c r="U211" s="4">
        <f t="shared" si="80"/>
        <v>0</v>
      </c>
      <c r="V211" s="4">
        <f t="shared" si="80"/>
        <v>0</v>
      </c>
      <c r="W211" s="4">
        <f t="shared" si="80"/>
        <v>0</v>
      </c>
      <c r="X211" s="4">
        <f t="shared" si="80"/>
        <v>0</v>
      </c>
      <c r="Y211" s="4">
        <f t="shared" si="80"/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/>
      <c r="AF211" s="4"/>
    </row>
    <row r="212" ht="15" customHeight="1" spans="1:32">
      <c r="A212" s="7"/>
      <c r="B212" s="13" t="s">
        <v>123</v>
      </c>
      <c r="C212" s="4">
        <f t="shared" si="64"/>
        <v>0</v>
      </c>
      <c r="D212" s="4">
        <f t="shared" si="65"/>
        <v>0</v>
      </c>
      <c r="E212" s="4">
        <f t="shared" si="66"/>
        <v>0</v>
      </c>
      <c r="F212" s="4">
        <f t="shared" si="67"/>
        <v>0</v>
      </c>
      <c r="G212" s="4">
        <f t="shared" si="68"/>
        <v>0</v>
      </c>
      <c r="H212" s="9">
        <f t="shared" ref="H212:Y212" si="81">H48+H130</f>
        <v>0</v>
      </c>
      <c r="I212" s="9">
        <f t="shared" si="81"/>
        <v>0</v>
      </c>
      <c r="J212" s="4">
        <f t="shared" si="81"/>
        <v>0</v>
      </c>
      <c r="K212" s="4">
        <f t="shared" si="81"/>
        <v>0</v>
      </c>
      <c r="L212" s="4">
        <f t="shared" si="81"/>
        <v>0</v>
      </c>
      <c r="M212" s="9">
        <f t="shared" si="81"/>
        <v>0</v>
      </c>
      <c r="N212" s="4">
        <f t="shared" si="81"/>
        <v>0</v>
      </c>
      <c r="O212" s="4">
        <f t="shared" si="81"/>
        <v>0</v>
      </c>
      <c r="P212" s="9">
        <f t="shared" si="81"/>
        <v>0</v>
      </c>
      <c r="Q212" s="4">
        <f t="shared" si="81"/>
        <v>0</v>
      </c>
      <c r="R212" s="4">
        <f t="shared" si="81"/>
        <v>0</v>
      </c>
      <c r="S212" s="9">
        <f t="shared" si="81"/>
        <v>0</v>
      </c>
      <c r="T212" s="4">
        <f t="shared" si="81"/>
        <v>0</v>
      </c>
      <c r="U212" s="4">
        <f t="shared" si="81"/>
        <v>0</v>
      </c>
      <c r="V212" s="4">
        <f t="shared" si="81"/>
        <v>0</v>
      </c>
      <c r="W212" s="4">
        <f t="shared" si="81"/>
        <v>0</v>
      </c>
      <c r="X212" s="4">
        <f t="shared" si="81"/>
        <v>0</v>
      </c>
      <c r="Y212" s="4">
        <f t="shared" si="81"/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/>
      <c r="AF212" s="4"/>
    </row>
    <row r="213" ht="15" customHeight="1" spans="1:32">
      <c r="A213" s="7"/>
      <c r="B213" s="13" t="s">
        <v>124</v>
      </c>
      <c r="C213" s="4">
        <f t="shared" si="64"/>
        <v>208424.1</v>
      </c>
      <c r="D213" s="4">
        <f t="shared" si="65"/>
        <v>0</v>
      </c>
      <c r="E213" s="4">
        <f t="shared" si="66"/>
        <v>92637.79</v>
      </c>
      <c r="F213" s="4">
        <f t="shared" si="67"/>
        <v>325.95</v>
      </c>
      <c r="G213" s="4">
        <f t="shared" si="68"/>
        <v>50703.25</v>
      </c>
      <c r="H213" s="9">
        <f t="shared" ref="H213:Y213" si="82">H49+H131</f>
        <v>63318.88</v>
      </c>
      <c r="I213" s="9">
        <f t="shared" si="82"/>
        <v>0</v>
      </c>
      <c r="J213" s="4">
        <f t="shared" si="82"/>
        <v>0</v>
      </c>
      <c r="K213" s="4">
        <f t="shared" si="82"/>
        <v>0</v>
      </c>
      <c r="L213" s="4">
        <f t="shared" si="82"/>
        <v>0</v>
      </c>
      <c r="M213" s="9">
        <f t="shared" si="82"/>
        <v>0</v>
      </c>
      <c r="N213" s="4">
        <f t="shared" si="82"/>
        <v>0</v>
      </c>
      <c r="O213" s="4">
        <f t="shared" si="82"/>
        <v>0</v>
      </c>
      <c r="P213" s="9">
        <f t="shared" si="82"/>
        <v>0</v>
      </c>
      <c r="Q213" s="4">
        <f t="shared" si="82"/>
        <v>0</v>
      </c>
      <c r="R213" s="4">
        <f t="shared" si="82"/>
        <v>0</v>
      </c>
      <c r="S213" s="9">
        <f t="shared" si="82"/>
        <v>1438.23</v>
      </c>
      <c r="T213" s="4">
        <f t="shared" si="82"/>
        <v>160</v>
      </c>
      <c r="U213" s="4">
        <f t="shared" si="82"/>
        <v>361.23</v>
      </c>
      <c r="V213" s="4">
        <f t="shared" si="82"/>
        <v>0</v>
      </c>
      <c r="W213" s="4">
        <f t="shared" si="82"/>
        <v>917</v>
      </c>
      <c r="X213" s="4">
        <f t="shared" si="82"/>
        <v>0</v>
      </c>
      <c r="Y213" s="4">
        <f t="shared" si="82"/>
        <v>0</v>
      </c>
      <c r="Z213" s="4">
        <v>0</v>
      </c>
      <c r="AA213" s="4">
        <v>917</v>
      </c>
      <c r="AB213" s="4">
        <v>106.23</v>
      </c>
      <c r="AC213" s="4">
        <v>255</v>
      </c>
      <c r="AD213" s="4">
        <v>0</v>
      </c>
      <c r="AE213" s="4"/>
      <c r="AF213" s="4"/>
    </row>
    <row r="214" ht="15" customHeight="1" spans="1:32">
      <c r="A214" s="7"/>
      <c r="B214" s="18" t="s">
        <v>125</v>
      </c>
      <c r="C214" s="4">
        <f t="shared" si="64"/>
        <v>47490.09</v>
      </c>
      <c r="D214" s="4">
        <f t="shared" si="65"/>
        <v>0</v>
      </c>
      <c r="E214" s="4">
        <f t="shared" si="66"/>
        <v>0</v>
      </c>
      <c r="F214" s="4">
        <f t="shared" si="67"/>
        <v>0</v>
      </c>
      <c r="G214" s="4">
        <f t="shared" si="68"/>
        <v>0</v>
      </c>
      <c r="H214" s="9">
        <f t="shared" ref="H214:Y214" si="83">H50+H132</f>
        <v>47490.09</v>
      </c>
      <c r="I214" s="9">
        <f t="shared" si="83"/>
        <v>0</v>
      </c>
      <c r="J214" s="4">
        <f t="shared" si="83"/>
        <v>0</v>
      </c>
      <c r="K214" s="4">
        <f t="shared" si="83"/>
        <v>0</v>
      </c>
      <c r="L214" s="4">
        <f t="shared" si="83"/>
        <v>0</v>
      </c>
      <c r="M214" s="9">
        <f t="shared" si="83"/>
        <v>0</v>
      </c>
      <c r="N214" s="4">
        <f t="shared" si="83"/>
        <v>0</v>
      </c>
      <c r="O214" s="4">
        <f t="shared" si="83"/>
        <v>0</v>
      </c>
      <c r="P214" s="9">
        <f t="shared" si="83"/>
        <v>0</v>
      </c>
      <c r="Q214" s="4">
        <f t="shared" si="83"/>
        <v>0</v>
      </c>
      <c r="R214" s="4">
        <f t="shared" si="83"/>
        <v>0</v>
      </c>
      <c r="S214" s="9">
        <f t="shared" si="83"/>
        <v>0</v>
      </c>
      <c r="T214" s="4">
        <f t="shared" si="83"/>
        <v>0</v>
      </c>
      <c r="U214" s="4">
        <f t="shared" si="83"/>
        <v>0</v>
      </c>
      <c r="V214" s="4">
        <f t="shared" si="83"/>
        <v>0</v>
      </c>
      <c r="W214" s="4">
        <f t="shared" si="83"/>
        <v>0</v>
      </c>
      <c r="X214" s="4">
        <f t="shared" si="83"/>
        <v>0</v>
      </c>
      <c r="Y214" s="4">
        <f t="shared" si="83"/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/>
      <c r="AF214" s="4"/>
    </row>
    <row r="215" ht="15" customHeight="1" spans="1:32">
      <c r="A215" s="7"/>
      <c r="B215" s="18" t="s">
        <v>126</v>
      </c>
      <c r="C215" s="4">
        <f t="shared" si="64"/>
        <v>0</v>
      </c>
      <c r="D215" s="4">
        <f t="shared" si="65"/>
        <v>0</v>
      </c>
      <c r="E215" s="4">
        <f t="shared" si="66"/>
        <v>0</v>
      </c>
      <c r="F215" s="4">
        <f t="shared" si="67"/>
        <v>0</v>
      </c>
      <c r="G215" s="4">
        <f t="shared" si="68"/>
        <v>0</v>
      </c>
      <c r="H215" s="9">
        <f t="shared" ref="H215:Y215" si="84">H51+H133</f>
        <v>0</v>
      </c>
      <c r="I215" s="9">
        <f t="shared" si="84"/>
        <v>0</v>
      </c>
      <c r="J215" s="4">
        <f t="shared" si="84"/>
        <v>0</v>
      </c>
      <c r="K215" s="4">
        <f t="shared" si="84"/>
        <v>0</v>
      </c>
      <c r="L215" s="4">
        <f t="shared" si="84"/>
        <v>0</v>
      </c>
      <c r="M215" s="9">
        <f t="shared" si="84"/>
        <v>0</v>
      </c>
      <c r="N215" s="4">
        <f t="shared" si="84"/>
        <v>0</v>
      </c>
      <c r="O215" s="4">
        <f t="shared" si="84"/>
        <v>0</v>
      </c>
      <c r="P215" s="9">
        <f t="shared" si="84"/>
        <v>0</v>
      </c>
      <c r="Q215" s="4">
        <f t="shared" si="84"/>
        <v>0</v>
      </c>
      <c r="R215" s="4">
        <f t="shared" si="84"/>
        <v>0</v>
      </c>
      <c r="S215" s="9">
        <f t="shared" si="84"/>
        <v>0</v>
      </c>
      <c r="T215" s="4">
        <f t="shared" si="84"/>
        <v>0</v>
      </c>
      <c r="U215" s="4">
        <f t="shared" si="84"/>
        <v>0</v>
      </c>
      <c r="V215" s="4">
        <f t="shared" si="84"/>
        <v>0</v>
      </c>
      <c r="W215" s="4">
        <f t="shared" si="84"/>
        <v>0</v>
      </c>
      <c r="X215" s="4">
        <f t="shared" si="84"/>
        <v>0</v>
      </c>
      <c r="Y215" s="4">
        <f t="shared" si="84"/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/>
      <c r="AF215" s="4"/>
    </row>
    <row r="216" ht="15" customHeight="1" spans="1:32">
      <c r="A216" s="7"/>
      <c r="B216" s="18" t="s">
        <v>127</v>
      </c>
      <c r="C216" s="4">
        <f t="shared" si="64"/>
        <v>0</v>
      </c>
      <c r="D216" s="4">
        <f t="shared" si="65"/>
        <v>0</v>
      </c>
      <c r="E216" s="4">
        <f t="shared" si="66"/>
        <v>0</v>
      </c>
      <c r="F216" s="4">
        <f t="shared" si="67"/>
        <v>0</v>
      </c>
      <c r="G216" s="4">
        <f t="shared" si="68"/>
        <v>0</v>
      </c>
      <c r="H216" s="9">
        <f t="shared" ref="H216:Y216" si="85">H52+H134</f>
        <v>0</v>
      </c>
      <c r="I216" s="9">
        <f t="shared" si="85"/>
        <v>0</v>
      </c>
      <c r="J216" s="4">
        <f t="shared" si="85"/>
        <v>0</v>
      </c>
      <c r="K216" s="4">
        <f t="shared" si="85"/>
        <v>0</v>
      </c>
      <c r="L216" s="4">
        <f t="shared" si="85"/>
        <v>0</v>
      </c>
      <c r="M216" s="9">
        <f t="shared" si="85"/>
        <v>0</v>
      </c>
      <c r="N216" s="4">
        <f t="shared" si="85"/>
        <v>0</v>
      </c>
      <c r="O216" s="4">
        <f t="shared" si="85"/>
        <v>0</v>
      </c>
      <c r="P216" s="9">
        <f t="shared" si="85"/>
        <v>0</v>
      </c>
      <c r="Q216" s="4">
        <f t="shared" si="85"/>
        <v>0</v>
      </c>
      <c r="R216" s="4">
        <f t="shared" si="85"/>
        <v>0</v>
      </c>
      <c r="S216" s="9">
        <f t="shared" si="85"/>
        <v>0</v>
      </c>
      <c r="T216" s="4">
        <f t="shared" si="85"/>
        <v>0</v>
      </c>
      <c r="U216" s="4">
        <f t="shared" si="85"/>
        <v>0</v>
      </c>
      <c r="V216" s="4">
        <f t="shared" si="85"/>
        <v>0</v>
      </c>
      <c r="W216" s="4">
        <f t="shared" si="85"/>
        <v>0</v>
      </c>
      <c r="X216" s="4">
        <f t="shared" si="85"/>
        <v>0</v>
      </c>
      <c r="Y216" s="4">
        <f t="shared" si="85"/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/>
      <c r="AF216" s="4"/>
    </row>
    <row r="217" ht="15" customHeight="1" spans="1:32">
      <c r="A217" s="7"/>
      <c r="B217" s="18" t="s">
        <v>128</v>
      </c>
      <c r="C217" s="4">
        <f t="shared" si="64"/>
        <v>52500</v>
      </c>
      <c r="D217" s="4">
        <f t="shared" si="65"/>
        <v>0</v>
      </c>
      <c r="E217" s="4">
        <f t="shared" si="66"/>
        <v>52500</v>
      </c>
      <c r="F217" s="4">
        <f t="shared" si="67"/>
        <v>0</v>
      </c>
      <c r="G217" s="4">
        <f t="shared" si="68"/>
        <v>0</v>
      </c>
      <c r="H217" s="9">
        <f t="shared" ref="H217:Y217" si="86">H53+H135</f>
        <v>0</v>
      </c>
      <c r="I217" s="9">
        <f t="shared" si="86"/>
        <v>0</v>
      </c>
      <c r="J217" s="4">
        <f t="shared" si="86"/>
        <v>0</v>
      </c>
      <c r="K217" s="4">
        <f t="shared" si="86"/>
        <v>0</v>
      </c>
      <c r="L217" s="4">
        <f t="shared" si="86"/>
        <v>0</v>
      </c>
      <c r="M217" s="9">
        <f t="shared" si="86"/>
        <v>0</v>
      </c>
      <c r="N217" s="4">
        <f t="shared" si="86"/>
        <v>0</v>
      </c>
      <c r="O217" s="4">
        <f t="shared" si="86"/>
        <v>0</v>
      </c>
      <c r="P217" s="9">
        <f t="shared" si="86"/>
        <v>0</v>
      </c>
      <c r="Q217" s="4">
        <f t="shared" si="86"/>
        <v>0</v>
      </c>
      <c r="R217" s="4">
        <f t="shared" si="86"/>
        <v>0</v>
      </c>
      <c r="S217" s="9">
        <f t="shared" si="86"/>
        <v>0</v>
      </c>
      <c r="T217" s="4">
        <f t="shared" si="86"/>
        <v>0</v>
      </c>
      <c r="U217" s="4">
        <f t="shared" si="86"/>
        <v>0</v>
      </c>
      <c r="V217" s="4">
        <f t="shared" si="86"/>
        <v>0</v>
      </c>
      <c r="W217" s="4">
        <f t="shared" si="86"/>
        <v>0</v>
      </c>
      <c r="X217" s="4">
        <f t="shared" si="86"/>
        <v>0</v>
      </c>
      <c r="Y217" s="4">
        <f t="shared" si="86"/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/>
      <c r="AF217" s="4"/>
    </row>
    <row r="218" ht="15" customHeight="1" spans="1:32">
      <c r="A218" s="7"/>
      <c r="B218" s="13" t="s">
        <v>129</v>
      </c>
      <c r="C218" s="4">
        <f t="shared" si="64"/>
        <v>27144.66</v>
      </c>
      <c r="D218" s="4">
        <f t="shared" si="65"/>
        <v>0</v>
      </c>
      <c r="E218" s="4">
        <f t="shared" si="66"/>
        <v>8959.77</v>
      </c>
      <c r="F218" s="4">
        <f t="shared" si="67"/>
        <v>0</v>
      </c>
      <c r="G218" s="4">
        <f t="shared" si="68"/>
        <v>0</v>
      </c>
      <c r="H218" s="9">
        <f t="shared" ref="H218:Y218" si="87">H54+H136</f>
        <v>18184.89</v>
      </c>
      <c r="I218" s="9">
        <f t="shared" si="87"/>
        <v>0</v>
      </c>
      <c r="J218" s="4">
        <f t="shared" si="87"/>
        <v>0</v>
      </c>
      <c r="K218" s="4">
        <f t="shared" si="87"/>
        <v>0</v>
      </c>
      <c r="L218" s="4">
        <f t="shared" si="87"/>
        <v>0</v>
      </c>
      <c r="M218" s="9">
        <f t="shared" si="87"/>
        <v>0</v>
      </c>
      <c r="N218" s="4">
        <f t="shared" si="87"/>
        <v>0</v>
      </c>
      <c r="O218" s="4">
        <f t="shared" si="87"/>
        <v>0</v>
      </c>
      <c r="P218" s="9">
        <f t="shared" si="87"/>
        <v>0</v>
      </c>
      <c r="Q218" s="4">
        <f t="shared" si="87"/>
        <v>0</v>
      </c>
      <c r="R218" s="4">
        <f t="shared" si="87"/>
        <v>0</v>
      </c>
      <c r="S218" s="9">
        <f t="shared" si="87"/>
        <v>0</v>
      </c>
      <c r="T218" s="4">
        <f t="shared" si="87"/>
        <v>0</v>
      </c>
      <c r="U218" s="4">
        <f t="shared" si="87"/>
        <v>0</v>
      </c>
      <c r="V218" s="4">
        <f t="shared" si="87"/>
        <v>0</v>
      </c>
      <c r="W218" s="4">
        <f t="shared" si="87"/>
        <v>0</v>
      </c>
      <c r="X218" s="4">
        <f t="shared" si="87"/>
        <v>0</v>
      </c>
      <c r="Y218" s="4">
        <f t="shared" si="87"/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/>
      <c r="AF218" s="4"/>
    </row>
    <row r="219" ht="15" customHeight="1" spans="1:32">
      <c r="A219" s="7"/>
      <c r="B219" s="13" t="s">
        <v>130</v>
      </c>
      <c r="C219" s="4">
        <f t="shared" si="64"/>
        <v>0</v>
      </c>
      <c r="D219" s="4">
        <f t="shared" si="65"/>
        <v>0</v>
      </c>
      <c r="E219" s="4">
        <f t="shared" si="66"/>
        <v>0</v>
      </c>
      <c r="F219" s="4">
        <f t="shared" si="67"/>
        <v>0</v>
      </c>
      <c r="G219" s="4">
        <f t="shared" si="68"/>
        <v>0</v>
      </c>
      <c r="H219" s="9">
        <f t="shared" ref="H219:Y219" si="88">H55+H137</f>
        <v>0</v>
      </c>
      <c r="I219" s="9">
        <f t="shared" si="88"/>
        <v>0</v>
      </c>
      <c r="J219" s="4">
        <f t="shared" si="88"/>
        <v>0</v>
      </c>
      <c r="K219" s="4">
        <f t="shared" si="88"/>
        <v>0</v>
      </c>
      <c r="L219" s="4">
        <f t="shared" si="88"/>
        <v>0</v>
      </c>
      <c r="M219" s="9">
        <f t="shared" si="88"/>
        <v>0</v>
      </c>
      <c r="N219" s="4">
        <f t="shared" si="88"/>
        <v>0</v>
      </c>
      <c r="O219" s="4">
        <f t="shared" si="88"/>
        <v>0</v>
      </c>
      <c r="P219" s="9">
        <f t="shared" si="88"/>
        <v>0</v>
      </c>
      <c r="Q219" s="4">
        <f t="shared" si="88"/>
        <v>0</v>
      </c>
      <c r="R219" s="4">
        <f t="shared" si="88"/>
        <v>0</v>
      </c>
      <c r="S219" s="9">
        <f t="shared" si="88"/>
        <v>0</v>
      </c>
      <c r="T219" s="4">
        <f t="shared" si="88"/>
        <v>0</v>
      </c>
      <c r="U219" s="4">
        <f t="shared" si="88"/>
        <v>0</v>
      </c>
      <c r="V219" s="4">
        <f t="shared" si="88"/>
        <v>0</v>
      </c>
      <c r="W219" s="4">
        <f t="shared" si="88"/>
        <v>0</v>
      </c>
      <c r="X219" s="4">
        <f t="shared" si="88"/>
        <v>0</v>
      </c>
      <c r="Y219" s="4">
        <f t="shared" si="88"/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/>
      <c r="AF219" s="4"/>
    </row>
    <row r="220" ht="15" customHeight="1" spans="1:32">
      <c r="A220" s="7"/>
      <c r="B220" s="13" t="s">
        <v>131</v>
      </c>
      <c r="C220" s="4">
        <f t="shared" si="64"/>
        <v>-2205.7</v>
      </c>
      <c r="D220" s="4">
        <f t="shared" si="65"/>
        <v>0</v>
      </c>
      <c r="E220" s="4">
        <f t="shared" si="66"/>
        <v>0</v>
      </c>
      <c r="F220" s="4">
        <f t="shared" si="67"/>
        <v>0</v>
      </c>
      <c r="G220" s="4">
        <f t="shared" si="68"/>
        <v>0</v>
      </c>
      <c r="H220" s="9">
        <f t="shared" ref="H220:Y220" si="89">H56+H138</f>
        <v>0</v>
      </c>
      <c r="I220" s="9">
        <f t="shared" si="89"/>
        <v>0</v>
      </c>
      <c r="J220" s="4">
        <f t="shared" si="89"/>
        <v>0</v>
      </c>
      <c r="K220" s="4">
        <f t="shared" si="89"/>
        <v>0</v>
      </c>
      <c r="L220" s="4">
        <f t="shared" si="89"/>
        <v>0</v>
      </c>
      <c r="M220" s="9">
        <f t="shared" si="89"/>
        <v>0</v>
      </c>
      <c r="N220" s="4">
        <f t="shared" si="89"/>
        <v>0</v>
      </c>
      <c r="O220" s="4">
        <f t="shared" si="89"/>
        <v>0</v>
      </c>
      <c r="P220" s="9">
        <f t="shared" si="89"/>
        <v>0</v>
      </c>
      <c r="Q220" s="4">
        <f t="shared" si="89"/>
        <v>0</v>
      </c>
      <c r="R220" s="4">
        <f t="shared" si="89"/>
        <v>0</v>
      </c>
      <c r="S220" s="9">
        <f t="shared" si="89"/>
        <v>-2205.7</v>
      </c>
      <c r="T220" s="4">
        <f t="shared" si="89"/>
        <v>-2205.7</v>
      </c>
      <c r="U220" s="4">
        <f t="shared" si="89"/>
        <v>0</v>
      </c>
      <c r="V220" s="4">
        <f t="shared" si="89"/>
        <v>0</v>
      </c>
      <c r="W220" s="4">
        <f t="shared" si="89"/>
        <v>0</v>
      </c>
      <c r="X220" s="4">
        <f t="shared" si="89"/>
        <v>0</v>
      </c>
      <c r="Y220" s="4">
        <f t="shared" si="89"/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/>
      <c r="AF220" s="4"/>
    </row>
    <row r="221" ht="15" customHeight="1" spans="1:32">
      <c r="A221" s="7"/>
      <c r="B221" s="13" t="s">
        <v>132</v>
      </c>
      <c r="C221" s="4">
        <f t="shared" si="64"/>
        <v>0</v>
      </c>
      <c r="D221" s="4">
        <f t="shared" si="65"/>
        <v>0</v>
      </c>
      <c r="E221" s="4">
        <f t="shared" si="66"/>
        <v>0</v>
      </c>
      <c r="F221" s="4">
        <f t="shared" si="67"/>
        <v>0</v>
      </c>
      <c r="G221" s="4">
        <f t="shared" si="68"/>
        <v>0</v>
      </c>
      <c r="H221" s="9">
        <f t="shared" ref="H221:Y221" si="90">H57+H139</f>
        <v>0</v>
      </c>
      <c r="I221" s="9">
        <f t="shared" si="90"/>
        <v>0</v>
      </c>
      <c r="J221" s="4">
        <f t="shared" si="90"/>
        <v>0</v>
      </c>
      <c r="K221" s="4">
        <f t="shared" si="90"/>
        <v>0</v>
      </c>
      <c r="L221" s="4">
        <f t="shared" si="90"/>
        <v>0</v>
      </c>
      <c r="M221" s="9">
        <f t="shared" si="90"/>
        <v>0</v>
      </c>
      <c r="N221" s="4">
        <f t="shared" si="90"/>
        <v>0</v>
      </c>
      <c r="O221" s="4">
        <f t="shared" si="90"/>
        <v>0</v>
      </c>
      <c r="P221" s="9">
        <f t="shared" si="90"/>
        <v>0</v>
      </c>
      <c r="Q221" s="4">
        <f t="shared" si="90"/>
        <v>0</v>
      </c>
      <c r="R221" s="4">
        <f t="shared" si="90"/>
        <v>0</v>
      </c>
      <c r="S221" s="9">
        <f t="shared" si="90"/>
        <v>0</v>
      </c>
      <c r="T221" s="4">
        <f t="shared" si="90"/>
        <v>0</v>
      </c>
      <c r="U221" s="4">
        <f t="shared" si="90"/>
        <v>0</v>
      </c>
      <c r="V221" s="4">
        <f t="shared" si="90"/>
        <v>0</v>
      </c>
      <c r="W221" s="4">
        <f t="shared" si="90"/>
        <v>0</v>
      </c>
      <c r="X221" s="4">
        <f t="shared" si="90"/>
        <v>0</v>
      </c>
      <c r="Y221" s="4">
        <f t="shared" si="90"/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/>
      <c r="AF221" s="4"/>
    </row>
    <row r="222" ht="15" customHeight="1" spans="1:32">
      <c r="A222" s="7"/>
      <c r="B222" s="13" t="s">
        <v>133</v>
      </c>
      <c r="C222" s="4">
        <f t="shared" si="64"/>
        <v>0</v>
      </c>
      <c r="D222" s="4">
        <f t="shared" si="65"/>
        <v>0</v>
      </c>
      <c r="E222" s="4">
        <f t="shared" si="66"/>
        <v>0</v>
      </c>
      <c r="F222" s="4">
        <f t="shared" si="67"/>
        <v>0</v>
      </c>
      <c r="G222" s="4">
        <f t="shared" si="68"/>
        <v>0</v>
      </c>
      <c r="H222" s="9">
        <f t="shared" ref="H222:Y222" si="91">H58+H140</f>
        <v>0</v>
      </c>
      <c r="I222" s="9">
        <f t="shared" si="91"/>
        <v>0</v>
      </c>
      <c r="J222" s="4">
        <f t="shared" si="91"/>
        <v>0</v>
      </c>
      <c r="K222" s="4">
        <f t="shared" si="91"/>
        <v>0</v>
      </c>
      <c r="L222" s="4">
        <f t="shared" si="91"/>
        <v>0</v>
      </c>
      <c r="M222" s="9">
        <f t="shared" si="91"/>
        <v>0</v>
      </c>
      <c r="N222" s="4">
        <f t="shared" si="91"/>
        <v>0</v>
      </c>
      <c r="O222" s="4">
        <f t="shared" si="91"/>
        <v>0</v>
      </c>
      <c r="P222" s="9">
        <f t="shared" si="91"/>
        <v>0</v>
      </c>
      <c r="Q222" s="4">
        <f t="shared" si="91"/>
        <v>0</v>
      </c>
      <c r="R222" s="4">
        <f t="shared" si="91"/>
        <v>0</v>
      </c>
      <c r="S222" s="9">
        <f t="shared" si="91"/>
        <v>0</v>
      </c>
      <c r="T222" s="4">
        <f t="shared" si="91"/>
        <v>0</v>
      </c>
      <c r="U222" s="4">
        <f t="shared" si="91"/>
        <v>0</v>
      </c>
      <c r="V222" s="4">
        <f t="shared" si="91"/>
        <v>0</v>
      </c>
      <c r="W222" s="4">
        <f t="shared" si="91"/>
        <v>0</v>
      </c>
      <c r="X222" s="4">
        <f t="shared" si="91"/>
        <v>0</v>
      </c>
      <c r="Y222" s="4">
        <f t="shared" si="91"/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/>
      <c r="AF222" s="4"/>
    </row>
    <row r="223" ht="15" customHeight="1" spans="1:32">
      <c r="A223" s="7"/>
      <c r="B223" s="13" t="s">
        <v>134</v>
      </c>
      <c r="C223" s="4">
        <f t="shared" si="64"/>
        <v>15533.98</v>
      </c>
      <c r="D223" s="4">
        <f t="shared" si="65"/>
        <v>0</v>
      </c>
      <c r="E223" s="4">
        <f t="shared" si="66"/>
        <v>0</v>
      </c>
      <c r="F223" s="4">
        <f t="shared" si="67"/>
        <v>0</v>
      </c>
      <c r="G223" s="4">
        <f t="shared" si="68"/>
        <v>0</v>
      </c>
      <c r="H223" s="9">
        <f t="shared" ref="H223:Y223" si="92">H59+H141</f>
        <v>0</v>
      </c>
      <c r="I223" s="9">
        <f t="shared" si="92"/>
        <v>0</v>
      </c>
      <c r="J223" s="4">
        <f t="shared" si="92"/>
        <v>0</v>
      </c>
      <c r="K223" s="4">
        <f t="shared" si="92"/>
        <v>0</v>
      </c>
      <c r="L223" s="4">
        <f t="shared" si="92"/>
        <v>0</v>
      </c>
      <c r="M223" s="9">
        <f t="shared" si="92"/>
        <v>0</v>
      </c>
      <c r="N223" s="4">
        <f t="shared" si="92"/>
        <v>0</v>
      </c>
      <c r="O223" s="4">
        <f t="shared" si="92"/>
        <v>0</v>
      </c>
      <c r="P223" s="9">
        <f t="shared" si="92"/>
        <v>15533.98</v>
      </c>
      <c r="Q223" s="4">
        <f t="shared" si="92"/>
        <v>15533.98</v>
      </c>
      <c r="R223" s="4">
        <f t="shared" si="92"/>
        <v>0</v>
      </c>
      <c r="S223" s="9">
        <f t="shared" si="92"/>
        <v>0</v>
      </c>
      <c r="T223" s="4">
        <f t="shared" si="92"/>
        <v>0</v>
      </c>
      <c r="U223" s="4">
        <f t="shared" si="92"/>
        <v>0</v>
      </c>
      <c r="V223" s="4">
        <f t="shared" si="92"/>
        <v>0</v>
      </c>
      <c r="W223" s="4">
        <f t="shared" si="92"/>
        <v>0</v>
      </c>
      <c r="X223" s="4">
        <f t="shared" si="92"/>
        <v>0</v>
      </c>
      <c r="Y223" s="4">
        <f t="shared" si="92"/>
        <v>0</v>
      </c>
      <c r="Z223" s="147">
        <v>0</v>
      </c>
      <c r="AA223" s="147">
        <v>0</v>
      </c>
      <c r="AB223" s="4">
        <v>0</v>
      </c>
      <c r="AC223" s="147">
        <v>0</v>
      </c>
      <c r="AD223" s="4">
        <v>0</v>
      </c>
      <c r="AE223" s="4"/>
      <c r="AF223" s="4"/>
    </row>
    <row r="224" ht="15" customHeight="1" spans="1:32">
      <c r="A224" s="7"/>
      <c r="B224" s="19" t="s">
        <v>97</v>
      </c>
      <c r="C224" s="15">
        <f t="shared" si="64"/>
        <v>1087833.89</v>
      </c>
      <c r="D224" s="15">
        <f t="shared" si="65"/>
        <v>0</v>
      </c>
      <c r="E224" s="15">
        <f t="shared" si="66"/>
        <v>603523.72</v>
      </c>
      <c r="F224" s="15">
        <f t="shared" si="67"/>
        <v>325.95</v>
      </c>
      <c r="G224" s="15">
        <f t="shared" si="68"/>
        <v>76380.56</v>
      </c>
      <c r="H224" s="9">
        <f t="shared" ref="H224:Y224" si="93">H60+H142</f>
        <v>390222.9</v>
      </c>
      <c r="I224" s="9">
        <f t="shared" si="93"/>
        <v>2123.3</v>
      </c>
      <c r="J224" s="15">
        <f t="shared" si="93"/>
        <v>0</v>
      </c>
      <c r="K224" s="15">
        <f t="shared" si="93"/>
        <v>2123.3</v>
      </c>
      <c r="L224" s="15">
        <f t="shared" si="93"/>
        <v>0</v>
      </c>
      <c r="M224" s="9">
        <f t="shared" si="93"/>
        <v>0</v>
      </c>
      <c r="N224" s="15">
        <f t="shared" si="93"/>
        <v>0</v>
      </c>
      <c r="O224" s="15">
        <f t="shared" si="93"/>
        <v>0</v>
      </c>
      <c r="P224" s="9">
        <f t="shared" si="93"/>
        <v>15533.98</v>
      </c>
      <c r="Q224" s="15">
        <f t="shared" si="93"/>
        <v>15533.98</v>
      </c>
      <c r="R224" s="15">
        <f t="shared" si="93"/>
        <v>0</v>
      </c>
      <c r="S224" s="9">
        <f t="shared" si="93"/>
        <v>-276.52</v>
      </c>
      <c r="T224" s="15">
        <f t="shared" si="93"/>
        <v>-1554.75</v>
      </c>
      <c r="U224" s="15">
        <f t="shared" si="93"/>
        <v>361.23</v>
      </c>
      <c r="V224" s="15">
        <f t="shared" si="93"/>
        <v>0</v>
      </c>
      <c r="W224" s="15">
        <f t="shared" si="93"/>
        <v>917</v>
      </c>
      <c r="X224" s="15">
        <f t="shared" si="93"/>
        <v>0</v>
      </c>
      <c r="Y224" s="15">
        <f t="shared" si="93"/>
        <v>0</v>
      </c>
      <c r="Z224" s="15">
        <v>0</v>
      </c>
      <c r="AA224" s="15">
        <v>917</v>
      </c>
      <c r="AB224" s="15">
        <v>106.23</v>
      </c>
      <c r="AC224" s="15">
        <v>255</v>
      </c>
      <c r="AD224" s="15">
        <v>0</v>
      </c>
      <c r="AE224" s="15">
        <v>0</v>
      </c>
      <c r="AF224" s="15">
        <v>0</v>
      </c>
    </row>
    <row r="225" ht="15" customHeight="1" spans="1:32">
      <c r="A225" s="7" t="s">
        <v>135</v>
      </c>
      <c r="B225" s="10" t="s">
        <v>136</v>
      </c>
      <c r="C225" s="4">
        <f t="shared" si="64"/>
        <v>0</v>
      </c>
      <c r="D225" s="4">
        <f t="shared" si="65"/>
        <v>0</v>
      </c>
      <c r="E225" s="4">
        <f t="shared" si="66"/>
        <v>0</v>
      </c>
      <c r="F225" s="4">
        <f t="shared" si="67"/>
        <v>0</v>
      </c>
      <c r="G225" s="4">
        <f t="shared" si="68"/>
        <v>0</v>
      </c>
      <c r="H225" s="9">
        <f t="shared" ref="H225:Y225" si="94">H61+H143</f>
        <v>0</v>
      </c>
      <c r="I225" s="9">
        <f t="shared" si="94"/>
        <v>0</v>
      </c>
      <c r="J225" s="4">
        <f t="shared" si="94"/>
        <v>0</v>
      </c>
      <c r="K225" s="4">
        <f t="shared" si="94"/>
        <v>0</v>
      </c>
      <c r="L225" s="4">
        <f t="shared" si="94"/>
        <v>0</v>
      </c>
      <c r="M225" s="9">
        <f t="shared" si="94"/>
        <v>0</v>
      </c>
      <c r="N225" s="4">
        <f t="shared" si="94"/>
        <v>0</v>
      </c>
      <c r="O225" s="4">
        <f t="shared" si="94"/>
        <v>0</v>
      </c>
      <c r="P225" s="9">
        <f t="shared" si="94"/>
        <v>0</v>
      </c>
      <c r="Q225" s="4">
        <f t="shared" si="94"/>
        <v>0</v>
      </c>
      <c r="R225" s="4">
        <f t="shared" si="94"/>
        <v>0</v>
      </c>
      <c r="S225" s="9">
        <f t="shared" si="94"/>
        <v>0</v>
      </c>
      <c r="T225" s="4">
        <f t="shared" si="94"/>
        <v>0</v>
      </c>
      <c r="U225" s="4">
        <f t="shared" si="94"/>
        <v>0</v>
      </c>
      <c r="V225" s="4">
        <f t="shared" si="94"/>
        <v>0</v>
      </c>
      <c r="W225" s="4">
        <f t="shared" si="94"/>
        <v>0</v>
      </c>
      <c r="X225" s="4">
        <f t="shared" si="94"/>
        <v>0</v>
      </c>
      <c r="Y225" s="4">
        <f t="shared" si="94"/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/>
      <c r="AF225" s="4"/>
    </row>
    <row r="226" ht="15" customHeight="1" spans="1:32">
      <c r="A226" s="7"/>
      <c r="B226" s="13" t="s">
        <v>137</v>
      </c>
      <c r="C226" s="4">
        <f t="shared" si="64"/>
        <v>288447.26</v>
      </c>
      <c r="D226" s="4">
        <f t="shared" si="65"/>
        <v>0</v>
      </c>
      <c r="E226" s="4">
        <f t="shared" si="66"/>
        <v>100157.12</v>
      </c>
      <c r="F226" s="4">
        <f t="shared" si="67"/>
        <v>0</v>
      </c>
      <c r="G226" s="4">
        <f t="shared" si="68"/>
        <v>8396</v>
      </c>
      <c r="H226" s="9">
        <f t="shared" ref="H226:Y226" si="95">H62+H144</f>
        <v>178630.23</v>
      </c>
      <c r="I226" s="9">
        <f t="shared" si="95"/>
        <v>0</v>
      </c>
      <c r="J226" s="4">
        <f t="shared" si="95"/>
        <v>0</v>
      </c>
      <c r="K226" s="4">
        <f t="shared" si="95"/>
        <v>0</v>
      </c>
      <c r="L226" s="4">
        <f t="shared" si="95"/>
        <v>0</v>
      </c>
      <c r="M226" s="9">
        <f t="shared" si="95"/>
        <v>0</v>
      </c>
      <c r="N226" s="4">
        <f t="shared" si="95"/>
        <v>0</v>
      </c>
      <c r="O226" s="4">
        <f t="shared" si="95"/>
        <v>0</v>
      </c>
      <c r="P226" s="9">
        <f t="shared" si="95"/>
        <v>0</v>
      </c>
      <c r="Q226" s="4">
        <f t="shared" si="95"/>
        <v>0</v>
      </c>
      <c r="R226" s="4">
        <f t="shared" si="95"/>
        <v>0</v>
      </c>
      <c r="S226" s="9">
        <f t="shared" si="95"/>
        <v>1263.91</v>
      </c>
      <c r="T226" s="4">
        <f t="shared" si="95"/>
        <v>0</v>
      </c>
      <c r="U226" s="4">
        <f t="shared" si="95"/>
        <v>0</v>
      </c>
      <c r="V226" s="4">
        <f t="shared" si="95"/>
        <v>0</v>
      </c>
      <c r="W226" s="4">
        <f t="shared" si="95"/>
        <v>0</v>
      </c>
      <c r="X226" s="4">
        <f t="shared" si="95"/>
        <v>0</v>
      </c>
      <c r="Y226" s="4">
        <f t="shared" si="95"/>
        <v>1263.91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/>
      <c r="AF226" s="4"/>
    </row>
    <row r="227" ht="15" customHeight="1" spans="1:32">
      <c r="A227" s="7"/>
      <c r="B227" s="13" t="s">
        <v>138</v>
      </c>
      <c r="C227" s="4">
        <f t="shared" si="64"/>
        <v>7035855.07</v>
      </c>
      <c r="D227" s="4">
        <f t="shared" si="65"/>
        <v>0</v>
      </c>
      <c r="E227" s="4">
        <f t="shared" si="66"/>
        <v>14460</v>
      </c>
      <c r="F227" s="4">
        <f t="shared" si="67"/>
        <v>66000</v>
      </c>
      <c r="G227" s="4">
        <f t="shared" si="68"/>
        <v>1339890</v>
      </c>
      <c r="H227" s="9">
        <f t="shared" ref="H227:Y227" si="96">H63+H145</f>
        <v>4724349.07</v>
      </c>
      <c r="I227" s="9">
        <f t="shared" si="96"/>
        <v>101040</v>
      </c>
      <c r="J227" s="4">
        <f t="shared" si="96"/>
        <v>0</v>
      </c>
      <c r="K227" s="4">
        <f t="shared" si="96"/>
        <v>101040</v>
      </c>
      <c r="L227" s="4">
        <f t="shared" si="96"/>
        <v>0</v>
      </c>
      <c r="M227" s="9">
        <f t="shared" si="96"/>
        <v>298980</v>
      </c>
      <c r="N227" s="4">
        <f t="shared" si="96"/>
        <v>232860</v>
      </c>
      <c r="O227" s="4">
        <f t="shared" si="96"/>
        <v>66120</v>
      </c>
      <c r="P227" s="9">
        <f t="shared" si="96"/>
        <v>322560</v>
      </c>
      <c r="Q227" s="4">
        <f t="shared" si="96"/>
        <v>239760</v>
      </c>
      <c r="R227" s="4">
        <f t="shared" si="96"/>
        <v>82800</v>
      </c>
      <c r="S227" s="9">
        <f t="shared" si="96"/>
        <v>168576</v>
      </c>
      <c r="T227" s="4">
        <f t="shared" si="96"/>
        <v>51952</v>
      </c>
      <c r="U227" s="4">
        <f t="shared" si="96"/>
        <v>116624</v>
      </c>
      <c r="V227" s="4">
        <f t="shared" si="96"/>
        <v>0</v>
      </c>
      <c r="W227" s="4">
        <f t="shared" si="96"/>
        <v>0</v>
      </c>
      <c r="X227" s="4">
        <f t="shared" si="96"/>
        <v>0</v>
      </c>
      <c r="Y227" s="4">
        <f t="shared" si="96"/>
        <v>0</v>
      </c>
      <c r="Z227" s="4">
        <v>0</v>
      </c>
      <c r="AA227" s="4">
        <v>0</v>
      </c>
      <c r="AB227" s="4">
        <v>116624</v>
      </c>
      <c r="AC227" s="4">
        <v>0</v>
      </c>
      <c r="AD227" s="4">
        <v>0</v>
      </c>
      <c r="AE227" s="4"/>
      <c r="AF227" s="4"/>
    </row>
    <row r="228" ht="15" customHeight="1" spans="1:32">
      <c r="A228" s="7"/>
      <c r="B228" s="13" t="s">
        <v>85</v>
      </c>
      <c r="C228" s="4">
        <f t="shared" si="64"/>
        <v>687515.14</v>
      </c>
      <c r="D228" s="4">
        <f t="shared" si="65"/>
        <v>0</v>
      </c>
      <c r="E228" s="4">
        <f t="shared" si="66"/>
        <v>51292.44</v>
      </c>
      <c r="F228" s="4">
        <f t="shared" si="67"/>
        <v>7056.6</v>
      </c>
      <c r="G228" s="4">
        <f t="shared" si="68"/>
        <v>146407.39</v>
      </c>
      <c r="H228" s="9">
        <f t="shared" ref="H228:Y228" si="97">H64+H146</f>
        <v>382983.01</v>
      </c>
      <c r="I228" s="9">
        <f t="shared" si="97"/>
        <v>10803.02</v>
      </c>
      <c r="J228" s="4">
        <f t="shared" si="97"/>
        <v>0</v>
      </c>
      <c r="K228" s="4">
        <f t="shared" si="97"/>
        <v>10803.02</v>
      </c>
      <c r="L228" s="4">
        <f t="shared" si="97"/>
        <v>0</v>
      </c>
      <c r="M228" s="9">
        <f t="shared" si="97"/>
        <v>31966.41</v>
      </c>
      <c r="N228" s="4">
        <f t="shared" si="97"/>
        <v>24896.98</v>
      </c>
      <c r="O228" s="4">
        <f t="shared" si="97"/>
        <v>7069.43</v>
      </c>
      <c r="P228" s="9">
        <f t="shared" si="97"/>
        <v>34487.55</v>
      </c>
      <c r="Q228" s="4">
        <f t="shared" si="97"/>
        <v>25634.72</v>
      </c>
      <c r="R228" s="4">
        <f t="shared" si="97"/>
        <v>8852.83</v>
      </c>
      <c r="S228" s="9">
        <f t="shared" si="97"/>
        <v>22518.72</v>
      </c>
      <c r="T228" s="4">
        <f t="shared" si="97"/>
        <v>238.8</v>
      </c>
      <c r="U228" s="4">
        <f t="shared" si="97"/>
        <v>8888.06</v>
      </c>
      <c r="V228" s="4">
        <f t="shared" si="97"/>
        <v>0</v>
      </c>
      <c r="W228" s="4">
        <f t="shared" si="97"/>
        <v>1161.15</v>
      </c>
      <c r="X228" s="4">
        <f t="shared" si="97"/>
        <v>0</v>
      </c>
      <c r="Y228" s="4">
        <f t="shared" si="97"/>
        <v>12230.71</v>
      </c>
      <c r="Z228" s="4">
        <v>297.6</v>
      </c>
      <c r="AA228" s="4">
        <v>863.55</v>
      </c>
      <c r="AB228" s="4">
        <v>8854.46</v>
      </c>
      <c r="AC228" s="4">
        <v>16.8</v>
      </c>
      <c r="AD228" s="4">
        <v>16.8</v>
      </c>
      <c r="AE228" s="4"/>
      <c r="AF228" s="4"/>
    </row>
    <row r="229" ht="15" customHeight="1" spans="1:32">
      <c r="A229" s="7"/>
      <c r="B229" s="13" t="s">
        <v>139</v>
      </c>
      <c r="C229" s="4">
        <f t="shared" si="64"/>
        <v>113263.34</v>
      </c>
      <c r="D229" s="4">
        <f t="shared" si="65"/>
        <v>0</v>
      </c>
      <c r="E229" s="4">
        <f t="shared" si="66"/>
        <v>39949.05</v>
      </c>
      <c r="F229" s="4">
        <f t="shared" si="67"/>
        <v>0</v>
      </c>
      <c r="G229" s="4">
        <f t="shared" si="68"/>
        <v>0</v>
      </c>
      <c r="H229" s="9">
        <f t="shared" ref="H229:Y229" si="98">H65+H147</f>
        <v>73314.29</v>
      </c>
      <c r="I229" s="9">
        <f t="shared" si="98"/>
        <v>0</v>
      </c>
      <c r="J229" s="4">
        <f t="shared" si="98"/>
        <v>0</v>
      </c>
      <c r="K229" s="4">
        <f t="shared" si="98"/>
        <v>0</v>
      </c>
      <c r="L229" s="4">
        <f t="shared" si="98"/>
        <v>0</v>
      </c>
      <c r="M229" s="9">
        <f t="shared" si="98"/>
        <v>0</v>
      </c>
      <c r="N229" s="4">
        <f t="shared" si="98"/>
        <v>0</v>
      </c>
      <c r="O229" s="4">
        <f t="shared" si="98"/>
        <v>0</v>
      </c>
      <c r="P229" s="9">
        <f t="shared" si="98"/>
        <v>0</v>
      </c>
      <c r="Q229" s="4">
        <f t="shared" si="98"/>
        <v>0</v>
      </c>
      <c r="R229" s="4">
        <f t="shared" si="98"/>
        <v>0</v>
      </c>
      <c r="S229" s="9">
        <f t="shared" si="98"/>
        <v>0</v>
      </c>
      <c r="T229" s="4">
        <f t="shared" si="98"/>
        <v>0</v>
      </c>
      <c r="U229" s="4">
        <f t="shared" si="98"/>
        <v>0</v>
      </c>
      <c r="V229" s="4">
        <f t="shared" si="98"/>
        <v>0</v>
      </c>
      <c r="W229" s="4">
        <f t="shared" si="98"/>
        <v>0</v>
      </c>
      <c r="X229" s="4">
        <f t="shared" si="98"/>
        <v>0</v>
      </c>
      <c r="Y229" s="4">
        <f t="shared" si="98"/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/>
      <c r="AF229" s="4"/>
    </row>
    <row r="230" ht="15" customHeight="1" spans="1:32">
      <c r="A230" s="7"/>
      <c r="B230" s="13" t="s">
        <v>140</v>
      </c>
      <c r="C230" s="4">
        <f t="shared" si="64"/>
        <v>12240.44</v>
      </c>
      <c r="D230" s="4">
        <f t="shared" si="65"/>
        <v>0</v>
      </c>
      <c r="E230" s="4">
        <f t="shared" si="66"/>
        <v>8210.75</v>
      </c>
      <c r="F230" s="4">
        <f t="shared" si="67"/>
        <v>0</v>
      </c>
      <c r="G230" s="4">
        <f t="shared" si="68"/>
        <v>0</v>
      </c>
      <c r="H230" s="9">
        <f t="shared" ref="H230:Y230" si="99">H66+H148</f>
        <v>4029.69</v>
      </c>
      <c r="I230" s="9">
        <f t="shared" si="99"/>
        <v>0</v>
      </c>
      <c r="J230" s="4">
        <f t="shared" si="99"/>
        <v>0</v>
      </c>
      <c r="K230" s="4">
        <f t="shared" si="99"/>
        <v>0</v>
      </c>
      <c r="L230" s="4">
        <f t="shared" si="99"/>
        <v>0</v>
      </c>
      <c r="M230" s="9">
        <f t="shared" si="99"/>
        <v>0</v>
      </c>
      <c r="N230" s="4">
        <f t="shared" si="99"/>
        <v>0</v>
      </c>
      <c r="O230" s="4">
        <f t="shared" si="99"/>
        <v>0</v>
      </c>
      <c r="P230" s="9">
        <f t="shared" si="99"/>
        <v>0</v>
      </c>
      <c r="Q230" s="4">
        <f t="shared" si="99"/>
        <v>0</v>
      </c>
      <c r="R230" s="4">
        <f t="shared" si="99"/>
        <v>0</v>
      </c>
      <c r="S230" s="9">
        <f t="shared" si="99"/>
        <v>0</v>
      </c>
      <c r="T230" s="4">
        <f t="shared" si="99"/>
        <v>0</v>
      </c>
      <c r="U230" s="4">
        <f t="shared" si="99"/>
        <v>0</v>
      </c>
      <c r="V230" s="4">
        <f t="shared" si="99"/>
        <v>0</v>
      </c>
      <c r="W230" s="4">
        <f t="shared" si="99"/>
        <v>0</v>
      </c>
      <c r="X230" s="4">
        <f t="shared" si="99"/>
        <v>0</v>
      </c>
      <c r="Y230" s="4">
        <f t="shared" si="99"/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/>
      <c r="AF230" s="4"/>
    </row>
    <row r="231" ht="15" customHeight="1" spans="1:32">
      <c r="A231" s="7"/>
      <c r="B231" s="13" t="s">
        <v>141</v>
      </c>
      <c r="C231" s="4">
        <f t="shared" si="64"/>
        <v>-220.81</v>
      </c>
      <c r="D231" s="4">
        <f t="shared" si="65"/>
        <v>0</v>
      </c>
      <c r="E231" s="4">
        <f t="shared" si="66"/>
        <v>0</v>
      </c>
      <c r="F231" s="4">
        <f t="shared" si="67"/>
        <v>0</v>
      </c>
      <c r="G231" s="4">
        <f t="shared" si="68"/>
        <v>0</v>
      </c>
      <c r="H231" s="9">
        <f t="shared" ref="H231:Y231" si="100">H67+H149</f>
        <v>0</v>
      </c>
      <c r="I231" s="9">
        <f t="shared" si="100"/>
        <v>0</v>
      </c>
      <c r="J231" s="4">
        <f t="shared" si="100"/>
        <v>0</v>
      </c>
      <c r="K231" s="4">
        <f t="shared" si="100"/>
        <v>0</v>
      </c>
      <c r="L231" s="4">
        <f t="shared" si="100"/>
        <v>0</v>
      </c>
      <c r="M231" s="9">
        <f t="shared" si="100"/>
        <v>0</v>
      </c>
      <c r="N231" s="4">
        <f t="shared" si="100"/>
        <v>0</v>
      </c>
      <c r="O231" s="4">
        <f t="shared" si="100"/>
        <v>0</v>
      </c>
      <c r="P231" s="9">
        <f t="shared" si="100"/>
        <v>0</v>
      </c>
      <c r="Q231" s="4">
        <f t="shared" si="100"/>
        <v>0</v>
      </c>
      <c r="R231" s="4">
        <f t="shared" si="100"/>
        <v>0</v>
      </c>
      <c r="S231" s="9">
        <f t="shared" si="100"/>
        <v>-220.81</v>
      </c>
      <c r="T231" s="4">
        <f t="shared" si="100"/>
        <v>0</v>
      </c>
      <c r="U231" s="4">
        <f t="shared" si="100"/>
        <v>0</v>
      </c>
      <c r="V231" s="4">
        <f t="shared" si="100"/>
        <v>0</v>
      </c>
      <c r="W231" s="4">
        <f t="shared" si="100"/>
        <v>-220.81</v>
      </c>
      <c r="X231" s="4">
        <f t="shared" si="100"/>
        <v>0</v>
      </c>
      <c r="Y231" s="4">
        <f t="shared" si="100"/>
        <v>0</v>
      </c>
      <c r="Z231" s="4">
        <v>-220.81</v>
      </c>
      <c r="AA231" s="4">
        <v>0</v>
      </c>
      <c r="AB231" s="4">
        <v>0</v>
      </c>
      <c r="AC231" s="4">
        <v>0</v>
      </c>
      <c r="AD231" s="4">
        <v>0</v>
      </c>
      <c r="AE231" s="4"/>
      <c r="AF231" s="4"/>
    </row>
    <row r="232" ht="15" customHeight="1" spans="1:32">
      <c r="A232" s="7"/>
      <c r="B232" s="13" t="s">
        <v>142</v>
      </c>
      <c r="C232" s="4">
        <f t="shared" si="64"/>
        <v>3056017.51</v>
      </c>
      <c r="D232" s="4">
        <f t="shared" si="65"/>
        <v>0</v>
      </c>
      <c r="E232" s="4">
        <f t="shared" si="66"/>
        <v>2876791.92</v>
      </c>
      <c r="F232" s="4">
        <f t="shared" si="67"/>
        <v>0</v>
      </c>
      <c r="G232" s="4">
        <f t="shared" si="68"/>
        <v>35608.21</v>
      </c>
      <c r="H232" s="9">
        <f t="shared" ref="H232:Y232" si="101">H68+H150</f>
        <v>130098.06</v>
      </c>
      <c r="I232" s="9">
        <f t="shared" si="101"/>
        <v>3889.36</v>
      </c>
      <c r="J232" s="4">
        <f t="shared" si="101"/>
        <v>0</v>
      </c>
      <c r="K232" s="4">
        <f t="shared" si="101"/>
        <v>3889.36</v>
      </c>
      <c r="L232" s="4">
        <f t="shared" si="101"/>
        <v>0</v>
      </c>
      <c r="M232" s="9">
        <f t="shared" si="101"/>
        <v>9629.96</v>
      </c>
      <c r="N232" s="4">
        <f t="shared" si="101"/>
        <v>9629.96</v>
      </c>
      <c r="O232" s="4">
        <f t="shared" si="101"/>
        <v>0</v>
      </c>
      <c r="P232" s="9">
        <f t="shared" si="101"/>
        <v>0</v>
      </c>
      <c r="Q232" s="4">
        <f t="shared" si="101"/>
        <v>0</v>
      </c>
      <c r="R232" s="4">
        <f t="shared" si="101"/>
        <v>0</v>
      </c>
      <c r="S232" s="9">
        <f t="shared" si="101"/>
        <v>0</v>
      </c>
      <c r="T232" s="4">
        <f t="shared" si="101"/>
        <v>0</v>
      </c>
      <c r="U232" s="4">
        <f t="shared" si="101"/>
        <v>0</v>
      </c>
      <c r="V232" s="4">
        <f t="shared" si="101"/>
        <v>0</v>
      </c>
      <c r="W232" s="4">
        <f t="shared" si="101"/>
        <v>0</v>
      </c>
      <c r="X232" s="4">
        <f t="shared" si="101"/>
        <v>0</v>
      </c>
      <c r="Y232" s="4">
        <f t="shared" si="101"/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/>
      <c r="AF232" s="4"/>
    </row>
    <row r="233" ht="15" customHeight="1" spans="1:32">
      <c r="A233" s="7"/>
      <c r="B233" s="13" t="s">
        <v>143</v>
      </c>
      <c r="C233" s="4">
        <f t="shared" si="64"/>
        <v>335593.9</v>
      </c>
      <c r="D233" s="4">
        <f t="shared" si="65"/>
        <v>0</v>
      </c>
      <c r="E233" s="4">
        <f t="shared" si="66"/>
        <v>24070.8</v>
      </c>
      <c r="F233" s="4">
        <f t="shared" si="67"/>
        <v>0</v>
      </c>
      <c r="G233" s="4">
        <f t="shared" si="68"/>
        <v>0</v>
      </c>
      <c r="H233" s="9">
        <f t="shared" ref="H233:Y233" si="102">H69+H151</f>
        <v>311523.1</v>
      </c>
      <c r="I233" s="9">
        <f t="shared" si="102"/>
        <v>0</v>
      </c>
      <c r="J233" s="4">
        <f t="shared" si="102"/>
        <v>0</v>
      </c>
      <c r="K233" s="4">
        <f t="shared" si="102"/>
        <v>0</v>
      </c>
      <c r="L233" s="4">
        <f t="shared" si="102"/>
        <v>0</v>
      </c>
      <c r="M233" s="9">
        <f t="shared" si="102"/>
        <v>0</v>
      </c>
      <c r="N233" s="4">
        <f t="shared" si="102"/>
        <v>0</v>
      </c>
      <c r="O233" s="4">
        <f t="shared" si="102"/>
        <v>0</v>
      </c>
      <c r="P233" s="9">
        <f t="shared" si="102"/>
        <v>0</v>
      </c>
      <c r="Q233" s="4">
        <f t="shared" si="102"/>
        <v>0</v>
      </c>
      <c r="R233" s="4">
        <f t="shared" si="102"/>
        <v>0</v>
      </c>
      <c r="S233" s="9">
        <f t="shared" si="102"/>
        <v>0</v>
      </c>
      <c r="T233" s="4">
        <f t="shared" si="102"/>
        <v>0</v>
      </c>
      <c r="U233" s="4">
        <f t="shared" si="102"/>
        <v>0</v>
      </c>
      <c r="V233" s="4">
        <f t="shared" si="102"/>
        <v>0</v>
      </c>
      <c r="W233" s="4">
        <f t="shared" si="102"/>
        <v>0</v>
      </c>
      <c r="X233" s="4">
        <f t="shared" si="102"/>
        <v>0</v>
      </c>
      <c r="Y233" s="4">
        <f t="shared" si="102"/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/>
      <c r="AF233" s="4"/>
    </row>
    <row r="234" ht="15" customHeight="1" spans="1:32">
      <c r="A234" s="7"/>
      <c r="B234" s="13" t="s">
        <v>144</v>
      </c>
      <c r="C234" s="4">
        <f t="shared" si="64"/>
        <v>0</v>
      </c>
      <c r="D234" s="4">
        <f t="shared" si="65"/>
        <v>0</v>
      </c>
      <c r="E234" s="4">
        <f t="shared" si="66"/>
        <v>0</v>
      </c>
      <c r="F234" s="4">
        <f t="shared" si="67"/>
        <v>0</v>
      </c>
      <c r="G234" s="4">
        <f t="shared" si="68"/>
        <v>0</v>
      </c>
      <c r="H234" s="9">
        <f t="shared" ref="H234:Y234" si="103">H70+H152</f>
        <v>0</v>
      </c>
      <c r="I234" s="9">
        <f t="shared" si="103"/>
        <v>0</v>
      </c>
      <c r="J234" s="4">
        <f t="shared" si="103"/>
        <v>0</v>
      </c>
      <c r="K234" s="4">
        <f t="shared" si="103"/>
        <v>0</v>
      </c>
      <c r="L234" s="4">
        <f t="shared" si="103"/>
        <v>0</v>
      </c>
      <c r="M234" s="9">
        <f t="shared" si="103"/>
        <v>0</v>
      </c>
      <c r="N234" s="4">
        <f t="shared" si="103"/>
        <v>0</v>
      </c>
      <c r="O234" s="4">
        <f t="shared" si="103"/>
        <v>0</v>
      </c>
      <c r="P234" s="9">
        <f t="shared" si="103"/>
        <v>0</v>
      </c>
      <c r="Q234" s="4">
        <f t="shared" si="103"/>
        <v>0</v>
      </c>
      <c r="R234" s="4">
        <f t="shared" si="103"/>
        <v>0</v>
      </c>
      <c r="S234" s="9">
        <f t="shared" si="103"/>
        <v>0</v>
      </c>
      <c r="T234" s="4">
        <f t="shared" si="103"/>
        <v>0</v>
      </c>
      <c r="U234" s="4">
        <f t="shared" si="103"/>
        <v>0</v>
      </c>
      <c r="V234" s="4">
        <f t="shared" si="103"/>
        <v>0</v>
      </c>
      <c r="W234" s="4">
        <f t="shared" si="103"/>
        <v>0</v>
      </c>
      <c r="X234" s="4">
        <f t="shared" si="103"/>
        <v>0</v>
      </c>
      <c r="Y234" s="4">
        <f t="shared" si="103"/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/>
      <c r="AF234" s="4"/>
    </row>
    <row r="235" ht="15" customHeight="1" spans="1:32">
      <c r="A235" s="7"/>
      <c r="B235" s="13" t="s">
        <v>145</v>
      </c>
      <c r="C235" s="4">
        <f t="shared" si="64"/>
        <v>2278525.95</v>
      </c>
      <c r="D235" s="4">
        <f t="shared" si="65"/>
        <v>0</v>
      </c>
      <c r="E235" s="4">
        <f t="shared" si="66"/>
        <v>1569205.73</v>
      </c>
      <c r="F235" s="4">
        <f t="shared" si="67"/>
        <v>0</v>
      </c>
      <c r="G235" s="4">
        <f t="shared" si="68"/>
        <v>73368.84</v>
      </c>
      <c r="H235" s="9">
        <f t="shared" ref="H235:Y235" si="104">H71+H153</f>
        <v>610192.87</v>
      </c>
      <c r="I235" s="9">
        <f t="shared" si="104"/>
        <v>6387.18</v>
      </c>
      <c r="J235" s="4">
        <f t="shared" si="104"/>
        <v>0</v>
      </c>
      <c r="K235" s="4">
        <f t="shared" si="104"/>
        <v>6387.18</v>
      </c>
      <c r="L235" s="4">
        <f t="shared" si="104"/>
        <v>0</v>
      </c>
      <c r="M235" s="9">
        <f t="shared" si="104"/>
        <v>8635.34</v>
      </c>
      <c r="N235" s="4">
        <f t="shared" si="104"/>
        <v>5042.58</v>
      </c>
      <c r="O235" s="4">
        <f t="shared" si="104"/>
        <v>3592.76</v>
      </c>
      <c r="P235" s="9">
        <f t="shared" si="104"/>
        <v>10735.99</v>
      </c>
      <c r="Q235" s="4">
        <f t="shared" si="104"/>
        <v>9089.73</v>
      </c>
      <c r="R235" s="4">
        <f t="shared" si="104"/>
        <v>1646.26</v>
      </c>
      <c r="S235" s="9">
        <f t="shared" si="104"/>
        <v>0</v>
      </c>
      <c r="T235" s="4">
        <f t="shared" si="104"/>
        <v>0</v>
      </c>
      <c r="U235" s="4">
        <f t="shared" si="104"/>
        <v>0</v>
      </c>
      <c r="V235" s="4">
        <f t="shared" si="104"/>
        <v>0</v>
      </c>
      <c r="W235" s="4">
        <f t="shared" si="104"/>
        <v>0</v>
      </c>
      <c r="X235" s="4">
        <f t="shared" si="104"/>
        <v>0</v>
      </c>
      <c r="Y235" s="4">
        <f t="shared" si="104"/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/>
      <c r="AF235" s="4"/>
    </row>
    <row r="236" ht="15" customHeight="1" spans="1:32">
      <c r="A236" s="7"/>
      <c r="B236" s="13" t="s">
        <v>146</v>
      </c>
      <c r="C236" s="4">
        <f t="shared" si="64"/>
        <v>3237517.24</v>
      </c>
      <c r="D236" s="4">
        <f t="shared" si="65"/>
        <v>0</v>
      </c>
      <c r="E236" s="4">
        <f t="shared" si="66"/>
        <v>3119414.98</v>
      </c>
      <c r="F236" s="4">
        <f t="shared" si="67"/>
        <v>0</v>
      </c>
      <c r="G236" s="4">
        <f t="shared" si="68"/>
        <v>0</v>
      </c>
      <c r="H236" s="9">
        <f t="shared" ref="H236:Y236" si="105">H72+H154</f>
        <v>95778.44</v>
      </c>
      <c r="I236" s="9">
        <f t="shared" si="105"/>
        <v>0</v>
      </c>
      <c r="J236" s="4">
        <f t="shared" si="105"/>
        <v>0</v>
      </c>
      <c r="K236" s="4">
        <f t="shared" si="105"/>
        <v>0</v>
      </c>
      <c r="L236" s="4">
        <f t="shared" si="105"/>
        <v>0</v>
      </c>
      <c r="M236" s="9">
        <f t="shared" si="105"/>
        <v>22323.82</v>
      </c>
      <c r="N236" s="4">
        <f t="shared" si="105"/>
        <v>22323.82</v>
      </c>
      <c r="O236" s="4">
        <f t="shared" si="105"/>
        <v>0</v>
      </c>
      <c r="P236" s="9">
        <f t="shared" si="105"/>
        <v>0</v>
      </c>
      <c r="Q236" s="4">
        <f t="shared" si="105"/>
        <v>0</v>
      </c>
      <c r="R236" s="4">
        <f t="shared" si="105"/>
        <v>0</v>
      </c>
      <c r="S236" s="9">
        <f t="shared" si="105"/>
        <v>0</v>
      </c>
      <c r="T236" s="4">
        <f t="shared" si="105"/>
        <v>0</v>
      </c>
      <c r="U236" s="4">
        <f t="shared" si="105"/>
        <v>0</v>
      </c>
      <c r="V236" s="4">
        <f t="shared" si="105"/>
        <v>0</v>
      </c>
      <c r="W236" s="4">
        <f t="shared" si="105"/>
        <v>0</v>
      </c>
      <c r="X236" s="4">
        <f t="shared" si="105"/>
        <v>0</v>
      </c>
      <c r="Y236" s="4">
        <f t="shared" si="105"/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/>
      <c r="AF236" s="4"/>
    </row>
    <row r="237" ht="15" customHeight="1" spans="1:32">
      <c r="A237" s="7"/>
      <c r="B237" s="13" t="s">
        <v>147</v>
      </c>
      <c r="C237" s="4">
        <f t="shared" si="64"/>
        <v>1437137.59</v>
      </c>
      <c r="D237" s="4">
        <f t="shared" si="65"/>
        <v>-1666666.66666667</v>
      </c>
      <c r="E237" s="4">
        <f t="shared" si="66"/>
        <v>295283.36</v>
      </c>
      <c r="F237" s="4">
        <f t="shared" si="67"/>
        <v>8635.3</v>
      </c>
      <c r="G237" s="4">
        <f t="shared" si="68"/>
        <v>155969.4</v>
      </c>
      <c r="H237" s="9">
        <f t="shared" ref="H237:Y237" si="106">H73+H155</f>
        <v>2429340.59666667</v>
      </c>
      <c r="I237" s="9">
        <f t="shared" si="106"/>
        <v>14266.82</v>
      </c>
      <c r="J237" s="4">
        <f t="shared" si="106"/>
        <v>0</v>
      </c>
      <c r="K237" s="4">
        <f t="shared" si="106"/>
        <v>14266.82</v>
      </c>
      <c r="L237" s="4">
        <f t="shared" si="106"/>
        <v>0</v>
      </c>
      <c r="M237" s="9">
        <f t="shared" si="106"/>
        <v>42504.5</v>
      </c>
      <c r="N237" s="4">
        <f t="shared" si="106"/>
        <v>32467.5</v>
      </c>
      <c r="O237" s="4">
        <f t="shared" si="106"/>
        <v>10037</v>
      </c>
      <c r="P237" s="9">
        <f t="shared" si="106"/>
        <v>45174.02</v>
      </c>
      <c r="Q237" s="4">
        <f t="shared" si="106"/>
        <v>33098.18</v>
      </c>
      <c r="R237" s="4">
        <f t="shared" si="106"/>
        <v>12075.84</v>
      </c>
      <c r="S237" s="9">
        <f t="shared" si="106"/>
        <v>112630.26</v>
      </c>
      <c r="T237" s="4">
        <f t="shared" si="106"/>
        <v>14158.18</v>
      </c>
      <c r="U237" s="4">
        <f t="shared" si="106"/>
        <v>27823.98</v>
      </c>
      <c r="V237" s="4">
        <f t="shared" si="106"/>
        <v>0</v>
      </c>
      <c r="W237" s="4">
        <f t="shared" si="106"/>
        <v>58847.88</v>
      </c>
      <c r="X237" s="4">
        <f t="shared" si="106"/>
        <v>4716</v>
      </c>
      <c r="Y237" s="4">
        <f t="shared" si="106"/>
        <v>7084.22</v>
      </c>
      <c r="Z237" s="4">
        <v>26274.84</v>
      </c>
      <c r="AA237" s="4">
        <v>32573.04</v>
      </c>
      <c r="AB237" s="4">
        <v>13043.1</v>
      </c>
      <c r="AC237" s="4">
        <v>7390.44</v>
      </c>
      <c r="AD237" s="4">
        <v>7390.44</v>
      </c>
      <c r="AE237" s="4"/>
      <c r="AF237" s="4"/>
    </row>
    <row r="238" ht="15" customHeight="1" spans="1:32">
      <c r="A238" s="7"/>
      <c r="B238" s="13" t="s">
        <v>148</v>
      </c>
      <c r="C238" s="4">
        <f t="shared" si="64"/>
        <v>0</v>
      </c>
      <c r="D238" s="4">
        <f t="shared" si="65"/>
        <v>0</v>
      </c>
      <c r="E238" s="4">
        <f t="shared" si="66"/>
        <v>0</v>
      </c>
      <c r="F238" s="4">
        <f t="shared" si="67"/>
        <v>0</v>
      </c>
      <c r="G238" s="4">
        <f t="shared" si="68"/>
        <v>0</v>
      </c>
      <c r="H238" s="9">
        <f t="shared" ref="H238:Y238" si="107">H74+H156</f>
        <v>0</v>
      </c>
      <c r="I238" s="9">
        <f t="shared" si="107"/>
        <v>0</v>
      </c>
      <c r="J238" s="4">
        <f t="shared" si="107"/>
        <v>0</v>
      </c>
      <c r="K238" s="4">
        <f t="shared" si="107"/>
        <v>0</v>
      </c>
      <c r="L238" s="4">
        <f t="shared" si="107"/>
        <v>0</v>
      </c>
      <c r="M238" s="9">
        <f t="shared" si="107"/>
        <v>0</v>
      </c>
      <c r="N238" s="4">
        <f t="shared" si="107"/>
        <v>0</v>
      </c>
      <c r="O238" s="4">
        <f t="shared" si="107"/>
        <v>0</v>
      </c>
      <c r="P238" s="9">
        <f t="shared" si="107"/>
        <v>0</v>
      </c>
      <c r="Q238" s="4">
        <f t="shared" si="107"/>
        <v>0</v>
      </c>
      <c r="R238" s="4">
        <f t="shared" si="107"/>
        <v>0</v>
      </c>
      <c r="S238" s="9">
        <f t="shared" si="107"/>
        <v>0</v>
      </c>
      <c r="T238" s="4">
        <f t="shared" si="107"/>
        <v>0</v>
      </c>
      <c r="U238" s="4">
        <f t="shared" si="107"/>
        <v>0</v>
      </c>
      <c r="V238" s="4">
        <f t="shared" si="107"/>
        <v>0</v>
      </c>
      <c r="W238" s="4">
        <f t="shared" si="107"/>
        <v>0</v>
      </c>
      <c r="X238" s="4">
        <f t="shared" si="107"/>
        <v>0</v>
      </c>
      <c r="Y238" s="4">
        <f t="shared" si="107"/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/>
      <c r="AF238" s="4"/>
    </row>
    <row r="239" ht="15" customHeight="1" spans="1:32">
      <c r="A239" s="7"/>
      <c r="B239" s="19" t="s">
        <v>97</v>
      </c>
      <c r="C239" s="15">
        <f t="shared" si="64"/>
        <v>18481892.63</v>
      </c>
      <c r="D239" s="15">
        <f t="shared" si="65"/>
        <v>-1666666.66666667</v>
      </c>
      <c r="E239" s="15">
        <f t="shared" si="66"/>
        <v>8098836.15</v>
      </c>
      <c r="F239" s="15">
        <f t="shared" si="67"/>
        <v>81691.9</v>
      </c>
      <c r="G239" s="15">
        <f t="shared" si="68"/>
        <v>1759639.84</v>
      </c>
      <c r="H239" s="9">
        <f t="shared" ref="H239:Y239" si="108">H75+H157</f>
        <v>8940239.35666667</v>
      </c>
      <c r="I239" s="9">
        <f t="shared" si="108"/>
        <v>136386.38</v>
      </c>
      <c r="J239" s="15">
        <f t="shared" si="108"/>
        <v>0</v>
      </c>
      <c r="K239" s="15">
        <f t="shared" si="108"/>
        <v>136386.38</v>
      </c>
      <c r="L239" s="15">
        <f t="shared" si="108"/>
        <v>0</v>
      </c>
      <c r="M239" s="9">
        <f t="shared" si="108"/>
        <v>414040.03</v>
      </c>
      <c r="N239" s="15">
        <f t="shared" si="108"/>
        <v>327220.84</v>
      </c>
      <c r="O239" s="15">
        <f t="shared" si="108"/>
        <v>86819.19</v>
      </c>
      <c r="P239" s="9">
        <f t="shared" si="108"/>
        <v>412957.56</v>
      </c>
      <c r="Q239" s="15">
        <f t="shared" si="108"/>
        <v>307582.63</v>
      </c>
      <c r="R239" s="15">
        <f t="shared" si="108"/>
        <v>105374.93</v>
      </c>
      <c r="S239" s="9">
        <f t="shared" si="108"/>
        <v>304768.08</v>
      </c>
      <c r="T239" s="15">
        <f t="shared" si="108"/>
        <v>66348.98</v>
      </c>
      <c r="U239" s="15">
        <f t="shared" si="108"/>
        <v>153336.04</v>
      </c>
      <c r="V239" s="15">
        <f t="shared" si="108"/>
        <v>0</v>
      </c>
      <c r="W239" s="15">
        <f t="shared" si="108"/>
        <v>59788.22</v>
      </c>
      <c r="X239" s="15">
        <f t="shared" si="108"/>
        <v>4716</v>
      </c>
      <c r="Y239" s="15">
        <f t="shared" si="108"/>
        <v>20578.84</v>
      </c>
      <c r="Z239" s="15">
        <v>26351.63</v>
      </c>
      <c r="AA239" s="15">
        <v>33436.59</v>
      </c>
      <c r="AB239" s="15">
        <v>138521.56</v>
      </c>
      <c r="AC239" s="15">
        <v>7407.24</v>
      </c>
      <c r="AD239" s="15">
        <v>7407.24</v>
      </c>
      <c r="AE239" s="15">
        <v>0</v>
      </c>
      <c r="AF239" s="15">
        <v>0</v>
      </c>
    </row>
    <row r="240" ht="15" customHeight="1" spans="1:32">
      <c r="A240" s="7" t="s">
        <v>149</v>
      </c>
      <c r="B240" s="10" t="s">
        <v>150</v>
      </c>
      <c r="C240" s="4">
        <f t="shared" si="64"/>
        <v>0</v>
      </c>
      <c r="D240" s="4">
        <f t="shared" si="65"/>
        <v>0</v>
      </c>
      <c r="E240" s="4">
        <f t="shared" si="66"/>
        <v>0</v>
      </c>
      <c r="F240" s="4">
        <f t="shared" si="67"/>
        <v>0</v>
      </c>
      <c r="G240" s="4">
        <f t="shared" si="68"/>
        <v>0</v>
      </c>
      <c r="H240" s="9">
        <f t="shared" ref="H240:Y240" si="109">H76+H158</f>
        <v>0</v>
      </c>
      <c r="I240" s="9">
        <f t="shared" si="109"/>
        <v>0</v>
      </c>
      <c r="J240" s="4">
        <f t="shared" si="109"/>
        <v>0</v>
      </c>
      <c r="K240" s="4">
        <f t="shared" si="109"/>
        <v>0</v>
      </c>
      <c r="L240" s="4">
        <f t="shared" si="109"/>
        <v>0</v>
      </c>
      <c r="M240" s="9">
        <f t="shared" si="109"/>
        <v>0</v>
      </c>
      <c r="N240" s="4">
        <f t="shared" si="109"/>
        <v>0</v>
      </c>
      <c r="O240" s="4">
        <f t="shared" si="109"/>
        <v>0</v>
      </c>
      <c r="P240" s="9">
        <f t="shared" si="109"/>
        <v>0</v>
      </c>
      <c r="Q240" s="4">
        <f t="shared" si="109"/>
        <v>0</v>
      </c>
      <c r="R240" s="4">
        <f t="shared" si="109"/>
        <v>0</v>
      </c>
      <c r="S240" s="9">
        <f t="shared" si="109"/>
        <v>0</v>
      </c>
      <c r="T240" s="4">
        <f t="shared" si="109"/>
        <v>0</v>
      </c>
      <c r="U240" s="4">
        <f t="shared" si="109"/>
        <v>0</v>
      </c>
      <c r="V240" s="4">
        <f t="shared" si="109"/>
        <v>0</v>
      </c>
      <c r="W240" s="4">
        <f t="shared" si="109"/>
        <v>0</v>
      </c>
      <c r="X240" s="4">
        <f t="shared" si="109"/>
        <v>0</v>
      </c>
      <c r="Y240" s="4">
        <f t="shared" si="109"/>
        <v>0</v>
      </c>
      <c r="Z240" s="4">
        <v>0</v>
      </c>
      <c r="AA240" s="145">
        <v>0</v>
      </c>
      <c r="AB240" s="145">
        <v>0</v>
      </c>
      <c r="AC240" s="4">
        <v>0</v>
      </c>
      <c r="AD240" s="4">
        <v>0</v>
      </c>
      <c r="AE240" s="4"/>
      <c r="AF240" s="4"/>
    </row>
    <row r="241" ht="15" customHeight="1" spans="1:32">
      <c r="A241" s="7"/>
      <c r="B241" s="10" t="s">
        <v>151</v>
      </c>
      <c r="C241" s="4">
        <f t="shared" si="64"/>
        <v>0</v>
      </c>
      <c r="D241" s="4">
        <f t="shared" si="65"/>
        <v>0</v>
      </c>
      <c r="E241" s="4">
        <f t="shared" si="66"/>
        <v>0</v>
      </c>
      <c r="F241" s="4">
        <f t="shared" si="67"/>
        <v>0</v>
      </c>
      <c r="G241" s="4">
        <f t="shared" si="68"/>
        <v>0</v>
      </c>
      <c r="H241" s="9">
        <f t="shared" ref="H241:Y241" si="110">H77+H159</f>
        <v>0</v>
      </c>
      <c r="I241" s="9">
        <f t="shared" si="110"/>
        <v>0</v>
      </c>
      <c r="J241" s="4">
        <f t="shared" si="110"/>
        <v>0</v>
      </c>
      <c r="K241" s="4">
        <f t="shared" si="110"/>
        <v>0</v>
      </c>
      <c r="L241" s="4">
        <f t="shared" si="110"/>
        <v>0</v>
      </c>
      <c r="M241" s="9">
        <f t="shared" si="110"/>
        <v>0</v>
      </c>
      <c r="N241" s="4">
        <f t="shared" si="110"/>
        <v>0</v>
      </c>
      <c r="O241" s="4">
        <f t="shared" si="110"/>
        <v>0</v>
      </c>
      <c r="P241" s="9">
        <f t="shared" si="110"/>
        <v>0</v>
      </c>
      <c r="Q241" s="4">
        <f t="shared" si="110"/>
        <v>0</v>
      </c>
      <c r="R241" s="4">
        <f t="shared" si="110"/>
        <v>0</v>
      </c>
      <c r="S241" s="9">
        <f t="shared" si="110"/>
        <v>0</v>
      </c>
      <c r="T241" s="4">
        <f t="shared" si="110"/>
        <v>0</v>
      </c>
      <c r="U241" s="4">
        <f t="shared" si="110"/>
        <v>0</v>
      </c>
      <c r="V241" s="4">
        <f t="shared" si="110"/>
        <v>0</v>
      </c>
      <c r="W241" s="4">
        <f t="shared" si="110"/>
        <v>0</v>
      </c>
      <c r="X241" s="4">
        <f t="shared" si="110"/>
        <v>0</v>
      </c>
      <c r="Y241" s="4">
        <f t="shared" si="110"/>
        <v>0</v>
      </c>
      <c r="Z241" s="4">
        <v>0</v>
      </c>
      <c r="AA241" s="145">
        <v>0</v>
      </c>
      <c r="AB241" s="145">
        <v>0</v>
      </c>
      <c r="AC241" s="4">
        <v>0</v>
      </c>
      <c r="AD241" s="4">
        <v>0</v>
      </c>
      <c r="AE241" s="4"/>
      <c r="AF241" s="4"/>
    </row>
    <row r="242" ht="15" customHeight="1" spans="1:32">
      <c r="A242" s="7"/>
      <c r="B242" s="10" t="s">
        <v>152</v>
      </c>
      <c r="C242" s="4">
        <f t="shared" si="64"/>
        <v>0</v>
      </c>
      <c r="D242" s="4">
        <f t="shared" si="65"/>
        <v>0</v>
      </c>
      <c r="E242" s="4">
        <f t="shared" si="66"/>
        <v>0</v>
      </c>
      <c r="F242" s="4">
        <f t="shared" si="67"/>
        <v>0</v>
      </c>
      <c r="G242" s="4">
        <f t="shared" si="68"/>
        <v>0</v>
      </c>
      <c r="H242" s="9">
        <f t="shared" ref="H242:Y242" si="111">H78+H160</f>
        <v>0</v>
      </c>
      <c r="I242" s="9">
        <f t="shared" si="111"/>
        <v>0</v>
      </c>
      <c r="J242" s="4">
        <f t="shared" si="111"/>
        <v>0</v>
      </c>
      <c r="K242" s="4">
        <f t="shared" si="111"/>
        <v>0</v>
      </c>
      <c r="L242" s="4">
        <f t="shared" si="111"/>
        <v>0</v>
      </c>
      <c r="M242" s="9">
        <f t="shared" si="111"/>
        <v>0</v>
      </c>
      <c r="N242" s="4">
        <f t="shared" si="111"/>
        <v>0</v>
      </c>
      <c r="O242" s="4">
        <f t="shared" si="111"/>
        <v>0</v>
      </c>
      <c r="P242" s="9">
        <f t="shared" si="111"/>
        <v>0</v>
      </c>
      <c r="Q242" s="4">
        <f t="shared" si="111"/>
        <v>0</v>
      </c>
      <c r="R242" s="4">
        <f t="shared" si="111"/>
        <v>0</v>
      </c>
      <c r="S242" s="9">
        <f t="shared" si="111"/>
        <v>0</v>
      </c>
      <c r="T242" s="4">
        <f t="shared" si="111"/>
        <v>0</v>
      </c>
      <c r="U242" s="4">
        <f t="shared" si="111"/>
        <v>0</v>
      </c>
      <c r="V242" s="4">
        <f t="shared" si="111"/>
        <v>0</v>
      </c>
      <c r="W242" s="4">
        <f t="shared" si="111"/>
        <v>0</v>
      </c>
      <c r="X242" s="4">
        <f t="shared" si="111"/>
        <v>0</v>
      </c>
      <c r="Y242" s="4">
        <f t="shared" si="111"/>
        <v>0</v>
      </c>
      <c r="Z242" s="150">
        <v>0</v>
      </c>
      <c r="AA242" s="145">
        <v>0</v>
      </c>
      <c r="AB242" s="145">
        <v>0</v>
      </c>
      <c r="AC242" s="4">
        <v>0</v>
      </c>
      <c r="AD242" s="4">
        <v>0</v>
      </c>
      <c r="AE242" s="4"/>
      <c r="AF242" s="4"/>
    </row>
    <row r="243" ht="15" customHeight="1" spans="1:35">
      <c r="A243" s="7"/>
      <c r="B243" s="10" t="s">
        <v>153</v>
      </c>
      <c r="C243" s="4">
        <f t="shared" si="64"/>
        <v>68925.5</v>
      </c>
      <c r="D243" s="4">
        <f t="shared" si="65"/>
        <v>0</v>
      </c>
      <c r="E243" s="4">
        <f t="shared" si="66"/>
        <v>0</v>
      </c>
      <c r="F243" s="4">
        <f t="shared" si="67"/>
        <v>0</v>
      </c>
      <c r="G243" s="4">
        <f t="shared" si="68"/>
        <v>0</v>
      </c>
      <c r="H243" s="9">
        <f t="shared" ref="H243:Y243" si="112">H79+H161</f>
        <v>68925.5</v>
      </c>
      <c r="I243" s="9">
        <f t="shared" si="112"/>
        <v>0</v>
      </c>
      <c r="J243" s="4">
        <f t="shared" si="112"/>
        <v>0</v>
      </c>
      <c r="K243" s="4">
        <f t="shared" si="112"/>
        <v>0</v>
      </c>
      <c r="L243" s="4">
        <f t="shared" si="112"/>
        <v>0</v>
      </c>
      <c r="M243" s="9">
        <f t="shared" si="112"/>
        <v>0</v>
      </c>
      <c r="N243" s="4">
        <f t="shared" si="112"/>
        <v>0</v>
      </c>
      <c r="O243" s="4">
        <f t="shared" si="112"/>
        <v>0</v>
      </c>
      <c r="P243" s="9">
        <f t="shared" si="112"/>
        <v>0</v>
      </c>
      <c r="Q243" s="4">
        <f t="shared" si="112"/>
        <v>0</v>
      </c>
      <c r="R243" s="4">
        <f t="shared" si="112"/>
        <v>0</v>
      </c>
      <c r="S243" s="9">
        <f t="shared" si="112"/>
        <v>0</v>
      </c>
      <c r="T243" s="4">
        <f t="shared" si="112"/>
        <v>0</v>
      </c>
      <c r="U243" s="4">
        <f t="shared" si="112"/>
        <v>0</v>
      </c>
      <c r="V243" s="4">
        <f t="shared" si="112"/>
        <v>0</v>
      </c>
      <c r="W243" s="4">
        <f t="shared" si="112"/>
        <v>0</v>
      </c>
      <c r="X243" s="4">
        <f t="shared" si="112"/>
        <v>0</v>
      </c>
      <c r="Y243" s="4">
        <f t="shared" si="112"/>
        <v>0</v>
      </c>
      <c r="Z243" s="4">
        <v>0</v>
      </c>
      <c r="AA243" s="145">
        <v>0</v>
      </c>
      <c r="AB243" s="145">
        <v>0</v>
      </c>
      <c r="AC243" s="4">
        <v>0</v>
      </c>
      <c r="AD243" s="4">
        <v>0</v>
      </c>
      <c r="AE243" s="4"/>
      <c r="AF243" s="4"/>
      <c r="AH243" s="153" t="s">
        <v>66</v>
      </c>
      <c r="AI243">
        <f>W245-Z245-AA245</f>
        <v>0</v>
      </c>
    </row>
    <row r="244" ht="15" customHeight="1" spans="1:35">
      <c r="A244" s="7"/>
      <c r="B244" s="20" t="s">
        <v>97</v>
      </c>
      <c r="C244" s="9">
        <f t="shared" si="64"/>
        <v>68925.5</v>
      </c>
      <c r="D244" s="9">
        <f t="shared" si="65"/>
        <v>0</v>
      </c>
      <c r="E244" s="9">
        <f t="shared" si="66"/>
        <v>0</v>
      </c>
      <c r="F244" s="9">
        <f t="shared" si="67"/>
        <v>0</v>
      </c>
      <c r="G244" s="9">
        <f t="shared" si="68"/>
        <v>0</v>
      </c>
      <c r="H244" s="9">
        <f t="shared" ref="H244:Y244" si="113">H80+H162</f>
        <v>68925.5</v>
      </c>
      <c r="I244" s="9">
        <f t="shared" si="113"/>
        <v>0</v>
      </c>
      <c r="J244" s="9">
        <f t="shared" si="113"/>
        <v>0</v>
      </c>
      <c r="K244" s="9">
        <f t="shared" si="113"/>
        <v>0</v>
      </c>
      <c r="L244" s="9">
        <f t="shared" si="113"/>
        <v>0</v>
      </c>
      <c r="M244" s="9">
        <f t="shared" si="113"/>
        <v>0</v>
      </c>
      <c r="N244" s="9">
        <f t="shared" si="113"/>
        <v>0</v>
      </c>
      <c r="O244" s="9">
        <f t="shared" si="113"/>
        <v>0</v>
      </c>
      <c r="P244" s="9">
        <f t="shared" si="113"/>
        <v>0</v>
      </c>
      <c r="Q244" s="9">
        <f t="shared" si="113"/>
        <v>0</v>
      </c>
      <c r="R244" s="9">
        <f t="shared" si="113"/>
        <v>0</v>
      </c>
      <c r="S244" s="9">
        <f t="shared" si="113"/>
        <v>0</v>
      </c>
      <c r="T244" s="9">
        <f t="shared" si="113"/>
        <v>0</v>
      </c>
      <c r="U244" s="9">
        <f t="shared" si="113"/>
        <v>0</v>
      </c>
      <c r="V244" s="9">
        <f t="shared" si="113"/>
        <v>0</v>
      </c>
      <c r="W244" s="9">
        <f t="shared" si="113"/>
        <v>0</v>
      </c>
      <c r="X244" s="9">
        <f t="shared" si="113"/>
        <v>0</v>
      </c>
      <c r="Y244" s="9">
        <f t="shared" si="113"/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H244" s="153" t="s">
        <v>68</v>
      </c>
      <c r="AI244" s="154">
        <f>U245-AB245-AC245-AD245-AE245-AF245</f>
        <v>2.09547579288483e-9</v>
      </c>
    </row>
    <row r="245" ht="15" customHeight="1" spans="1:35">
      <c r="A245" s="21" t="s">
        <v>2</v>
      </c>
      <c r="B245" s="21"/>
      <c r="C245" s="9">
        <f t="shared" si="64"/>
        <v>103098607.71</v>
      </c>
      <c r="D245" s="9">
        <f t="shared" si="65"/>
        <v>-612237.776746547</v>
      </c>
      <c r="E245" s="9">
        <f t="shared" si="66"/>
        <v>12624019.05</v>
      </c>
      <c r="F245" s="9">
        <f t="shared" si="67"/>
        <v>856200.63</v>
      </c>
      <c r="G245" s="9">
        <f t="shared" si="68"/>
        <v>2680580.21</v>
      </c>
      <c r="H245" s="9">
        <f t="shared" ref="H245:Y245" si="114">H81+H163</f>
        <v>64251180.2967465</v>
      </c>
      <c r="I245" s="9">
        <f t="shared" si="114"/>
        <v>3287501.62</v>
      </c>
      <c r="J245" s="9">
        <f t="shared" si="114"/>
        <v>943023.17</v>
      </c>
      <c r="K245" s="9">
        <f t="shared" si="114"/>
        <v>1171406.8</v>
      </c>
      <c r="L245" s="9">
        <f t="shared" si="114"/>
        <v>1173071.65</v>
      </c>
      <c r="M245" s="9">
        <f t="shared" si="114"/>
        <v>2279699.97</v>
      </c>
      <c r="N245" s="9">
        <f t="shared" si="114"/>
        <v>1822244.95</v>
      </c>
      <c r="O245" s="9">
        <f t="shared" si="114"/>
        <v>457455.02</v>
      </c>
      <c r="P245" s="9">
        <f t="shared" si="114"/>
        <v>2503234.07</v>
      </c>
      <c r="Q245" s="9">
        <f t="shared" si="114"/>
        <v>1774767.63</v>
      </c>
      <c r="R245" s="9">
        <f t="shared" si="114"/>
        <v>728466.44</v>
      </c>
      <c r="S245" s="9">
        <f t="shared" si="114"/>
        <v>15228429.64</v>
      </c>
      <c r="T245" s="9">
        <f t="shared" si="114"/>
        <v>4040874.19</v>
      </c>
      <c r="U245" s="9">
        <f t="shared" si="114"/>
        <v>4929959.13</v>
      </c>
      <c r="V245" s="9">
        <f t="shared" si="114"/>
        <v>2393257.33</v>
      </c>
      <c r="W245" s="9">
        <f t="shared" si="114"/>
        <v>2613128.03</v>
      </c>
      <c r="X245" s="9">
        <f t="shared" si="114"/>
        <v>400710.13</v>
      </c>
      <c r="Y245" s="9">
        <f t="shared" si="114"/>
        <v>850500.83</v>
      </c>
      <c r="Z245" s="15">
        <v>1972119.5</v>
      </c>
      <c r="AA245" s="15">
        <v>641008.53</v>
      </c>
      <c r="AB245" s="15">
        <v>3256034.14246918</v>
      </c>
      <c r="AC245" s="15">
        <v>990943.58</v>
      </c>
      <c r="AD245" s="15">
        <v>473349.647530818</v>
      </c>
      <c r="AE245" s="15">
        <v>209631.76</v>
      </c>
      <c r="AF245" s="15">
        <v>0</v>
      </c>
      <c r="AH245" s="153"/>
      <c r="AI245" s="153"/>
    </row>
    <row r="246" spans="34:35">
      <c r="AH246" s="153"/>
      <c r="AI246" s="153"/>
    </row>
    <row r="247" spans="34:35">
      <c r="AH247" s="153"/>
      <c r="AI247" s="153"/>
    </row>
    <row r="248" ht="16.5" spans="1:32">
      <c r="A248" s="139" t="s">
        <v>74</v>
      </c>
      <c r="B248" s="140" t="s">
        <v>75</v>
      </c>
      <c r="C248" s="141" t="s">
        <v>2</v>
      </c>
      <c r="D248" s="141" t="s">
        <v>3</v>
      </c>
      <c r="E248" s="141" t="s">
        <v>4</v>
      </c>
      <c r="F248" s="142" t="s">
        <v>5</v>
      </c>
      <c r="G248" s="142" t="s">
        <v>6</v>
      </c>
      <c r="H248" s="141" t="s">
        <v>7</v>
      </c>
      <c r="I248" s="141" t="s">
        <v>8</v>
      </c>
      <c r="J248" s="141" t="s">
        <v>9</v>
      </c>
      <c r="K248" s="141" t="s">
        <v>10</v>
      </c>
      <c r="L248" s="141" t="s">
        <v>11</v>
      </c>
      <c r="M248" s="141" t="s">
        <v>12</v>
      </c>
      <c r="N248" s="141" t="s">
        <v>13</v>
      </c>
      <c r="O248" s="141" t="s">
        <v>14</v>
      </c>
      <c r="P248" s="141" t="s">
        <v>15</v>
      </c>
      <c r="Q248" s="141" t="s">
        <v>16</v>
      </c>
      <c r="R248" s="141" t="s">
        <v>17</v>
      </c>
      <c r="S248" s="141" t="s">
        <v>18</v>
      </c>
      <c r="T248" s="141" t="s">
        <v>19</v>
      </c>
      <c r="U248" s="141" t="s">
        <v>20</v>
      </c>
      <c r="V248" s="141" t="s">
        <v>21</v>
      </c>
      <c r="W248" s="141" t="s">
        <v>22</v>
      </c>
      <c r="X248" s="141" t="s">
        <v>23</v>
      </c>
      <c r="Y248" s="141" t="s">
        <v>24</v>
      </c>
      <c r="Z248" s="141" t="s">
        <v>59</v>
      </c>
      <c r="AA248" s="141" t="s">
        <v>60</v>
      </c>
      <c r="AB248" s="141" t="s">
        <v>20</v>
      </c>
      <c r="AC248" s="141" t="s">
        <v>61</v>
      </c>
      <c r="AD248" s="141" t="s">
        <v>62</v>
      </c>
      <c r="AE248" s="141" t="s">
        <v>63</v>
      </c>
      <c r="AF248" s="141" t="s">
        <v>64</v>
      </c>
    </row>
    <row r="249" ht="15" customHeight="1" spans="1:32">
      <c r="A249" s="7" t="s">
        <v>76</v>
      </c>
      <c r="B249" s="8" t="s">
        <v>77</v>
      </c>
      <c r="C249" s="148">
        <f>C167/10000</f>
        <v>899.603963</v>
      </c>
      <c r="D249" s="147">
        <f t="shared" ref="D249:AF249" si="115">D167/10000</f>
        <v>0</v>
      </c>
      <c r="E249" s="147">
        <f t="shared" si="115"/>
        <v>0</v>
      </c>
      <c r="F249" s="147">
        <f t="shared" si="115"/>
        <v>0</v>
      </c>
      <c r="G249" s="147">
        <f t="shared" si="115"/>
        <v>0</v>
      </c>
      <c r="H249" s="149">
        <f t="shared" si="115"/>
        <v>575.978763</v>
      </c>
      <c r="I249" s="149">
        <f t="shared" si="115"/>
        <v>0</v>
      </c>
      <c r="J249" s="147">
        <f t="shared" si="115"/>
        <v>0</v>
      </c>
      <c r="K249" s="147">
        <f t="shared" si="115"/>
        <v>0</v>
      </c>
      <c r="L249" s="147">
        <f t="shared" si="115"/>
        <v>0</v>
      </c>
      <c r="M249" s="149">
        <f t="shared" si="115"/>
        <v>0</v>
      </c>
      <c r="N249" s="147">
        <f t="shared" si="115"/>
        <v>0</v>
      </c>
      <c r="O249" s="147">
        <f t="shared" si="115"/>
        <v>0</v>
      </c>
      <c r="P249" s="149">
        <f t="shared" si="115"/>
        <v>0</v>
      </c>
      <c r="Q249" s="147">
        <f t="shared" si="115"/>
        <v>0</v>
      </c>
      <c r="R249" s="147">
        <f t="shared" si="115"/>
        <v>0</v>
      </c>
      <c r="S249" s="149">
        <f t="shared" si="115"/>
        <v>323.6252</v>
      </c>
      <c r="T249" s="147">
        <f t="shared" si="115"/>
        <v>81.24</v>
      </c>
      <c r="U249" s="147">
        <f t="shared" si="115"/>
        <v>0</v>
      </c>
      <c r="V249" s="147">
        <f t="shared" si="115"/>
        <v>121.4952</v>
      </c>
      <c r="W249" s="147">
        <f t="shared" si="115"/>
        <v>120.89</v>
      </c>
      <c r="X249" s="147">
        <f t="shared" si="115"/>
        <v>0</v>
      </c>
      <c r="Y249" s="147">
        <f t="shared" si="115"/>
        <v>0</v>
      </c>
      <c r="Z249" s="151">
        <f t="shared" si="115"/>
        <v>120.89</v>
      </c>
      <c r="AA249" s="147">
        <f t="shared" si="115"/>
        <v>0</v>
      </c>
      <c r="AB249" s="147">
        <f t="shared" si="115"/>
        <v>0</v>
      </c>
      <c r="AC249" s="147">
        <f t="shared" si="115"/>
        <v>0</v>
      </c>
      <c r="AD249" s="147">
        <f t="shared" si="115"/>
        <v>0</v>
      </c>
      <c r="AE249" s="147">
        <f t="shared" si="115"/>
        <v>0</v>
      </c>
      <c r="AF249" s="147">
        <f t="shared" si="115"/>
        <v>0</v>
      </c>
    </row>
    <row r="250" ht="15" customHeight="1" spans="1:32">
      <c r="A250" s="7"/>
      <c r="B250" s="10" t="s">
        <v>78</v>
      </c>
      <c r="C250" s="147">
        <f t="shared" ref="C250:C281" si="116">C168/10000</f>
        <v>1221.781132</v>
      </c>
      <c r="D250" s="147">
        <f t="shared" ref="D250:AF250" si="117">D168/10000</f>
        <v>0</v>
      </c>
      <c r="E250" s="147">
        <f t="shared" si="117"/>
        <v>0</v>
      </c>
      <c r="F250" s="147">
        <f t="shared" si="117"/>
        <v>0</v>
      </c>
      <c r="G250" s="147">
        <f t="shared" si="117"/>
        <v>0</v>
      </c>
      <c r="H250" s="149">
        <f t="shared" si="117"/>
        <v>1221.781132</v>
      </c>
      <c r="I250" s="149">
        <f t="shared" si="117"/>
        <v>0</v>
      </c>
      <c r="J250" s="147">
        <f t="shared" si="117"/>
        <v>0</v>
      </c>
      <c r="K250" s="147">
        <f t="shared" si="117"/>
        <v>0</v>
      </c>
      <c r="L250" s="147">
        <f t="shared" si="117"/>
        <v>0</v>
      </c>
      <c r="M250" s="149">
        <f t="shared" si="117"/>
        <v>0</v>
      </c>
      <c r="N250" s="147">
        <f t="shared" si="117"/>
        <v>0</v>
      </c>
      <c r="O250" s="147">
        <f t="shared" si="117"/>
        <v>0</v>
      </c>
      <c r="P250" s="149">
        <f t="shared" si="117"/>
        <v>0</v>
      </c>
      <c r="Q250" s="147">
        <f t="shared" si="117"/>
        <v>0</v>
      </c>
      <c r="R250" s="147">
        <f t="shared" si="117"/>
        <v>0</v>
      </c>
      <c r="S250" s="149">
        <f t="shared" si="117"/>
        <v>0</v>
      </c>
      <c r="T250" s="147">
        <f t="shared" si="117"/>
        <v>0</v>
      </c>
      <c r="U250" s="147">
        <f t="shared" si="117"/>
        <v>0</v>
      </c>
      <c r="V250" s="147">
        <f t="shared" si="117"/>
        <v>0</v>
      </c>
      <c r="W250" s="147">
        <f t="shared" si="117"/>
        <v>0</v>
      </c>
      <c r="X250" s="147">
        <f t="shared" si="117"/>
        <v>0</v>
      </c>
      <c r="Y250" s="147">
        <f t="shared" si="117"/>
        <v>0</v>
      </c>
      <c r="Z250" s="147">
        <f t="shared" si="117"/>
        <v>0</v>
      </c>
      <c r="AA250" s="147">
        <f t="shared" si="117"/>
        <v>0</v>
      </c>
      <c r="AB250" s="147">
        <f t="shared" si="117"/>
        <v>0</v>
      </c>
      <c r="AC250" s="147">
        <f t="shared" si="117"/>
        <v>0</v>
      </c>
      <c r="AD250" s="147">
        <f t="shared" si="117"/>
        <v>0</v>
      </c>
      <c r="AE250" s="147">
        <f t="shared" si="117"/>
        <v>0</v>
      </c>
      <c r="AF250" s="147">
        <f t="shared" si="117"/>
        <v>0</v>
      </c>
    </row>
    <row r="251" ht="15" customHeight="1" spans="1:32">
      <c r="A251" s="7"/>
      <c r="B251" s="10" t="s">
        <v>79</v>
      </c>
      <c r="C251" s="147">
        <f t="shared" si="116"/>
        <v>12.100971</v>
      </c>
      <c r="D251" s="147">
        <f t="shared" ref="D251:AF251" si="118">D169/10000</f>
        <v>0</v>
      </c>
      <c r="E251" s="147">
        <f t="shared" si="118"/>
        <v>0</v>
      </c>
      <c r="F251" s="147">
        <f t="shared" si="118"/>
        <v>0</v>
      </c>
      <c r="G251" s="147">
        <f t="shared" si="118"/>
        <v>0</v>
      </c>
      <c r="H251" s="149">
        <f t="shared" si="118"/>
        <v>0</v>
      </c>
      <c r="I251" s="149">
        <f t="shared" si="118"/>
        <v>0</v>
      </c>
      <c r="J251" s="147">
        <f t="shared" si="118"/>
        <v>0</v>
      </c>
      <c r="K251" s="147">
        <f t="shared" si="118"/>
        <v>0</v>
      </c>
      <c r="L251" s="147">
        <f t="shared" si="118"/>
        <v>0</v>
      </c>
      <c r="M251" s="149">
        <f t="shared" si="118"/>
        <v>0</v>
      </c>
      <c r="N251" s="147">
        <f t="shared" si="118"/>
        <v>0</v>
      </c>
      <c r="O251" s="147">
        <f t="shared" si="118"/>
        <v>0</v>
      </c>
      <c r="P251" s="149">
        <f t="shared" si="118"/>
        <v>0</v>
      </c>
      <c r="Q251" s="147">
        <f t="shared" si="118"/>
        <v>0</v>
      </c>
      <c r="R251" s="147">
        <f t="shared" si="118"/>
        <v>0</v>
      </c>
      <c r="S251" s="149">
        <f t="shared" si="118"/>
        <v>12.100971</v>
      </c>
      <c r="T251" s="147">
        <f t="shared" si="118"/>
        <v>12.100971</v>
      </c>
      <c r="U251" s="147">
        <f t="shared" si="118"/>
        <v>0</v>
      </c>
      <c r="V251" s="147">
        <f t="shared" si="118"/>
        <v>0</v>
      </c>
      <c r="W251" s="147">
        <f t="shared" si="118"/>
        <v>0</v>
      </c>
      <c r="X251" s="147">
        <f t="shared" si="118"/>
        <v>0</v>
      </c>
      <c r="Y251" s="147">
        <f t="shared" si="118"/>
        <v>0</v>
      </c>
      <c r="Z251" s="151">
        <f t="shared" si="118"/>
        <v>0</v>
      </c>
      <c r="AA251" s="147">
        <f t="shared" si="118"/>
        <v>0</v>
      </c>
      <c r="AB251" s="147">
        <f t="shared" si="118"/>
        <v>0</v>
      </c>
      <c r="AC251" s="147">
        <f t="shared" si="118"/>
        <v>0</v>
      </c>
      <c r="AD251" s="147">
        <f t="shared" si="118"/>
        <v>0</v>
      </c>
      <c r="AE251" s="147">
        <f t="shared" si="118"/>
        <v>0</v>
      </c>
      <c r="AF251" s="147">
        <f t="shared" si="118"/>
        <v>0</v>
      </c>
    </row>
    <row r="252" ht="15" customHeight="1" spans="1:32">
      <c r="A252" s="7"/>
      <c r="B252" s="10" t="s">
        <v>80</v>
      </c>
      <c r="C252" s="147">
        <f t="shared" si="116"/>
        <v>262.314023</v>
      </c>
      <c r="D252" s="147">
        <f t="shared" ref="D252:AF252" si="119">D170/10000</f>
        <v>103.932969992012</v>
      </c>
      <c r="E252" s="147">
        <f t="shared" si="119"/>
        <v>0.126488</v>
      </c>
      <c r="F252" s="147">
        <f t="shared" si="119"/>
        <v>5.240551</v>
      </c>
      <c r="G252" s="147">
        <f t="shared" si="119"/>
        <v>0.686993</v>
      </c>
      <c r="H252" s="149">
        <f t="shared" si="119"/>
        <v>80.166967007988</v>
      </c>
      <c r="I252" s="149">
        <f t="shared" si="119"/>
        <v>7.634851</v>
      </c>
      <c r="J252" s="147">
        <f t="shared" si="119"/>
        <v>1.847179</v>
      </c>
      <c r="K252" s="147">
        <f t="shared" si="119"/>
        <v>2.850549</v>
      </c>
      <c r="L252" s="147">
        <f t="shared" si="119"/>
        <v>2.937123</v>
      </c>
      <c r="M252" s="149">
        <f t="shared" si="119"/>
        <v>3.685439</v>
      </c>
      <c r="N252" s="147">
        <f t="shared" si="119"/>
        <v>0</v>
      </c>
      <c r="O252" s="147">
        <f t="shared" si="119"/>
        <v>3.685439</v>
      </c>
      <c r="P252" s="149">
        <f t="shared" si="119"/>
        <v>2.484129</v>
      </c>
      <c r="Q252" s="147">
        <f t="shared" si="119"/>
        <v>1.417531</v>
      </c>
      <c r="R252" s="147">
        <f t="shared" si="119"/>
        <v>1.066598</v>
      </c>
      <c r="S252" s="149">
        <f t="shared" si="119"/>
        <v>58.355635</v>
      </c>
      <c r="T252" s="147">
        <f t="shared" si="119"/>
        <v>31.028232</v>
      </c>
      <c r="U252" s="147">
        <f t="shared" si="119"/>
        <v>5.711596</v>
      </c>
      <c r="V252" s="147">
        <f t="shared" si="119"/>
        <v>11.448569</v>
      </c>
      <c r="W252" s="147">
        <f t="shared" si="119"/>
        <v>6.960154</v>
      </c>
      <c r="X252" s="147">
        <f t="shared" si="119"/>
        <v>0.566959</v>
      </c>
      <c r="Y252" s="147">
        <f t="shared" si="119"/>
        <v>2.640125</v>
      </c>
      <c r="Z252" s="151">
        <f t="shared" si="119"/>
        <v>6.035379</v>
      </c>
      <c r="AA252" s="151">
        <f t="shared" si="119"/>
        <v>0.924775</v>
      </c>
      <c r="AB252" s="147">
        <f t="shared" si="119"/>
        <v>4.25606</v>
      </c>
      <c r="AC252" s="147">
        <f t="shared" si="119"/>
        <v>0.905314</v>
      </c>
      <c r="AD252" s="147">
        <f t="shared" si="119"/>
        <v>0.550222</v>
      </c>
      <c r="AE252" s="147">
        <f t="shared" si="119"/>
        <v>0</v>
      </c>
      <c r="AF252" s="147">
        <f t="shared" si="119"/>
        <v>0</v>
      </c>
    </row>
    <row r="253" ht="15" customHeight="1" spans="1:32">
      <c r="A253" s="7"/>
      <c r="B253" s="10" t="s">
        <v>81</v>
      </c>
      <c r="C253" s="147">
        <f t="shared" si="116"/>
        <v>0</v>
      </c>
      <c r="D253" s="147">
        <f t="shared" ref="D253:AF253" si="120">D171/10000</f>
        <v>0</v>
      </c>
      <c r="E253" s="147">
        <f t="shared" si="120"/>
        <v>0</v>
      </c>
      <c r="F253" s="147">
        <f t="shared" si="120"/>
        <v>0</v>
      </c>
      <c r="G253" s="147">
        <f t="shared" si="120"/>
        <v>0</v>
      </c>
      <c r="H253" s="149">
        <f t="shared" si="120"/>
        <v>0</v>
      </c>
      <c r="I253" s="149">
        <f t="shared" si="120"/>
        <v>0</v>
      </c>
      <c r="J253" s="147">
        <f t="shared" si="120"/>
        <v>0</v>
      </c>
      <c r="K253" s="147">
        <f t="shared" si="120"/>
        <v>0</v>
      </c>
      <c r="L253" s="147">
        <f t="shared" si="120"/>
        <v>0</v>
      </c>
      <c r="M253" s="149">
        <f t="shared" si="120"/>
        <v>0</v>
      </c>
      <c r="N253" s="147">
        <f t="shared" si="120"/>
        <v>0</v>
      </c>
      <c r="O253" s="147">
        <f t="shared" si="120"/>
        <v>0</v>
      </c>
      <c r="P253" s="149">
        <f t="shared" si="120"/>
        <v>0</v>
      </c>
      <c r="Q253" s="147">
        <f t="shared" si="120"/>
        <v>0</v>
      </c>
      <c r="R253" s="147">
        <f t="shared" si="120"/>
        <v>0</v>
      </c>
      <c r="S253" s="149">
        <f t="shared" si="120"/>
        <v>0</v>
      </c>
      <c r="T253" s="147">
        <f t="shared" si="120"/>
        <v>0</v>
      </c>
      <c r="U253" s="147">
        <f t="shared" si="120"/>
        <v>0</v>
      </c>
      <c r="V253" s="147">
        <f t="shared" si="120"/>
        <v>0</v>
      </c>
      <c r="W253" s="147">
        <f t="shared" si="120"/>
        <v>0</v>
      </c>
      <c r="X253" s="147">
        <f t="shared" si="120"/>
        <v>0</v>
      </c>
      <c r="Y253" s="147">
        <f t="shared" si="120"/>
        <v>0</v>
      </c>
      <c r="Z253" s="147">
        <f t="shared" si="120"/>
        <v>0</v>
      </c>
      <c r="AA253" s="147">
        <f t="shared" si="120"/>
        <v>0</v>
      </c>
      <c r="AB253" s="147">
        <f t="shared" si="120"/>
        <v>0</v>
      </c>
      <c r="AC253" s="147">
        <f t="shared" si="120"/>
        <v>0</v>
      </c>
      <c r="AD253" s="147">
        <f t="shared" si="120"/>
        <v>0</v>
      </c>
      <c r="AE253" s="147">
        <f t="shared" si="120"/>
        <v>0</v>
      </c>
      <c r="AF253" s="147">
        <f t="shared" si="120"/>
        <v>0</v>
      </c>
    </row>
    <row r="254" ht="15" customHeight="1" spans="1:32">
      <c r="A254" s="7"/>
      <c r="B254" s="10" t="s">
        <v>82</v>
      </c>
      <c r="C254" s="147">
        <f t="shared" si="116"/>
        <v>170.839144</v>
      </c>
      <c r="D254" s="147">
        <f t="shared" ref="D254:AF254" si="121">D172/10000</f>
        <v>1.509919</v>
      </c>
      <c r="E254" s="147">
        <f t="shared" si="121"/>
        <v>-23.944525</v>
      </c>
      <c r="F254" s="147">
        <f t="shared" si="121"/>
        <v>0.072286</v>
      </c>
      <c r="G254" s="147">
        <f t="shared" si="121"/>
        <v>-0.000114</v>
      </c>
      <c r="H254" s="149">
        <f t="shared" si="121"/>
        <v>115.489299</v>
      </c>
      <c r="I254" s="149">
        <f t="shared" si="121"/>
        <v>16.209626</v>
      </c>
      <c r="J254" s="147">
        <f t="shared" si="121"/>
        <v>3.911283</v>
      </c>
      <c r="K254" s="147">
        <f t="shared" si="121"/>
        <v>12.02238</v>
      </c>
      <c r="L254" s="147">
        <f t="shared" si="121"/>
        <v>0.275963</v>
      </c>
      <c r="M254" s="149">
        <f t="shared" si="121"/>
        <v>45.355171</v>
      </c>
      <c r="N254" s="147">
        <f t="shared" si="121"/>
        <v>45.243393</v>
      </c>
      <c r="O254" s="147">
        <f t="shared" si="121"/>
        <v>0.111778</v>
      </c>
      <c r="P254" s="149">
        <f t="shared" si="121"/>
        <v>4.723716</v>
      </c>
      <c r="Q254" s="147">
        <f t="shared" si="121"/>
        <v>-0.744752</v>
      </c>
      <c r="R254" s="147">
        <f t="shared" si="121"/>
        <v>5.468468</v>
      </c>
      <c r="S254" s="149">
        <f t="shared" si="121"/>
        <v>11.423766</v>
      </c>
      <c r="T254" s="147">
        <f t="shared" si="121"/>
        <v>3.730692</v>
      </c>
      <c r="U254" s="147">
        <f t="shared" si="121"/>
        <v>0.554023</v>
      </c>
      <c r="V254" s="147">
        <f t="shared" si="121"/>
        <v>3.801564</v>
      </c>
      <c r="W254" s="147">
        <f t="shared" si="121"/>
        <v>3.337487</v>
      </c>
      <c r="X254" s="147">
        <f t="shared" si="121"/>
        <v>0</v>
      </c>
      <c r="Y254" s="147">
        <f t="shared" si="121"/>
        <v>0</v>
      </c>
      <c r="Z254" s="152">
        <f t="shared" si="121"/>
        <v>3.337487</v>
      </c>
      <c r="AA254" s="147">
        <f t="shared" si="121"/>
        <v>0</v>
      </c>
      <c r="AB254" s="147">
        <f t="shared" si="121"/>
        <v>0.415517246918247</v>
      </c>
      <c r="AC254" s="147">
        <f t="shared" si="121"/>
        <v>0</v>
      </c>
      <c r="AD254" s="147">
        <f t="shared" si="121"/>
        <v>0.138505753081753</v>
      </c>
      <c r="AE254" s="147">
        <f t="shared" si="121"/>
        <v>0</v>
      </c>
      <c r="AF254" s="147">
        <f t="shared" si="121"/>
        <v>0</v>
      </c>
    </row>
    <row r="255" ht="15" customHeight="1" spans="1:32">
      <c r="A255" s="7"/>
      <c r="B255" s="11" t="s">
        <v>83</v>
      </c>
      <c r="C255" s="147">
        <f t="shared" si="116"/>
        <v>412</v>
      </c>
      <c r="D255" s="147">
        <f t="shared" ref="D255:AF255" si="122">D173/10000</f>
        <v>0</v>
      </c>
      <c r="E255" s="147">
        <f t="shared" si="122"/>
        <v>412</v>
      </c>
      <c r="F255" s="147">
        <f t="shared" si="122"/>
        <v>0</v>
      </c>
      <c r="G255" s="147">
        <f t="shared" si="122"/>
        <v>0</v>
      </c>
      <c r="H255" s="149">
        <f t="shared" si="122"/>
        <v>0</v>
      </c>
      <c r="I255" s="149">
        <f t="shared" si="122"/>
        <v>0</v>
      </c>
      <c r="J255" s="147">
        <f t="shared" si="122"/>
        <v>0</v>
      </c>
      <c r="K255" s="147">
        <f t="shared" si="122"/>
        <v>0</v>
      </c>
      <c r="L255" s="147">
        <f t="shared" si="122"/>
        <v>0</v>
      </c>
      <c r="M255" s="149">
        <f t="shared" si="122"/>
        <v>0</v>
      </c>
      <c r="N255" s="147">
        <f t="shared" si="122"/>
        <v>0</v>
      </c>
      <c r="O255" s="147">
        <f t="shared" si="122"/>
        <v>0</v>
      </c>
      <c r="P255" s="149">
        <f t="shared" si="122"/>
        <v>0</v>
      </c>
      <c r="Q255" s="147">
        <f t="shared" si="122"/>
        <v>0</v>
      </c>
      <c r="R255" s="147">
        <f t="shared" si="122"/>
        <v>0</v>
      </c>
      <c r="S255" s="149">
        <f t="shared" si="122"/>
        <v>0</v>
      </c>
      <c r="T255" s="147">
        <f t="shared" si="122"/>
        <v>0</v>
      </c>
      <c r="U255" s="147">
        <f t="shared" si="122"/>
        <v>0</v>
      </c>
      <c r="V255" s="147">
        <f t="shared" si="122"/>
        <v>0</v>
      </c>
      <c r="W255" s="147">
        <f t="shared" si="122"/>
        <v>0</v>
      </c>
      <c r="X255" s="147">
        <f t="shared" si="122"/>
        <v>0</v>
      </c>
      <c r="Y255" s="147">
        <f t="shared" si="122"/>
        <v>0</v>
      </c>
      <c r="Z255" s="147">
        <f t="shared" si="122"/>
        <v>0</v>
      </c>
      <c r="AA255" s="147">
        <f t="shared" si="122"/>
        <v>0</v>
      </c>
      <c r="AB255" s="147">
        <f t="shared" si="122"/>
        <v>0</v>
      </c>
      <c r="AC255" s="147">
        <f t="shared" si="122"/>
        <v>0</v>
      </c>
      <c r="AD255" s="147">
        <f t="shared" si="122"/>
        <v>0</v>
      </c>
      <c r="AE255" s="147">
        <f t="shared" si="122"/>
        <v>0</v>
      </c>
      <c r="AF255" s="147">
        <f t="shared" si="122"/>
        <v>0</v>
      </c>
    </row>
    <row r="256" ht="15" customHeight="1" spans="1:32">
      <c r="A256" s="7"/>
      <c r="B256" s="10" t="s">
        <v>84</v>
      </c>
      <c r="C256" s="147">
        <f t="shared" si="116"/>
        <v>0</v>
      </c>
      <c r="D256" s="147">
        <f t="shared" ref="D256:AF256" si="123">D174/10000</f>
        <v>0</v>
      </c>
      <c r="E256" s="147">
        <f t="shared" si="123"/>
        <v>0</v>
      </c>
      <c r="F256" s="147">
        <f t="shared" si="123"/>
        <v>0</v>
      </c>
      <c r="G256" s="147">
        <f t="shared" si="123"/>
        <v>0</v>
      </c>
      <c r="H256" s="149">
        <f t="shared" si="123"/>
        <v>0</v>
      </c>
      <c r="I256" s="149">
        <f t="shared" si="123"/>
        <v>0</v>
      </c>
      <c r="J256" s="147">
        <f t="shared" si="123"/>
        <v>0</v>
      </c>
      <c r="K256" s="147">
        <f t="shared" si="123"/>
        <v>0</v>
      </c>
      <c r="L256" s="147">
        <f t="shared" si="123"/>
        <v>0</v>
      </c>
      <c r="M256" s="149">
        <f t="shared" si="123"/>
        <v>0</v>
      </c>
      <c r="N256" s="147">
        <f t="shared" si="123"/>
        <v>0</v>
      </c>
      <c r="O256" s="147">
        <f t="shared" si="123"/>
        <v>0</v>
      </c>
      <c r="P256" s="149">
        <f t="shared" si="123"/>
        <v>0</v>
      </c>
      <c r="Q256" s="147">
        <f t="shared" si="123"/>
        <v>0</v>
      </c>
      <c r="R256" s="147">
        <f t="shared" si="123"/>
        <v>0</v>
      </c>
      <c r="S256" s="149">
        <f t="shared" si="123"/>
        <v>0</v>
      </c>
      <c r="T256" s="147">
        <f t="shared" si="123"/>
        <v>0</v>
      </c>
      <c r="U256" s="147">
        <f t="shared" si="123"/>
        <v>0</v>
      </c>
      <c r="V256" s="147">
        <f t="shared" si="123"/>
        <v>0</v>
      </c>
      <c r="W256" s="147">
        <f t="shared" si="123"/>
        <v>0</v>
      </c>
      <c r="X256" s="147">
        <f t="shared" si="123"/>
        <v>0</v>
      </c>
      <c r="Y256" s="147">
        <f t="shared" si="123"/>
        <v>0</v>
      </c>
      <c r="Z256" s="147">
        <f t="shared" si="123"/>
        <v>0</v>
      </c>
      <c r="AA256" s="147">
        <f t="shared" si="123"/>
        <v>0</v>
      </c>
      <c r="AB256" s="147">
        <f t="shared" si="123"/>
        <v>0</v>
      </c>
      <c r="AC256" s="147">
        <f t="shared" si="123"/>
        <v>0</v>
      </c>
      <c r="AD256" s="147">
        <f t="shared" si="123"/>
        <v>0</v>
      </c>
      <c r="AE256" s="147">
        <f t="shared" si="123"/>
        <v>0</v>
      </c>
      <c r="AF256" s="147">
        <f t="shared" si="123"/>
        <v>0</v>
      </c>
    </row>
    <row r="257" ht="15" customHeight="1" spans="1:32">
      <c r="A257" s="7"/>
      <c r="B257" s="10" t="s">
        <v>85</v>
      </c>
      <c r="C257" s="147">
        <f t="shared" si="116"/>
        <v>0</v>
      </c>
      <c r="D257" s="147">
        <f t="shared" ref="D257:AF257" si="124">D175/10000</f>
        <v>0</v>
      </c>
      <c r="E257" s="147">
        <f t="shared" si="124"/>
        <v>0</v>
      </c>
      <c r="F257" s="147">
        <f t="shared" si="124"/>
        <v>0</v>
      </c>
      <c r="G257" s="147">
        <f t="shared" si="124"/>
        <v>0</v>
      </c>
      <c r="H257" s="149">
        <f t="shared" si="124"/>
        <v>0</v>
      </c>
      <c r="I257" s="149">
        <f t="shared" si="124"/>
        <v>0</v>
      </c>
      <c r="J257" s="147">
        <f t="shared" si="124"/>
        <v>0</v>
      </c>
      <c r="K257" s="147">
        <f t="shared" si="124"/>
        <v>0</v>
      </c>
      <c r="L257" s="147">
        <f t="shared" si="124"/>
        <v>0</v>
      </c>
      <c r="M257" s="149">
        <f t="shared" si="124"/>
        <v>0</v>
      </c>
      <c r="N257" s="147">
        <f t="shared" si="124"/>
        <v>0</v>
      </c>
      <c r="O257" s="147">
        <f t="shared" si="124"/>
        <v>0</v>
      </c>
      <c r="P257" s="149">
        <f t="shared" si="124"/>
        <v>0</v>
      </c>
      <c r="Q257" s="147">
        <f t="shared" si="124"/>
        <v>0</v>
      </c>
      <c r="R257" s="147">
        <f t="shared" si="124"/>
        <v>0</v>
      </c>
      <c r="S257" s="149">
        <f t="shared" si="124"/>
        <v>0</v>
      </c>
      <c r="T257" s="147">
        <f t="shared" si="124"/>
        <v>0</v>
      </c>
      <c r="U257" s="147">
        <f t="shared" si="124"/>
        <v>0</v>
      </c>
      <c r="V257" s="147">
        <f t="shared" si="124"/>
        <v>0</v>
      </c>
      <c r="W257" s="147">
        <f t="shared" si="124"/>
        <v>0</v>
      </c>
      <c r="X257" s="147">
        <f t="shared" si="124"/>
        <v>0</v>
      </c>
      <c r="Y257" s="147">
        <f t="shared" si="124"/>
        <v>0</v>
      </c>
      <c r="Z257" s="147">
        <f t="shared" si="124"/>
        <v>0</v>
      </c>
      <c r="AA257" s="147">
        <f t="shared" si="124"/>
        <v>0</v>
      </c>
      <c r="AB257" s="147">
        <f t="shared" si="124"/>
        <v>0</v>
      </c>
      <c r="AC257" s="147">
        <f t="shared" si="124"/>
        <v>0</v>
      </c>
      <c r="AD257" s="147">
        <f t="shared" si="124"/>
        <v>0</v>
      </c>
      <c r="AE257" s="147">
        <f t="shared" si="124"/>
        <v>0</v>
      </c>
      <c r="AF257" s="147">
        <f t="shared" si="124"/>
        <v>0</v>
      </c>
    </row>
    <row r="258" ht="15" customHeight="1" spans="1:32">
      <c r="A258" s="7"/>
      <c r="B258" s="12" t="s">
        <v>86</v>
      </c>
      <c r="C258" s="147">
        <f t="shared" si="116"/>
        <v>0</v>
      </c>
      <c r="D258" s="147">
        <f t="shared" ref="D258:AF258" si="125">D176/10000</f>
        <v>0</v>
      </c>
      <c r="E258" s="147">
        <f t="shared" si="125"/>
        <v>0</v>
      </c>
      <c r="F258" s="147">
        <f t="shared" si="125"/>
        <v>0</v>
      </c>
      <c r="G258" s="147">
        <f t="shared" si="125"/>
        <v>0</v>
      </c>
      <c r="H258" s="149">
        <f t="shared" si="125"/>
        <v>0</v>
      </c>
      <c r="I258" s="149">
        <f t="shared" si="125"/>
        <v>0</v>
      </c>
      <c r="J258" s="147">
        <f t="shared" si="125"/>
        <v>0</v>
      </c>
      <c r="K258" s="147">
        <f t="shared" si="125"/>
        <v>0</v>
      </c>
      <c r="L258" s="147">
        <f t="shared" si="125"/>
        <v>0</v>
      </c>
      <c r="M258" s="149">
        <f t="shared" si="125"/>
        <v>0</v>
      </c>
      <c r="N258" s="147">
        <f t="shared" si="125"/>
        <v>0</v>
      </c>
      <c r="O258" s="147">
        <f t="shared" si="125"/>
        <v>0</v>
      </c>
      <c r="P258" s="149">
        <f t="shared" si="125"/>
        <v>0</v>
      </c>
      <c r="Q258" s="147">
        <f t="shared" si="125"/>
        <v>0</v>
      </c>
      <c r="R258" s="147">
        <f t="shared" si="125"/>
        <v>0</v>
      </c>
      <c r="S258" s="149">
        <f t="shared" si="125"/>
        <v>0</v>
      </c>
      <c r="T258" s="147">
        <f t="shared" si="125"/>
        <v>0</v>
      </c>
      <c r="U258" s="147">
        <f t="shared" si="125"/>
        <v>0</v>
      </c>
      <c r="V258" s="147">
        <f t="shared" si="125"/>
        <v>0</v>
      </c>
      <c r="W258" s="147">
        <f t="shared" si="125"/>
        <v>0</v>
      </c>
      <c r="X258" s="147">
        <f t="shared" si="125"/>
        <v>0</v>
      </c>
      <c r="Y258" s="147">
        <f t="shared" si="125"/>
        <v>0</v>
      </c>
      <c r="Z258" s="147">
        <f t="shared" si="125"/>
        <v>0</v>
      </c>
      <c r="AA258" s="147">
        <f t="shared" si="125"/>
        <v>0</v>
      </c>
      <c r="AB258" s="147">
        <f t="shared" si="125"/>
        <v>0</v>
      </c>
      <c r="AC258" s="147">
        <f t="shared" si="125"/>
        <v>0</v>
      </c>
      <c r="AD258" s="147">
        <f t="shared" si="125"/>
        <v>0</v>
      </c>
      <c r="AE258" s="147">
        <f t="shared" si="125"/>
        <v>0</v>
      </c>
      <c r="AF258" s="147">
        <f t="shared" si="125"/>
        <v>0</v>
      </c>
    </row>
    <row r="259" ht="15" customHeight="1" spans="1:32">
      <c r="A259" s="7"/>
      <c r="B259" s="12" t="s">
        <v>87</v>
      </c>
      <c r="C259" s="147">
        <f t="shared" si="116"/>
        <v>0</v>
      </c>
      <c r="D259" s="147">
        <f t="shared" ref="D259:AF259" si="126">D177/10000</f>
        <v>0</v>
      </c>
      <c r="E259" s="147">
        <f t="shared" si="126"/>
        <v>0</v>
      </c>
      <c r="F259" s="147">
        <f t="shared" si="126"/>
        <v>0</v>
      </c>
      <c r="G259" s="147">
        <f t="shared" si="126"/>
        <v>0</v>
      </c>
      <c r="H259" s="149">
        <f t="shared" si="126"/>
        <v>0</v>
      </c>
      <c r="I259" s="149">
        <f t="shared" si="126"/>
        <v>0</v>
      </c>
      <c r="J259" s="147">
        <f t="shared" si="126"/>
        <v>0</v>
      </c>
      <c r="K259" s="147">
        <f t="shared" si="126"/>
        <v>0</v>
      </c>
      <c r="L259" s="147">
        <f t="shared" si="126"/>
        <v>0</v>
      </c>
      <c r="M259" s="149">
        <f t="shared" si="126"/>
        <v>0</v>
      </c>
      <c r="N259" s="147">
        <f t="shared" si="126"/>
        <v>0</v>
      </c>
      <c r="O259" s="147">
        <f t="shared" si="126"/>
        <v>0</v>
      </c>
      <c r="P259" s="149">
        <f t="shared" si="126"/>
        <v>0</v>
      </c>
      <c r="Q259" s="147">
        <f t="shared" si="126"/>
        <v>0</v>
      </c>
      <c r="R259" s="147">
        <f t="shared" si="126"/>
        <v>0</v>
      </c>
      <c r="S259" s="149">
        <f t="shared" si="126"/>
        <v>0</v>
      </c>
      <c r="T259" s="147">
        <f t="shared" si="126"/>
        <v>0</v>
      </c>
      <c r="U259" s="147">
        <f t="shared" si="126"/>
        <v>0</v>
      </c>
      <c r="V259" s="147">
        <f t="shared" si="126"/>
        <v>0</v>
      </c>
      <c r="W259" s="147">
        <f t="shared" si="126"/>
        <v>0</v>
      </c>
      <c r="X259" s="147">
        <f t="shared" si="126"/>
        <v>0</v>
      </c>
      <c r="Y259" s="147">
        <f t="shared" si="126"/>
        <v>0</v>
      </c>
      <c r="Z259" s="147">
        <f t="shared" si="126"/>
        <v>0</v>
      </c>
      <c r="AA259" s="147">
        <f t="shared" si="126"/>
        <v>0</v>
      </c>
      <c r="AB259" s="147">
        <f t="shared" si="126"/>
        <v>0</v>
      </c>
      <c r="AC259" s="147">
        <f t="shared" si="126"/>
        <v>0</v>
      </c>
      <c r="AD259" s="147">
        <f t="shared" si="126"/>
        <v>0</v>
      </c>
      <c r="AE259" s="147">
        <f t="shared" si="126"/>
        <v>0</v>
      </c>
      <c r="AF259" s="147">
        <f t="shared" si="126"/>
        <v>0</v>
      </c>
    </row>
    <row r="260" ht="15" customHeight="1" spans="1:32">
      <c r="A260" s="7"/>
      <c r="B260" s="12" t="s">
        <v>88</v>
      </c>
      <c r="C260" s="147">
        <f t="shared" si="116"/>
        <v>0</v>
      </c>
      <c r="D260" s="147">
        <f t="shared" ref="D260:AF260" si="127">D178/10000</f>
        <v>0</v>
      </c>
      <c r="E260" s="147">
        <f t="shared" si="127"/>
        <v>0</v>
      </c>
      <c r="F260" s="147">
        <f t="shared" si="127"/>
        <v>0</v>
      </c>
      <c r="G260" s="147">
        <f t="shared" si="127"/>
        <v>0</v>
      </c>
      <c r="H260" s="149">
        <f t="shared" si="127"/>
        <v>0</v>
      </c>
      <c r="I260" s="149">
        <f t="shared" si="127"/>
        <v>0</v>
      </c>
      <c r="J260" s="147">
        <f t="shared" si="127"/>
        <v>0</v>
      </c>
      <c r="K260" s="147">
        <f t="shared" si="127"/>
        <v>0</v>
      </c>
      <c r="L260" s="147">
        <f t="shared" si="127"/>
        <v>0</v>
      </c>
      <c r="M260" s="149">
        <f t="shared" si="127"/>
        <v>0</v>
      </c>
      <c r="N260" s="147">
        <f t="shared" si="127"/>
        <v>0</v>
      </c>
      <c r="O260" s="147">
        <f t="shared" si="127"/>
        <v>0</v>
      </c>
      <c r="P260" s="149">
        <f t="shared" si="127"/>
        <v>0</v>
      </c>
      <c r="Q260" s="147">
        <f t="shared" si="127"/>
        <v>0</v>
      </c>
      <c r="R260" s="147">
        <f t="shared" si="127"/>
        <v>0</v>
      </c>
      <c r="S260" s="149">
        <f t="shared" si="127"/>
        <v>0</v>
      </c>
      <c r="T260" s="147">
        <f t="shared" si="127"/>
        <v>0</v>
      </c>
      <c r="U260" s="147">
        <f t="shared" si="127"/>
        <v>0</v>
      </c>
      <c r="V260" s="147">
        <f t="shared" si="127"/>
        <v>0</v>
      </c>
      <c r="W260" s="147">
        <f t="shared" si="127"/>
        <v>0</v>
      </c>
      <c r="X260" s="147">
        <f t="shared" si="127"/>
        <v>0</v>
      </c>
      <c r="Y260" s="147">
        <f t="shared" si="127"/>
        <v>0</v>
      </c>
      <c r="Z260" s="147">
        <f t="shared" si="127"/>
        <v>0</v>
      </c>
      <c r="AA260" s="147">
        <f t="shared" si="127"/>
        <v>0</v>
      </c>
      <c r="AB260" s="147">
        <f t="shared" si="127"/>
        <v>0</v>
      </c>
      <c r="AC260" s="147">
        <f t="shared" si="127"/>
        <v>0</v>
      </c>
      <c r="AD260" s="147">
        <f t="shared" si="127"/>
        <v>0</v>
      </c>
      <c r="AE260" s="147">
        <f t="shared" si="127"/>
        <v>0</v>
      </c>
      <c r="AF260" s="147">
        <f t="shared" si="127"/>
        <v>0</v>
      </c>
    </row>
    <row r="261" ht="15" customHeight="1" spans="1:32">
      <c r="A261" s="7"/>
      <c r="B261" s="12" t="s">
        <v>89</v>
      </c>
      <c r="C261" s="147">
        <f t="shared" si="116"/>
        <v>0</v>
      </c>
      <c r="D261" s="147">
        <f t="shared" ref="D261:AF261" si="128">D179/10000</f>
        <v>0</v>
      </c>
      <c r="E261" s="147">
        <f t="shared" si="128"/>
        <v>0</v>
      </c>
      <c r="F261" s="147">
        <f t="shared" si="128"/>
        <v>0</v>
      </c>
      <c r="G261" s="147">
        <f t="shared" si="128"/>
        <v>0</v>
      </c>
      <c r="H261" s="149">
        <f t="shared" si="128"/>
        <v>0</v>
      </c>
      <c r="I261" s="149">
        <f t="shared" si="128"/>
        <v>0</v>
      </c>
      <c r="J261" s="147">
        <f t="shared" si="128"/>
        <v>0</v>
      </c>
      <c r="K261" s="147">
        <f t="shared" si="128"/>
        <v>0</v>
      </c>
      <c r="L261" s="147">
        <f t="shared" si="128"/>
        <v>0</v>
      </c>
      <c r="M261" s="149">
        <f t="shared" si="128"/>
        <v>0</v>
      </c>
      <c r="N261" s="147">
        <f t="shared" si="128"/>
        <v>0</v>
      </c>
      <c r="O261" s="147">
        <f t="shared" si="128"/>
        <v>0</v>
      </c>
      <c r="P261" s="149">
        <f t="shared" si="128"/>
        <v>0</v>
      </c>
      <c r="Q261" s="147">
        <f t="shared" si="128"/>
        <v>0</v>
      </c>
      <c r="R261" s="147">
        <f t="shared" si="128"/>
        <v>0</v>
      </c>
      <c r="S261" s="149">
        <f t="shared" si="128"/>
        <v>0</v>
      </c>
      <c r="T261" s="147">
        <f t="shared" si="128"/>
        <v>0</v>
      </c>
      <c r="U261" s="147">
        <f t="shared" si="128"/>
        <v>0</v>
      </c>
      <c r="V261" s="147">
        <f t="shared" si="128"/>
        <v>0</v>
      </c>
      <c r="W261" s="147">
        <f t="shared" si="128"/>
        <v>0</v>
      </c>
      <c r="X261" s="147">
        <f t="shared" si="128"/>
        <v>0</v>
      </c>
      <c r="Y261" s="147">
        <f t="shared" si="128"/>
        <v>0</v>
      </c>
      <c r="Z261" s="147">
        <f t="shared" si="128"/>
        <v>0</v>
      </c>
      <c r="AA261" s="147">
        <f t="shared" si="128"/>
        <v>0</v>
      </c>
      <c r="AB261" s="147">
        <f t="shared" si="128"/>
        <v>0</v>
      </c>
      <c r="AC261" s="147">
        <f t="shared" si="128"/>
        <v>0</v>
      </c>
      <c r="AD261" s="147">
        <f t="shared" si="128"/>
        <v>0</v>
      </c>
      <c r="AE261" s="147">
        <f t="shared" si="128"/>
        <v>0</v>
      </c>
      <c r="AF261" s="147">
        <f t="shared" si="128"/>
        <v>0</v>
      </c>
    </row>
    <row r="262" ht="15" customHeight="1" spans="1:32">
      <c r="A262" s="7"/>
      <c r="B262" s="12" t="s">
        <v>90</v>
      </c>
      <c r="C262" s="147">
        <f t="shared" si="116"/>
        <v>0</v>
      </c>
      <c r="D262" s="147">
        <f t="shared" ref="D262:AF262" si="129">D180/10000</f>
        <v>0</v>
      </c>
      <c r="E262" s="147">
        <f t="shared" si="129"/>
        <v>0</v>
      </c>
      <c r="F262" s="147">
        <f t="shared" si="129"/>
        <v>0</v>
      </c>
      <c r="G262" s="147">
        <f t="shared" si="129"/>
        <v>0</v>
      </c>
      <c r="H262" s="149">
        <f t="shared" si="129"/>
        <v>0</v>
      </c>
      <c r="I262" s="149">
        <f t="shared" si="129"/>
        <v>0</v>
      </c>
      <c r="J262" s="147">
        <f t="shared" si="129"/>
        <v>0</v>
      </c>
      <c r="K262" s="147">
        <f t="shared" si="129"/>
        <v>0</v>
      </c>
      <c r="L262" s="147">
        <f t="shared" si="129"/>
        <v>0</v>
      </c>
      <c r="M262" s="149">
        <f t="shared" si="129"/>
        <v>0</v>
      </c>
      <c r="N262" s="147">
        <f t="shared" si="129"/>
        <v>0</v>
      </c>
      <c r="O262" s="147">
        <f t="shared" si="129"/>
        <v>0</v>
      </c>
      <c r="P262" s="149">
        <f t="shared" si="129"/>
        <v>0</v>
      </c>
      <c r="Q262" s="147">
        <f t="shared" si="129"/>
        <v>0</v>
      </c>
      <c r="R262" s="147">
        <f t="shared" si="129"/>
        <v>0</v>
      </c>
      <c r="S262" s="149">
        <f t="shared" si="129"/>
        <v>0</v>
      </c>
      <c r="T262" s="147">
        <f t="shared" si="129"/>
        <v>0</v>
      </c>
      <c r="U262" s="147">
        <f t="shared" si="129"/>
        <v>0</v>
      </c>
      <c r="V262" s="147">
        <f t="shared" si="129"/>
        <v>0</v>
      </c>
      <c r="W262" s="147">
        <f t="shared" si="129"/>
        <v>0</v>
      </c>
      <c r="X262" s="147">
        <f t="shared" si="129"/>
        <v>0</v>
      </c>
      <c r="Y262" s="147">
        <f t="shared" si="129"/>
        <v>0</v>
      </c>
      <c r="Z262" s="147">
        <f t="shared" si="129"/>
        <v>0</v>
      </c>
      <c r="AA262" s="147">
        <f t="shared" si="129"/>
        <v>0</v>
      </c>
      <c r="AB262" s="147">
        <f t="shared" si="129"/>
        <v>0</v>
      </c>
      <c r="AC262" s="147">
        <f t="shared" si="129"/>
        <v>0</v>
      </c>
      <c r="AD262" s="147">
        <f t="shared" si="129"/>
        <v>0</v>
      </c>
      <c r="AE262" s="147">
        <f t="shared" si="129"/>
        <v>0</v>
      </c>
      <c r="AF262" s="147">
        <f t="shared" si="129"/>
        <v>0</v>
      </c>
    </row>
    <row r="263" ht="15" customHeight="1" spans="1:32">
      <c r="A263" s="7"/>
      <c r="B263" s="12" t="s">
        <v>91</v>
      </c>
      <c r="C263" s="147">
        <f t="shared" si="116"/>
        <v>0</v>
      </c>
      <c r="D263" s="147">
        <f t="shared" ref="D263:AF263" si="130">D181/10000</f>
        <v>0</v>
      </c>
      <c r="E263" s="147">
        <f t="shared" si="130"/>
        <v>0</v>
      </c>
      <c r="F263" s="147">
        <f t="shared" si="130"/>
        <v>0</v>
      </c>
      <c r="G263" s="147">
        <f t="shared" si="130"/>
        <v>0</v>
      </c>
      <c r="H263" s="149">
        <f t="shared" si="130"/>
        <v>0</v>
      </c>
      <c r="I263" s="149">
        <f t="shared" si="130"/>
        <v>0</v>
      </c>
      <c r="J263" s="147">
        <f t="shared" si="130"/>
        <v>0</v>
      </c>
      <c r="K263" s="147">
        <f t="shared" si="130"/>
        <v>0</v>
      </c>
      <c r="L263" s="147">
        <f t="shared" si="130"/>
        <v>0</v>
      </c>
      <c r="M263" s="149">
        <f t="shared" si="130"/>
        <v>0</v>
      </c>
      <c r="N263" s="147">
        <f t="shared" si="130"/>
        <v>0</v>
      </c>
      <c r="O263" s="147">
        <f t="shared" si="130"/>
        <v>0</v>
      </c>
      <c r="P263" s="149">
        <f t="shared" si="130"/>
        <v>0</v>
      </c>
      <c r="Q263" s="147">
        <f t="shared" si="130"/>
        <v>0</v>
      </c>
      <c r="R263" s="147">
        <f t="shared" si="130"/>
        <v>0</v>
      </c>
      <c r="S263" s="149">
        <f t="shared" si="130"/>
        <v>0</v>
      </c>
      <c r="T263" s="147">
        <f t="shared" si="130"/>
        <v>0</v>
      </c>
      <c r="U263" s="147">
        <f t="shared" si="130"/>
        <v>0</v>
      </c>
      <c r="V263" s="147">
        <f t="shared" si="130"/>
        <v>0</v>
      </c>
      <c r="W263" s="147">
        <f t="shared" si="130"/>
        <v>0</v>
      </c>
      <c r="X263" s="147">
        <f t="shared" si="130"/>
        <v>0</v>
      </c>
      <c r="Y263" s="147">
        <f t="shared" si="130"/>
        <v>0</v>
      </c>
      <c r="Z263" s="147">
        <f t="shared" si="130"/>
        <v>0</v>
      </c>
      <c r="AA263" s="147">
        <f t="shared" si="130"/>
        <v>0</v>
      </c>
      <c r="AB263" s="147">
        <f t="shared" si="130"/>
        <v>0</v>
      </c>
      <c r="AC263" s="147">
        <f t="shared" si="130"/>
        <v>0</v>
      </c>
      <c r="AD263" s="147">
        <f t="shared" si="130"/>
        <v>0</v>
      </c>
      <c r="AE263" s="147">
        <f t="shared" si="130"/>
        <v>0</v>
      </c>
      <c r="AF263" s="147">
        <f t="shared" si="130"/>
        <v>0</v>
      </c>
    </row>
    <row r="264" ht="15" customHeight="1" spans="1:32">
      <c r="A264" s="7"/>
      <c r="B264" s="12" t="s">
        <v>92</v>
      </c>
      <c r="C264" s="147">
        <f t="shared" si="116"/>
        <v>0</v>
      </c>
      <c r="D264" s="147">
        <f t="shared" ref="D264:AF264" si="131">D182/10000</f>
        <v>0</v>
      </c>
      <c r="E264" s="147">
        <f t="shared" si="131"/>
        <v>0</v>
      </c>
      <c r="F264" s="147">
        <f t="shared" si="131"/>
        <v>0</v>
      </c>
      <c r="G264" s="147">
        <f t="shared" si="131"/>
        <v>0</v>
      </c>
      <c r="H264" s="149">
        <f t="shared" si="131"/>
        <v>0</v>
      </c>
      <c r="I264" s="149">
        <f t="shared" si="131"/>
        <v>0</v>
      </c>
      <c r="J264" s="147">
        <f t="shared" si="131"/>
        <v>0</v>
      </c>
      <c r="K264" s="147">
        <f t="shared" si="131"/>
        <v>0</v>
      </c>
      <c r="L264" s="147">
        <f t="shared" si="131"/>
        <v>0</v>
      </c>
      <c r="M264" s="149">
        <f t="shared" si="131"/>
        <v>0</v>
      </c>
      <c r="N264" s="147">
        <f t="shared" si="131"/>
        <v>0</v>
      </c>
      <c r="O264" s="147">
        <f t="shared" si="131"/>
        <v>0</v>
      </c>
      <c r="P264" s="149">
        <f t="shared" si="131"/>
        <v>0</v>
      </c>
      <c r="Q264" s="147">
        <f t="shared" si="131"/>
        <v>0</v>
      </c>
      <c r="R264" s="147">
        <f t="shared" si="131"/>
        <v>0</v>
      </c>
      <c r="S264" s="149">
        <f t="shared" si="131"/>
        <v>0</v>
      </c>
      <c r="T264" s="147">
        <f t="shared" si="131"/>
        <v>0</v>
      </c>
      <c r="U264" s="147">
        <f t="shared" si="131"/>
        <v>0</v>
      </c>
      <c r="V264" s="147">
        <f t="shared" si="131"/>
        <v>0</v>
      </c>
      <c r="W264" s="147">
        <f t="shared" si="131"/>
        <v>0</v>
      </c>
      <c r="X264" s="147">
        <f t="shared" si="131"/>
        <v>0</v>
      </c>
      <c r="Y264" s="147">
        <f t="shared" si="131"/>
        <v>0</v>
      </c>
      <c r="Z264" s="147">
        <f t="shared" si="131"/>
        <v>0</v>
      </c>
      <c r="AA264" s="147">
        <f t="shared" si="131"/>
        <v>0</v>
      </c>
      <c r="AB264" s="147">
        <f t="shared" si="131"/>
        <v>0</v>
      </c>
      <c r="AC264" s="147">
        <f t="shared" si="131"/>
        <v>0</v>
      </c>
      <c r="AD264" s="147">
        <f t="shared" si="131"/>
        <v>0</v>
      </c>
      <c r="AE264" s="147">
        <f t="shared" si="131"/>
        <v>0</v>
      </c>
      <c r="AF264" s="147">
        <f t="shared" si="131"/>
        <v>0</v>
      </c>
    </row>
    <row r="265" ht="15" customHeight="1" spans="1:32">
      <c r="A265" s="7"/>
      <c r="B265" s="12" t="s">
        <v>93</v>
      </c>
      <c r="C265" s="147">
        <f t="shared" si="116"/>
        <v>0</v>
      </c>
      <c r="D265" s="147">
        <f t="shared" ref="D265:AF265" si="132">D183/10000</f>
        <v>0</v>
      </c>
      <c r="E265" s="147">
        <f t="shared" si="132"/>
        <v>0</v>
      </c>
      <c r="F265" s="147">
        <f t="shared" si="132"/>
        <v>0</v>
      </c>
      <c r="G265" s="147">
        <f t="shared" si="132"/>
        <v>0</v>
      </c>
      <c r="H265" s="149">
        <f t="shared" si="132"/>
        <v>0</v>
      </c>
      <c r="I265" s="149">
        <f t="shared" si="132"/>
        <v>0</v>
      </c>
      <c r="J265" s="147">
        <f t="shared" si="132"/>
        <v>0</v>
      </c>
      <c r="K265" s="147">
        <f t="shared" si="132"/>
        <v>0</v>
      </c>
      <c r="L265" s="147">
        <f t="shared" si="132"/>
        <v>0</v>
      </c>
      <c r="M265" s="149">
        <f t="shared" si="132"/>
        <v>0</v>
      </c>
      <c r="N265" s="147">
        <f t="shared" si="132"/>
        <v>0</v>
      </c>
      <c r="O265" s="147">
        <f t="shared" si="132"/>
        <v>0</v>
      </c>
      <c r="P265" s="149">
        <f t="shared" si="132"/>
        <v>0</v>
      </c>
      <c r="Q265" s="147">
        <f t="shared" si="132"/>
        <v>0</v>
      </c>
      <c r="R265" s="147">
        <f t="shared" si="132"/>
        <v>0</v>
      </c>
      <c r="S265" s="149">
        <f t="shared" si="132"/>
        <v>0</v>
      </c>
      <c r="T265" s="147">
        <f t="shared" si="132"/>
        <v>0</v>
      </c>
      <c r="U265" s="147">
        <f t="shared" si="132"/>
        <v>0</v>
      </c>
      <c r="V265" s="147">
        <f t="shared" si="132"/>
        <v>0</v>
      </c>
      <c r="W265" s="147">
        <f t="shared" si="132"/>
        <v>0</v>
      </c>
      <c r="X265" s="147">
        <f t="shared" si="132"/>
        <v>0</v>
      </c>
      <c r="Y265" s="147">
        <f t="shared" si="132"/>
        <v>0</v>
      </c>
      <c r="Z265" s="147">
        <f t="shared" si="132"/>
        <v>0</v>
      </c>
      <c r="AA265" s="147">
        <f t="shared" si="132"/>
        <v>0</v>
      </c>
      <c r="AB265" s="147">
        <f t="shared" si="132"/>
        <v>0</v>
      </c>
      <c r="AC265" s="147">
        <f t="shared" si="132"/>
        <v>0</v>
      </c>
      <c r="AD265" s="147">
        <f t="shared" si="132"/>
        <v>0</v>
      </c>
      <c r="AE265" s="147">
        <f t="shared" si="132"/>
        <v>0</v>
      </c>
      <c r="AF265" s="147">
        <f t="shared" si="132"/>
        <v>0</v>
      </c>
    </row>
    <row r="266" ht="15" customHeight="1" spans="1:32">
      <c r="A266" s="7"/>
      <c r="B266" s="13" t="s">
        <v>94</v>
      </c>
      <c r="C266" s="147">
        <f t="shared" si="116"/>
        <v>0</v>
      </c>
      <c r="D266" s="147">
        <f t="shared" ref="D266:AF266" si="133">D184/10000</f>
        <v>0</v>
      </c>
      <c r="E266" s="147">
        <f t="shared" si="133"/>
        <v>0</v>
      </c>
      <c r="F266" s="147">
        <f t="shared" si="133"/>
        <v>0</v>
      </c>
      <c r="G266" s="147">
        <f t="shared" si="133"/>
        <v>0</v>
      </c>
      <c r="H266" s="149">
        <f t="shared" si="133"/>
        <v>0</v>
      </c>
      <c r="I266" s="149">
        <f t="shared" si="133"/>
        <v>0</v>
      </c>
      <c r="J266" s="147">
        <f t="shared" si="133"/>
        <v>0</v>
      </c>
      <c r="K266" s="147">
        <f t="shared" si="133"/>
        <v>0</v>
      </c>
      <c r="L266" s="147">
        <f t="shared" si="133"/>
        <v>0</v>
      </c>
      <c r="M266" s="149">
        <f t="shared" si="133"/>
        <v>0</v>
      </c>
      <c r="N266" s="147">
        <f t="shared" si="133"/>
        <v>0</v>
      </c>
      <c r="O266" s="147">
        <f t="shared" si="133"/>
        <v>0</v>
      </c>
      <c r="P266" s="149">
        <f t="shared" si="133"/>
        <v>0</v>
      </c>
      <c r="Q266" s="147">
        <f t="shared" si="133"/>
        <v>0</v>
      </c>
      <c r="R266" s="147">
        <f t="shared" si="133"/>
        <v>0</v>
      </c>
      <c r="S266" s="149">
        <f t="shared" si="133"/>
        <v>0</v>
      </c>
      <c r="T266" s="147">
        <f t="shared" si="133"/>
        <v>0</v>
      </c>
      <c r="U266" s="147">
        <f t="shared" si="133"/>
        <v>0</v>
      </c>
      <c r="V266" s="147">
        <f t="shared" si="133"/>
        <v>0</v>
      </c>
      <c r="W266" s="147">
        <f t="shared" si="133"/>
        <v>0</v>
      </c>
      <c r="X266" s="147">
        <f t="shared" si="133"/>
        <v>0</v>
      </c>
      <c r="Y266" s="147">
        <f t="shared" si="133"/>
        <v>0</v>
      </c>
      <c r="Z266" s="147">
        <f t="shared" si="133"/>
        <v>0</v>
      </c>
      <c r="AA266" s="147">
        <f t="shared" si="133"/>
        <v>0</v>
      </c>
      <c r="AB266" s="147">
        <f t="shared" si="133"/>
        <v>0</v>
      </c>
      <c r="AC266" s="147">
        <f t="shared" si="133"/>
        <v>0</v>
      </c>
      <c r="AD266" s="147">
        <f t="shared" si="133"/>
        <v>0</v>
      </c>
      <c r="AE266" s="147">
        <f t="shared" si="133"/>
        <v>0</v>
      </c>
      <c r="AF266" s="147">
        <f t="shared" si="133"/>
        <v>0</v>
      </c>
    </row>
    <row r="267" ht="15" customHeight="1" spans="1:32">
      <c r="A267" s="7"/>
      <c r="B267" s="13" t="s">
        <v>95</v>
      </c>
      <c r="C267" s="147">
        <f t="shared" si="116"/>
        <v>0</v>
      </c>
      <c r="D267" s="147">
        <f t="shared" ref="D267:AF267" si="134">D185/10000</f>
        <v>0</v>
      </c>
      <c r="E267" s="147">
        <f t="shared" si="134"/>
        <v>0</v>
      </c>
      <c r="F267" s="147">
        <f t="shared" si="134"/>
        <v>0</v>
      </c>
      <c r="G267" s="147">
        <f t="shared" si="134"/>
        <v>0</v>
      </c>
      <c r="H267" s="149">
        <f t="shared" si="134"/>
        <v>0</v>
      </c>
      <c r="I267" s="149">
        <f t="shared" si="134"/>
        <v>0</v>
      </c>
      <c r="J267" s="147">
        <f t="shared" si="134"/>
        <v>0</v>
      </c>
      <c r="K267" s="147">
        <f t="shared" si="134"/>
        <v>0</v>
      </c>
      <c r="L267" s="147">
        <f t="shared" si="134"/>
        <v>0</v>
      </c>
      <c r="M267" s="149">
        <f t="shared" si="134"/>
        <v>0</v>
      </c>
      <c r="N267" s="147">
        <f t="shared" si="134"/>
        <v>0</v>
      </c>
      <c r="O267" s="147">
        <f t="shared" si="134"/>
        <v>0</v>
      </c>
      <c r="P267" s="149">
        <f t="shared" si="134"/>
        <v>0</v>
      </c>
      <c r="Q267" s="147">
        <f t="shared" si="134"/>
        <v>0</v>
      </c>
      <c r="R267" s="147">
        <f t="shared" si="134"/>
        <v>0</v>
      </c>
      <c r="S267" s="149">
        <f t="shared" si="134"/>
        <v>0</v>
      </c>
      <c r="T267" s="147">
        <f t="shared" si="134"/>
        <v>0</v>
      </c>
      <c r="U267" s="147">
        <f t="shared" si="134"/>
        <v>0</v>
      </c>
      <c r="V267" s="147">
        <f t="shared" si="134"/>
        <v>0</v>
      </c>
      <c r="W267" s="147">
        <f t="shared" si="134"/>
        <v>0</v>
      </c>
      <c r="X267" s="147">
        <f t="shared" si="134"/>
        <v>0</v>
      </c>
      <c r="Y267" s="147">
        <f t="shared" si="134"/>
        <v>0</v>
      </c>
      <c r="Z267" s="147">
        <f t="shared" si="134"/>
        <v>0</v>
      </c>
      <c r="AA267" s="147">
        <f t="shared" si="134"/>
        <v>0</v>
      </c>
      <c r="AB267" s="147">
        <f t="shared" si="134"/>
        <v>0</v>
      </c>
      <c r="AC267" s="147">
        <f t="shared" si="134"/>
        <v>0</v>
      </c>
      <c r="AD267" s="147">
        <f t="shared" si="134"/>
        <v>0</v>
      </c>
      <c r="AE267" s="147">
        <f t="shared" si="134"/>
        <v>0</v>
      </c>
      <c r="AF267" s="147">
        <f t="shared" si="134"/>
        <v>0</v>
      </c>
    </row>
    <row r="268" ht="15" customHeight="1" spans="1:32">
      <c r="A268" s="7"/>
      <c r="B268" s="13" t="s">
        <v>96</v>
      </c>
      <c r="C268" s="147">
        <f t="shared" si="116"/>
        <v>1.6</v>
      </c>
      <c r="D268" s="147">
        <f t="shared" ref="D268:AF268" si="135">D186/10000</f>
        <v>0</v>
      </c>
      <c r="E268" s="147">
        <f t="shared" si="135"/>
        <v>1.6</v>
      </c>
      <c r="F268" s="147">
        <f t="shared" si="135"/>
        <v>0</v>
      </c>
      <c r="G268" s="147">
        <f t="shared" si="135"/>
        <v>0</v>
      </c>
      <c r="H268" s="149">
        <f t="shared" si="135"/>
        <v>0</v>
      </c>
      <c r="I268" s="149">
        <f t="shared" si="135"/>
        <v>0</v>
      </c>
      <c r="J268" s="147">
        <f t="shared" si="135"/>
        <v>0</v>
      </c>
      <c r="K268" s="147">
        <f t="shared" si="135"/>
        <v>0</v>
      </c>
      <c r="L268" s="147">
        <f t="shared" si="135"/>
        <v>0</v>
      </c>
      <c r="M268" s="149">
        <f t="shared" si="135"/>
        <v>0</v>
      </c>
      <c r="N268" s="147">
        <f t="shared" si="135"/>
        <v>0</v>
      </c>
      <c r="O268" s="147">
        <f t="shared" si="135"/>
        <v>0</v>
      </c>
      <c r="P268" s="149">
        <f t="shared" si="135"/>
        <v>0</v>
      </c>
      <c r="Q268" s="147">
        <f t="shared" si="135"/>
        <v>0</v>
      </c>
      <c r="R268" s="147">
        <f t="shared" si="135"/>
        <v>0</v>
      </c>
      <c r="S268" s="149">
        <f t="shared" si="135"/>
        <v>0</v>
      </c>
      <c r="T268" s="147">
        <f t="shared" si="135"/>
        <v>0</v>
      </c>
      <c r="U268" s="147">
        <f t="shared" si="135"/>
        <v>0</v>
      </c>
      <c r="V268" s="147">
        <f t="shared" si="135"/>
        <v>0</v>
      </c>
      <c r="W268" s="147">
        <f t="shared" si="135"/>
        <v>0</v>
      </c>
      <c r="X268" s="147">
        <f t="shared" si="135"/>
        <v>0</v>
      </c>
      <c r="Y268" s="147">
        <f t="shared" si="135"/>
        <v>0</v>
      </c>
      <c r="Z268" s="147">
        <f t="shared" si="135"/>
        <v>0</v>
      </c>
      <c r="AA268" s="147">
        <f t="shared" si="135"/>
        <v>0</v>
      </c>
      <c r="AB268" s="147">
        <f t="shared" si="135"/>
        <v>0</v>
      </c>
      <c r="AC268" s="147">
        <f t="shared" si="135"/>
        <v>0</v>
      </c>
      <c r="AD268" s="147">
        <f t="shared" si="135"/>
        <v>0</v>
      </c>
      <c r="AE268" s="147">
        <f t="shared" si="135"/>
        <v>0</v>
      </c>
      <c r="AF268" s="147">
        <f t="shared" si="135"/>
        <v>0</v>
      </c>
    </row>
    <row r="269" ht="15" customHeight="1" spans="1:32">
      <c r="A269" s="7"/>
      <c r="B269" s="14" t="s">
        <v>97</v>
      </c>
      <c r="C269" s="155">
        <f t="shared" si="116"/>
        <v>2980.239233</v>
      </c>
      <c r="D269" s="155">
        <f t="shared" ref="D269:AF269" si="136">D187/10000</f>
        <v>105.442888992012</v>
      </c>
      <c r="E269" s="155">
        <f t="shared" si="136"/>
        <v>389.781963</v>
      </c>
      <c r="F269" s="155">
        <f t="shared" si="136"/>
        <v>5.312837</v>
      </c>
      <c r="G269" s="155">
        <f t="shared" si="136"/>
        <v>0.686879</v>
      </c>
      <c r="H269" s="149">
        <f t="shared" si="136"/>
        <v>1993.41616100799</v>
      </c>
      <c r="I269" s="149">
        <f t="shared" si="136"/>
        <v>23.844477</v>
      </c>
      <c r="J269" s="155">
        <f t="shared" si="136"/>
        <v>5.758462</v>
      </c>
      <c r="K269" s="155">
        <f t="shared" si="136"/>
        <v>14.872929</v>
      </c>
      <c r="L269" s="155">
        <f t="shared" si="136"/>
        <v>3.213086</v>
      </c>
      <c r="M269" s="149">
        <f t="shared" si="136"/>
        <v>49.04061</v>
      </c>
      <c r="N269" s="155">
        <f t="shared" si="136"/>
        <v>45.243393</v>
      </c>
      <c r="O269" s="155">
        <f t="shared" si="136"/>
        <v>3.797217</v>
      </c>
      <c r="P269" s="149">
        <f t="shared" si="136"/>
        <v>7.207845</v>
      </c>
      <c r="Q269" s="155">
        <f t="shared" si="136"/>
        <v>0.672779</v>
      </c>
      <c r="R269" s="155">
        <f t="shared" si="136"/>
        <v>6.535066</v>
      </c>
      <c r="S269" s="149">
        <f t="shared" si="136"/>
        <v>405.505572</v>
      </c>
      <c r="T269" s="155">
        <f t="shared" si="136"/>
        <v>128.099895</v>
      </c>
      <c r="U269" s="155">
        <f t="shared" si="136"/>
        <v>6.265619</v>
      </c>
      <c r="V269" s="155">
        <f t="shared" si="136"/>
        <v>136.745333</v>
      </c>
      <c r="W269" s="155">
        <f t="shared" si="136"/>
        <v>131.187641</v>
      </c>
      <c r="X269" s="155">
        <f t="shared" si="136"/>
        <v>0.566959</v>
      </c>
      <c r="Y269" s="155">
        <f t="shared" si="136"/>
        <v>2.640125</v>
      </c>
      <c r="Z269" s="155">
        <f t="shared" si="136"/>
        <v>130.262866</v>
      </c>
      <c r="AA269" s="155">
        <f t="shared" si="136"/>
        <v>0.924775</v>
      </c>
      <c r="AB269" s="155">
        <f t="shared" si="136"/>
        <v>4.67157724691825</v>
      </c>
      <c r="AC269" s="155">
        <f t="shared" si="136"/>
        <v>0.905314</v>
      </c>
      <c r="AD269" s="155">
        <f t="shared" si="136"/>
        <v>0.688727753081753</v>
      </c>
      <c r="AE269" s="155">
        <f t="shared" si="136"/>
        <v>0</v>
      </c>
      <c r="AF269" s="155">
        <f t="shared" si="136"/>
        <v>0</v>
      </c>
    </row>
    <row r="270" ht="15" customHeight="1" spans="1:32">
      <c r="A270" s="7" t="s">
        <v>98</v>
      </c>
      <c r="B270" s="16" t="s">
        <v>99</v>
      </c>
      <c r="C270" s="147">
        <f t="shared" si="116"/>
        <v>3711.453008</v>
      </c>
      <c r="D270" s="147">
        <f t="shared" ref="D270:AF270" si="137">D188/10000</f>
        <v>0</v>
      </c>
      <c r="E270" s="147">
        <f t="shared" si="137"/>
        <v>-254.599522</v>
      </c>
      <c r="F270" s="147">
        <f t="shared" si="137"/>
        <v>59.680828</v>
      </c>
      <c r="G270" s="147">
        <f t="shared" si="137"/>
        <v>46.860602</v>
      </c>
      <c r="H270" s="149">
        <f t="shared" si="137"/>
        <v>2580.659374</v>
      </c>
      <c r="I270" s="149">
        <f t="shared" si="137"/>
        <v>229.141045</v>
      </c>
      <c r="J270" s="147">
        <f t="shared" si="137"/>
        <v>64.596478</v>
      </c>
      <c r="K270" s="147">
        <f t="shared" si="137"/>
        <v>75.11678</v>
      </c>
      <c r="L270" s="147">
        <f t="shared" si="137"/>
        <v>89.427787</v>
      </c>
      <c r="M270" s="149">
        <f t="shared" si="137"/>
        <v>116.452055</v>
      </c>
      <c r="N270" s="147">
        <f t="shared" si="137"/>
        <v>88.785089</v>
      </c>
      <c r="O270" s="147">
        <f t="shared" si="137"/>
        <v>27.666966</v>
      </c>
      <c r="P270" s="149">
        <f t="shared" si="137"/>
        <v>171.024776</v>
      </c>
      <c r="Q270" s="147">
        <f t="shared" si="137"/>
        <v>123.940708</v>
      </c>
      <c r="R270" s="147">
        <f t="shared" si="137"/>
        <v>47.084068</v>
      </c>
      <c r="S270" s="149">
        <f t="shared" si="137"/>
        <v>762.23385</v>
      </c>
      <c r="T270" s="147">
        <f t="shared" si="137"/>
        <v>206.856899</v>
      </c>
      <c r="U270" s="147">
        <f t="shared" si="137"/>
        <v>290.261533</v>
      </c>
      <c r="V270" s="147">
        <f t="shared" si="137"/>
        <v>79.494566</v>
      </c>
      <c r="W270" s="147">
        <f t="shared" si="137"/>
        <v>90.527619</v>
      </c>
      <c r="X270" s="147">
        <f t="shared" si="137"/>
        <v>30.841399</v>
      </c>
      <c r="Y270" s="147">
        <f t="shared" si="137"/>
        <v>64.251834</v>
      </c>
      <c r="Z270" s="147">
        <f t="shared" si="137"/>
        <v>45.4</v>
      </c>
      <c r="AA270" s="147">
        <f t="shared" si="137"/>
        <v>45.127619</v>
      </c>
      <c r="AB270" s="147">
        <f t="shared" si="137"/>
        <v>169.075326</v>
      </c>
      <c r="AC270" s="147">
        <f t="shared" si="137"/>
        <v>73.8</v>
      </c>
      <c r="AD270" s="147">
        <f t="shared" si="137"/>
        <v>29</v>
      </c>
      <c r="AE270" s="147">
        <f t="shared" si="137"/>
        <v>18.386207</v>
      </c>
      <c r="AF270" s="147">
        <f t="shared" si="137"/>
        <v>0</v>
      </c>
    </row>
    <row r="271" ht="15" customHeight="1" spans="1:32">
      <c r="A271" s="7"/>
      <c r="B271" s="13" t="s">
        <v>100</v>
      </c>
      <c r="C271" s="147">
        <f t="shared" si="116"/>
        <v>-33.788</v>
      </c>
      <c r="D271" s="147">
        <f t="shared" ref="D271:AF271" si="138">D189/10000</f>
        <v>0</v>
      </c>
      <c r="E271" s="147">
        <f t="shared" si="138"/>
        <v>-33.788</v>
      </c>
      <c r="F271" s="147">
        <f t="shared" si="138"/>
        <v>0</v>
      </c>
      <c r="G271" s="147">
        <f t="shared" si="138"/>
        <v>0</v>
      </c>
      <c r="H271" s="149">
        <f t="shared" si="138"/>
        <v>0</v>
      </c>
      <c r="I271" s="149">
        <f t="shared" si="138"/>
        <v>0</v>
      </c>
      <c r="J271" s="147">
        <f t="shared" si="138"/>
        <v>0</v>
      </c>
      <c r="K271" s="147">
        <f t="shared" si="138"/>
        <v>0</v>
      </c>
      <c r="L271" s="147">
        <f t="shared" si="138"/>
        <v>0</v>
      </c>
      <c r="M271" s="149">
        <f t="shared" si="138"/>
        <v>0</v>
      </c>
      <c r="N271" s="147">
        <f t="shared" si="138"/>
        <v>0</v>
      </c>
      <c r="O271" s="147">
        <f t="shared" si="138"/>
        <v>0</v>
      </c>
      <c r="P271" s="149">
        <f t="shared" si="138"/>
        <v>0</v>
      </c>
      <c r="Q271" s="147">
        <f t="shared" si="138"/>
        <v>0</v>
      </c>
      <c r="R271" s="147">
        <f t="shared" si="138"/>
        <v>0</v>
      </c>
      <c r="S271" s="149">
        <f t="shared" si="138"/>
        <v>0</v>
      </c>
      <c r="T271" s="147">
        <f t="shared" si="138"/>
        <v>0</v>
      </c>
      <c r="U271" s="147">
        <f t="shared" si="138"/>
        <v>0</v>
      </c>
      <c r="V271" s="147">
        <f t="shared" si="138"/>
        <v>0</v>
      </c>
      <c r="W271" s="147">
        <f t="shared" si="138"/>
        <v>0</v>
      </c>
      <c r="X271" s="147">
        <f t="shared" si="138"/>
        <v>0</v>
      </c>
      <c r="Y271" s="147">
        <f t="shared" si="138"/>
        <v>0</v>
      </c>
      <c r="Z271" s="147">
        <f t="shared" si="138"/>
        <v>0</v>
      </c>
      <c r="AA271" s="147">
        <f t="shared" si="138"/>
        <v>0</v>
      </c>
      <c r="AB271" s="147">
        <f t="shared" si="138"/>
        <v>0</v>
      </c>
      <c r="AC271" s="147">
        <f t="shared" si="138"/>
        <v>0</v>
      </c>
      <c r="AD271" s="147">
        <f t="shared" si="138"/>
        <v>0</v>
      </c>
      <c r="AE271" s="147">
        <f t="shared" si="138"/>
        <v>0</v>
      </c>
      <c r="AF271" s="147">
        <f t="shared" si="138"/>
        <v>0</v>
      </c>
    </row>
    <row r="272" ht="15" customHeight="1" spans="1:32">
      <c r="A272" s="7"/>
      <c r="B272" s="13" t="s">
        <v>101</v>
      </c>
      <c r="C272" s="147">
        <f t="shared" si="116"/>
        <v>361.82831</v>
      </c>
      <c r="D272" s="147">
        <f t="shared" ref="D272:AF272" si="139">D190/10000</f>
        <v>0</v>
      </c>
      <c r="E272" s="147">
        <f t="shared" si="139"/>
        <v>60.0617</v>
      </c>
      <c r="F272" s="147">
        <f t="shared" si="139"/>
        <v>2.819</v>
      </c>
      <c r="G272" s="147">
        <f t="shared" si="139"/>
        <v>2.482</v>
      </c>
      <c r="H272" s="149">
        <f t="shared" si="139"/>
        <v>133.250953</v>
      </c>
      <c r="I272" s="149">
        <f t="shared" si="139"/>
        <v>11.77319</v>
      </c>
      <c r="J272" s="147">
        <f t="shared" si="139"/>
        <v>3.1</v>
      </c>
      <c r="K272" s="147">
        <f t="shared" si="139"/>
        <v>3.356293</v>
      </c>
      <c r="L272" s="147">
        <f t="shared" si="139"/>
        <v>5.316897</v>
      </c>
      <c r="M272" s="149">
        <f t="shared" si="139"/>
        <v>5.50771</v>
      </c>
      <c r="N272" s="147">
        <f t="shared" si="139"/>
        <v>3.8707</v>
      </c>
      <c r="O272" s="147">
        <f t="shared" si="139"/>
        <v>1.63701</v>
      </c>
      <c r="P272" s="149">
        <f t="shared" si="139"/>
        <v>6.275677</v>
      </c>
      <c r="Q272" s="147">
        <f t="shared" si="139"/>
        <v>4.318482</v>
      </c>
      <c r="R272" s="147">
        <f t="shared" si="139"/>
        <v>1.957195</v>
      </c>
      <c r="S272" s="149">
        <f t="shared" si="139"/>
        <v>139.65808</v>
      </c>
      <c r="T272" s="147">
        <f t="shared" si="139"/>
        <v>10.844539</v>
      </c>
      <c r="U272" s="147">
        <f t="shared" si="139"/>
        <v>116.32867</v>
      </c>
      <c r="V272" s="147">
        <f t="shared" si="139"/>
        <v>4.395</v>
      </c>
      <c r="W272" s="147">
        <f t="shared" si="139"/>
        <v>4.018331</v>
      </c>
      <c r="X272" s="147">
        <f t="shared" si="139"/>
        <v>1.31</v>
      </c>
      <c r="Y272" s="147">
        <f t="shared" si="139"/>
        <v>2.76154</v>
      </c>
      <c r="Z272" s="147">
        <f t="shared" si="139"/>
        <v>2.04219</v>
      </c>
      <c r="AA272" s="147">
        <f t="shared" si="139"/>
        <v>1.976141</v>
      </c>
      <c r="AB272" s="147">
        <f t="shared" si="139"/>
        <v>95.580346</v>
      </c>
      <c r="AC272" s="147">
        <f t="shared" si="139"/>
        <v>10.446105</v>
      </c>
      <c r="AD272" s="147">
        <f t="shared" si="139"/>
        <v>9.24</v>
      </c>
      <c r="AE272" s="147">
        <f t="shared" si="139"/>
        <v>1.062219</v>
      </c>
      <c r="AF272" s="147">
        <f t="shared" si="139"/>
        <v>0</v>
      </c>
    </row>
    <row r="273" ht="15" customHeight="1" spans="1:32">
      <c r="A273" s="7"/>
      <c r="B273" s="13" t="s">
        <v>102</v>
      </c>
      <c r="C273" s="147">
        <f t="shared" si="116"/>
        <v>3.073212</v>
      </c>
      <c r="D273" s="147">
        <f t="shared" ref="D273:AF273" si="140">D191/10000</f>
        <v>0</v>
      </c>
      <c r="E273" s="147">
        <f t="shared" si="140"/>
        <v>2.290978</v>
      </c>
      <c r="F273" s="147">
        <f t="shared" si="140"/>
        <v>0</v>
      </c>
      <c r="G273" s="147">
        <f t="shared" si="140"/>
        <v>0</v>
      </c>
      <c r="H273" s="149">
        <f t="shared" si="140"/>
        <v>0.47293</v>
      </c>
      <c r="I273" s="149">
        <f t="shared" si="140"/>
        <v>0.069414</v>
      </c>
      <c r="J273" s="147">
        <f t="shared" si="140"/>
        <v>0</v>
      </c>
      <c r="K273" s="147">
        <f t="shared" si="140"/>
        <v>0.069414</v>
      </c>
      <c r="L273" s="147">
        <f t="shared" si="140"/>
        <v>0</v>
      </c>
      <c r="M273" s="149">
        <f t="shared" si="140"/>
        <v>0</v>
      </c>
      <c r="N273" s="147">
        <f t="shared" si="140"/>
        <v>0</v>
      </c>
      <c r="O273" s="147">
        <f t="shared" si="140"/>
        <v>0</v>
      </c>
      <c r="P273" s="149">
        <f t="shared" si="140"/>
        <v>0</v>
      </c>
      <c r="Q273" s="147">
        <f t="shared" si="140"/>
        <v>0</v>
      </c>
      <c r="R273" s="147">
        <f t="shared" si="140"/>
        <v>0</v>
      </c>
      <c r="S273" s="149">
        <f t="shared" si="140"/>
        <v>0.23989</v>
      </c>
      <c r="T273" s="147">
        <f t="shared" si="140"/>
        <v>0</v>
      </c>
      <c r="U273" s="147">
        <f t="shared" si="140"/>
        <v>0</v>
      </c>
      <c r="V273" s="147">
        <f t="shared" si="140"/>
        <v>0</v>
      </c>
      <c r="W273" s="147">
        <f t="shared" si="140"/>
        <v>0</v>
      </c>
      <c r="X273" s="147">
        <f t="shared" si="140"/>
        <v>0</v>
      </c>
      <c r="Y273" s="147">
        <f t="shared" si="140"/>
        <v>0.23989</v>
      </c>
      <c r="Z273" s="147">
        <f t="shared" si="140"/>
        <v>0</v>
      </c>
      <c r="AA273" s="147">
        <f t="shared" si="140"/>
        <v>0</v>
      </c>
      <c r="AB273" s="147">
        <f t="shared" si="140"/>
        <v>0</v>
      </c>
      <c r="AC273" s="147">
        <f t="shared" si="140"/>
        <v>0</v>
      </c>
      <c r="AD273" s="147">
        <f t="shared" si="140"/>
        <v>0</v>
      </c>
      <c r="AE273" s="147">
        <f t="shared" si="140"/>
        <v>0</v>
      </c>
      <c r="AF273" s="147">
        <f t="shared" si="140"/>
        <v>0</v>
      </c>
    </row>
    <row r="274" ht="15" customHeight="1" spans="1:32">
      <c r="A274" s="7"/>
      <c r="B274" s="13" t="s">
        <v>103</v>
      </c>
      <c r="C274" s="147">
        <f t="shared" si="116"/>
        <v>93.172856</v>
      </c>
      <c r="D274" s="147">
        <f t="shared" ref="D274:AF274" si="141">D192/10000</f>
        <v>0</v>
      </c>
      <c r="E274" s="147">
        <f t="shared" si="141"/>
        <v>43.520269</v>
      </c>
      <c r="F274" s="147">
        <f t="shared" si="141"/>
        <v>0</v>
      </c>
      <c r="G274" s="147">
        <f t="shared" si="141"/>
        <v>1.045379</v>
      </c>
      <c r="H274" s="149">
        <f t="shared" si="141"/>
        <v>47.004133</v>
      </c>
      <c r="I274" s="149">
        <f t="shared" si="141"/>
        <v>0</v>
      </c>
      <c r="J274" s="147">
        <f t="shared" si="141"/>
        <v>0</v>
      </c>
      <c r="K274" s="147">
        <f t="shared" si="141"/>
        <v>0</v>
      </c>
      <c r="L274" s="147">
        <f t="shared" si="141"/>
        <v>0</v>
      </c>
      <c r="M274" s="149">
        <f t="shared" si="141"/>
        <v>0</v>
      </c>
      <c r="N274" s="147">
        <f t="shared" si="141"/>
        <v>0</v>
      </c>
      <c r="O274" s="147">
        <f t="shared" si="141"/>
        <v>0</v>
      </c>
      <c r="P274" s="149">
        <f t="shared" si="141"/>
        <v>0</v>
      </c>
      <c r="Q274" s="147">
        <f t="shared" si="141"/>
        <v>0</v>
      </c>
      <c r="R274" s="147">
        <f t="shared" si="141"/>
        <v>0</v>
      </c>
      <c r="S274" s="149">
        <f t="shared" si="141"/>
        <v>1.603075</v>
      </c>
      <c r="T274" s="147">
        <f t="shared" si="141"/>
        <v>1.014638</v>
      </c>
      <c r="U274" s="147">
        <f t="shared" si="141"/>
        <v>0.255842</v>
      </c>
      <c r="V274" s="147">
        <f t="shared" si="141"/>
        <v>0</v>
      </c>
      <c r="W274" s="147">
        <f t="shared" si="141"/>
        <v>0.332595</v>
      </c>
      <c r="X274" s="147">
        <f t="shared" si="141"/>
        <v>0</v>
      </c>
      <c r="Y274" s="147">
        <f t="shared" si="141"/>
        <v>0</v>
      </c>
      <c r="Z274" s="147">
        <f t="shared" si="141"/>
        <v>0.127921</v>
      </c>
      <c r="AA274" s="147">
        <f t="shared" si="141"/>
        <v>0.204674</v>
      </c>
      <c r="AB274" s="147">
        <f t="shared" si="141"/>
        <v>0.051168</v>
      </c>
      <c r="AC274" s="147">
        <f t="shared" si="141"/>
        <v>0.102337</v>
      </c>
      <c r="AD274" s="147">
        <f t="shared" si="141"/>
        <v>0.102337</v>
      </c>
      <c r="AE274" s="147">
        <f t="shared" si="141"/>
        <v>0</v>
      </c>
      <c r="AF274" s="147">
        <f t="shared" si="141"/>
        <v>0</v>
      </c>
    </row>
    <row r="275" ht="15" customHeight="1" spans="1:32">
      <c r="A275" s="7"/>
      <c r="B275" s="13" t="s">
        <v>104</v>
      </c>
      <c r="C275" s="147">
        <f t="shared" si="116"/>
        <v>-21.916075</v>
      </c>
      <c r="D275" s="147">
        <f t="shared" ref="D275:AF275" si="142">D193/10000</f>
        <v>0</v>
      </c>
      <c r="E275" s="147">
        <f t="shared" si="142"/>
        <v>-29.665586</v>
      </c>
      <c r="F275" s="147">
        <f t="shared" si="142"/>
        <v>0</v>
      </c>
      <c r="G275" s="147">
        <f t="shared" si="142"/>
        <v>0</v>
      </c>
      <c r="H275" s="149">
        <f t="shared" si="142"/>
        <v>7.749511</v>
      </c>
      <c r="I275" s="149">
        <f t="shared" si="142"/>
        <v>0</v>
      </c>
      <c r="J275" s="147">
        <f t="shared" si="142"/>
        <v>0</v>
      </c>
      <c r="K275" s="147">
        <f t="shared" si="142"/>
        <v>0</v>
      </c>
      <c r="L275" s="147">
        <f t="shared" si="142"/>
        <v>0</v>
      </c>
      <c r="M275" s="149">
        <f t="shared" si="142"/>
        <v>0</v>
      </c>
      <c r="N275" s="147">
        <f t="shared" si="142"/>
        <v>0</v>
      </c>
      <c r="O275" s="147">
        <f t="shared" si="142"/>
        <v>0</v>
      </c>
      <c r="P275" s="149">
        <f t="shared" si="142"/>
        <v>0</v>
      </c>
      <c r="Q275" s="147">
        <f t="shared" si="142"/>
        <v>0</v>
      </c>
      <c r="R275" s="147">
        <f t="shared" si="142"/>
        <v>0</v>
      </c>
      <c r="S275" s="149">
        <f t="shared" si="142"/>
        <v>0</v>
      </c>
      <c r="T275" s="147">
        <f t="shared" si="142"/>
        <v>0</v>
      </c>
      <c r="U275" s="147">
        <f t="shared" si="142"/>
        <v>0</v>
      </c>
      <c r="V275" s="147">
        <f t="shared" si="142"/>
        <v>0</v>
      </c>
      <c r="W275" s="147">
        <f t="shared" si="142"/>
        <v>0</v>
      </c>
      <c r="X275" s="147">
        <f t="shared" si="142"/>
        <v>0</v>
      </c>
      <c r="Y275" s="147">
        <f t="shared" si="142"/>
        <v>0</v>
      </c>
      <c r="Z275" s="147">
        <f t="shared" si="142"/>
        <v>0</v>
      </c>
      <c r="AA275" s="147">
        <f t="shared" si="142"/>
        <v>0</v>
      </c>
      <c r="AB275" s="147">
        <f t="shared" si="142"/>
        <v>0</v>
      </c>
      <c r="AC275" s="147">
        <f t="shared" si="142"/>
        <v>0</v>
      </c>
      <c r="AD275" s="147">
        <f t="shared" si="142"/>
        <v>0</v>
      </c>
      <c r="AE275" s="147">
        <f t="shared" si="142"/>
        <v>0</v>
      </c>
      <c r="AF275" s="147">
        <f t="shared" si="142"/>
        <v>0</v>
      </c>
    </row>
    <row r="276" ht="15" customHeight="1" spans="1:32">
      <c r="A276" s="7"/>
      <c r="B276" s="13" t="s">
        <v>105</v>
      </c>
      <c r="C276" s="147">
        <f t="shared" si="116"/>
        <v>637.057685</v>
      </c>
      <c r="D276" s="147">
        <f t="shared" ref="D276:AF276" si="143">D194/10000</f>
        <v>0</v>
      </c>
      <c r="E276" s="147">
        <f t="shared" si="143"/>
        <v>134.256088</v>
      </c>
      <c r="F276" s="147">
        <f t="shared" si="143"/>
        <v>4.270029</v>
      </c>
      <c r="G276" s="147">
        <f t="shared" si="143"/>
        <v>27.914332</v>
      </c>
      <c r="H276" s="149">
        <f t="shared" si="143"/>
        <v>337.015497</v>
      </c>
      <c r="I276" s="149">
        <f t="shared" si="143"/>
        <v>22.455623</v>
      </c>
      <c r="J276" s="147">
        <f t="shared" si="143"/>
        <v>8.730448</v>
      </c>
      <c r="K276" s="147">
        <f t="shared" si="143"/>
        <v>3.275336</v>
      </c>
      <c r="L276" s="147">
        <f t="shared" si="143"/>
        <v>10.449839</v>
      </c>
      <c r="M276" s="149">
        <f t="shared" si="143"/>
        <v>4.974467</v>
      </c>
      <c r="N276" s="147">
        <f t="shared" si="143"/>
        <v>3.558425</v>
      </c>
      <c r="O276" s="147">
        <f t="shared" si="143"/>
        <v>1.416042</v>
      </c>
      <c r="P276" s="149">
        <f t="shared" si="143"/>
        <v>8.449118</v>
      </c>
      <c r="Q276" s="147">
        <f t="shared" si="143"/>
        <v>5.887049</v>
      </c>
      <c r="R276" s="147">
        <f t="shared" si="143"/>
        <v>2.562069</v>
      </c>
      <c r="S276" s="149">
        <f t="shared" si="143"/>
        <v>97.722531</v>
      </c>
      <c r="T276" s="147">
        <f t="shared" si="143"/>
        <v>27.074728</v>
      </c>
      <c r="U276" s="147">
        <f t="shared" si="143"/>
        <v>34.637422</v>
      </c>
      <c r="V276" s="147">
        <f t="shared" si="143"/>
        <v>9.078138</v>
      </c>
      <c r="W276" s="147">
        <f t="shared" si="143"/>
        <v>15.633042</v>
      </c>
      <c r="X276" s="147">
        <f t="shared" si="143"/>
        <v>3.949727</v>
      </c>
      <c r="Y276" s="147">
        <f t="shared" si="143"/>
        <v>7.349474</v>
      </c>
      <c r="Z276" s="147">
        <f t="shared" si="143"/>
        <v>8.206576</v>
      </c>
      <c r="AA276" s="147">
        <f t="shared" si="143"/>
        <v>7.426466</v>
      </c>
      <c r="AB276" s="147">
        <f t="shared" si="143"/>
        <v>21.916668</v>
      </c>
      <c r="AC276" s="147">
        <f t="shared" si="143"/>
        <v>7.657578</v>
      </c>
      <c r="AD276" s="147">
        <f t="shared" si="143"/>
        <v>4.451576</v>
      </c>
      <c r="AE276" s="147">
        <f t="shared" si="143"/>
        <v>0.6116</v>
      </c>
      <c r="AF276" s="147">
        <f t="shared" si="143"/>
        <v>0</v>
      </c>
    </row>
    <row r="277" ht="15" customHeight="1" spans="1:32">
      <c r="A277" s="7"/>
      <c r="B277" s="13" t="s">
        <v>106</v>
      </c>
      <c r="C277" s="147">
        <f t="shared" si="116"/>
        <v>319.966569</v>
      </c>
      <c r="D277" s="147">
        <f t="shared" ref="D277:AF277" si="144">D195/10000</f>
        <v>0</v>
      </c>
      <c r="E277" s="147">
        <f t="shared" si="144"/>
        <v>64.285078</v>
      </c>
      <c r="F277" s="147">
        <f t="shared" si="144"/>
        <v>3.264968</v>
      </c>
      <c r="G277" s="147">
        <f t="shared" si="144"/>
        <v>3.434255</v>
      </c>
      <c r="H277" s="149">
        <f t="shared" si="144"/>
        <v>173.681456</v>
      </c>
      <c r="I277" s="149">
        <f t="shared" si="144"/>
        <v>12.869424</v>
      </c>
      <c r="J277" s="147">
        <f t="shared" si="144"/>
        <v>3.747</v>
      </c>
      <c r="K277" s="147">
        <f t="shared" si="144"/>
        <v>3.951424</v>
      </c>
      <c r="L277" s="147">
        <f t="shared" si="144"/>
        <v>5.171</v>
      </c>
      <c r="M277" s="149">
        <f t="shared" si="144"/>
        <v>6.342996</v>
      </c>
      <c r="N277" s="147">
        <f t="shared" si="144"/>
        <v>4.760988</v>
      </c>
      <c r="O277" s="147">
        <f t="shared" si="144"/>
        <v>1.582008</v>
      </c>
      <c r="P277" s="149">
        <f t="shared" si="144"/>
        <v>9.175296</v>
      </c>
      <c r="Q277" s="147">
        <f t="shared" si="144"/>
        <v>6.554624</v>
      </c>
      <c r="R277" s="147">
        <f t="shared" si="144"/>
        <v>2.620672</v>
      </c>
      <c r="S277" s="149">
        <f t="shared" si="144"/>
        <v>46.913096</v>
      </c>
      <c r="T277" s="147">
        <f t="shared" si="144"/>
        <v>13.192456</v>
      </c>
      <c r="U277" s="147">
        <f t="shared" si="144"/>
        <v>17.58324</v>
      </c>
      <c r="V277" s="147">
        <f t="shared" si="144"/>
        <v>3.9444</v>
      </c>
      <c r="W277" s="147">
        <f t="shared" si="144"/>
        <v>7.0892</v>
      </c>
      <c r="X277" s="147">
        <f t="shared" si="144"/>
        <v>1.684</v>
      </c>
      <c r="Y277" s="147">
        <f t="shared" si="144"/>
        <v>3.4198</v>
      </c>
      <c r="Z277" s="147">
        <f t="shared" si="144"/>
        <v>3.7416</v>
      </c>
      <c r="AA277" s="147">
        <f t="shared" si="144"/>
        <v>3.3476</v>
      </c>
      <c r="AB277" s="147">
        <f t="shared" si="144"/>
        <v>11.15684</v>
      </c>
      <c r="AC277" s="147">
        <f t="shared" si="144"/>
        <v>3.8448</v>
      </c>
      <c r="AD277" s="147">
        <f t="shared" si="144"/>
        <v>2.0536</v>
      </c>
      <c r="AE277" s="147">
        <f t="shared" si="144"/>
        <v>0.528</v>
      </c>
      <c r="AF277" s="147">
        <f t="shared" si="144"/>
        <v>0</v>
      </c>
    </row>
    <row r="278" ht="15" customHeight="1" spans="1:32">
      <c r="A278" s="7"/>
      <c r="B278" s="13" t="s">
        <v>107</v>
      </c>
      <c r="C278" s="147">
        <f t="shared" si="116"/>
        <v>0</v>
      </c>
      <c r="D278" s="147">
        <f t="shared" ref="D278:AF278" si="145">D196/10000</f>
        <v>0</v>
      </c>
      <c r="E278" s="147">
        <f t="shared" si="145"/>
        <v>0</v>
      </c>
      <c r="F278" s="147">
        <f t="shared" si="145"/>
        <v>0</v>
      </c>
      <c r="G278" s="147">
        <f t="shared" si="145"/>
        <v>0</v>
      </c>
      <c r="H278" s="149">
        <f t="shared" si="145"/>
        <v>0</v>
      </c>
      <c r="I278" s="149">
        <f t="shared" si="145"/>
        <v>0</v>
      </c>
      <c r="J278" s="147">
        <f t="shared" si="145"/>
        <v>0</v>
      </c>
      <c r="K278" s="147">
        <f t="shared" si="145"/>
        <v>0</v>
      </c>
      <c r="L278" s="147">
        <f t="shared" si="145"/>
        <v>0</v>
      </c>
      <c r="M278" s="149">
        <f t="shared" si="145"/>
        <v>0</v>
      </c>
      <c r="N278" s="147">
        <f t="shared" si="145"/>
        <v>0</v>
      </c>
      <c r="O278" s="147">
        <f t="shared" si="145"/>
        <v>0</v>
      </c>
      <c r="P278" s="149">
        <f t="shared" si="145"/>
        <v>0</v>
      </c>
      <c r="Q278" s="147">
        <f t="shared" si="145"/>
        <v>0</v>
      </c>
      <c r="R278" s="147">
        <f t="shared" si="145"/>
        <v>0</v>
      </c>
      <c r="S278" s="149">
        <f t="shared" si="145"/>
        <v>0</v>
      </c>
      <c r="T278" s="147">
        <f t="shared" si="145"/>
        <v>0</v>
      </c>
      <c r="U278" s="147">
        <f t="shared" si="145"/>
        <v>0</v>
      </c>
      <c r="V278" s="147">
        <f t="shared" si="145"/>
        <v>0</v>
      </c>
      <c r="W278" s="147">
        <f t="shared" si="145"/>
        <v>0</v>
      </c>
      <c r="X278" s="147">
        <f t="shared" si="145"/>
        <v>0</v>
      </c>
      <c r="Y278" s="147">
        <f t="shared" si="145"/>
        <v>0</v>
      </c>
      <c r="Z278" s="147">
        <f t="shared" si="145"/>
        <v>0</v>
      </c>
      <c r="AA278" s="147">
        <f t="shared" si="145"/>
        <v>0</v>
      </c>
      <c r="AB278" s="147">
        <f t="shared" si="145"/>
        <v>0</v>
      </c>
      <c r="AC278" s="147">
        <f t="shared" si="145"/>
        <v>0</v>
      </c>
      <c r="AD278" s="147">
        <f t="shared" si="145"/>
        <v>0</v>
      </c>
      <c r="AE278" s="147">
        <f t="shared" si="145"/>
        <v>0</v>
      </c>
      <c r="AF278" s="147">
        <f t="shared" si="145"/>
        <v>0</v>
      </c>
    </row>
    <row r="279" ht="15" customHeight="1" spans="1:32">
      <c r="A279" s="7"/>
      <c r="B279" s="13" t="s">
        <v>108</v>
      </c>
      <c r="C279" s="147">
        <f t="shared" si="116"/>
        <v>144.508</v>
      </c>
      <c r="D279" s="147">
        <f t="shared" ref="D279:AF279" si="146">D197/10000</f>
        <v>0</v>
      </c>
      <c r="E279" s="147">
        <f t="shared" si="146"/>
        <v>21.4995</v>
      </c>
      <c r="F279" s="147">
        <f t="shared" si="146"/>
        <v>0.857</v>
      </c>
      <c r="G279" s="147">
        <f t="shared" si="146"/>
        <v>1.073</v>
      </c>
      <c r="H279" s="149">
        <f t="shared" si="146"/>
        <v>98.627</v>
      </c>
      <c r="I279" s="149">
        <f t="shared" si="146"/>
        <v>4.255</v>
      </c>
      <c r="J279" s="147">
        <f t="shared" si="146"/>
        <v>1.243</v>
      </c>
      <c r="K279" s="147">
        <f t="shared" si="146"/>
        <v>1.117</v>
      </c>
      <c r="L279" s="147">
        <f t="shared" si="146"/>
        <v>1.895</v>
      </c>
      <c r="M279" s="149">
        <f t="shared" si="146"/>
        <v>1.8685</v>
      </c>
      <c r="N279" s="147">
        <f t="shared" si="146"/>
        <v>1.4705</v>
      </c>
      <c r="O279" s="147">
        <f t="shared" si="146"/>
        <v>0.398</v>
      </c>
      <c r="P279" s="149">
        <f t="shared" si="146"/>
        <v>1.876</v>
      </c>
      <c r="Q279" s="147">
        <f t="shared" si="146"/>
        <v>1.282</v>
      </c>
      <c r="R279" s="147">
        <f t="shared" si="146"/>
        <v>0.594</v>
      </c>
      <c r="S279" s="149">
        <f t="shared" si="146"/>
        <v>14.452</v>
      </c>
      <c r="T279" s="147">
        <f t="shared" si="146"/>
        <v>4.6725</v>
      </c>
      <c r="U279" s="147">
        <f t="shared" si="146"/>
        <v>4.3265</v>
      </c>
      <c r="V279" s="147">
        <f t="shared" si="146"/>
        <v>1.6045</v>
      </c>
      <c r="W279" s="147">
        <f t="shared" si="146"/>
        <v>2.1985</v>
      </c>
      <c r="X279" s="147">
        <f t="shared" si="146"/>
        <v>0.6215</v>
      </c>
      <c r="Y279" s="147">
        <f t="shared" si="146"/>
        <v>1.0285</v>
      </c>
      <c r="Z279" s="147">
        <f t="shared" si="146"/>
        <v>0.9985</v>
      </c>
      <c r="AA279" s="147">
        <f t="shared" si="146"/>
        <v>1.2</v>
      </c>
      <c r="AB279" s="147">
        <f t="shared" si="146"/>
        <v>3.2765</v>
      </c>
      <c r="AC279" s="147">
        <f t="shared" si="146"/>
        <v>0.6</v>
      </c>
      <c r="AD279" s="147">
        <f t="shared" si="146"/>
        <v>0.45</v>
      </c>
      <c r="AE279" s="147">
        <f t="shared" si="146"/>
        <v>0</v>
      </c>
      <c r="AF279" s="147">
        <f t="shared" si="146"/>
        <v>0</v>
      </c>
    </row>
    <row r="280" ht="15" customHeight="1" spans="1:32">
      <c r="A280" s="7"/>
      <c r="B280" s="13" t="s">
        <v>109</v>
      </c>
      <c r="C280" s="147">
        <f t="shared" si="116"/>
        <v>97.640508</v>
      </c>
      <c r="D280" s="147">
        <f t="shared" ref="D280:AF280" si="147">D198/10000</f>
        <v>0</v>
      </c>
      <c r="E280" s="147">
        <f t="shared" si="147"/>
        <v>-5.47655</v>
      </c>
      <c r="F280" s="147">
        <f t="shared" si="147"/>
        <v>1.213616</v>
      </c>
      <c r="G280" s="147">
        <f t="shared" si="147"/>
        <v>0.959534</v>
      </c>
      <c r="H280" s="149">
        <f t="shared" si="147"/>
        <v>66.354776</v>
      </c>
      <c r="I280" s="149">
        <f t="shared" si="147"/>
        <v>4.678221</v>
      </c>
      <c r="J280" s="147">
        <f t="shared" si="147"/>
        <v>1.314129</v>
      </c>
      <c r="K280" s="147">
        <f t="shared" si="147"/>
        <v>1.530536</v>
      </c>
      <c r="L280" s="147">
        <f t="shared" si="147"/>
        <v>1.833556</v>
      </c>
      <c r="M280" s="149">
        <f t="shared" si="147"/>
        <v>2.379656</v>
      </c>
      <c r="N280" s="147">
        <f t="shared" si="147"/>
        <v>1.813316</v>
      </c>
      <c r="O280" s="147">
        <f t="shared" si="147"/>
        <v>0.56634</v>
      </c>
      <c r="P280" s="149">
        <f t="shared" si="147"/>
        <v>3.465541</v>
      </c>
      <c r="Q280" s="147">
        <f t="shared" si="147"/>
        <v>2.50946</v>
      </c>
      <c r="R280" s="147">
        <f t="shared" si="147"/>
        <v>0.956081</v>
      </c>
      <c r="S280" s="149">
        <f t="shared" si="147"/>
        <v>24.065714</v>
      </c>
      <c r="T280" s="147">
        <f t="shared" si="147"/>
        <v>5.852341</v>
      </c>
      <c r="U280" s="147">
        <f t="shared" si="147"/>
        <v>7.96736</v>
      </c>
      <c r="V280" s="147">
        <f t="shared" si="147"/>
        <v>4.063796</v>
      </c>
      <c r="W280" s="147">
        <f t="shared" si="147"/>
        <v>4.255353</v>
      </c>
      <c r="X280" s="147">
        <f t="shared" si="147"/>
        <v>0.625828</v>
      </c>
      <c r="Y280" s="147">
        <f t="shared" si="147"/>
        <v>1.301036</v>
      </c>
      <c r="Z280" s="147">
        <f t="shared" si="147"/>
        <v>3.797134</v>
      </c>
      <c r="AA280" s="147">
        <f t="shared" si="147"/>
        <v>0.458219</v>
      </c>
      <c r="AB280" s="147">
        <f t="shared" si="147"/>
        <v>6.01221</v>
      </c>
      <c r="AC280" s="147">
        <f t="shared" si="147"/>
        <v>0.972</v>
      </c>
      <c r="AD280" s="147">
        <f t="shared" si="147"/>
        <v>0.608</v>
      </c>
      <c r="AE280" s="147">
        <f t="shared" si="147"/>
        <v>0.37515</v>
      </c>
      <c r="AF280" s="147">
        <f t="shared" si="147"/>
        <v>0</v>
      </c>
    </row>
    <row r="281" ht="15" customHeight="1" spans="1:32">
      <c r="A281" s="7"/>
      <c r="B281" s="13" t="s">
        <v>110</v>
      </c>
      <c r="C281" s="147">
        <f t="shared" si="116"/>
        <v>52.760263</v>
      </c>
      <c r="D281" s="147">
        <f t="shared" ref="D281:AF281" si="148">D199/10000</f>
        <v>0</v>
      </c>
      <c r="E281" s="147">
        <f t="shared" si="148"/>
        <v>0</v>
      </c>
      <c r="F281" s="147">
        <f t="shared" si="148"/>
        <v>0</v>
      </c>
      <c r="G281" s="147">
        <f t="shared" si="148"/>
        <v>0</v>
      </c>
      <c r="H281" s="149">
        <f t="shared" si="148"/>
        <v>46.947463</v>
      </c>
      <c r="I281" s="149">
        <f t="shared" si="148"/>
        <v>5.8128</v>
      </c>
      <c r="J281" s="147">
        <f t="shared" si="148"/>
        <v>5.8128</v>
      </c>
      <c r="K281" s="147">
        <f t="shared" si="148"/>
        <v>0</v>
      </c>
      <c r="L281" s="147">
        <f t="shared" si="148"/>
        <v>0</v>
      </c>
      <c r="M281" s="149">
        <f t="shared" si="148"/>
        <v>0</v>
      </c>
      <c r="N281" s="147">
        <f t="shared" si="148"/>
        <v>0</v>
      </c>
      <c r="O281" s="147">
        <f t="shared" si="148"/>
        <v>0</v>
      </c>
      <c r="P281" s="149">
        <f t="shared" si="148"/>
        <v>0</v>
      </c>
      <c r="Q281" s="147">
        <f t="shared" si="148"/>
        <v>0</v>
      </c>
      <c r="R281" s="147">
        <f t="shared" si="148"/>
        <v>0</v>
      </c>
      <c r="S281" s="149">
        <f t="shared" si="148"/>
        <v>0</v>
      </c>
      <c r="T281" s="147">
        <f t="shared" si="148"/>
        <v>0</v>
      </c>
      <c r="U281" s="147">
        <f t="shared" si="148"/>
        <v>0</v>
      </c>
      <c r="V281" s="147">
        <f t="shared" si="148"/>
        <v>0</v>
      </c>
      <c r="W281" s="147">
        <f t="shared" si="148"/>
        <v>0</v>
      </c>
      <c r="X281" s="147">
        <f t="shared" si="148"/>
        <v>0</v>
      </c>
      <c r="Y281" s="147">
        <f t="shared" si="148"/>
        <v>0</v>
      </c>
      <c r="Z281" s="147">
        <f t="shared" si="148"/>
        <v>0</v>
      </c>
      <c r="AA281" s="147">
        <f t="shared" si="148"/>
        <v>0</v>
      </c>
      <c r="AB281" s="147">
        <f t="shared" si="148"/>
        <v>0</v>
      </c>
      <c r="AC281" s="147">
        <f t="shared" si="148"/>
        <v>0</v>
      </c>
      <c r="AD281" s="147">
        <f t="shared" si="148"/>
        <v>0</v>
      </c>
      <c r="AE281" s="147">
        <f t="shared" si="148"/>
        <v>0</v>
      </c>
      <c r="AF281" s="147">
        <f t="shared" si="148"/>
        <v>0</v>
      </c>
    </row>
    <row r="282" ht="15" customHeight="1" spans="1:32">
      <c r="A282" s="7"/>
      <c r="B282" s="13" t="s">
        <v>111</v>
      </c>
      <c r="C282" s="147">
        <f t="shared" ref="C282:C327" si="149">C200/10000</f>
        <v>0</v>
      </c>
      <c r="D282" s="147">
        <f t="shared" ref="D282:AF282" si="150">D200/10000</f>
        <v>0</v>
      </c>
      <c r="E282" s="147">
        <f t="shared" si="150"/>
        <v>0</v>
      </c>
      <c r="F282" s="147">
        <f t="shared" si="150"/>
        <v>0</v>
      </c>
      <c r="G282" s="147">
        <f t="shared" si="150"/>
        <v>0</v>
      </c>
      <c r="H282" s="149">
        <f t="shared" si="150"/>
        <v>0</v>
      </c>
      <c r="I282" s="149">
        <f t="shared" si="150"/>
        <v>0</v>
      </c>
      <c r="J282" s="147">
        <f t="shared" si="150"/>
        <v>0</v>
      </c>
      <c r="K282" s="147">
        <f t="shared" si="150"/>
        <v>0</v>
      </c>
      <c r="L282" s="147">
        <f t="shared" si="150"/>
        <v>0</v>
      </c>
      <c r="M282" s="149">
        <f t="shared" si="150"/>
        <v>0</v>
      </c>
      <c r="N282" s="147">
        <f t="shared" si="150"/>
        <v>0</v>
      </c>
      <c r="O282" s="147">
        <f t="shared" si="150"/>
        <v>0</v>
      </c>
      <c r="P282" s="149">
        <f t="shared" si="150"/>
        <v>0</v>
      </c>
      <c r="Q282" s="147">
        <f t="shared" si="150"/>
        <v>0</v>
      </c>
      <c r="R282" s="147">
        <f t="shared" si="150"/>
        <v>0</v>
      </c>
      <c r="S282" s="149">
        <f t="shared" si="150"/>
        <v>0</v>
      </c>
      <c r="T282" s="147">
        <f t="shared" si="150"/>
        <v>0</v>
      </c>
      <c r="U282" s="147">
        <f t="shared" si="150"/>
        <v>0</v>
      </c>
      <c r="V282" s="147">
        <f t="shared" si="150"/>
        <v>0</v>
      </c>
      <c r="W282" s="147">
        <f t="shared" si="150"/>
        <v>0</v>
      </c>
      <c r="X282" s="147">
        <f t="shared" si="150"/>
        <v>0</v>
      </c>
      <c r="Y282" s="147">
        <f t="shared" si="150"/>
        <v>0</v>
      </c>
      <c r="Z282" s="147">
        <f t="shared" si="150"/>
        <v>0</v>
      </c>
      <c r="AA282" s="147">
        <f t="shared" si="150"/>
        <v>0</v>
      </c>
      <c r="AB282" s="147">
        <f t="shared" si="150"/>
        <v>0</v>
      </c>
      <c r="AC282" s="147">
        <f t="shared" si="150"/>
        <v>0</v>
      </c>
      <c r="AD282" s="147">
        <f t="shared" si="150"/>
        <v>0</v>
      </c>
      <c r="AE282" s="147">
        <f t="shared" si="150"/>
        <v>0</v>
      </c>
      <c r="AF282" s="147">
        <f t="shared" si="150"/>
        <v>0</v>
      </c>
    </row>
    <row r="283" ht="15" customHeight="1" spans="1:32">
      <c r="A283" s="7"/>
      <c r="B283" s="17" t="s">
        <v>97</v>
      </c>
      <c r="C283" s="155">
        <f t="shared" si="149"/>
        <v>5365.756336</v>
      </c>
      <c r="D283" s="155">
        <f t="shared" ref="D283:AF283" si="151">D201/10000</f>
        <v>0</v>
      </c>
      <c r="E283" s="155">
        <f t="shared" si="151"/>
        <v>2.38395500000005</v>
      </c>
      <c r="F283" s="155">
        <f t="shared" si="151"/>
        <v>72.105441</v>
      </c>
      <c r="G283" s="155">
        <f t="shared" si="151"/>
        <v>83.769102</v>
      </c>
      <c r="H283" s="149">
        <f t="shared" si="151"/>
        <v>3491.763093</v>
      </c>
      <c r="I283" s="149">
        <f t="shared" si="151"/>
        <v>291.054717</v>
      </c>
      <c r="J283" s="155">
        <f t="shared" si="151"/>
        <v>88.543855</v>
      </c>
      <c r="K283" s="155">
        <f t="shared" si="151"/>
        <v>88.416783</v>
      </c>
      <c r="L283" s="155">
        <f t="shared" si="151"/>
        <v>114.094079</v>
      </c>
      <c r="M283" s="149">
        <f t="shared" si="151"/>
        <v>137.525384</v>
      </c>
      <c r="N283" s="155">
        <f t="shared" si="151"/>
        <v>104.259018</v>
      </c>
      <c r="O283" s="155">
        <f t="shared" si="151"/>
        <v>33.266366</v>
      </c>
      <c r="P283" s="149">
        <f t="shared" si="151"/>
        <v>200.266408</v>
      </c>
      <c r="Q283" s="155">
        <f t="shared" si="151"/>
        <v>144.492323</v>
      </c>
      <c r="R283" s="155">
        <f t="shared" si="151"/>
        <v>55.774085</v>
      </c>
      <c r="S283" s="149">
        <f t="shared" si="151"/>
        <v>1086.888236</v>
      </c>
      <c r="T283" s="155">
        <f t="shared" si="151"/>
        <v>269.508101</v>
      </c>
      <c r="U283" s="155">
        <f t="shared" si="151"/>
        <v>471.360567</v>
      </c>
      <c r="V283" s="155">
        <f t="shared" si="151"/>
        <v>102.5804</v>
      </c>
      <c r="W283" s="155">
        <f t="shared" si="151"/>
        <v>124.05464</v>
      </c>
      <c r="X283" s="155">
        <f t="shared" si="151"/>
        <v>39.032454</v>
      </c>
      <c r="Y283" s="155">
        <f t="shared" si="151"/>
        <v>80.352074</v>
      </c>
      <c r="Z283" s="155">
        <f t="shared" si="151"/>
        <v>64.313921</v>
      </c>
      <c r="AA283" s="155">
        <f t="shared" si="151"/>
        <v>59.740719</v>
      </c>
      <c r="AB283" s="155">
        <f t="shared" si="151"/>
        <v>307.069058</v>
      </c>
      <c r="AC283" s="155">
        <f t="shared" si="151"/>
        <v>97.42282</v>
      </c>
      <c r="AD283" s="155">
        <f t="shared" si="151"/>
        <v>45.905513</v>
      </c>
      <c r="AE283" s="155">
        <f t="shared" si="151"/>
        <v>20.963176</v>
      </c>
      <c r="AF283" s="155">
        <f t="shared" si="151"/>
        <v>0</v>
      </c>
    </row>
    <row r="284" ht="15" customHeight="1" spans="1:32">
      <c r="A284" s="7" t="s">
        <v>112</v>
      </c>
      <c r="B284" s="13" t="s">
        <v>113</v>
      </c>
      <c r="C284" s="147">
        <f t="shared" si="149"/>
        <v>3.956869</v>
      </c>
      <c r="D284" s="147">
        <f t="shared" ref="D284:AF284" si="152">D202/10000</f>
        <v>0</v>
      </c>
      <c r="E284" s="147">
        <f t="shared" si="152"/>
        <v>3.922269</v>
      </c>
      <c r="F284" s="147">
        <f t="shared" si="152"/>
        <v>0</v>
      </c>
      <c r="G284" s="147">
        <f t="shared" si="152"/>
        <v>0</v>
      </c>
      <c r="H284" s="149">
        <f t="shared" si="152"/>
        <v>0.0346</v>
      </c>
      <c r="I284" s="149">
        <f t="shared" si="152"/>
        <v>0</v>
      </c>
      <c r="J284" s="147">
        <f t="shared" si="152"/>
        <v>0</v>
      </c>
      <c r="K284" s="147">
        <f t="shared" si="152"/>
        <v>0</v>
      </c>
      <c r="L284" s="147">
        <f t="shared" si="152"/>
        <v>0</v>
      </c>
      <c r="M284" s="149">
        <f t="shared" si="152"/>
        <v>0</v>
      </c>
      <c r="N284" s="147">
        <f t="shared" si="152"/>
        <v>0</v>
      </c>
      <c r="O284" s="147">
        <f t="shared" si="152"/>
        <v>0</v>
      </c>
      <c r="P284" s="149">
        <f t="shared" si="152"/>
        <v>0</v>
      </c>
      <c r="Q284" s="147">
        <f t="shared" si="152"/>
        <v>0</v>
      </c>
      <c r="R284" s="147">
        <f t="shared" si="152"/>
        <v>0</v>
      </c>
      <c r="S284" s="149">
        <f t="shared" si="152"/>
        <v>0</v>
      </c>
      <c r="T284" s="147">
        <f t="shared" si="152"/>
        <v>0</v>
      </c>
      <c r="U284" s="147">
        <f t="shared" si="152"/>
        <v>0</v>
      </c>
      <c r="V284" s="147">
        <f t="shared" si="152"/>
        <v>0</v>
      </c>
      <c r="W284" s="147">
        <f t="shared" si="152"/>
        <v>0</v>
      </c>
      <c r="X284" s="147">
        <f t="shared" si="152"/>
        <v>0</v>
      </c>
      <c r="Y284" s="147">
        <f t="shared" si="152"/>
        <v>0</v>
      </c>
      <c r="Z284" s="147">
        <f t="shared" si="152"/>
        <v>0</v>
      </c>
      <c r="AA284" s="147">
        <f t="shared" si="152"/>
        <v>0</v>
      </c>
      <c r="AB284" s="147">
        <f t="shared" si="152"/>
        <v>0</v>
      </c>
      <c r="AC284" s="147">
        <f t="shared" si="152"/>
        <v>0</v>
      </c>
      <c r="AD284" s="147">
        <f t="shared" si="152"/>
        <v>0</v>
      </c>
      <c r="AE284" s="147">
        <f t="shared" si="152"/>
        <v>0</v>
      </c>
      <c r="AF284" s="147">
        <f t="shared" si="152"/>
        <v>0</v>
      </c>
    </row>
    <row r="285" ht="15" customHeight="1" spans="1:32">
      <c r="A285" s="7"/>
      <c r="B285" s="13" t="s">
        <v>114</v>
      </c>
      <c r="C285" s="147">
        <f t="shared" si="149"/>
        <v>0.502927</v>
      </c>
      <c r="D285" s="147">
        <f t="shared" ref="D285:AF285" si="153">D203/10000</f>
        <v>0</v>
      </c>
      <c r="E285" s="147">
        <f t="shared" si="153"/>
        <v>0.21229</v>
      </c>
      <c r="F285" s="147">
        <f t="shared" si="153"/>
        <v>0</v>
      </c>
      <c r="G285" s="147">
        <f t="shared" si="153"/>
        <v>0</v>
      </c>
      <c r="H285" s="149">
        <f t="shared" si="153"/>
        <v>0.078307</v>
      </c>
      <c r="I285" s="149">
        <f t="shared" si="153"/>
        <v>0.21233</v>
      </c>
      <c r="J285" s="147">
        <f t="shared" si="153"/>
        <v>0</v>
      </c>
      <c r="K285" s="147">
        <f t="shared" si="153"/>
        <v>0.21233</v>
      </c>
      <c r="L285" s="147">
        <f t="shared" si="153"/>
        <v>0</v>
      </c>
      <c r="M285" s="149">
        <f t="shared" si="153"/>
        <v>0</v>
      </c>
      <c r="N285" s="147">
        <f t="shared" si="153"/>
        <v>0</v>
      </c>
      <c r="O285" s="147">
        <f t="shared" si="153"/>
        <v>0</v>
      </c>
      <c r="P285" s="149">
        <f t="shared" si="153"/>
        <v>0</v>
      </c>
      <c r="Q285" s="147">
        <f t="shared" si="153"/>
        <v>0</v>
      </c>
      <c r="R285" s="147">
        <f t="shared" si="153"/>
        <v>0</v>
      </c>
      <c r="S285" s="149">
        <f t="shared" si="153"/>
        <v>0</v>
      </c>
      <c r="T285" s="147">
        <f t="shared" si="153"/>
        <v>0</v>
      </c>
      <c r="U285" s="147">
        <f t="shared" si="153"/>
        <v>0</v>
      </c>
      <c r="V285" s="147">
        <f t="shared" si="153"/>
        <v>0</v>
      </c>
      <c r="W285" s="147">
        <f t="shared" si="153"/>
        <v>0</v>
      </c>
      <c r="X285" s="147">
        <f t="shared" si="153"/>
        <v>0</v>
      </c>
      <c r="Y285" s="147">
        <f t="shared" si="153"/>
        <v>0</v>
      </c>
      <c r="Z285" s="147">
        <f t="shared" si="153"/>
        <v>0</v>
      </c>
      <c r="AA285" s="147">
        <f t="shared" si="153"/>
        <v>0</v>
      </c>
      <c r="AB285" s="147">
        <f t="shared" si="153"/>
        <v>0</v>
      </c>
      <c r="AC285" s="147">
        <f t="shared" si="153"/>
        <v>0</v>
      </c>
      <c r="AD285" s="147">
        <f t="shared" si="153"/>
        <v>0</v>
      </c>
      <c r="AE285" s="147">
        <f t="shared" si="153"/>
        <v>0</v>
      </c>
      <c r="AF285" s="147">
        <f t="shared" si="153"/>
        <v>0</v>
      </c>
    </row>
    <row r="286" ht="15" customHeight="1" spans="1:32">
      <c r="A286" s="7"/>
      <c r="B286" s="13" t="s">
        <v>115</v>
      </c>
      <c r="C286" s="147">
        <f t="shared" si="149"/>
        <v>19.444343</v>
      </c>
      <c r="D286" s="147">
        <f t="shared" ref="D286:AF286" si="154">D204/10000</f>
        <v>0</v>
      </c>
      <c r="E286" s="147">
        <f t="shared" si="154"/>
        <v>19.444343</v>
      </c>
      <c r="F286" s="147">
        <f t="shared" si="154"/>
        <v>0</v>
      </c>
      <c r="G286" s="147">
        <f t="shared" si="154"/>
        <v>0</v>
      </c>
      <c r="H286" s="149">
        <f t="shared" si="154"/>
        <v>0</v>
      </c>
      <c r="I286" s="149">
        <f t="shared" si="154"/>
        <v>0</v>
      </c>
      <c r="J286" s="147">
        <f t="shared" si="154"/>
        <v>0</v>
      </c>
      <c r="K286" s="147">
        <f t="shared" si="154"/>
        <v>0</v>
      </c>
      <c r="L286" s="147">
        <f t="shared" si="154"/>
        <v>0</v>
      </c>
      <c r="M286" s="149">
        <f t="shared" si="154"/>
        <v>0</v>
      </c>
      <c r="N286" s="147">
        <f t="shared" si="154"/>
        <v>0</v>
      </c>
      <c r="O286" s="147">
        <f t="shared" si="154"/>
        <v>0</v>
      </c>
      <c r="P286" s="149">
        <f t="shared" si="154"/>
        <v>0</v>
      </c>
      <c r="Q286" s="147">
        <f t="shared" si="154"/>
        <v>0</v>
      </c>
      <c r="R286" s="147">
        <f t="shared" si="154"/>
        <v>0</v>
      </c>
      <c r="S286" s="149">
        <f t="shared" si="154"/>
        <v>0</v>
      </c>
      <c r="T286" s="147">
        <f t="shared" si="154"/>
        <v>0</v>
      </c>
      <c r="U286" s="147">
        <f t="shared" si="154"/>
        <v>0</v>
      </c>
      <c r="V286" s="147">
        <f t="shared" si="154"/>
        <v>0</v>
      </c>
      <c r="W286" s="147">
        <f t="shared" si="154"/>
        <v>0</v>
      </c>
      <c r="X286" s="147">
        <f t="shared" si="154"/>
        <v>0</v>
      </c>
      <c r="Y286" s="147">
        <f t="shared" si="154"/>
        <v>0</v>
      </c>
      <c r="Z286" s="147">
        <f t="shared" si="154"/>
        <v>0</v>
      </c>
      <c r="AA286" s="147">
        <f t="shared" si="154"/>
        <v>0</v>
      </c>
      <c r="AB286" s="147">
        <f t="shared" si="154"/>
        <v>0</v>
      </c>
      <c r="AC286" s="147">
        <f t="shared" si="154"/>
        <v>0</v>
      </c>
      <c r="AD286" s="147">
        <f t="shared" si="154"/>
        <v>0</v>
      </c>
      <c r="AE286" s="147">
        <f t="shared" si="154"/>
        <v>0</v>
      </c>
      <c r="AF286" s="147">
        <f t="shared" si="154"/>
        <v>0</v>
      </c>
    </row>
    <row r="287" ht="15" customHeight="1" spans="1:32">
      <c r="A287" s="7"/>
      <c r="B287" s="10" t="s">
        <v>116</v>
      </c>
      <c r="C287" s="147">
        <f t="shared" si="149"/>
        <v>4.157454</v>
      </c>
      <c r="D287" s="147">
        <f t="shared" ref="D287:AF287" si="155">D205/10000</f>
        <v>0</v>
      </c>
      <c r="E287" s="147">
        <f t="shared" si="155"/>
        <v>2.224523</v>
      </c>
      <c r="F287" s="147">
        <f t="shared" si="155"/>
        <v>0</v>
      </c>
      <c r="G287" s="147">
        <f t="shared" si="155"/>
        <v>1.932931</v>
      </c>
      <c r="H287" s="149">
        <f t="shared" si="155"/>
        <v>0</v>
      </c>
      <c r="I287" s="149">
        <f t="shared" si="155"/>
        <v>0</v>
      </c>
      <c r="J287" s="147">
        <f t="shared" si="155"/>
        <v>0</v>
      </c>
      <c r="K287" s="147">
        <f t="shared" si="155"/>
        <v>0</v>
      </c>
      <c r="L287" s="147">
        <f t="shared" si="155"/>
        <v>0</v>
      </c>
      <c r="M287" s="149">
        <f t="shared" si="155"/>
        <v>0</v>
      </c>
      <c r="N287" s="147">
        <f t="shared" si="155"/>
        <v>0</v>
      </c>
      <c r="O287" s="147">
        <f t="shared" si="155"/>
        <v>0</v>
      </c>
      <c r="P287" s="149">
        <f t="shared" si="155"/>
        <v>0</v>
      </c>
      <c r="Q287" s="147">
        <f t="shared" si="155"/>
        <v>0</v>
      </c>
      <c r="R287" s="147">
        <f t="shared" si="155"/>
        <v>0</v>
      </c>
      <c r="S287" s="149">
        <f t="shared" si="155"/>
        <v>0</v>
      </c>
      <c r="T287" s="147">
        <f t="shared" si="155"/>
        <v>0</v>
      </c>
      <c r="U287" s="147">
        <f t="shared" si="155"/>
        <v>0</v>
      </c>
      <c r="V287" s="147">
        <f t="shared" si="155"/>
        <v>0</v>
      </c>
      <c r="W287" s="147">
        <f t="shared" si="155"/>
        <v>0</v>
      </c>
      <c r="X287" s="147">
        <f t="shared" si="155"/>
        <v>0</v>
      </c>
      <c r="Y287" s="147">
        <f t="shared" si="155"/>
        <v>0</v>
      </c>
      <c r="Z287" s="147">
        <f t="shared" si="155"/>
        <v>0</v>
      </c>
      <c r="AA287" s="147">
        <f t="shared" si="155"/>
        <v>0</v>
      </c>
      <c r="AB287" s="147">
        <f t="shared" si="155"/>
        <v>0</v>
      </c>
      <c r="AC287" s="147">
        <f t="shared" si="155"/>
        <v>0</v>
      </c>
      <c r="AD287" s="147">
        <f t="shared" si="155"/>
        <v>0</v>
      </c>
      <c r="AE287" s="147">
        <f t="shared" si="155"/>
        <v>0</v>
      </c>
      <c r="AF287" s="147">
        <f t="shared" si="155"/>
        <v>0</v>
      </c>
    </row>
    <row r="288" ht="15" customHeight="1" spans="1:32">
      <c r="A288" s="7"/>
      <c r="B288" s="10" t="s">
        <v>117</v>
      </c>
      <c r="C288" s="147">
        <f t="shared" si="149"/>
        <v>0</v>
      </c>
      <c r="D288" s="147">
        <f t="shared" ref="D288:AF288" si="156">D206/10000</f>
        <v>0</v>
      </c>
      <c r="E288" s="147">
        <f t="shared" si="156"/>
        <v>0</v>
      </c>
      <c r="F288" s="147">
        <f t="shared" si="156"/>
        <v>0</v>
      </c>
      <c r="G288" s="147">
        <f t="shared" si="156"/>
        <v>0</v>
      </c>
      <c r="H288" s="149">
        <f t="shared" si="156"/>
        <v>0</v>
      </c>
      <c r="I288" s="149">
        <f t="shared" si="156"/>
        <v>0</v>
      </c>
      <c r="J288" s="147">
        <f t="shared" si="156"/>
        <v>0</v>
      </c>
      <c r="K288" s="147">
        <f t="shared" si="156"/>
        <v>0</v>
      </c>
      <c r="L288" s="147">
        <f t="shared" si="156"/>
        <v>0</v>
      </c>
      <c r="M288" s="149">
        <f t="shared" si="156"/>
        <v>0</v>
      </c>
      <c r="N288" s="147">
        <f t="shared" si="156"/>
        <v>0</v>
      </c>
      <c r="O288" s="147">
        <f t="shared" si="156"/>
        <v>0</v>
      </c>
      <c r="P288" s="149">
        <f t="shared" si="156"/>
        <v>0</v>
      </c>
      <c r="Q288" s="147">
        <f t="shared" si="156"/>
        <v>0</v>
      </c>
      <c r="R288" s="147">
        <f t="shared" si="156"/>
        <v>0</v>
      </c>
      <c r="S288" s="149">
        <f t="shared" si="156"/>
        <v>0</v>
      </c>
      <c r="T288" s="147">
        <f t="shared" si="156"/>
        <v>0</v>
      </c>
      <c r="U288" s="147">
        <f t="shared" si="156"/>
        <v>0</v>
      </c>
      <c r="V288" s="147">
        <f t="shared" si="156"/>
        <v>0</v>
      </c>
      <c r="W288" s="147">
        <f t="shared" si="156"/>
        <v>0</v>
      </c>
      <c r="X288" s="147">
        <f t="shared" si="156"/>
        <v>0</v>
      </c>
      <c r="Y288" s="147">
        <f t="shared" si="156"/>
        <v>0</v>
      </c>
      <c r="Z288" s="147">
        <f t="shared" si="156"/>
        <v>0</v>
      </c>
      <c r="AA288" s="147">
        <f t="shared" si="156"/>
        <v>0</v>
      </c>
      <c r="AB288" s="147">
        <f t="shared" si="156"/>
        <v>0</v>
      </c>
      <c r="AC288" s="147">
        <f t="shared" si="156"/>
        <v>0</v>
      </c>
      <c r="AD288" s="147">
        <f t="shared" si="156"/>
        <v>0</v>
      </c>
      <c r="AE288" s="147">
        <f t="shared" si="156"/>
        <v>0</v>
      </c>
      <c r="AF288" s="147">
        <f t="shared" si="156"/>
        <v>0</v>
      </c>
    </row>
    <row r="289" ht="15" customHeight="1" spans="1:32">
      <c r="A289" s="7"/>
      <c r="B289" s="10" t="s">
        <v>118</v>
      </c>
      <c r="C289" s="147">
        <f t="shared" si="149"/>
        <v>0</v>
      </c>
      <c r="D289" s="147">
        <f t="shared" ref="D289:AF289" si="157">D207/10000</f>
        <v>0</v>
      </c>
      <c r="E289" s="147">
        <f t="shared" si="157"/>
        <v>0</v>
      </c>
      <c r="F289" s="147">
        <f t="shared" si="157"/>
        <v>0</v>
      </c>
      <c r="G289" s="147">
        <f t="shared" si="157"/>
        <v>0</v>
      </c>
      <c r="H289" s="149">
        <f t="shared" si="157"/>
        <v>0</v>
      </c>
      <c r="I289" s="149">
        <f t="shared" si="157"/>
        <v>0</v>
      </c>
      <c r="J289" s="147">
        <f t="shared" si="157"/>
        <v>0</v>
      </c>
      <c r="K289" s="147">
        <f t="shared" si="157"/>
        <v>0</v>
      </c>
      <c r="L289" s="147">
        <f t="shared" si="157"/>
        <v>0</v>
      </c>
      <c r="M289" s="149">
        <f t="shared" si="157"/>
        <v>0</v>
      </c>
      <c r="N289" s="147">
        <f t="shared" si="157"/>
        <v>0</v>
      </c>
      <c r="O289" s="147">
        <f t="shared" si="157"/>
        <v>0</v>
      </c>
      <c r="P289" s="149">
        <f t="shared" si="157"/>
        <v>0</v>
      </c>
      <c r="Q289" s="147">
        <f t="shared" si="157"/>
        <v>0</v>
      </c>
      <c r="R289" s="147">
        <f t="shared" si="157"/>
        <v>0</v>
      </c>
      <c r="S289" s="149">
        <f t="shared" si="157"/>
        <v>0</v>
      </c>
      <c r="T289" s="147">
        <f t="shared" si="157"/>
        <v>0</v>
      </c>
      <c r="U289" s="147">
        <f t="shared" si="157"/>
        <v>0</v>
      </c>
      <c r="V289" s="147">
        <f t="shared" si="157"/>
        <v>0</v>
      </c>
      <c r="W289" s="147">
        <f t="shared" si="157"/>
        <v>0</v>
      </c>
      <c r="X289" s="147">
        <f t="shared" si="157"/>
        <v>0</v>
      </c>
      <c r="Y289" s="147">
        <f t="shared" si="157"/>
        <v>0</v>
      </c>
      <c r="Z289" s="147">
        <f t="shared" si="157"/>
        <v>0</v>
      </c>
      <c r="AA289" s="147">
        <f t="shared" si="157"/>
        <v>0</v>
      </c>
      <c r="AB289" s="147">
        <f t="shared" si="157"/>
        <v>0</v>
      </c>
      <c r="AC289" s="147">
        <f t="shared" si="157"/>
        <v>0</v>
      </c>
      <c r="AD289" s="147">
        <f t="shared" si="157"/>
        <v>0</v>
      </c>
      <c r="AE289" s="147">
        <f t="shared" si="157"/>
        <v>0</v>
      </c>
      <c r="AF289" s="147">
        <f t="shared" si="157"/>
        <v>0</v>
      </c>
    </row>
    <row r="290" ht="15" customHeight="1" spans="1:32">
      <c r="A290" s="7"/>
      <c r="B290" s="10" t="s">
        <v>119</v>
      </c>
      <c r="C290" s="147">
        <f t="shared" si="149"/>
        <v>6.168768</v>
      </c>
      <c r="D290" s="147">
        <f t="shared" ref="D290:AF290" si="158">D208/10000</f>
        <v>0</v>
      </c>
      <c r="E290" s="147">
        <f t="shared" si="158"/>
        <v>2.754727</v>
      </c>
      <c r="F290" s="147">
        <f t="shared" si="158"/>
        <v>0</v>
      </c>
      <c r="G290" s="147">
        <f t="shared" si="158"/>
        <v>0.6348</v>
      </c>
      <c r="H290" s="149">
        <f t="shared" si="158"/>
        <v>2.779241</v>
      </c>
      <c r="I290" s="149">
        <f t="shared" si="158"/>
        <v>0</v>
      </c>
      <c r="J290" s="147">
        <f t="shared" si="158"/>
        <v>0</v>
      </c>
      <c r="K290" s="147">
        <f t="shared" si="158"/>
        <v>0</v>
      </c>
      <c r="L290" s="147">
        <f t="shared" si="158"/>
        <v>0</v>
      </c>
      <c r="M290" s="149">
        <f t="shared" si="158"/>
        <v>0</v>
      </c>
      <c r="N290" s="147">
        <f t="shared" si="158"/>
        <v>0</v>
      </c>
      <c r="O290" s="147">
        <f t="shared" si="158"/>
        <v>0</v>
      </c>
      <c r="P290" s="149">
        <f t="shared" si="158"/>
        <v>0</v>
      </c>
      <c r="Q290" s="147">
        <f t="shared" si="158"/>
        <v>0</v>
      </c>
      <c r="R290" s="147">
        <f t="shared" si="158"/>
        <v>0</v>
      </c>
      <c r="S290" s="149">
        <f t="shared" si="158"/>
        <v>0</v>
      </c>
      <c r="T290" s="147">
        <f t="shared" si="158"/>
        <v>0</v>
      </c>
      <c r="U290" s="147">
        <f t="shared" si="158"/>
        <v>0</v>
      </c>
      <c r="V290" s="147">
        <f t="shared" si="158"/>
        <v>0</v>
      </c>
      <c r="W290" s="147">
        <f t="shared" si="158"/>
        <v>0</v>
      </c>
      <c r="X290" s="147">
        <f t="shared" si="158"/>
        <v>0</v>
      </c>
      <c r="Y290" s="147">
        <f t="shared" si="158"/>
        <v>0</v>
      </c>
      <c r="Z290" s="147">
        <f t="shared" si="158"/>
        <v>0</v>
      </c>
      <c r="AA290" s="147">
        <f t="shared" si="158"/>
        <v>0</v>
      </c>
      <c r="AB290" s="147">
        <f t="shared" si="158"/>
        <v>0</v>
      </c>
      <c r="AC290" s="147">
        <f t="shared" si="158"/>
        <v>0</v>
      </c>
      <c r="AD290" s="147">
        <f t="shared" si="158"/>
        <v>0</v>
      </c>
      <c r="AE290" s="147">
        <f t="shared" si="158"/>
        <v>0</v>
      </c>
      <c r="AF290" s="147">
        <f t="shared" si="158"/>
        <v>0</v>
      </c>
    </row>
    <row r="291" ht="15" customHeight="1" spans="1:32">
      <c r="A291" s="7"/>
      <c r="B291" s="10" t="s">
        <v>120</v>
      </c>
      <c r="C291" s="147">
        <f t="shared" si="149"/>
        <v>8.558491</v>
      </c>
      <c r="D291" s="147">
        <f t="shared" ref="D291:AF291" si="159">D209/10000</f>
        <v>0</v>
      </c>
      <c r="E291" s="147">
        <f t="shared" si="159"/>
        <v>8.558491</v>
      </c>
      <c r="F291" s="147">
        <f t="shared" si="159"/>
        <v>0</v>
      </c>
      <c r="G291" s="147">
        <f t="shared" si="159"/>
        <v>0</v>
      </c>
      <c r="H291" s="149">
        <f t="shared" si="159"/>
        <v>0</v>
      </c>
      <c r="I291" s="149">
        <f t="shared" si="159"/>
        <v>0</v>
      </c>
      <c r="J291" s="147">
        <f t="shared" si="159"/>
        <v>0</v>
      </c>
      <c r="K291" s="147">
        <f t="shared" si="159"/>
        <v>0</v>
      </c>
      <c r="L291" s="147">
        <f t="shared" si="159"/>
        <v>0</v>
      </c>
      <c r="M291" s="149">
        <f t="shared" si="159"/>
        <v>0</v>
      </c>
      <c r="N291" s="147">
        <f t="shared" si="159"/>
        <v>0</v>
      </c>
      <c r="O291" s="147">
        <f t="shared" si="159"/>
        <v>0</v>
      </c>
      <c r="P291" s="149">
        <f t="shared" si="159"/>
        <v>0</v>
      </c>
      <c r="Q291" s="147">
        <f t="shared" si="159"/>
        <v>0</v>
      </c>
      <c r="R291" s="147">
        <f t="shared" si="159"/>
        <v>0</v>
      </c>
      <c r="S291" s="149">
        <f t="shared" si="159"/>
        <v>0</v>
      </c>
      <c r="T291" s="147">
        <f t="shared" si="159"/>
        <v>0</v>
      </c>
      <c r="U291" s="147">
        <f t="shared" si="159"/>
        <v>0</v>
      </c>
      <c r="V291" s="147">
        <f t="shared" si="159"/>
        <v>0</v>
      </c>
      <c r="W291" s="147">
        <f t="shared" si="159"/>
        <v>0</v>
      </c>
      <c r="X291" s="147">
        <f t="shared" si="159"/>
        <v>0</v>
      </c>
      <c r="Y291" s="147">
        <f t="shared" si="159"/>
        <v>0</v>
      </c>
      <c r="Z291" s="147">
        <f t="shared" si="159"/>
        <v>0</v>
      </c>
      <c r="AA291" s="147">
        <f t="shared" si="159"/>
        <v>0</v>
      </c>
      <c r="AB291" s="147">
        <f t="shared" si="159"/>
        <v>0</v>
      </c>
      <c r="AC291" s="147">
        <f t="shared" si="159"/>
        <v>0</v>
      </c>
      <c r="AD291" s="147">
        <f t="shared" si="159"/>
        <v>0</v>
      </c>
      <c r="AE291" s="147">
        <f t="shared" si="159"/>
        <v>0</v>
      </c>
      <c r="AF291" s="147">
        <f t="shared" si="159"/>
        <v>0</v>
      </c>
    </row>
    <row r="292" ht="15" customHeight="1" spans="1:32">
      <c r="A292" s="7"/>
      <c r="B292" s="10" t="s">
        <v>121</v>
      </c>
      <c r="C292" s="147">
        <f t="shared" si="149"/>
        <v>0.290595</v>
      </c>
      <c r="D292" s="147">
        <f t="shared" ref="D292:AF292" si="160">D210/10000</f>
        <v>0</v>
      </c>
      <c r="E292" s="147">
        <f t="shared" si="160"/>
        <v>0</v>
      </c>
      <c r="F292" s="147">
        <f t="shared" si="160"/>
        <v>0</v>
      </c>
      <c r="G292" s="147">
        <f t="shared" si="160"/>
        <v>0</v>
      </c>
      <c r="H292" s="149">
        <f t="shared" si="160"/>
        <v>0.2415</v>
      </c>
      <c r="I292" s="149">
        <f t="shared" si="160"/>
        <v>0</v>
      </c>
      <c r="J292" s="147">
        <f t="shared" si="160"/>
        <v>0</v>
      </c>
      <c r="K292" s="147">
        <f t="shared" si="160"/>
        <v>0</v>
      </c>
      <c r="L292" s="147">
        <f t="shared" si="160"/>
        <v>0</v>
      </c>
      <c r="M292" s="149">
        <f t="shared" si="160"/>
        <v>0</v>
      </c>
      <c r="N292" s="147">
        <f t="shared" si="160"/>
        <v>0</v>
      </c>
      <c r="O292" s="147">
        <f t="shared" si="160"/>
        <v>0</v>
      </c>
      <c r="P292" s="149">
        <f t="shared" si="160"/>
        <v>0</v>
      </c>
      <c r="Q292" s="147">
        <f t="shared" si="160"/>
        <v>0</v>
      </c>
      <c r="R292" s="147">
        <f t="shared" si="160"/>
        <v>0</v>
      </c>
      <c r="S292" s="149">
        <f t="shared" si="160"/>
        <v>0.049095</v>
      </c>
      <c r="T292" s="147">
        <f t="shared" si="160"/>
        <v>0.049095</v>
      </c>
      <c r="U292" s="147">
        <f t="shared" si="160"/>
        <v>0</v>
      </c>
      <c r="V292" s="147">
        <f t="shared" si="160"/>
        <v>0</v>
      </c>
      <c r="W292" s="147">
        <f t="shared" si="160"/>
        <v>0</v>
      </c>
      <c r="X292" s="147">
        <f t="shared" si="160"/>
        <v>0</v>
      </c>
      <c r="Y292" s="147">
        <f t="shared" si="160"/>
        <v>0</v>
      </c>
      <c r="Z292" s="147">
        <f t="shared" si="160"/>
        <v>0</v>
      </c>
      <c r="AA292" s="147">
        <f t="shared" si="160"/>
        <v>0</v>
      </c>
      <c r="AB292" s="147">
        <f t="shared" si="160"/>
        <v>0</v>
      </c>
      <c r="AC292" s="147">
        <f t="shared" si="160"/>
        <v>0</v>
      </c>
      <c r="AD292" s="147">
        <f t="shared" si="160"/>
        <v>0</v>
      </c>
      <c r="AE292" s="147">
        <f t="shared" si="160"/>
        <v>0</v>
      </c>
      <c r="AF292" s="147">
        <f t="shared" si="160"/>
        <v>0</v>
      </c>
    </row>
    <row r="293" ht="15" customHeight="1" spans="1:32">
      <c r="A293" s="7"/>
      <c r="B293" s="10" t="s">
        <v>122</v>
      </c>
      <c r="C293" s="147">
        <f t="shared" si="149"/>
        <v>30.815229</v>
      </c>
      <c r="D293" s="147">
        <f t="shared" ref="D293:AF293" si="161">D211/10000</f>
        <v>0</v>
      </c>
      <c r="E293" s="147">
        <f t="shared" si="161"/>
        <v>7.825973</v>
      </c>
      <c r="F293" s="147">
        <f t="shared" si="161"/>
        <v>0</v>
      </c>
      <c r="G293" s="147">
        <f t="shared" si="161"/>
        <v>0</v>
      </c>
      <c r="H293" s="149">
        <f t="shared" si="161"/>
        <v>22.989256</v>
      </c>
      <c r="I293" s="149">
        <f t="shared" si="161"/>
        <v>0</v>
      </c>
      <c r="J293" s="147">
        <f t="shared" si="161"/>
        <v>0</v>
      </c>
      <c r="K293" s="147">
        <f t="shared" si="161"/>
        <v>0</v>
      </c>
      <c r="L293" s="147">
        <f t="shared" si="161"/>
        <v>0</v>
      </c>
      <c r="M293" s="149">
        <f t="shared" si="161"/>
        <v>0</v>
      </c>
      <c r="N293" s="147">
        <f t="shared" si="161"/>
        <v>0</v>
      </c>
      <c r="O293" s="147">
        <f t="shared" si="161"/>
        <v>0</v>
      </c>
      <c r="P293" s="149">
        <f t="shared" si="161"/>
        <v>0</v>
      </c>
      <c r="Q293" s="147">
        <f t="shared" si="161"/>
        <v>0</v>
      </c>
      <c r="R293" s="147">
        <f t="shared" si="161"/>
        <v>0</v>
      </c>
      <c r="S293" s="149">
        <f t="shared" si="161"/>
        <v>0</v>
      </c>
      <c r="T293" s="147">
        <f t="shared" si="161"/>
        <v>0</v>
      </c>
      <c r="U293" s="147">
        <f t="shared" si="161"/>
        <v>0</v>
      </c>
      <c r="V293" s="147">
        <f t="shared" si="161"/>
        <v>0</v>
      </c>
      <c r="W293" s="147">
        <f t="shared" si="161"/>
        <v>0</v>
      </c>
      <c r="X293" s="147">
        <f t="shared" si="161"/>
        <v>0</v>
      </c>
      <c r="Y293" s="147">
        <f t="shared" si="161"/>
        <v>0</v>
      </c>
      <c r="Z293" s="147">
        <f t="shared" si="161"/>
        <v>0</v>
      </c>
      <c r="AA293" s="147">
        <f t="shared" si="161"/>
        <v>0</v>
      </c>
      <c r="AB293" s="147">
        <f t="shared" si="161"/>
        <v>0</v>
      </c>
      <c r="AC293" s="147">
        <f t="shared" si="161"/>
        <v>0</v>
      </c>
      <c r="AD293" s="147">
        <f t="shared" si="161"/>
        <v>0</v>
      </c>
      <c r="AE293" s="147">
        <f t="shared" si="161"/>
        <v>0</v>
      </c>
      <c r="AF293" s="147">
        <f t="shared" si="161"/>
        <v>0</v>
      </c>
    </row>
    <row r="294" ht="15" customHeight="1" spans="1:32">
      <c r="A294" s="7"/>
      <c r="B294" s="13" t="s">
        <v>123</v>
      </c>
      <c r="C294" s="147">
        <f t="shared" si="149"/>
        <v>0</v>
      </c>
      <c r="D294" s="147">
        <f t="shared" ref="D294:AF294" si="162">D212/10000</f>
        <v>0</v>
      </c>
      <c r="E294" s="147">
        <f t="shared" si="162"/>
        <v>0</v>
      </c>
      <c r="F294" s="147">
        <f t="shared" si="162"/>
        <v>0</v>
      </c>
      <c r="G294" s="147">
        <f t="shared" si="162"/>
        <v>0</v>
      </c>
      <c r="H294" s="149">
        <f t="shared" si="162"/>
        <v>0</v>
      </c>
      <c r="I294" s="149">
        <f t="shared" si="162"/>
        <v>0</v>
      </c>
      <c r="J294" s="147">
        <f t="shared" si="162"/>
        <v>0</v>
      </c>
      <c r="K294" s="147">
        <f t="shared" si="162"/>
        <v>0</v>
      </c>
      <c r="L294" s="147">
        <f t="shared" si="162"/>
        <v>0</v>
      </c>
      <c r="M294" s="149">
        <f t="shared" si="162"/>
        <v>0</v>
      </c>
      <c r="N294" s="147">
        <f t="shared" si="162"/>
        <v>0</v>
      </c>
      <c r="O294" s="147">
        <f t="shared" si="162"/>
        <v>0</v>
      </c>
      <c r="P294" s="149">
        <f t="shared" si="162"/>
        <v>0</v>
      </c>
      <c r="Q294" s="147">
        <f t="shared" si="162"/>
        <v>0</v>
      </c>
      <c r="R294" s="147">
        <f t="shared" si="162"/>
        <v>0</v>
      </c>
      <c r="S294" s="149">
        <f t="shared" si="162"/>
        <v>0</v>
      </c>
      <c r="T294" s="147">
        <f t="shared" si="162"/>
        <v>0</v>
      </c>
      <c r="U294" s="147">
        <f t="shared" si="162"/>
        <v>0</v>
      </c>
      <c r="V294" s="147">
        <f t="shared" si="162"/>
        <v>0</v>
      </c>
      <c r="W294" s="147">
        <f t="shared" si="162"/>
        <v>0</v>
      </c>
      <c r="X294" s="147">
        <f t="shared" si="162"/>
        <v>0</v>
      </c>
      <c r="Y294" s="147">
        <f t="shared" si="162"/>
        <v>0</v>
      </c>
      <c r="Z294" s="147">
        <f t="shared" si="162"/>
        <v>0</v>
      </c>
      <c r="AA294" s="147">
        <f t="shared" si="162"/>
        <v>0</v>
      </c>
      <c r="AB294" s="147">
        <f t="shared" si="162"/>
        <v>0</v>
      </c>
      <c r="AC294" s="147">
        <f t="shared" si="162"/>
        <v>0</v>
      </c>
      <c r="AD294" s="147">
        <f t="shared" si="162"/>
        <v>0</v>
      </c>
      <c r="AE294" s="147">
        <f t="shared" si="162"/>
        <v>0</v>
      </c>
      <c r="AF294" s="147">
        <f t="shared" si="162"/>
        <v>0</v>
      </c>
    </row>
    <row r="295" ht="15" customHeight="1" spans="1:32">
      <c r="A295" s="7"/>
      <c r="B295" s="13" t="s">
        <v>124</v>
      </c>
      <c r="C295" s="147">
        <f t="shared" si="149"/>
        <v>20.84241</v>
      </c>
      <c r="D295" s="147">
        <f t="shared" ref="D295:AF295" si="163">D213/10000</f>
        <v>0</v>
      </c>
      <c r="E295" s="147">
        <f t="shared" si="163"/>
        <v>9.263779</v>
      </c>
      <c r="F295" s="147">
        <f t="shared" si="163"/>
        <v>0.032595</v>
      </c>
      <c r="G295" s="147">
        <f t="shared" si="163"/>
        <v>5.070325</v>
      </c>
      <c r="H295" s="149">
        <f t="shared" si="163"/>
        <v>6.331888</v>
      </c>
      <c r="I295" s="149">
        <f t="shared" si="163"/>
        <v>0</v>
      </c>
      <c r="J295" s="147">
        <f t="shared" si="163"/>
        <v>0</v>
      </c>
      <c r="K295" s="147">
        <f t="shared" si="163"/>
        <v>0</v>
      </c>
      <c r="L295" s="147">
        <f t="shared" si="163"/>
        <v>0</v>
      </c>
      <c r="M295" s="149">
        <f t="shared" si="163"/>
        <v>0</v>
      </c>
      <c r="N295" s="147">
        <f t="shared" si="163"/>
        <v>0</v>
      </c>
      <c r="O295" s="147">
        <f t="shared" si="163"/>
        <v>0</v>
      </c>
      <c r="P295" s="149">
        <f t="shared" si="163"/>
        <v>0</v>
      </c>
      <c r="Q295" s="147">
        <f t="shared" si="163"/>
        <v>0</v>
      </c>
      <c r="R295" s="147">
        <f t="shared" si="163"/>
        <v>0</v>
      </c>
      <c r="S295" s="149">
        <f t="shared" si="163"/>
        <v>0.143823</v>
      </c>
      <c r="T295" s="147">
        <f t="shared" si="163"/>
        <v>0.016</v>
      </c>
      <c r="U295" s="147">
        <f t="shared" si="163"/>
        <v>0.036123</v>
      </c>
      <c r="V295" s="147">
        <f t="shared" si="163"/>
        <v>0</v>
      </c>
      <c r="W295" s="147">
        <f t="shared" si="163"/>
        <v>0.0917</v>
      </c>
      <c r="X295" s="147">
        <f t="shared" si="163"/>
        <v>0</v>
      </c>
      <c r="Y295" s="147">
        <f t="shared" si="163"/>
        <v>0</v>
      </c>
      <c r="Z295" s="147">
        <f t="shared" si="163"/>
        <v>0</v>
      </c>
      <c r="AA295" s="147">
        <f t="shared" si="163"/>
        <v>0.0917</v>
      </c>
      <c r="AB295" s="147">
        <f t="shared" si="163"/>
        <v>0.010623</v>
      </c>
      <c r="AC295" s="147">
        <f t="shared" si="163"/>
        <v>0.0255</v>
      </c>
      <c r="AD295" s="147">
        <f t="shared" si="163"/>
        <v>0</v>
      </c>
      <c r="AE295" s="147">
        <f t="shared" si="163"/>
        <v>0</v>
      </c>
      <c r="AF295" s="147">
        <f t="shared" si="163"/>
        <v>0</v>
      </c>
    </row>
    <row r="296" ht="15" customHeight="1" spans="1:32">
      <c r="A296" s="7"/>
      <c r="B296" s="18" t="s">
        <v>125</v>
      </c>
      <c r="C296" s="147">
        <f t="shared" si="149"/>
        <v>4.749009</v>
      </c>
      <c r="D296" s="147">
        <f t="shared" ref="D296:AF296" si="164">D214/10000</f>
        <v>0</v>
      </c>
      <c r="E296" s="147">
        <f t="shared" si="164"/>
        <v>0</v>
      </c>
      <c r="F296" s="147">
        <f t="shared" si="164"/>
        <v>0</v>
      </c>
      <c r="G296" s="147">
        <f t="shared" si="164"/>
        <v>0</v>
      </c>
      <c r="H296" s="149">
        <f t="shared" si="164"/>
        <v>4.749009</v>
      </c>
      <c r="I296" s="149">
        <f t="shared" si="164"/>
        <v>0</v>
      </c>
      <c r="J296" s="147">
        <f t="shared" si="164"/>
        <v>0</v>
      </c>
      <c r="K296" s="147">
        <f t="shared" si="164"/>
        <v>0</v>
      </c>
      <c r="L296" s="147">
        <f t="shared" si="164"/>
        <v>0</v>
      </c>
      <c r="M296" s="149">
        <f t="shared" si="164"/>
        <v>0</v>
      </c>
      <c r="N296" s="147">
        <f t="shared" si="164"/>
        <v>0</v>
      </c>
      <c r="O296" s="147">
        <f t="shared" si="164"/>
        <v>0</v>
      </c>
      <c r="P296" s="149">
        <f t="shared" si="164"/>
        <v>0</v>
      </c>
      <c r="Q296" s="147">
        <f t="shared" si="164"/>
        <v>0</v>
      </c>
      <c r="R296" s="147">
        <f t="shared" si="164"/>
        <v>0</v>
      </c>
      <c r="S296" s="149">
        <f t="shared" si="164"/>
        <v>0</v>
      </c>
      <c r="T296" s="147">
        <f t="shared" si="164"/>
        <v>0</v>
      </c>
      <c r="U296" s="147">
        <f t="shared" si="164"/>
        <v>0</v>
      </c>
      <c r="V296" s="147">
        <f t="shared" si="164"/>
        <v>0</v>
      </c>
      <c r="W296" s="147">
        <f t="shared" si="164"/>
        <v>0</v>
      </c>
      <c r="X296" s="147">
        <f t="shared" si="164"/>
        <v>0</v>
      </c>
      <c r="Y296" s="147">
        <f t="shared" si="164"/>
        <v>0</v>
      </c>
      <c r="Z296" s="147">
        <f t="shared" si="164"/>
        <v>0</v>
      </c>
      <c r="AA296" s="147">
        <f t="shared" si="164"/>
        <v>0</v>
      </c>
      <c r="AB296" s="147">
        <f t="shared" si="164"/>
        <v>0</v>
      </c>
      <c r="AC296" s="147">
        <f t="shared" si="164"/>
        <v>0</v>
      </c>
      <c r="AD296" s="147">
        <f t="shared" si="164"/>
        <v>0</v>
      </c>
      <c r="AE296" s="147">
        <f t="shared" si="164"/>
        <v>0</v>
      </c>
      <c r="AF296" s="147">
        <f t="shared" si="164"/>
        <v>0</v>
      </c>
    </row>
    <row r="297" ht="15" customHeight="1" spans="1:32">
      <c r="A297" s="7"/>
      <c r="B297" s="18" t="s">
        <v>126</v>
      </c>
      <c r="C297" s="147">
        <f t="shared" si="149"/>
        <v>0</v>
      </c>
      <c r="D297" s="147">
        <f t="shared" ref="D297:AF297" si="165">D215/10000</f>
        <v>0</v>
      </c>
      <c r="E297" s="147">
        <f t="shared" si="165"/>
        <v>0</v>
      </c>
      <c r="F297" s="147">
        <f t="shared" si="165"/>
        <v>0</v>
      </c>
      <c r="G297" s="147">
        <f t="shared" si="165"/>
        <v>0</v>
      </c>
      <c r="H297" s="149">
        <f t="shared" si="165"/>
        <v>0</v>
      </c>
      <c r="I297" s="149">
        <f t="shared" si="165"/>
        <v>0</v>
      </c>
      <c r="J297" s="147">
        <f t="shared" si="165"/>
        <v>0</v>
      </c>
      <c r="K297" s="147">
        <f t="shared" si="165"/>
        <v>0</v>
      </c>
      <c r="L297" s="147">
        <f t="shared" si="165"/>
        <v>0</v>
      </c>
      <c r="M297" s="149">
        <f t="shared" si="165"/>
        <v>0</v>
      </c>
      <c r="N297" s="147">
        <f t="shared" si="165"/>
        <v>0</v>
      </c>
      <c r="O297" s="147">
        <f t="shared" si="165"/>
        <v>0</v>
      </c>
      <c r="P297" s="149">
        <f t="shared" si="165"/>
        <v>0</v>
      </c>
      <c r="Q297" s="147">
        <f t="shared" si="165"/>
        <v>0</v>
      </c>
      <c r="R297" s="147">
        <f t="shared" si="165"/>
        <v>0</v>
      </c>
      <c r="S297" s="149">
        <f t="shared" si="165"/>
        <v>0</v>
      </c>
      <c r="T297" s="147">
        <f t="shared" si="165"/>
        <v>0</v>
      </c>
      <c r="U297" s="147">
        <f t="shared" si="165"/>
        <v>0</v>
      </c>
      <c r="V297" s="147">
        <f t="shared" si="165"/>
        <v>0</v>
      </c>
      <c r="W297" s="147">
        <f t="shared" si="165"/>
        <v>0</v>
      </c>
      <c r="X297" s="147">
        <f t="shared" si="165"/>
        <v>0</v>
      </c>
      <c r="Y297" s="147">
        <f t="shared" si="165"/>
        <v>0</v>
      </c>
      <c r="Z297" s="147">
        <f t="shared" si="165"/>
        <v>0</v>
      </c>
      <c r="AA297" s="147">
        <f t="shared" si="165"/>
        <v>0</v>
      </c>
      <c r="AB297" s="147">
        <f t="shared" si="165"/>
        <v>0</v>
      </c>
      <c r="AC297" s="147">
        <f t="shared" si="165"/>
        <v>0</v>
      </c>
      <c r="AD297" s="147">
        <f t="shared" si="165"/>
        <v>0</v>
      </c>
      <c r="AE297" s="147">
        <f t="shared" si="165"/>
        <v>0</v>
      </c>
      <c r="AF297" s="147">
        <f t="shared" si="165"/>
        <v>0</v>
      </c>
    </row>
    <row r="298" ht="15" customHeight="1" spans="1:32">
      <c r="A298" s="7"/>
      <c r="B298" s="18" t="s">
        <v>127</v>
      </c>
      <c r="C298" s="147">
        <f t="shared" si="149"/>
        <v>0</v>
      </c>
      <c r="D298" s="147">
        <f t="shared" ref="D298:AF298" si="166">D216/10000</f>
        <v>0</v>
      </c>
      <c r="E298" s="147">
        <f t="shared" si="166"/>
        <v>0</v>
      </c>
      <c r="F298" s="147">
        <f t="shared" si="166"/>
        <v>0</v>
      </c>
      <c r="G298" s="147">
        <f t="shared" si="166"/>
        <v>0</v>
      </c>
      <c r="H298" s="149">
        <f t="shared" si="166"/>
        <v>0</v>
      </c>
      <c r="I298" s="149">
        <f t="shared" si="166"/>
        <v>0</v>
      </c>
      <c r="J298" s="147">
        <f t="shared" si="166"/>
        <v>0</v>
      </c>
      <c r="K298" s="147">
        <f t="shared" si="166"/>
        <v>0</v>
      </c>
      <c r="L298" s="147">
        <f t="shared" si="166"/>
        <v>0</v>
      </c>
      <c r="M298" s="149">
        <f t="shared" si="166"/>
        <v>0</v>
      </c>
      <c r="N298" s="147">
        <f t="shared" si="166"/>
        <v>0</v>
      </c>
      <c r="O298" s="147">
        <f t="shared" si="166"/>
        <v>0</v>
      </c>
      <c r="P298" s="149">
        <f t="shared" si="166"/>
        <v>0</v>
      </c>
      <c r="Q298" s="147">
        <f t="shared" si="166"/>
        <v>0</v>
      </c>
      <c r="R298" s="147">
        <f t="shared" si="166"/>
        <v>0</v>
      </c>
      <c r="S298" s="149">
        <f t="shared" si="166"/>
        <v>0</v>
      </c>
      <c r="T298" s="147">
        <f t="shared" si="166"/>
        <v>0</v>
      </c>
      <c r="U298" s="147">
        <f t="shared" si="166"/>
        <v>0</v>
      </c>
      <c r="V298" s="147">
        <f t="shared" si="166"/>
        <v>0</v>
      </c>
      <c r="W298" s="147">
        <f t="shared" si="166"/>
        <v>0</v>
      </c>
      <c r="X298" s="147">
        <f t="shared" si="166"/>
        <v>0</v>
      </c>
      <c r="Y298" s="147">
        <f t="shared" si="166"/>
        <v>0</v>
      </c>
      <c r="Z298" s="147">
        <f t="shared" si="166"/>
        <v>0</v>
      </c>
      <c r="AA298" s="147">
        <f t="shared" si="166"/>
        <v>0</v>
      </c>
      <c r="AB298" s="147">
        <f t="shared" si="166"/>
        <v>0</v>
      </c>
      <c r="AC298" s="147">
        <f t="shared" si="166"/>
        <v>0</v>
      </c>
      <c r="AD298" s="147">
        <f t="shared" si="166"/>
        <v>0</v>
      </c>
      <c r="AE298" s="147">
        <f t="shared" si="166"/>
        <v>0</v>
      </c>
      <c r="AF298" s="147">
        <f t="shared" si="166"/>
        <v>0</v>
      </c>
    </row>
    <row r="299" ht="15" customHeight="1" spans="1:32">
      <c r="A299" s="7"/>
      <c r="B299" s="18" t="s">
        <v>128</v>
      </c>
      <c r="C299" s="147">
        <f t="shared" si="149"/>
        <v>5.25</v>
      </c>
      <c r="D299" s="147">
        <f t="shared" ref="D299:AF299" si="167">D217/10000</f>
        <v>0</v>
      </c>
      <c r="E299" s="147">
        <f t="shared" si="167"/>
        <v>5.25</v>
      </c>
      <c r="F299" s="147">
        <f t="shared" si="167"/>
        <v>0</v>
      </c>
      <c r="G299" s="147">
        <f t="shared" si="167"/>
        <v>0</v>
      </c>
      <c r="H299" s="149">
        <f t="shared" si="167"/>
        <v>0</v>
      </c>
      <c r="I299" s="149">
        <f t="shared" si="167"/>
        <v>0</v>
      </c>
      <c r="J299" s="147">
        <f t="shared" si="167"/>
        <v>0</v>
      </c>
      <c r="K299" s="147">
        <f t="shared" si="167"/>
        <v>0</v>
      </c>
      <c r="L299" s="147">
        <f t="shared" si="167"/>
        <v>0</v>
      </c>
      <c r="M299" s="149">
        <f t="shared" si="167"/>
        <v>0</v>
      </c>
      <c r="N299" s="147">
        <f t="shared" si="167"/>
        <v>0</v>
      </c>
      <c r="O299" s="147">
        <f t="shared" si="167"/>
        <v>0</v>
      </c>
      <c r="P299" s="149">
        <f t="shared" si="167"/>
        <v>0</v>
      </c>
      <c r="Q299" s="147">
        <f t="shared" si="167"/>
        <v>0</v>
      </c>
      <c r="R299" s="147">
        <f t="shared" si="167"/>
        <v>0</v>
      </c>
      <c r="S299" s="149">
        <f t="shared" si="167"/>
        <v>0</v>
      </c>
      <c r="T299" s="147">
        <f t="shared" si="167"/>
        <v>0</v>
      </c>
      <c r="U299" s="147">
        <f t="shared" si="167"/>
        <v>0</v>
      </c>
      <c r="V299" s="147">
        <f t="shared" si="167"/>
        <v>0</v>
      </c>
      <c r="W299" s="147">
        <f t="shared" si="167"/>
        <v>0</v>
      </c>
      <c r="X299" s="147">
        <f t="shared" si="167"/>
        <v>0</v>
      </c>
      <c r="Y299" s="147">
        <f t="shared" si="167"/>
        <v>0</v>
      </c>
      <c r="Z299" s="147">
        <f t="shared" si="167"/>
        <v>0</v>
      </c>
      <c r="AA299" s="147">
        <f t="shared" si="167"/>
        <v>0</v>
      </c>
      <c r="AB299" s="147">
        <f t="shared" si="167"/>
        <v>0</v>
      </c>
      <c r="AC299" s="147">
        <f t="shared" si="167"/>
        <v>0</v>
      </c>
      <c r="AD299" s="147">
        <f t="shared" si="167"/>
        <v>0</v>
      </c>
      <c r="AE299" s="147">
        <f t="shared" si="167"/>
        <v>0</v>
      </c>
      <c r="AF299" s="147">
        <f t="shared" si="167"/>
        <v>0</v>
      </c>
    </row>
    <row r="300" ht="15" customHeight="1" spans="1:32">
      <c r="A300" s="7"/>
      <c r="B300" s="13" t="s">
        <v>129</v>
      </c>
      <c r="C300" s="147">
        <f t="shared" si="149"/>
        <v>2.714466</v>
      </c>
      <c r="D300" s="147">
        <f t="shared" ref="D300:AF300" si="168">D218/10000</f>
        <v>0</v>
      </c>
      <c r="E300" s="147">
        <f t="shared" si="168"/>
        <v>0.895977</v>
      </c>
      <c r="F300" s="147">
        <f t="shared" si="168"/>
        <v>0</v>
      </c>
      <c r="G300" s="147">
        <f t="shared" si="168"/>
        <v>0</v>
      </c>
      <c r="H300" s="149">
        <f t="shared" si="168"/>
        <v>1.818489</v>
      </c>
      <c r="I300" s="149">
        <f t="shared" si="168"/>
        <v>0</v>
      </c>
      <c r="J300" s="147">
        <f t="shared" si="168"/>
        <v>0</v>
      </c>
      <c r="K300" s="147">
        <f t="shared" si="168"/>
        <v>0</v>
      </c>
      <c r="L300" s="147">
        <f t="shared" si="168"/>
        <v>0</v>
      </c>
      <c r="M300" s="149">
        <f t="shared" si="168"/>
        <v>0</v>
      </c>
      <c r="N300" s="147">
        <f t="shared" si="168"/>
        <v>0</v>
      </c>
      <c r="O300" s="147">
        <f t="shared" si="168"/>
        <v>0</v>
      </c>
      <c r="P300" s="149">
        <f t="shared" si="168"/>
        <v>0</v>
      </c>
      <c r="Q300" s="147">
        <f t="shared" si="168"/>
        <v>0</v>
      </c>
      <c r="R300" s="147">
        <f t="shared" si="168"/>
        <v>0</v>
      </c>
      <c r="S300" s="149">
        <f t="shared" si="168"/>
        <v>0</v>
      </c>
      <c r="T300" s="147">
        <f t="shared" si="168"/>
        <v>0</v>
      </c>
      <c r="U300" s="147">
        <f t="shared" si="168"/>
        <v>0</v>
      </c>
      <c r="V300" s="147">
        <f t="shared" si="168"/>
        <v>0</v>
      </c>
      <c r="W300" s="147">
        <f t="shared" si="168"/>
        <v>0</v>
      </c>
      <c r="X300" s="147">
        <f t="shared" si="168"/>
        <v>0</v>
      </c>
      <c r="Y300" s="147">
        <f t="shared" si="168"/>
        <v>0</v>
      </c>
      <c r="Z300" s="147">
        <f t="shared" si="168"/>
        <v>0</v>
      </c>
      <c r="AA300" s="147">
        <f t="shared" si="168"/>
        <v>0</v>
      </c>
      <c r="AB300" s="147">
        <f t="shared" si="168"/>
        <v>0</v>
      </c>
      <c r="AC300" s="147">
        <f t="shared" si="168"/>
        <v>0</v>
      </c>
      <c r="AD300" s="147">
        <f t="shared" si="168"/>
        <v>0</v>
      </c>
      <c r="AE300" s="147">
        <f t="shared" si="168"/>
        <v>0</v>
      </c>
      <c r="AF300" s="147">
        <f t="shared" si="168"/>
        <v>0</v>
      </c>
    </row>
    <row r="301" ht="15" customHeight="1" spans="1:32">
      <c r="A301" s="7"/>
      <c r="B301" s="13" t="s">
        <v>130</v>
      </c>
      <c r="C301" s="147">
        <f t="shared" si="149"/>
        <v>0</v>
      </c>
      <c r="D301" s="147">
        <f t="shared" ref="D301:AF301" si="169">D219/10000</f>
        <v>0</v>
      </c>
      <c r="E301" s="147">
        <f t="shared" si="169"/>
        <v>0</v>
      </c>
      <c r="F301" s="147">
        <f t="shared" si="169"/>
        <v>0</v>
      </c>
      <c r="G301" s="147">
        <f t="shared" si="169"/>
        <v>0</v>
      </c>
      <c r="H301" s="149">
        <f t="shared" si="169"/>
        <v>0</v>
      </c>
      <c r="I301" s="149">
        <f t="shared" si="169"/>
        <v>0</v>
      </c>
      <c r="J301" s="147">
        <f t="shared" si="169"/>
        <v>0</v>
      </c>
      <c r="K301" s="147">
        <f t="shared" si="169"/>
        <v>0</v>
      </c>
      <c r="L301" s="147">
        <f t="shared" si="169"/>
        <v>0</v>
      </c>
      <c r="M301" s="149">
        <f t="shared" si="169"/>
        <v>0</v>
      </c>
      <c r="N301" s="147">
        <f t="shared" si="169"/>
        <v>0</v>
      </c>
      <c r="O301" s="147">
        <f t="shared" si="169"/>
        <v>0</v>
      </c>
      <c r="P301" s="149">
        <f t="shared" si="169"/>
        <v>0</v>
      </c>
      <c r="Q301" s="147">
        <f t="shared" si="169"/>
        <v>0</v>
      </c>
      <c r="R301" s="147">
        <f t="shared" si="169"/>
        <v>0</v>
      </c>
      <c r="S301" s="149">
        <f t="shared" si="169"/>
        <v>0</v>
      </c>
      <c r="T301" s="147">
        <f t="shared" si="169"/>
        <v>0</v>
      </c>
      <c r="U301" s="147">
        <f t="shared" si="169"/>
        <v>0</v>
      </c>
      <c r="V301" s="147">
        <f t="shared" si="169"/>
        <v>0</v>
      </c>
      <c r="W301" s="147">
        <f t="shared" si="169"/>
        <v>0</v>
      </c>
      <c r="X301" s="147">
        <f t="shared" si="169"/>
        <v>0</v>
      </c>
      <c r="Y301" s="147">
        <f t="shared" si="169"/>
        <v>0</v>
      </c>
      <c r="Z301" s="147">
        <f t="shared" si="169"/>
        <v>0</v>
      </c>
      <c r="AA301" s="147">
        <f t="shared" si="169"/>
        <v>0</v>
      </c>
      <c r="AB301" s="147">
        <f t="shared" si="169"/>
        <v>0</v>
      </c>
      <c r="AC301" s="147">
        <f t="shared" si="169"/>
        <v>0</v>
      </c>
      <c r="AD301" s="147">
        <f t="shared" si="169"/>
        <v>0</v>
      </c>
      <c r="AE301" s="147">
        <f t="shared" si="169"/>
        <v>0</v>
      </c>
      <c r="AF301" s="147">
        <f t="shared" si="169"/>
        <v>0</v>
      </c>
    </row>
    <row r="302" ht="15" customHeight="1" spans="1:32">
      <c r="A302" s="7"/>
      <c r="B302" s="13" t="s">
        <v>131</v>
      </c>
      <c r="C302" s="147">
        <f t="shared" si="149"/>
        <v>-0.22057</v>
      </c>
      <c r="D302" s="147">
        <f t="shared" ref="D302:AF302" si="170">D220/10000</f>
        <v>0</v>
      </c>
      <c r="E302" s="147">
        <f t="shared" si="170"/>
        <v>0</v>
      </c>
      <c r="F302" s="147">
        <f t="shared" si="170"/>
        <v>0</v>
      </c>
      <c r="G302" s="147">
        <f t="shared" si="170"/>
        <v>0</v>
      </c>
      <c r="H302" s="149">
        <f t="shared" si="170"/>
        <v>0</v>
      </c>
      <c r="I302" s="149">
        <f t="shared" si="170"/>
        <v>0</v>
      </c>
      <c r="J302" s="147">
        <f t="shared" si="170"/>
        <v>0</v>
      </c>
      <c r="K302" s="147">
        <f t="shared" si="170"/>
        <v>0</v>
      </c>
      <c r="L302" s="147">
        <f t="shared" si="170"/>
        <v>0</v>
      </c>
      <c r="M302" s="149">
        <f t="shared" si="170"/>
        <v>0</v>
      </c>
      <c r="N302" s="147">
        <f t="shared" si="170"/>
        <v>0</v>
      </c>
      <c r="O302" s="147">
        <f t="shared" si="170"/>
        <v>0</v>
      </c>
      <c r="P302" s="149">
        <f t="shared" si="170"/>
        <v>0</v>
      </c>
      <c r="Q302" s="147">
        <f t="shared" si="170"/>
        <v>0</v>
      </c>
      <c r="R302" s="147">
        <f t="shared" si="170"/>
        <v>0</v>
      </c>
      <c r="S302" s="149">
        <f t="shared" si="170"/>
        <v>-0.22057</v>
      </c>
      <c r="T302" s="147">
        <f t="shared" si="170"/>
        <v>-0.22057</v>
      </c>
      <c r="U302" s="147">
        <f t="shared" si="170"/>
        <v>0</v>
      </c>
      <c r="V302" s="147">
        <f t="shared" si="170"/>
        <v>0</v>
      </c>
      <c r="W302" s="147">
        <f t="shared" si="170"/>
        <v>0</v>
      </c>
      <c r="X302" s="147">
        <f t="shared" si="170"/>
        <v>0</v>
      </c>
      <c r="Y302" s="147">
        <f t="shared" si="170"/>
        <v>0</v>
      </c>
      <c r="Z302" s="147">
        <f t="shared" si="170"/>
        <v>0</v>
      </c>
      <c r="AA302" s="147">
        <f t="shared" si="170"/>
        <v>0</v>
      </c>
      <c r="AB302" s="147">
        <f t="shared" si="170"/>
        <v>0</v>
      </c>
      <c r="AC302" s="147">
        <f t="shared" si="170"/>
        <v>0</v>
      </c>
      <c r="AD302" s="147">
        <f t="shared" si="170"/>
        <v>0</v>
      </c>
      <c r="AE302" s="147">
        <f t="shared" si="170"/>
        <v>0</v>
      </c>
      <c r="AF302" s="147">
        <f t="shared" si="170"/>
        <v>0</v>
      </c>
    </row>
    <row r="303" ht="15" customHeight="1" spans="1:32">
      <c r="A303" s="7"/>
      <c r="B303" s="13" t="s">
        <v>132</v>
      </c>
      <c r="C303" s="147">
        <f t="shared" si="149"/>
        <v>0</v>
      </c>
      <c r="D303" s="147">
        <f t="shared" ref="D303:AF303" si="171">D221/10000</f>
        <v>0</v>
      </c>
      <c r="E303" s="147">
        <f t="shared" si="171"/>
        <v>0</v>
      </c>
      <c r="F303" s="147">
        <f t="shared" si="171"/>
        <v>0</v>
      </c>
      <c r="G303" s="147">
        <f t="shared" si="171"/>
        <v>0</v>
      </c>
      <c r="H303" s="149">
        <f t="shared" si="171"/>
        <v>0</v>
      </c>
      <c r="I303" s="149">
        <f t="shared" si="171"/>
        <v>0</v>
      </c>
      <c r="J303" s="147">
        <f t="shared" si="171"/>
        <v>0</v>
      </c>
      <c r="K303" s="147">
        <f t="shared" si="171"/>
        <v>0</v>
      </c>
      <c r="L303" s="147">
        <f t="shared" si="171"/>
        <v>0</v>
      </c>
      <c r="M303" s="149">
        <f t="shared" si="171"/>
        <v>0</v>
      </c>
      <c r="N303" s="147">
        <f t="shared" si="171"/>
        <v>0</v>
      </c>
      <c r="O303" s="147">
        <f t="shared" si="171"/>
        <v>0</v>
      </c>
      <c r="P303" s="149">
        <f t="shared" si="171"/>
        <v>0</v>
      </c>
      <c r="Q303" s="147">
        <f t="shared" si="171"/>
        <v>0</v>
      </c>
      <c r="R303" s="147">
        <f t="shared" si="171"/>
        <v>0</v>
      </c>
      <c r="S303" s="149">
        <f t="shared" si="171"/>
        <v>0</v>
      </c>
      <c r="T303" s="147">
        <f t="shared" si="171"/>
        <v>0</v>
      </c>
      <c r="U303" s="147">
        <f t="shared" si="171"/>
        <v>0</v>
      </c>
      <c r="V303" s="147">
        <f t="shared" si="171"/>
        <v>0</v>
      </c>
      <c r="W303" s="147">
        <f t="shared" si="171"/>
        <v>0</v>
      </c>
      <c r="X303" s="147">
        <f t="shared" si="171"/>
        <v>0</v>
      </c>
      <c r="Y303" s="147">
        <f t="shared" si="171"/>
        <v>0</v>
      </c>
      <c r="Z303" s="147">
        <f t="shared" si="171"/>
        <v>0</v>
      </c>
      <c r="AA303" s="147">
        <f t="shared" si="171"/>
        <v>0</v>
      </c>
      <c r="AB303" s="147">
        <f t="shared" si="171"/>
        <v>0</v>
      </c>
      <c r="AC303" s="147">
        <f t="shared" si="171"/>
        <v>0</v>
      </c>
      <c r="AD303" s="147">
        <f t="shared" si="171"/>
        <v>0</v>
      </c>
      <c r="AE303" s="147">
        <f t="shared" si="171"/>
        <v>0</v>
      </c>
      <c r="AF303" s="147">
        <f t="shared" si="171"/>
        <v>0</v>
      </c>
    </row>
    <row r="304" ht="15" customHeight="1" spans="1:32">
      <c r="A304" s="7"/>
      <c r="B304" s="13" t="s">
        <v>133</v>
      </c>
      <c r="C304" s="147">
        <f t="shared" si="149"/>
        <v>0</v>
      </c>
      <c r="D304" s="147">
        <f t="shared" ref="D304:AF304" si="172">D222/10000</f>
        <v>0</v>
      </c>
      <c r="E304" s="147">
        <f t="shared" si="172"/>
        <v>0</v>
      </c>
      <c r="F304" s="147">
        <f t="shared" si="172"/>
        <v>0</v>
      </c>
      <c r="G304" s="147">
        <f t="shared" si="172"/>
        <v>0</v>
      </c>
      <c r="H304" s="149">
        <f t="shared" si="172"/>
        <v>0</v>
      </c>
      <c r="I304" s="149">
        <f t="shared" si="172"/>
        <v>0</v>
      </c>
      <c r="J304" s="147">
        <f t="shared" si="172"/>
        <v>0</v>
      </c>
      <c r="K304" s="147">
        <f t="shared" si="172"/>
        <v>0</v>
      </c>
      <c r="L304" s="147">
        <f t="shared" si="172"/>
        <v>0</v>
      </c>
      <c r="M304" s="149">
        <f t="shared" si="172"/>
        <v>0</v>
      </c>
      <c r="N304" s="147">
        <f t="shared" si="172"/>
        <v>0</v>
      </c>
      <c r="O304" s="147">
        <f t="shared" si="172"/>
        <v>0</v>
      </c>
      <c r="P304" s="149">
        <f t="shared" si="172"/>
        <v>0</v>
      </c>
      <c r="Q304" s="147">
        <f t="shared" si="172"/>
        <v>0</v>
      </c>
      <c r="R304" s="147">
        <f t="shared" si="172"/>
        <v>0</v>
      </c>
      <c r="S304" s="149">
        <f t="shared" si="172"/>
        <v>0</v>
      </c>
      <c r="T304" s="147">
        <f t="shared" si="172"/>
        <v>0</v>
      </c>
      <c r="U304" s="147">
        <f t="shared" si="172"/>
        <v>0</v>
      </c>
      <c r="V304" s="147">
        <f t="shared" si="172"/>
        <v>0</v>
      </c>
      <c r="W304" s="147">
        <f t="shared" si="172"/>
        <v>0</v>
      </c>
      <c r="X304" s="147">
        <f t="shared" si="172"/>
        <v>0</v>
      </c>
      <c r="Y304" s="147">
        <f t="shared" si="172"/>
        <v>0</v>
      </c>
      <c r="Z304" s="147">
        <f t="shared" si="172"/>
        <v>0</v>
      </c>
      <c r="AA304" s="147">
        <f t="shared" si="172"/>
        <v>0</v>
      </c>
      <c r="AB304" s="147">
        <f t="shared" si="172"/>
        <v>0</v>
      </c>
      <c r="AC304" s="147">
        <f t="shared" si="172"/>
        <v>0</v>
      </c>
      <c r="AD304" s="147">
        <f t="shared" si="172"/>
        <v>0</v>
      </c>
      <c r="AE304" s="147">
        <f t="shared" si="172"/>
        <v>0</v>
      </c>
      <c r="AF304" s="147">
        <f t="shared" si="172"/>
        <v>0</v>
      </c>
    </row>
    <row r="305" ht="15" customHeight="1" spans="1:32">
      <c r="A305" s="7"/>
      <c r="B305" s="13" t="s">
        <v>134</v>
      </c>
      <c r="C305" s="147">
        <f t="shared" si="149"/>
        <v>1.553398</v>
      </c>
      <c r="D305" s="147">
        <f t="shared" ref="D305:AF305" si="173">D223/10000</f>
        <v>0</v>
      </c>
      <c r="E305" s="147">
        <f t="shared" si="173"/>
        <v>0</v>
      </c>
      <c r="F305" s="147">
        <f t="shared" si="173"/>
        <v>0</v>
      </c>
      <c r="G305" s="147">
        <f t="shared" si="173"/>
        <v>0</v>
      </c>
      <c r="H305" s="149">
        <f t="shared" si="173"/>
        <v>0</v>
      </c>
      <c r="I305" s="149">
        <f t="shared" si="173"/>
        <v>0</v>
      </c>
      <c r="J305" s="147">
        <f t="shared" si="173"/>
        <v>0</v>
      </c>
      <c r="K305" s="147">
        <f t="shared" si="173"/>
        <v>0</v>
      </c>
      <c r="L305" s="147">
        <f t="shared" si="173"/>
        <v>0</v>
      </c>
      <c r="M305" s="149">
        <f t="shared" si="173"/>
        <v>0</v>
      </c>
      <c r="N305" s="147">
        <f t="shared" si="173"/>
        <v>0</v>
      </c>
      <c r="O305" s="147">
        <f t="shared" si="173"/>
        <v>0</v>
      </c>
      <c r="P305" s="149">
        <f t="shared" si="173"/>
        <v>1.553398</v>
      </c>
      <c r="Q305" s="147">
        <f t="shared" si="173"/>
        <v>1.553398</v>
      </c>
      <c r="R305" s="147">
        <f t="shared" si="173"/>
        <v>0</v>
      </c>
      <c r="S305" s="149">
        <f t="shared" si="173"/>
        <v>0</v>
      </c>
      <c r="T305" s="147">
        <f t="shared" si="173"/>
        <v>0</v>
      </c>
      <c r="U305" s="147">
        <f t="shared" si="173"/>
        <v>0</v>
      </c>
      <c r="V305" s="147">
        <f t="shared" si="173"/>
        <v>0</v>
      </c>
      <c r="W305" s="147">
        <f t="shared" si="173"/>
        <v>0</v>
      </c>
      <c r="X305" s="147">
        <f t="shared" si="173"/>
        <v>0</v>
      </c>
      <c r="Y305" s="147">
        <f t="shared" si="173"/>
        <v>0</v>
      </c>
      <c r="Z305" s="147">
        <f t="shared" si="173"/>
        <v>0</v>
      </c>
      <c r="AA305" s="147">
        <f t="shared" si="173"/>
        <v>0</v>
      </c>
      <c r="AB305" s="147">
        <f t="shared" si="173"/>
        <v>0</v>
      </c>
      <c r="AC305" s="147">
        <f t="shared" si="173"/>
        <v>0</v>
      </c>
      <c r="AD305" s="147">
        <f t="shared" si="173"/>
        <v>0</v>
      </c>
      <c r="AE305" s="147">
        <f t="shared" si="173"/>
        <v>0</v>
      </c>
      <c r="AF305" s="147">
        <f t="shared" si="173"/>
        <v>0</v>
      </c>
    </row>
    <row r="306" ht="15" customHeight="1" spans="1:32">
      <c r="A306" s="7"/>
      <c r="B306" s="19" t="s">
        <v>97</v>
      </c>
      <c r="C306" s="155">
        <f t="shared" si="149"/>
        <v>108.783389</v>
      </c>
      <c r="D306" s="155">
        <f t="shared" ref="D306:AF306" si="174">D224/10000</f>
        <v>0</v>
      </c>
      <c r="E306" s="155">
        <f t="shared" si="174"/>
        <v>60.352372</v>
      </c>
      <c r="F306" s="155">
        <f t="shared" si="174"/>
        <v>0.032595</v>
      </c>
      <c r="G306" s="155">
        <f t="shared" si="174"/>
        <v>7.638056</v>
      </c>
      <c r="H306" s="149">
        <f t="shared" si="174"/>
        <v>39.02229</v>
      </c>
      <c r="I306" s="149">
        <f t="shared" si="174"/>
        <v>0.21233</v>
      </c>
      <c r="J306" s="155">
        <f t="shared" si="174"/>
        <v>0</v>
      </c>
      <c r="K306" s="155">
        <f t="shared" si="174"/>
        <v>0.21233</v>
      </c>
      <c r="L306" s="155">
        <f t="shared" si="174"/>
        <v>0</v>
      </c>
      <c r="M306" s="149">
        <f t="shared" si="174"/>
        <v>0</v>
      </c>
      <c r="N306" s="155">
        <f t="shared" si="174"/>
        <v>0</v>
      </c>
      <c r="O306" s="155">
        <f t="shared" si="174"/>
        <v>0</v>
      </c>
      <c r="P306" s="149">
        <f t="shared" si="174"/>
        <v>1.553398</v>
      </c>
      <c r="Q306" s="155">
        <f t="shared" si="174"/>
        <v>1.553398</v>
      </c>
      <c r="R306" s="155">
        <f t="shared" si="174"/>
        <v>0</v>
      </c>
      <c r="S306" s="149">
        <f t="shared" si="174"/>
        <v>-0.027652</v>
      </c>
      <c r="T306" s="155">
        <f t="shared" si="174"/>
        <v>-0.155475</v>
      </c>
      <c r="U306" s="155">
        <f t="shared" si="174"/>
        <v>0.036123</v>
      </c>
      <c r="V306" s="155">
        <f t="shared" si="174"/>
        <v>0</v>
      </c>
      <c r="W306" s="155">
        <f t="shared" si="174"/>
        <v>0.0917</v>
      </c>
      <c r="X306" s="155">
        <f t="shared" si="174"/>
        <v>0</v>
      </c>
      <c r="Y306" s="155">
        <f t="shared" si="174"/>
        <v>0</v>
      </c>
      <c r="Z306" s="155">
        <f t="shared" si="174"/>
        <v>0</v>
      </c>
      <c r="AA306" s="155">
        <f t="shared" si="174"/>
        <v>0.0917</v>
      </c>
      <c r="AB306" s="155">
        <f t="shared" si="174"/>
        <v>0.010623</v>
      </c>
      <c r="AC306" s="155">
        <f t="shared" si="174"/>
        <v>0.0255</v>
      </c>
      <c r="AD306" s="155">
        <f t="shared" si="174"/>
        <v>0</v>
      </c>
      <c r="AE306" s="155">
        <f t="shared" si="174"/>
        <v>0</v>
      </c>
      <c r="AF306" s="155">
        <f t="shared" si="174"/>
        <v>0</v>
      </c>
    </row>
    <row r="307" ht="15" customHeight="1" spans="1:32">
      <c r="A307" s="7" t="s">
        <v>135</v>
      </c>
      <c r="B307" s="10" t="s">
        <v>136</v>
      </c>
      <c r="C307" s="147">
        <f t="shared" si="149"/>
        <v>0</v>
      </c>
      <c r="D307" s="147">
        <f t="shared" ref="D307:AF307" si="175">D225/10000</f>
        <v>0</v>
      </c>
      <c r="E307" s="147">
        <f t="shared" si="175"/>
        <v>0</v>
      </c>
      <c r="F307" s="147">
        <f t="shared" si="175"/>
        <v>0</v>
      </c>
      <c r="G307" s="147">
        <f t="shared" si="175"/>
        <v>0</v>
      </c>
      <c r="H307" s="149">
        <f t="shared" si="175"/>
        <v>0</v>
      </c>
      <c r="I307" s="149">
        <f t="shared" si="175"/>
        <v>0</v>
      </c>
      <c r="J307" s="147">
        <f t="shared" si="175"/>
        <v>0</v>
      </c>
      <c r="K307" s="147">
        <f t="shared" si="175"/>
        <v>0</v>
      </c>
      <c r="L307" s="147">
        <f t="shared" si="175"/>
        <v>0</v>
      </c>
      <c r="M307" s="149">
        <f t="shared" si="175"/>
        <v>0</v>
      </c>
      <c r="N307" s="147">
        <f t="shared" si="175"/>
        <v>0</v>
      </c>
      <c r="O307" s="147">
        <f t="shared" si="175"/>
        <v>0</v>
      </c>
      <c r="P307" s="149">
        <f t="shared" si="175"/>
        <v>0</v>
      </c>
      <c r="Q307" s="147">
        <f t="shared" si="175"/>
        <v>0</v>
      </c>
      <c r="R307" s="147">
        <f t="shared" si="175"/>
        <v>0</v>
      </c>
      <c r="S307" s="149">
        <f t="shared" si="175"/>
        <v>0</v>
      </c>
      <c r="T307" s="147">
        <f t="shared" si="175"/>
        <v>0</v>
      </c>
      <c r="U307" s="147">
        <f t="shared" si="175"/>
        <v>0</v>
      </c>
      <c r="V307" s="147">
        <f t="shared" si="175"/>
        <v>0</v>
      </c>
      <c r="W307" s="147">
        <f t="shared" si="175"/>
        <v>0</v>
      </c>
      <c r="X307" s="147">
        <f t="shared" si="175"/>
        <v>0</v>
      </c>
      <c r="Y307" s="147">
        <f t="shared" si="175"/>
        <v>0</v>
      </c>
      <c r="Z307" s="147">
        <f t="shared" si="175"/>
        <v>0</v>
      </c>
      <c r="AA307" s="147">
        <f t="shared" si="175"/>
        <v>0</v>
      </c>
      <c r="AB307" s="147">
        <f t="shared" si="175"/>
        <v>0</v>
      </c>
      <c r="AC307" s="147">
        <f t="shared" si="175"/>
        <v>0</v>
      </c>
      <c r="AD307" s="147">
        <f t="shared" si="175"/>
        <v>0</v>
      </c>
      <c r="AE307" s="147">
        <f t="shared" si="175"/>
        <v>0</v>
      </c>
      <c r="AF307" s="147">
        <f t="shared" si="175"/>
        <v>0</v>
      </c>
    </row>
    <row r="308" ht="15" customHeight="1" spans="1:32">
      <c r="A308" s="7"/>
      <c r="B308" s="13" t="s">
        <v>137</v>
      </c>
      <c r="C308" s="147">
        <f t="shared" si="149"/>
        <v>28.844726</v>
      </c>
      <c r="D308" s="147">
        <f t="shared" ref="D308:AF308" si="176">D226/10000</f>
        <v>0</v>
      </c>
      <c r="E308" s="147">
        <f t="shared" si="176"/>
        <v>10.015712</v>
      </c>
      <c r="F308" s="147">
        <f t="shared" si="176"/>
        <v>0</v>
      </c>
      <c r="G308" s="147">
        <f t="shared" si="176"/>
        <v>0.8396</v>
      </c>
      <c r="H308" s="149">
        <f t="shared" si="176"/>
        <v>17.863023</v>
      </c>
      <c r="I308" s="149">
        <f t="shared" si="176"/>
        <v>0</v>
      </c>
      <c r="J308" s="147">
        <f t="shared" si="176"/>
        <v>0</v>
      </c>
      <c r="K308" s="147">
        <f t="shared" si="176"/>
        <v>0</v>
      </c>
      <c r="L308" s="147">
        <f t="shared" si="176"/>
        <v>0</v>
      </c>
      <c r="M308" s="149">
        <f t="shared" si="176"/>
        <v>0</v>
      </c>
      <c r="N308" s="147">
        <f t="shared" si="176"/>
        <v>0</v>
      </c>
      <c r="O308" s="147">
        <f t="shared" si="176"/>
        <v>0</v>
      </c>
      <c r="P308" s="149">
        <f t="shared" si="176"/>
        <v>0</v>
      </c>
      <c r="Q308" s="147">
        <f t="shared" si="176"/>
        <v>0</v>
      </c>
      <c r="R308" s="147">
        <f t="shared" si="176"/>
        <v>0</v>
      </c>
      <c r="S308" s="149">
        <f t="shared" si="176"/>
        <v>0.126391</v>
      </c>
      <c r="T308" s="147">
        <f t="shared" si="176"/>
        <v>0</v>
      </c>
      <c r="U308" s="147">
        <f t="shared" si="176"/>
        <v>0</v>
      </c>
      <c r="V308" s="147">
        <f t="shared" si="176"/>
        <v>0</v>
      </c>
      <c r="W308" s="147">
        <f t="shared" si="176"/>
        <v>0</v>
      </c>
      <c r="X308" s="147">
        <f t="shared" si="176"/>
        <v>0</v>
      </c>
      <c r="Y308" s="147">
        <f t="shared" si="176"/>
        <v>0.126391</v>
      </c>
      <c r="Z308" s="147">
        <f t="shared" si="176"/>
        <v>0</v>
      </c>
      <c r="AA308" s="147">
        <f t="shared" si="176"/>
        <v>0</v>
      </c>
      <c r="AB308" s="147">
        <f t="shared" si="176"/>
        <v>0</v>
      </c>
      <c r="AC308" s="147">
        <f t="shared" si="176"/>
        <v>0</v>
      </c>
      <c r="AD308" s="147">
        <f t="shared" si="176"/>
        <v>0</v>
      </c>
      <c r="AE308" s="147">
        <f t="shared" si="176"/>
        <v>0</v>
      </c>
      <c r="AF308" s="147">
        <f t="shared" si="176"/>
        <v>0</v>
      </c>
    </row>
    <row r="309" ht="15" customHeight="1" spans="1:32">
      <c r="A309" s="7"/>
      <c r="B309" s="13" t="s">
        <v>138</v>
      </c>
      <c r="C309" s="147">
        <f t="shared" si="149"/>
        <v>703.585507</v>
      </c>
      <c r="D309" s="147">
        <f t="shared" ref="D309:AF309" si="177">D227/10000</f>
        <v>0</v>
      </c>
      <c r="E309" s="147">
        <f t="shared" si="177"/>
        <v>1.446</v>
      </c>
      <c r="F309" s="147">
        <f t="shared" si="177"/>
        <v>6.6</v>
      </c>
      <c r="G309" s="147">
        <f t="shared" si="177"/>
        <v>133.989</v>
      </c>
      <c r="H309" s="149">
        <f t="shared" si="177"/>
        <v>472.434907</v>
      </c>
      <c r="I309" s="149">
        <f t="shared" si="177"/>
        <v>10.104</v>
      </c>
      <c r="J309" s="147">
        <f t="shared" si="177"/>
        <v>0</v>
      </c>
      <c r="K309" s="147">
        <f t="shared" si="177"/>
        <v>10.104</v>
      </c>
      <c r="L309" s="147">
        <f t="shared" si="177"/>
        <v>0</v>
      </c>
      <c r="M309" s="149">
        <f t="shared" si="177"/>
        <v>29.898</v>
      </c>
      <c r="N309" s="147">
        <f t="shared" si="177"/>
        <v>23.286</v>
      </c>
      <c r="O309" s="147">
        <f t="shared" si="177"/>
        <v>6.612</v>
      </c>
      <c r="P309" s="149">
        <f t="shared" si="177"/>
        <v>32.256</v>
      </c>
      <c r="Q309" s="147">
        <f t="shared" si="177"/>
        <v>23.976</v>
      </c>
      <c r="R309" s="147">
        <f t="shared" si="177"/>
        <v>8.28</v>
      </c>
      <c r="S309" s="149">
        <f t="shared" si="177"/>
        <v>16.8576</v>
      </c>
      <c r="T309" s="147">
        <f t="shared" si="177"/>
        <v>5.1952</v>
      </c>
      <c r="U309" s="147">
        <f t="shared" si="177"/>
        <v>11.6624</v>
      </c>
      <c r="V309" s="147">
        <f t="shared" si="177"/>
        <v>0</v>
      </c>
      <c r="W309" s="147">
        <f t="shared" si="177"/>
        <v>0</v>
      </c>
      <c r="X309" s="147">
        <f t="shared" si="177"/>
        <v>0</v>
      </c>
      <c r="Y309" s="147">
        <f t="shared" si="177"/>
        <v>0</v>
      </c>
      <c r="Z309" s="147">
        <f t="shared" si="177"/>
        <v>0</v>
      </c>
      <c r="AA309" s="147">
        <f t="shared" si="177"/>
        <v>0</v>
      </c>
      <c r="AB309" s="147">
        <f t="shared" si="177"/>
        <v>11.6624</v>
      </c>
      <c r="AC309" s="147">
        <f t="shared" si="177"/>
        <v>0</v>
      </c>
      <c r="AD309" s="147">
        <f t="shared" si="177"/>
        <v>0</v>
      </c>
      <c r="AE309" s="147">
        <f t="shared" si="177"/>
        <v>0</v>
      </c>
      <c r="AF309" s="147">
        <f t="shared" si="177"/>
        <v>0</v>
      </c>
    </row>
    <row r="310" ht="15" customHeight="1" spans="1:32">
      <c r="A310" s="7"/>
      <c r="B310" s="13" t="s">
        <v>85</v>
      </c>
      <c r="C310" s="147">
        <f t="shared" si="149"/>
        <v>68.751514</v>
      </c>
      <c r="D310" s="147">
        <f t="shared" ref="D310:AF310" si="178">D228/10000</f>
        <v>0</v>
      </c>
      <c r="E310" s="147">
        <f t="shared" si="178"/>
        <v>5.129244</v>
      </c>
      <c r="F310" s="147">
        <f t="shared" si="178"/>
        <v>0.70566</v>
      </c>
      <c r="G310" s="147">
        <f t="shared" si="178"/>
        <v>14.640739</v>
      </c>
      <c r="H310" s="149">
        <f t="shared" si="178"/>
        <v>38.298301</v>
      </c>
      <c r="I310" s="149">
        <f t="shared" si="178"/>
        <v>1.080302</v>
      </c>
      <c r="J310" s="147">
        <f t="shared" si="178"/>
        <v>0</v>
      </c>
      <c r="K310" s="147">
        <f t="shared" si="178"/>
        <v>1.080302</v>
      </c>
      <c r="L310" s="147">
        <f t="shared" si="178"/>
        <v>0</v>
      </c>
      <c r="M310" s="149">
        <f t="shared" si="178"/>
        <v>3.196641</v>
      </c>
      <c r="N310" s="147">
        <f t="shared" si="178"/>
        <v>2.489698</v>
      </c>
      <c r="O310" s="147">
        <f t="shared" si="178"/>
        <v>0.706943</v>
      </c>
      <c r="P310" s="149">
        <f t="shared" si="178"/>
        <v>3.448755</v>
      </c>
      <c r="Q310" s="147">
        <f t="shared" si="178"/>
        <v>2.563472</v>
      </c>
      <c r="R310" s="147">
        <f t="shared" si="178"/>
        <v>0.885283</v>
      </c>
      <c r="S310" s="149">
        <f t="shared" si="178"/>
        <v>2.251872</v>
      </c>
      <c r="T310" s="147">
        <f t="shared" si="178"/>
        <v>0.02388</v>
      </c>
      <c r="U310" s="147">
        <f t="shared" si="178"/>
        <v>0.888806</v>
      </c>
      <c r="V310" s="147">
        <f t="shared" si="178"/>
        <v>0</v>
      </c>
      <c r="W310" s="147">
        <f t="shared" si="178"/>
        <v>0.116115</v>
      </c>
      <c r="X310" s="147">
        <f t="shared" si="178"/>
        <v>0</v>
      </c>
      <c r="Y310" s="147">
        <f t="shared" si="178"/>
        <v>1.223071</v>
      </c>
      <c r="Z310" s="147">
        <f t="shared" si="178"/>
        <v>0.02976</v>
      </c>
      <c r="AA310" s="147">
        <f t="shared" si="178"/>
        <v>0.086355</v>
      </c>
      <c r="AB310" s="147">
        <f t="shared" si="178"/>
        <v>0.885446</v>
      </c>
      <c r="AC310" s="147">
        <f t="shared" si="178"/>
        <v>0.00168</v>
      </c>
      <c r="AD310" s="147">
        <f t="shared" si="178"/>
        <v>0.00168</v>
      </c>
      <c r="AE310" s="147">
        <f t="shared" si="178"/>
        <v>0</v>
      </c>
      <c r="AF310" s="147">
        <f t="shared" si="178"/>
        <v>0</v>
      </c>
    </row>
    <row r="311" ht="15" customHeight="1" spans="1:32">
      <c r="A311" s="7"/>
      <c r="B311" s="13" t="s">
        <v>139</v>
      </c>
      <c r="C311" s="147">
        <f t="shared" si="149"/>
        <v>11.326334</v>
      </c>
      <c r="D311" s="147">
        <f t="shared" ref="D311:AF311" si="179">D229/10000</f>
        <v>0</v>
      </c>
      <c r="E311" s="147">
        <f t="shared" si="179"/>
        <v>3.994905</v>
      </c>
      <c r="F311" s="147">
        <f t="shared" si="179"/>
        <v>0</v>
      </c>
      <c r="G311" s="147">
        <f t="shared" si="179"/>
        <v>0</v>
      </c>
      <c r="H311" s="149">
        <f t="shared" si="179"/>
        <v>7.331429</v>
      </c>
      <c r="I311" s="149">
        <f t="shared" si="179"/>
        <v>0</v>
      </c>
      <c r="J311" s="147">
        <f t="shared" si="179"/>
        <v>0</v>
      </c>
      <c r="K311" s="147">
        <f t="shared" si="179"/>
        <v>0</v>
      </c>
      <c r="L311" s="147">
        <f t="shared" si="179"/>
        <v>0</v>
      </c>
      <c r="M311" s="149">
        <f t="shared" si="179"/>
        <v>0</v>
      </c>
      <c r="N311" s="147">
        <f t="shared" si="179"/>
        <v>0</v>
      </c>
      <c r="O311" s="147">
        <f t="shared" si="179"/>
        <v>0</v>
      </c>
      <c r="P311" s="149">
        <f t="shared" si="179"/>
        <v>0</v>
      </c>
      <c r="Q311" s="147">
        <f t="shared" si="179"/>
        <v>0</v>
      </c>
      <c r="R311" s="147">
        <f t="shared" si="179"/>
        <v>0</v>
      </c>
      <c r="S311" s="149">
        <f t="shared" si="179"/>
        <v>0</v>
      </c>
      <c r="T311" s="147">
        <f t="shared" si="179"/>
        <v>0</v>
      </c>
      <c r="U311" s="147">
        <f t="shared" si="179"/>
        <v>0</v>
      </c>
      <c r="V311" s="147">
        <f t="shared" si="179"/>
        <v>0</v>
      </c>
      <c r="W311" s="147">
        <f t="shared" si="179"/>
        <v>0</v>
      </c>
      <c r="X311" s="147">
        <f t="shared" si="179"/>
        <v>0</v>
      </c>
      <c r="Y311" s="147">
        <f t="shared" si="179"/>
        <v>0</v>
      </c>
      <c r="Z311" s="147">
        <f t="shared" si="179"/>
        <v>0</v>
      </c>
      <c r="AA311" s="147">
        <f t="shared" si="179"/>
        <v>0</v>
      </c>
      <c r="AB311" s="147">
        <f t="shared" si="179"/>
        <v>0</v>
      </c>
      <c r="AC311" s="147">
        <f t="shared" si="179"/>
        <v>0</v>
      </c>
      <c r="AD311" s="147">
        <f t="shared" si="179"/>
        <v>0</v>
      </c>
      <c r="AE311" s="147">
        <f t="shared" si="179"/>
        <v>0</v>
      </c>
      <c r="AF311" s="147">
        <f t="shared" si="179"/>
        <v>0</v>
      </c>
    </row>
    <row r="312" ht="15" customHeight="1" spans="1:32">
      <c r="A312" s="7"/>
      <c r="B312" s="13" t="s">
        <v>140</v>
      </c>
      <c r="C312" s="147">
        <f t="shared" si="149"/>
        <v>1.224044</v>
      </c>
      <c r="D312" s="147">
        <f t="shared" ref="D312:AF312" si="180">D230/10000</f>
        <v>0</v>
      </c>
      <c r="E312" s="147">
        <f t="shared" si="180"/>
        <v>0.821075</v>
      </c>
      <c r="F312" s="147">
        <f t="shared" si="180"/>
        <v>0</v>
      </c>
      <c r="G312" s="147">
        <f t="shared" si="180"/>
        <v>0</v>
      </c>
      <c r="H312" s="149">
        <f t="shared" si="180"/>
        <v>0.402969</v>
      </c>
      <c r="I312" s="149">
        <f t="shared" si="180"/>
        <v>0</v>
      </c>
      <c r="J312" s="147">
        <f t="shared" si="180"/>
        <v>0</v>
      </c>
      <c r="K312" s="147">
        <f t="shared" si="180"/>
        <v>0</v>
      </c>
      <c r="L312" s="147">
        <f t="shared" si="180"/>
        <v>0</v>
      </c>
      <c r="M312" s="149">
        <f t="shared" si="180"/>
        <v>0</v>
      </c>
      <c r="N312" s="147">
        <f t="shared" si="180"/>
        <v>0</v>
      </c>
      <c r="O312" s="147">
        <f t="shared" si="180"/>
        <v>0</v>
      </c>
      <c r="P312" s="149">
        <f t="shared" si="180"/>
        <v>0</v>
      </c>
      <c r="Q312" s="147">
        <f t="shared" si="180"/>
        <v>0</v>
      </c>
      <c r="R312" s="147">
        <f t="shared" si="180"/>
        <v>0</v>
      </c>
      <c r="S312" s="149">
        <f t="shared" si="180"/>
        <v>0</v>
      </c>
      <c r="T312" s="147">
        <f t="shared" si="180"/>
        <v>0</v>
      </c>
      <c r="U312" s="147">
        <f t="shared" si="180"/>
        <v>0</v>
      </c>
      <c r="V312" s="147">
        <f t="shared" si="180"/>
        <v>0</v>
      </c>
      <c r="W312" s="147">
        <f t="shared" si="180"/>
        <v>0</v>
      </c>
      <c r="X312" s="147">
        <f t="shared" si="180"/>
        <v>0</v>
      </c>
      <c r="Y312" s="147">
        <f t="shared" si="180"/>
        <v>0</v>
      </c>
      <c r="Z312" s="147">
        <f t="shared" si="180"/>
        <v>0</v>
      </c>
      <c r="AA312" s="147">
        <f t="shared" si="180"/>
        <v>0</v>
      </c>
      <c r="AB312" s="147">
        <f t="shared" si="180"/>
        <v>0</v>
      </c>
      <c r="AC312" s="147">
        <f t="shared" si="180"/>
        <v>0</v>
      </c>
      <c r="AD312" s="147">
        <f t="shared" si="180"/>
        <v>0</v>
      </c>
      <c r="AE312" s="147">
        <f t="shared" si="180"/>
        <v>0</v>
      </c>
      <c r="AF312" s="147">
        <f t="shared" si="180"/>
        <v>0</v>
      </c>
    </row>
    <row r="313" ht="15" customHeight="1" spans="1:32">
      <c r="A313" s="7"/>
      <c r="B313" s="13" t="s">
        <v>141</v>
      </c>
      <c r="C313" s="147">
        <f t="shared" si="149"/>
        <v>-0.022081</v>
      </c>
      <c r="D313" s="147">
        <f t="shared" ref="D313:AF313" si="181">D231/10000</f>
        <v>0</v>
      </c>
      <c r="E313" s="147">
        <f t="shared" si="181"/>
        <v>0</v>
      </c>
      <c r="F313" s="147">
        <f t="shared" si="181"/>
        <v>0</v>
      </c>
      <c r="G313" s="147">
        <f t="shared" si="181"/>
        <v>0</v>
      </c>
      <c r="H313" s="149">
        <f t="shared" si="181"/>
        <v>0</v>
      </c>
      <c r="I313" s="149">
        <f t="shared" si="181"/>
        <v>0</v>
      </c>
      <c r="J313" s="147">
        <f t="shared" si="181"/>
        <v>0</v>
      </c>
      <c r="K313" s="147">
        <f t="shared" si="181"/>
        <v>0</v>
      </c>
      <c r="L313" s="147">
        <f t="shared" si="181"/>
        <v>0</v>
      </c>
      <c r="M313" s="149">
        <f t="shared" si="181"/>
        <v>0</v>
      </c>
      <c r="N313" s="147">
        <f t="shared" si="181"/>
        <v>0</v>
      </c>
      <c r="O313" s="147">
        <f t="shared" si="181"/>
        <v>0</v>
      </c>
      <c r="P313" s="149">
        <f t="shared" si="181"/>
        <v>0</v>
      </c>
      <c r="Q313" s="147">
        <f t="shared" si="181"/>
        <v>0</v>
      </c>
      <c r="R313" s="147">
        <f t="shared" si="181"/>
        <v>0</v>
      </c>
      <c r="S313" s="149">
        <f t="shared" si="181"/>
        <v>-0.022081</v>
      </c>
      <c r="T313" s="147">
        <f t="shared" si="181"/>
        <v>0</v>
      </c>
      <c r="U313" s="147">
        <f t="shared" si="181"/>
        <v>0</v>
      </c>
      <c r="V313" s="147">
        <f t="shared" si="181"/>
        <v>0</v>
      </c>
      <c r="W313" s="147">
        <f t="shared" si="181"/>
        <v>-0.022081</v>
      </c>
      <c r="X313" s="147">
        <f t="shared" si="181"/>
        <v>0</v>
      </c>
      <c r="Y313" s="147">
        <f t="shared" si="181"/>
        <v>0</v>
      </c>
      <c r="Z313" s="147">
        <f t="shared" si="181"/>
        <v>-0.022081</v>
      </c>
      <c r="AA313" s="147">
        <f t="shared" si="181"/>
        <v>0</v>
      </c>
      <c r="AB313" s="147">
        <f t="shared" si="181"/>
        <v>0</v>
      </c>
      <c r="AC313" s="147">
        <f t="shared" si="181"/>
        <v>0</v>
      </c>
      <c r="AD313" s="147">
        <f t="shared" si="181"/>
        <v>0</v>
      </c>
      <c r="AE313" s="147">
        <f t="shared" si="181"/>
        <v>0</v>
      </c>
      <c r="AF313" s="147">
        <f t="shared" si="181"/>
        <v>0</v>
      </c>
    </row>
    <row r="314" ht="15" customHeight="1" spans="1:32">
      <c r="A314" s="7"/>
      <c r="B314" s="13" t="s">
        <v>142</v>
      </c>
      <c r="C314" s="147">
        <f t="shared" si="149"/>
        <v>305.601751</v>
      </c>
      <c r="D314" s="147">
        <f t="shared" ref="D314:AF314" si="182">D232/10000</f>
        <v>0</v>
      </c>
      <c r="E314" s="147">
        <f t="shared" si="182"/>
        <v>287.679192</v>
      </c>
      <c r="F314" s="147">
        <f t="shared" si="182"/>
        <v>0</v>
      </c>
      <c r="G314" s="147">
        <f t="shared" si="182"/>
        <v>3.560821</v>
      </c>
      <c r="H314" s="149">
        <f t="shared" si="182"/>
        <v>13.009806</v>
      </c>
      <c r="I314" s="149">
        <f t="shared" si="182"/>
        <v>0.388936</v>
      </c>
      <c r="J314" s="147">
        <f t="shared" si="182"/>
        <v>0</v>
      </c>
      <c r="K314" s="147">
        <f t="shared" si="182"/>
        <v>0.388936</v>
      </c>
      <c r="L314" s="147">
        <f t="shared" si="182"/>
        <v>0</v>
      </c>
      <c r="M314" s="149">
        <f t="shared" si="182"/>
        <v>0.962996</v>
      </c>
      <c r="N314" s="147">
        <f t="shared" si="182"/>
        <v>0.962996</v>
      </c>
      <c r="O314" s="147">
        <f t="shared" si="182"/>
        <v>0</v>
      </c>
      <c r="P314" s="149">
        <f t="shared" si="182"/>
        <v>0</v>
      </c>
      <c r="Q314" s="147">
        <f t="shared" si="182"/>
        <v>0</v>
      </c>
      <c r="R314" s="147">
        <f t="shared" si="182"/>
        <v>0</v>
      </c>
      <c r="S314" s="149">
        <f t="shared" si="182"/>
        <v>0</v>
      </c>
      <c r="T314" s="147">
        <f t="shared" si="182"/>
        <v>0</v>
      </c>
      <c r="U314" s="147">
        <f t="shared" si="182"/>
        <v>0</v>
      </c>
      <c r="V314" s="147">
        <f t="shared" si="182"/>
        <v>0</v>
      </c>
      <c r="W314" s="147">
        <f t="shared" si="182"/>
        <v>0</v>
      </c>
      <c r="X314" s="147">
        <f t="shared" si="182"/>
        <v>0</v>
      </c>
      <c r="Y314" s="147">
        <f t="shared" si="182"/>
        <v>0</v>
      </c>
      <c r="Z314" s="147">
        <f t="shared" si="182"/>
        <v>0</v>
      </c>
      <c r="AA314" s="147">
        <f t="shared" si="182"/>
        <v>0</v>
      </c>
      <c r="AB314" s="147">
        <f t="shared" si="182"/>
        <v>0</v>
      </c>
      <c r="AC314" s="147">
        <f t="shared" si="182"/>
        <v>0</v>
      </c>
      <c r="AD314" s="147">
        <f t="shared" si="182"/>
        <v>0</v>
      </c>
      <c r="AE314" s="147">
        <f t="shared" si="182"/>
        <v>0</v>
      </c>
      <c r="AF314" s="147">
        <f t="shared" si="182"/>
        <v>0</v>
      </c>
    </row>
    <row r="315" ht="15" customHeight="1" spans="1:32">
      <c r="A315" s="7"/>
      <c r="B315" s="13" t="s">
        <v>143</v>
      </c>
      <c r="C315" s="147">
        <f t="shared" si="149"/>
        <v>33.55939</v>
      </c>
      <c r="D315" s="147">
        <f t="shared" ref="D315:AF315" si="183">D233/10000</f>
        <v>0</v>
      </c>
      <c r="E315" s="147">
        <f t="shared" si="183"/>
        <v>2.40708</v>
      </c>
      <c r="F315" s="147">
        <f t="shared" si="183"/>
        <v>0</v>
      </c>
      <c r="G315" s="147">
        <f t="shared" si="183"/>
        <v>0</v>
      </c>
      <c r="H315" s="149">
        <f t="shared" si="183"/>
        <v>31.15231</v>
      </c>
      <c r="I315" s="149">
        <f t="shared" si="183"/>
        <v>0</v>
      </c>
      <c r="J315" s="147">
        <f t="shared" si="183"/>
        <v>0</v>
      </c>
      <c r="K315" s="147">
        <f t="shared" si="183"/>
        <v>0</v>
      </c>
      <c r="L315" s="147">
        <f t="shared" si="183"/>
        <v>0</v>
      </c>
      <c r="M315" s="149">
        <f t="shared" si="183"/>
        <v>0</v>
      </c>
      <c r="N315" s="147">
        <f t="shared" si="183"/>
        <v>0</v>
      </c>
      <c r="O315" s="147">
        <f t="shared" si="183"/>
        <v>0</v>
      </c>
      <c r="P315" s="149">
        <f t="shared" si="183"/>
        <v>0</v>
      </c>
      <c r="Q315" s="147">
        <f t="shared" si="183"/>
        <v>0</v>
      </c>
      <c r="R315" s="147">
        <f t="shared" si="183"/>
        <v>0</v>
      </c>
      <c r="S315" s="149">
        <f t="shared" si="183"/>
        <v>0</v>
      </c>
      <c r="T315" s="147">
        <f t="shared" si="183"/>
        <v>0</v>
      </c>
      <c r="U315" s="147">
        <f t="shared" si="183"/>
        <v>0</v>
      </c>
      <c r="V315" s="147">
        <f t="shared" si="183"/>
        <v>0</v>
      </c>
      <c r="W315" s="147">
        <f t="shared" si="183"/>
        <v>0</v>
      </c>
      <c r="X315" s="147">
        <f t="shared" si="183"/>
        <v>0</v>
      </c>
      <c r="Y315" s="147">
        <f t="shared" si="183"/>
        <v>0</v>
      </c>
      <c r="Z315" s="147">
        <f t="shared" si="183"/>
        <v>0</v>
      </c>
      <c r="AA315" s="147">
        <f t="shared" si="183"/>
        <v>0</v>
      </c>
      <c r="AB315" s="147">
        <f t="shared" si="183"/>
        <v>0</v>
      </c>
      <c r="AC315" s="147">
        <f t="shared" si="183"/>
        <v>0</v>
      </c>
      <c r="AD315" s="147">
        <f t="shared" si="183"/>
        <v>0</v>
      </c>
      <c r="AE315" s="147">
        <f t="shared" si="183"/>
        <v>0</v>
      </c>
      <c r="AF315" s="147">
        <f t="shared" si="183"/>
        <v>0</v>
      </c>
    </row>
    <row r="316" ht="15" customHeight="1" spans="1:32">
      <c r="A316" s="7"/>
      <c r="B316" s="13" t="s">
        <v>144</v>
      </c>
      <c r="C316" s="147">
        <f t="shared" si="149"/>
        <v>0</v>
      </c>
      <c r="D316" s="147">
        <f t="shared" ref="D316:AF316" si="184">D234/10000</f>
        <v>0</v>
      </c>
      <c r="E316" s="147">
        <f t="shared" si="184"/>
        <v>0</v>
      </c>
      <c r="F316" s="147">
        <f t="shared" si="184"/>
        <v>0</v>
      </c>
      <c r="G316" s="147">
        <f t="shared" si="184"/>
        <v>0</v>
      </c>
      <c r="H316" s="149">
        <f t="shared" si="184"/>
        <v>0</v>
      </c>
      <c r="I316" s="149">
        <f t="shared" si="184"/>
        <v>0</v>
      </c>
      <c r="J316" s="147">
        <f t="shared" si="184"/>
        <v>0</v>
      </c>
      <c r="K316" s="147">
        <f t="shared" si="184"/>
        <v>0</v>
      </c>
      <c r="L316" s="147">
        <f t="shared" si="184"/>
        <v>0</v>
      </c>
      <c r="M316" s="149">
        <f t="shared" si="184"/>
        <v>0</v>
      </c>
      <c r="N316" s="147">
        <f t="shared" si="184"/>
        <v>0</v>
      </c>
      <c r="O316" s="147">
        <f t="shared" si="184"/>
        <v>0</v>
      </c>
      <c r="P316" s="149">
        <f t="shared" si="184"/>
        <v>0</v>
      </c>
      <c r="Q316" s="147">
        <f t="shared" si="184"/>
        <v>0</v>
      </c>
      <c r="R316" s="147">
        <f t="shared" si="184"/>
        <v>0</v>
      </c>
      <c r="S316" s="149">
        <f t="shared" si="184"/>
        <v>0</v>
      </c>
      <c r="T316" s="147">
        <f t="shared" si="184"/>
        <v>0</v>
      </c>
      <c r="U316" s="147">
        <f t="shared" si="184"/>
        <v>0</v>
      </c>
      <c r="V316" s="147">
        <f t="shared" si="184"/>
        <v>0</v>
      </c>
      <c r="W316" s="147">
        <f t="shared" si="184"/>
        <v>0</v>
      </c>
      <c r="X316" s="147">
        <f t="shared" si="184"/>
        <v>0</v>
      </c>
      <c r="Y316" s="147">
        <f t="shared" si="184"/>
        <v>0</v>
      </c>
      <c r="Z316" s="147">
        <f t="shared" si="184"/>
        <v>0</v>
      </c>
      <c r="AA316" s="147">
        <f t="shared" si="184"/>
        <v>0</v>
      </c>
      <c r="AB316" s="147">
        <f t="shared" si="184"/>
        <v>0</v>
      </c>
      <c r="AC316" s="147">
        <f t="shared" si="184"/>
        <v>0</v>
      </c>
      <c r="AD316" s="147">
        <f t="shared" si="184"/>
        <v>0</v>
      </c>
      <c r="AE316" s="147">
        <f t="shared" si="184"/>
        <v>0</v>
      </c>
      <c r="AF316" s="147">
        <f t="shared" si="184"/>
        <v>0</v>
      </c>
    </row>
    <row r="317" ht="15" customHeight="1" spans="1:32">
      <c r="A317" s="7"/>
      <c r="B317" s="13" t="s">
        <v>145</v>
      </c>
      <c r="C317" s="147">
        <f t="shared" si="149"/>
        <v>227.852595</v>
      </c>
      <c r="D317" s="147">
        <f t="shared" ref="D317:AF317" si="185">D235/10000</f>
        <v>0</v>
      </c>
      <c r="E317" s="147">
        <f t="shared" si="185"/>
        <v>156.920573</v>
      </c>
      <c r="F317" s="147">
        <f t="shared" si="185"/>
        <v>0</v>
      </c>
      <c r="G317" s="147">
        <f t="shared" si="185"/>
        <v>7.336884</v>
      </c>
      <c r="H317" s="149">
        <f t="shared" si="185"/>
        <v>61.019287</v>
      </c>
      <c r="I317" s="149">
        <f t="shared" si="185"/>
        <v>0.638718</v>
      </c>
      <c r="J317" s="147">
        <f t="shared" si="185"/>
        <v>0</v>
      </c>
      <c r="K317" s="147">
        <f t="shared" si="185"/>
        <v>0.638718</v>
      </c>
      <c r="L317" s="147">
        <f t="shared" si="185"/>
        <v>0</v>
      </c>
      <c r="M317" s="149">
        <f t="shared" si="185"/>
        <v>0.863534</v>
      </c>
      <c r="N317" s="147">
        <f t="shared" si="185"/>
        <v>0.504258</v>
      </c>
      <c r="O317" s="147">
        <f t="shared" si="185"/>
        <v>0.359276</v>
      </c>
      <c r="P317" s="149">
        <f t="shared" si="185"/>
        <v>1.073599</v>
      </c>
      <c r="Q317" s="147">
        <f t="shared" si="185"/>
        <v>0.908973</v>
      </c>
      <c r="R317" s="147">
        <f t="shared" si="185"/>
        <v>0.164626</v>
      </c>
      <c r="S317" s="149">
        <f t="shared" si="185"/>
        <v>0</v>
      </c>
      <c r="T317" s="147">
        <f t="shared" si="185"/>
        <v>0</v>
      </c>
      <c r="U317" s="147">
        <f t="shared" si="185"/>
        <v>0</v>
      </c>
      <c r="V317" s="147">
        <f t="shared" si="185"/>
        <v>0</v>
      </c>
      <c r="W317" s="147">
        <f t="shared" si="185"/>
        <v>0</v>
      </c>
      <c r="X317" s="147">
        <f t="shared" si="185"/>
        <v>0</v>
      </c>
      <c r="Y317" s="147">
        <f t="shared" si="185"/>
        <v>0</v>
      </c>
      <c r="Z317" s="147">
        <f t="shared" si="185"/>
        <v>0</v>
      </c>
      <c r="AA317" s="147">
        <f t="shared" si="185"/>
        <v>0</v>
      </c>
      <c r="AB317" s="147">
        <f t="shared" si="185"/>
        <v>0</v>
      </c>
      <c r="AC317" s="147">
        <f t="shared" si="185"/>
        <v>0</v>
      </c>
      <c r="AD317" s="147">
        <f t="shared" si="185"/>
        <v>0</v>
      </c>
      <c r="AE317" s="147">
        <f t="shared" si="185"/>
        <v>0</v>
      </c>
      <c r="AF317" s="147">
        <f t="shared" si="185"/>
        <v>0</v>
      </c>
    </row>
    <row r="318" ht="15" customHeight="1" spans="1:32">
      <c r="A318" s="7"/>
      <c r="B318" s="13" t="s">
        <v>146</v>
      </c>
      <c r="C318" s="147">
        <f t="shared" si="149"/>
        <v>323.751724</v>
      </c>
      <c r="D318" s="147">
        <f t="shared" ref="D318:AF318" si="186">D236/10000</f>
        <v>0</v>
      </c>
      <c r="E318" s="147">
        <f t="shared" si="186"/>
        <v>311.941498</v>
      </c>
      <c r="F318" s="147">
        <f t="shared" si="186"/>
        <v>0</v>
      </c>
      <c r="G318" s="147">
        <f t="shared" si="186"/>
        <v>0</v>
      </c>
      <c r="H318" s="149">
        <f t="shared" si="186"/>
        <v>9.577844</v>
      </c>
      <c r="I318" s="149">
        <f t="shared" si="186"/>
        <v>0</v>
      </c>
      <c r="J318" s="147">
        <f t="shared" si="186"/>
        <v>0</v>
      </c>
      <c r="K318" s="147">
        <f t="shared" si="186"/>
        <v>0</v>
      </c>
      <c r="L318" s="147">
        <f t="shared" si="186"/>
        <v>0</v>
      </c>
      <c r="M318" s="149">
        <f t="shared" si="186"/>
        <v>2.232382</v>
      </c>
      <c r="N318" s="147">
        <f t="shared" si="186"/>
        <v>2.232382</v>
      </c>
      <c r="O318" s="147">
        <f t="shared" si="186"/>
        <v>0</v>
      </c>
      <c r="P318" s="149">
        <f t="shared" si="186"/>
        <v>0</v>
      </c>
      <c r="Q318" s="147">
        <f t="shared" si="186"/>
        <v>0</v>
      </c>
      <c r="R318" s="147">
        <f t="shared" si="186"/>
        <v>0</v>
      </c>
      <c r="S318" s="149">
        <f t="shared" si="186"/>
        <v>0</v>
      </c>
      <c r="T318" s="147">
        <f t="shared" si="186"/>
        <v>0</v>
      </c>
      <c r="U318" s="147">
        <f t="shared" si="186"/>
        <v>0</v>
      </c>
      <c r="V318" s="147">
        <f t="shared" si="186"/>
        <v>0</v>
      </c>
      <c r="W318" s="147">
        <f t="shared" si="186"/>
        <v>0</v>
      </c>
      <c r="X318" s="147">
        <f t="shared" si="186"/>
        <v>0</v>
      </c>
      <c r="Y318" s="147">
        <f t="shared" si="186"/>
        <v>0</v>
      </c>
      <c r="Z318" s="147">
        <f t="shared" si="186"/>
        <v>0</v>
      </c>
      <c r="AA318" s="147">
        <f t="shared" si="186"/>
        <v>0</v>
      </c>
      <c r="AB318" s="147">
        <f t="shared" si="186"/>
        <v>0</v>
      </c>
      <c r="AC318" s="147">
        <f t="shared" si="186"/>
        <v>0</v>
      </c>
      <c r="AD318" s="147">
        <f t="shared" si="186"/>
        <v>0</v>
      </c>
      <c r="AE318" s="147">
        <f t="shared" si="186"/>
        <v>0</v>
      </c>
      <c r="AF318" s="147">
        <f t="shared" si="186"/>
        <v>0</v>
      </c>
    </row>
    <row r="319" ht="15" customHeight="1" spans="1:32">
      <c r="A319" s="7"/>
      <c r="B319" s="13" t="s">
        <v>147</v>
      </c>
      <c r="C319" s="147">
        <f t="shared" si="149"/>
        <v>143.713759</v>
      </c>
      <c r="D319" s="147">
        <f t="shared" ref="D319:AF319" si="187">D237/10000</f>
        <v>-166.666666666667</v>
      </c>
      <c r="E319" s="147">
        <f t="shared" si="187"/>
        <v>29.528336</v>
      </c>
      <c r="F319" s="147">
        <f t="shared" si="187"/>
        <v>0.86353</v>
      </c>
      <c r="G319" s="147">
        <f t="shared" si="187"/>
        <v>15.59694</v>
      </c>
      <c r="H319" s="149">
        <f t="shared" si="187"/>
        <v>242.934059666667</v>
      </c>
      <c r="I319" s="149">
        <f t="shared" si="187"/>
        <v>1.426682</v>
      </c>
      <c r="J319" s="147">
        <f t="shared" si="187"/>
        <v>0</v>
      </c>
      <c r="K319" s="147">
        <f t="shared" si="187"/>
        <v>1.426682</v>
      </c>
      <c r="L319" s="147">
        <f t="shared" si="187"/>
        <v>0</v>
      </c>
      <c r="M319" s="149">
        <f t="shared" si="187"/>
        <v>4.25045</v>
      </c>
      <c r="N319" s="147">
        <f t="shared" si="187"/>
        <v>3.24675</v>
      </c>
      <c r="O319" s="147">
        <f t="shared" si="187"/>
        <v>1.0037</v>
      </c>
      <c r="P319" s="149">
        <f t="shared" si="187"/>
        <v>4.517402</v>
      </c>
      <c r="Q319" s="147">
        <f t="shared" si="187"/>
        <v>3.309818</v>
      </c>
      <c r="R319" s="147">
        <f t="shared" si="187"/>
        <v>1.207584</v>
      </c>
      <c r="S319" s="149">
        <f t="shared" si="187"/>
        <v>11.263026</v>
      </c>
      <c r="T319" s="147">
        <f t="shared" si="187"/>
        <v>1.415818</v>
      </c>
      <c r="U319" s="147">
        <f t="shared" si="187"/>
        <v>2.782398</v>
      </c>
      <c r="V319" s="147">
        <f t="shared" si="187"/>
        <v>0</v>
      </c>
      <c r="W319" s="147">
        <f t="shared" si="187"/>
        <v>5.884788</v>
      </c>
      <c r="X319" s="147">
        <f t="shared" si="187"/>
        <v>0.4716</v>
      </c>
      <c r="Y319" s="147">
        <f t="shared" si="187"/>
        <v>0.708422</v>
      </c>
      <c r="Z319" s="147">
        <f t="shared" si="187"/>
        <v>2.627484</v>
      </c>
      <c r="AA319" s="147">
        <f t="shared" si="187"/>
        <v>3.257304</v>
      </c>
      <c r="AB319" s="147">
        <f t="shared" si="187"/>
        <v>1.30431</v>
      </c>
      <c r="AC319" s="147">
        <f t="shared" si="187"/>
        <v>0.739044</v>
      </c>
      <c r="AD319" s="147">
        <f t="shared" si="187"/>
        <v>0.739044</v>
      </c>
      <c r="AE319" s="147">
        <f t="shared" si="187"/>
        <v>0</v>
      </c>
      <c r="AF319" s="147">
        <f t="shared" si="187"/>
        <v>0</v>
      </c>
    </row>
    <row r="320" ht="15" customHeight="1" spans="1:32">
      <c r="A320" s="7"/>
      <c r="B320" s="13" t="s">
        <v>148</v>
      </c>
      <c r="C320" s="147">
        <f t="shared" si="149"/>
        <v>0</v>
      </c>
      <c r="D320" s="147">
        <f t="shared" ref="D320:AF320" si="188">D238/10000</f>
        <v>0</v>
      </c>
      <c r="E320" s="147">
        <f t="shared" si="188"/>
        <v>0</v>
      </c>
      <c r="F320" s="147">
        <f t="shared" si="188"/>
        <v>0</v>
      </c>
      <c r="G320" s="147">
        <f t="shared" si="188"/>
        <v>0</v>
      </c>
      <c r="H320" s="149">
        <f t="shared" si="188"/>
        <v>0</v>
      </c>
      <c r="I320" s="149">
        <f t="shared" si="188"/>
        <v>0</v>
      </c>
      <c r="J320" s="147">
        <f t="shared" si="188"/>
        <v>0</v>
      </c>
      <c r="K320" s="147">
        <f t="shared" si="188"/>
        <v>0</v>
      </c>
      <c r="L320" s="147">
        <f t="shared" si="188"/>
        <v>0</v>
      </c>
      <c r="M320" s="149">
        <f t="shared" si="188"/>
        <v>0</v>
      </c>
      <c r="N320" s="147">
        <f t="shared" si="188"/>
        <v>0</v>
      </c>
      <c r="O320" s="147">
        <f t="shared" si="188"/>
        <v>0</v>
      </c>
      <c r="P320" s="149">
        <f t="shared" si="188"/>
        <v>0</v>
      </c>
      <c r="Q320" s="147">
        <f t="shared" si="188"/>
        <v>0</v>
      </c>
      <c r="R320" s="147">
        <f t="shared" si="188"/>
        <v>0</v>
      </c>
      <c r="S320" s="149">
        <f t="shared" si="188"/>
        <v>0</v>
      </c>
      <c r="T320" s="147">
        <f t="shared" si="188"/>
        <v>0</v>
      </c>
      <c r="U320" s="147">
        <f t="shared" si="188"/>
        <v>0</v>
      </c>
      <c r="V320" s="147">
        <f t="shared" si="188"/>
        <v>0</v>
      </c>
      <c r="W320" s="147">
        <f t="shared" si="188"/>
        <v>0</v>
      </c>
      <c r="X320" s="147">
        <f t="shared" si="188"/>
        <v>0</v>
      </c>
      <c r="Y320" s="147">
        <f t="shared" si="188"/>
        <v>0</v>
      </c>
      <c r="Z320" s="147">
        <f t="shared" si="188"/>
        <v>0</v>
      </c>
      <c r="AA320" s="147">
        <f t="shared" si="188"/>
        <v>0</v>
      </c>
      <c r="AB320" s="147">
        <f t="shared" si="188"/>
        <v>0</v>
      </c>
      <c r="AC320" s="147">
        <f t="shared" si="188"/>
        <v>0</v>
      </c>
      <c r="AD320" s="147">
        <f t="shared" si="188"/>
        <v>0</v>
      </c>
      <c r="AE320" s="147">
        <f t="shared" si="188"/>
        <v>0</v>
      </c>
      <c r="AF320" s="147">
        <f t="shared" si="188"/>
        <v>0</v>
      </c>
    </row>
    <row r="321" ht="15" customHeight="1" spans="1:32">
      <c r="A321" s="7"/>
      <c r="B321" s="19" t="s">
        <v>97</v>
      </c>
      <c r="C321" s="155">
        <f t="shared" si="149"/>
        <v>1848.189263</v>
      </c>
      <c r="D321" s="155">
        <f t="shared" ref="D321:AF321" si="189">D239/10000</f>
        <v>-166.666666666667</v>
      </c>
      <c r="E321" s="155">
        <f t="shared" si="189"/>
        <v>809.883615</v>
      </c>
      <c r="F321" s="155">
        <f t="shared" si="189"/>
        <v>8.16919</v>
      </c>
      <c r="G321" s="155">
        <f t="shared" si="189"/>
        <v>175.963984</v>
      </c>
      <c r="H321" s="149">
        <f t="shared" si="189"/>
        <v>894.023935666667</v>
      </c>
      <c r="I321" s="149">
        <f t="shared" si="189"/>
        <v>13.638638</v>
      </c>
      <c r="J321" s="155">
        <f t="shared" si="189"/>
        <v>0</v>
      </c>
      <c r="K321" s="155">
        <f t="shared" si="189"/>
        <v>13.638638</v>
      </c>
      <c r="L321" s="155">
        <f t="shared" si="189"/>
        <v>0</v>
      </c>
      <c r="M321" s="149">
        <f t="shared" si="189"/>
        <v>41.404003</v>
      </c>
      <c r="N321" s="155">
        <f t="shared" si="189"/>
        <v>32.722084</v>
      </c>
      <c r="O321" s="155">
        <f t="shared" si="189"/>
        <v>8.681919</v>
      </c>
      <c r="P321" s="149">
        <f t="shared" si="189"/>
        <v>41.295756</v>
      </c>
      <c r="Q321" s="155">
        <f t="shared" si="189"/>
        <v>30.758263</v>
      </c>
      <c r="R321" s="155">
        <f t="shared" si="189"/>
        <v>10.537493</v>
      </c>
      <c r="S321" s="149">
        <f t="shared" si="189"/>
        <v>30.476808</v>
      </c>
      <c r="T321" s="155">
        <f t="shared" si="189"/>
        <v>6.634898</v>
      </c>
      <c r="U321" s="155">
        <f t="shared" si="189"/>
        <v>15.333604</v>
      </c>
      <c r="V321" s="155">
        <f t="shared" si="189"/>
        <v>0</v>
      </c>
      <c r="W321" s="155">
        <f t="shared" si="189"/>
        <v>5.978822</v>
      </c>
      <c r="X321" s="155">
        <f t="shared" si="189"/>
        <v>0.4716</v>
      </c>
      <c r="Y321" s="155">
        <f t="shared" si="189"/>
        <v>2.057884</v>
      </c>
      <c r="Z321" s="155">
        <f t="shared" si="189"/>
        <v>2.635163</v>
      </c>
      <c r="AA321" s="155">
        <f t="shared" si="189"/>
        <v>3.343659</v>
      </c>
      <c r="AB321" s="155">
        <f t="shared" si="189"/>
        <v>13.852156</v>
      </c>
      <c r="AC321" s="155">
        <f t="shared" si="189"/>
        <v>0.740724</v>
      </c>
      <c r="AD321" s="155">
        <f t="shared" si="189"/>
        <v>0.740724</v>
      </c>
      <c r="AE321" s="155">
        <f t="shared" si="189"/>
        <v>0</v>
      </c>
      <c r="AF321" s="155">
        <f t="shared" si="189"/>
        <v>0</v>
      </c>
    </row>
    <row r="322" ht="15" customHeight="1" spans="1:32">
      <c r="A322" s="7" t="s">
        <v>149</v>
      </c>
      <c r="B322" s="10" t="s">
        <v>150</v>
      </c>
      <c r="C322" s="147">
        <f t="shared" si="149"/>
        <v>0</v>
      </c>
      <c r="D322" s="147">
        <f t="shared" ref="D322:AF322" si="190">D240/10000</f>
        <v>0</v>
      </c>
      <c r="E322" s="147">
        <f t="shared" si="190"/>
        <v>0</v>
      </c>
      <c r="F322" s="147">
        <f t="shared" si="190"/>
        <v>0</v>
      </c>
      <c r="G322" s="147">
        <f t="shared" si="190"/>
        <v>0</v>
      </c>
      <c r="H322" s="149">
        <f t="shared" si="190"/>
        <v>0</v>
      </c>
      <c r="I322" s="149">
        <f t="shared" si="190"/>
        <v>0</v>
      </c>
      <c r="J322" s="147">
        <f t="shared" si="190"/>
        <v>0</v>
      </c>
      <c r="K322" s="147">
        <f t="shared" si="190"/>
        <v>0</v>
      </c>
      <c r="L322" s="147">
        <f t="shared" si="190"/>
        <v>0</v>
      </c>
      <c r="M322" s="149">
        <f t="shared" si="190"/>
        <v>0</v>
      </c>
      <c r="N322" s="147">
        <f t="shared" si="190"/>
        <v>0</v>
      </c>
      <c r="O322" s="147">
        <f t="shared" si="190"/>
        <v>0</v>
      </c>
      <c r="P322" s="149">
        <f t="shared" si="190"/>
        <v>0</v>
      </c>
      <c r="Q322" s="147">
        <f t="shared" si="190"/>
        <v>0</v>
      </c>
      <c r="R322" s="147">
        <f t="shared" si="190"/>
        <v>0</v>
      </c>
      <c r="S322" s="149">
        <f t="shared" si="190"/>
        <v>0</v>
      </c>
      <c r="T322" s="147">
        <f t="shared" si="190"/>
        <v>0</v>
      </c>
      <c r="U322" s="147">
        <f t="shared" si="190"/>
        <v>0</v>
      </c>
      <c r="V322" s="147">
        <f t="shared" si="190"/>
        <v>0</v>
      </c>
      <c r="W322" s="147">
        <f t="shared" si="190"/>
        <v>0</v>
      </c>
      <c r="X322" s="147">
        <f t="shared" si="190"/>
        <v>0</v>
      </c>
      <c r="Y322" s="147">
        <f t="shared" si="190"/>
        <v>0</v>
      </c>
      <c r="Z322" s="147">
        <f t="shared" si="190"/>
        <v>0</v>
      </c>
      <c r="AA322" s="147">
        <f t="shared" si="190"/>
        <v>0</v>
      </c>
      <c r="AB322" s="147">
        <f t="shared" si="190"/>
        <v>0</v>
      </c>
      <c r="AC322" s="147">
        <f t="shared" si="190"/>
        <v>0</v>
      </c>
      <c r="AD322" s="147">
        <f t="shared" si="190"/>
        <v>0</v>
      </c>
      <c r="AE322" s="147">
        <f t="shared" si="190"/>
        <v>0</v>
      </c>
      <c r="AF322" s="147">
        <f t="shared" si="190"/>
        <v>0</v>
      </c>
    </row>
    <row r="323" ht="15" customHeight="1" spans="1:32">
      <c r="A323" s="7"/>
      <c r="B323" s="10" t="s">
        <v>151</v>
      </c>
      <c r="C323" s="147">
        <f t="shared" si="149"/>
        <v>0</v>
      </c>
      <c r="D323" s="147">
        <f t="shared" ref="D323:AF323" si="191">D241/10000</f>
        <v>0</v>
      </c>
      <c r="E323" s="147">
        <f t="shared" si="191"/>
        <v>0</v>
      </c>
      <c r="F323" s="147">
        <f t="shared" si="191"/>
        <v>0</v>
      </c>
      <c r="G323" s="147">
        <f t="shared" si="191"/>
        <v>0</v>
      </c>
      <c r="H323" s="149">
        <f t="shared" si="191"/>
        <v>0</v>
      </c>
      <c r="I323" s="149">
        <f t="shared" si="191"/>
        <v>0</v>
      </c>
      <c r="J323" s="147">
        <f t="shared" si="191"/>
        <v>0</v>
      </c>
      <c r="K323" s="147">
        <f t="shared" si="191"/>
        <v>0</v>
      </c>
      <c r="L323" s="147">
        <f t="shared" si="191"/>
        <v>0</v>
      </c>
      <c r="M323" s="149">
        <f t="shared" si="191"/>
        <v>0</v>
      </c>
      <c r="N323" s="147">
        <f t="shared" si="191"/>
        <v>0</v>
      </c>
      <c r="O323" s="147">
        <f t="shared" si="191"/>
        <v>0</v>
      </c>
      <c r="P323" s="149">
        <f t="shared" si="191"/>
        <v>0</v>
      </c>
      <c r="Q323" s="147">
        <f t="shared" si="191"/>
        <v>0</v>
      </c>
      <c r="R323" s="147">
        <f t="shared" si="191"/>
        <v>0</v>
      </c>
      <c r="S323" s="149">
        <f t="shared" si="191"/>
        <v>0</v>
      </c>
      <c r="T323" s="147">
        <f t="shared" si="191"/>
        <v>0</v>
      </c>
      <c r="U323" s="147">
        <f t="shared" si="191"/>
        <v>0</v>
      </c>
      <c r="V323" s="147">
        <f t="shared" si="191"/>
        <v>0</v>
      </c>
      <c r="W323" s="147">
        <f t="shared" si="191"/>
        <v>0</v>
      </c>
      <c r="X323" s="147">
        <f t="shared" si="191"/>
        <v>0</v>
      </c>
      <c r="Y323" s="147">
        <f t="shared" si="191"/>
        <v>0</v>
      </c>
      <c r="Z323" s="147">
        <f t="shared" si="191"/>
        <v>0</v>
      </c>
      <c r="AA323" s="147">
        <f t="shared" si="191"/>
        <v>0</v>
      </c>
      <c r="AB323" s="147">
        <f t="shared" si="191"/>
        <v>0</v>
      </c>
      <c r="AC323" s="147">
        <f t="shared" si="191"/>
        <v>0</v>
      </c>
      <c r="AD323" s="147">
        <f t="shared" si="191"/>
        <v>0</v>
      </c>
      <c r="AE323" s="147">
        <f t="shared" si="191"/>
        <v>0</v>
      </c>
      <c r="AF323" s="147">
        <f t="shared" si="191"/>
        <v>0</v>
      </c>
    </row>
    <row r="324" ht="15" customHeight="1" spans="1:32">
      <c r="A324" s="7"/>
      <c r="B324" s="10" t="s">
        <v>152</v>
      </c>
      <c r="C324" s="147">
        <f t="shared" si="149"/>
        <v>0</v>
      </c>
      <c r="D324" s="147">
        <f t="shared" ref="D324:AF324" si="192">D242/10000</f>
        <v>0</v>
      </c>
      <c r="E324" s="147">
        <f t="shared" si="192"/>
        <v>0</v>
      </c>
      <c r="F324" s="147">
        <f t="shared" si="192"/>
        <v>0</v>
      </c>
      <c r="G324" s="147">
        <f t="shared" si="192"/>
        <v>0</v>
      </c>
      <c r="H324" s="149">
        <f t="shared" si="192"/>
        <v>0</v>
      </c>
      <c r="I324" s="149">
        <f t="shared" si="192"/>
        <v>0</v>
      </c>
      <c r="J324" s="147">
        <f t="shared" si="192"/>
        <v>0</v>
      </c>
      <c r="K324" s="147">
        <f t="shared" si="192"/>
        <v>0</v>
      </c>
      <c r="L324" s="147">
        <f t="shared" si="192"/>
        <v>0</v>
      </c>
      <c r="M324" s="149">
        <f t="shared" si="192"/>
        <v>0</v>
      </c>
      <c r="N324" s="147">
        <f t="shared" si="192"/>
        <v>0</v>
      </c>
      <c r="O324" s="147">
        <f t="shared" si="192"/>
        <v>0</v>
      </c>
      <c r="P324" s="149">
        <f t="shared" si="192"/>
        <v>0</v>
      </c>
      <c r="Q324" s="147">
        <f t="shared" si="192"/>
        <v>0</v>
      </c>
      <c r="R324" s="147">
        <f t="shared" si="192"/>
        <v>0</v>
      </c>
      <c r="S324" s="149">
        <f t="shared" si="192"/>
        <v>0</v>
      </c>
      <c r="T324" s="147">
        <f t="shared" si="192"/>
        <v>0</v>
      </c>
      <c r="U324" s="147">
        <f t="shared" si="192"/>
        <v>0</v>
      </c>
      <c r="V324" s="147">
        <f t="shared" si="192"/>
        <v>0</v>
      </c>
      <c r="W324" s="147">
        <f t="shared" si="192"/>
        <v>0</v>
      </c>
      <c r="X324" s="147">
        <f t="shared" si="192"/>
        <v>0</v>
      </c>
      <c r="Y324" s="147">
        <f t="shared" si="192"/>
        <v>0</v>
      </c>
      <c r="Z324" s="147">
        <f t="shared" si="192"/>
        <v>0</v>
      </c>
      <c r="AA324" s="147">
        <f t="shared" si="192"/>
        <v>0</v>
      </c>
      <c r="AB324" s="147">
        <f t="shared" si="192"/>
        <v>0</v>
      </c>
      <c r="AC324" s="147">
        <f t="shared" si="192"/>
        <v>0</v>
      </c>
      <c r="AD324" s="147">
        <f t="shared" si="192"/>
        <v>0</v>
      </c>
      <c r="AE324" s="147">
        <f t="shared" si="192"/>
        <v>0</v>
      </c>
      <c r="AF324" s="147">
        <f t="shared" si="192"/>
        <v>0</v>
      </c>
    </row>
    <row r="325" ht="15" customHeight="1" spans="1:35">
      <c r="A325" s="7"/>
      <c r="B325" s="10" t="s">
        <v>153</v>
      </c>
      <c r="C325" s="147">
        <f t="shared" si="149"/>
        <v>6.89255</v>
      </c>
      <c r="D325" s="147">
        <f t="shared" ref="D325:AF325" si="193">D243/10000</f>
        <v>0</v>
      </c>
      <c r="E325" s="147">
        <f t="shared" si="193"/>
        <v>0</v>
      </c>
      <c r="F325" s="147">
        <f t="shared" si="193"/>
        <v>0</v>
      </c>
      <c r="G325" s="147">
        <f t="shared" si="193"/>
        <v>0</v>
      </c>
      <c r="H325" s="149">
        <f t="shared" si="193"/>
        <v>6.89255</v>
      </c>
      <c r="I325" s="149">
        <f t="shared" si="193"/>
        <v>0</v>
      </c>
      <c r="J325" s="147">
        <f t="shared" si="193"/>
        <v>0</v>
      </c>
      <c r="K325" s="147">
        <f t="shared" si="193"/>
        <v>0</v>
      </c>
      <c r="L325" s="147">
        <f t="shared" si="193"/>
        <v>0</v>
      </c>
      <c r="M325" s="149">
        <f t="shared" si="193"/>
        <v>0</v>
      </c>
      <c r="N325" s="147">
        <f t="shared" si="193"/>
        <v>0</v>
      </c>
      <c r="O325" s="147">
        <f t="shared" si="193"/>
        <v>0</v>
      </c>
      <c r="P325" s="149">
        <f t="shared" si="193"/>
        <v>0</v>
      </c>
      <c r="Q325" s="147">
        <f t="shared" si="193"/>
        <v>0</v>
      </c>
      <c r="R325" s="147">
        <f t="shared" si="193"/>
        <v>0</v>
      </c>
      <c r="S325" s="149">
        <f t="shared" si="193"/>
        <v>0</v>
      </c>
      <c r="T325" s="147">
        <f t="shared" si="193"/>
        <v>0</v>
      </c>
      <c r="U325" s="147">
        <f t="shared" si="193"/>
        <v>0</v>
      </c>
      <c r="V325" s="147">
        <f t="shared" si="193"/>
        <v>0</v>
      </c>
      <c r="W325" s="147">
        <f t="shared" si="193"/>
        <v>0</v>
      </c>
      <c r="X325" s="147">
        <f t="shared" si="193"/>
        <v>0</v>
      </c>
      <c r="Y325" s="147">
        <f t="shared" si="193"/>
        <v>0</v>
      </c>
      <c r="Z325" s="147">
        <f t="shared" si="193"/>
        <v>0</v>
      </c>
      <c r="AA325" s="147">
        <f t="shared" si="193"/>
        <v>0</v>
      </c>
      <c r="AB325" s="147">
        <f t="shared" si="193"/>
        <v>0</v>
      </c>
      <c r="AC325" s="147">
        <f t="shared" si="193"/>
        <v>0</v>
      </c>
      <c r="AD325" s="147">
        <f t="shared" si="193"/>
        <v>0</v>
      </c>
      <c r="AE325" s="147">
        <f t="shared" si="193"/>
        <v>0</v>
      </c>
      <c r="AF325" s="147">
        <f t="shared" si="193"/>
        <v>0</v>
      </c>
      <c r="AH325" s="153" t="s">
        <v>66</v>
      </c>
      <c r="AI325">
        <f>W327-Z327-AA327</f>
        <v>0</v>
      </c>
    </row>
    <row r="326" ht="15" customHeight="1" spans="1:35">
      <c r="A326" s="7"/>
      <c r="B326" s="20" t="s">
        <v>97</v>
      </c>
      <c r="C326" s="149">
        <f t="shared" si="149"/>
        <v>6.89255</v>
      </c>
      <c r="D326" s="149">
        <f t="shared" ref="D326:AF326" si="194">D244/10000</f>
        <v>0</v>
      </c>
      <c r="E326" s="149">
        <f t="shared" si="194"/>
        <v>0</v>
      </c>
      <c r="F326" s="149">
        <f t="shared" si="194"/>
        <v>0</v>
      </c>
      <c r="G326" s="149">
        <f t="shared" si="194"/>
        <v>0</v>
      </c>
      <c r="H326" s="149">
        <f t="shared" si="194"/>
        <v>6.89255</v>
      </c>
      <c r="I326" s="149">
        <f t="shared" si="194"/>
        <v>0</v>
      </c>
      <c r="J326" s="149">
        <f t="shared" si="194"/>
        <v>0</v>
      </c>
      <c r="K326" s="149">
        <f t="shared" si="194"/>
        <v>0</v>
      </c>
      <c r="L326" s="149">
        <f t="shared" si="194"/>
        <v>0</v>
      </c>
      <c r="M326" s="149">
        <f t="shared" si="194"/>
        <v>0</v>
      </c>
      <c r="N326" s="149">
        <f t="shared" si="194"/>
        <v>0</v>
      </c>
      <c r="O326" s="149">
        <f t="shared" si="194"/>
        <v>0</v>
      </c>
      <c r="P326" s="149">
        <f t="shared" si="194"/>
        <v>0</v>
      </c>
      <c r="Q326" s="149">
        <f t="shared" si="194"/>
        <v>0</v>
      </c>
      <c r="R326" s="149">
        <f t="shared" si="194"/>
        <v>0</v>
      </c>
      <c r="S326" s="149">
        <f t="shared" si="194"/>
        <v>0</v>
      </c>
      <c r="T326" s="149">
        <f t="shared" si="194"/>
        <v>0</v>
      </c>
      <c r="U326" s="149">
        <f t="shared" si="194"/>
        <v>0</v>
      </c>
      <c r="V326" s="149">
        <f t="shared" si="194"/>
        <v>0</v>
      </c>
      <c r="W326" s="149">
        <f t="shared" si="194"/>
        <v>0</v>
      </c>
      <c r="X326" s="149">
        <f t="shared" si="194"/>
        <v>0</v>
      </c>
      <c r="Y326" s="149">
        <f t="shared" si="194"/>
        <v>0</v>
      </c>
      <c r="Z326" s="155">
        <f t="shared" si="194"/>
        <v>0</v>
      </c>
      <c r="AA326" s="155">
        <f t="shared" si="194"/>
        <v>0</v>
      </c>
      <c r="AB326" s="155">
        <f t="shared" si="194"/>
        <v>0</v>
      </c>
      <c r="AC326" s="155">
        <f t="shared" si="194"/>
        <v>0</v>
      </c>
      <c r="AD326" s="155">
        <f t="shared" si="194"/>
        <v>0</v>
      </c>
      <c r="AE326" s="155">
        <f t="shared" si="194"/>
        <v>0</v>
      </c>
      <c r="AF326" s="155">
        <f t="shared" si="194"/>
        <v>0</v>
      </c>
      <c r="AH326" s="153" t="s">
        <v>68</v>
      </c>
      <c r="AI326" s="154">
        <f>U327-AB327-AC327-AD327-AE327-AF327</f>
        <v>2.0961010704923e-13</v>
      </c>
    </row>
    <row r="327" ht="15" customHeight="1" spans="1:35">
      <c r="A327" s="21" t="s">
        <v>2</v>
      </c>
      <c r="B327" s="21"/>
      <c r="C327" s="149">
        <f t="shared" si="149"/>
        <v>10309.860771</v>
      </c>
      <c r="D327" s="149">
        <f t="shared" ref="D327:AF327" si="195">D245/10000</f>
        <v>-61.2237776746547</v>
      </c>
      <c r="E327" s="149">
        <f t="shared" si="195"/>
        <v>1262.401905</v>
      </c>
      <c r="F327" s="149">
        <f t="shared" si="195"/>
        <v>85.620063</v>
      </c>
      <c r="G327" s="149">
        <f t="shared" si="195"/>
        <v>268.058021</v>
      </c>
      <c r="H327" s="149">
        <f t="shared" si="195"/>
        <v>6425.11802967465</v>
      </c>
      <c r="I327" s="149">
        <f t="shared" si="195"/>
        <v>328.750162</v>
      </c>
      <c r="J327" s="149">
        <f t="shared" si="195"/>
        <v>94.302317</v>
      </c>
      <c r="K327" s="149">
        <f t="shared" si="195"/>
        <v>117.14068</v>
      </c>
      <c r="L327" s="149">
        <f t="shared" si="195"/>
        <v>117.307165</v>
      </c>
      <c r="M327" s="149">
        <f t="shared" si="195"/>
        <v>227.969997</v>
      </c>
      <c r="N327" s="149">
        <f t="shared" si="195"/>
        <v>182.224495</v>
      </c>
      <c r="O327" s="149">
        <f t="shared" si="195"/>
        <v>45.745502</v>
      </c>
      <c r="P327" s="149">
        <f t="shared" si="195"/>
        <v>250.323407</v>
      </c>
      <c r="Q327" s="149">
        <f t="shared" si="195"/>
        <v>177.476763</v>
      </c>
      <c r="R327" s="149">
        <f t="shared" si="195"/>
        <v>72.846644</v>
      </c>
      <c r="S327" s="149">
        <f t="shared" si="195"/>
        <v>1522.842964</v>
      </c>
      <c r="T327" s="149">
        <f t="shared" si="195"/>
        <v>404.087419</v>
      </c>
      <c r="U327" s="149">
        <f t="shared" si="195"/>
        <v>492.995913</v>
      </c>
      <c r="V327" s="149">
        <f t="shared" si="195"/>
        <v>239.325733</v>
      </c>
      <c r="W327" s="149">
        <f t="shared" si="195"/>
        <v>261.312803</v>
      </c>
      <c r="X327" s="149">
        <f t="shared" si="195"/>
        <v>40.071013</v>
      </c>
      <c r="Y327" s="149">
        <f t="shared" si="195"/>
        <v>85.050083</v>
      </c>
      <c r="Z327" s="155">
        <f t="shared" si="195"/>
        <v>197.21195</v>
      </c>
      <c r="AA327" s="155">
        <f t="shared" si="195"/>
        <v>64.100853</v>
      </c>
      <c r="AB327" s="155">
        <f t="shared" si="195"/>
        <v>325.603414246918</v>
      </c>
      <c r="AC327" s="155">
        <f t="shared" si="195"/>
        <v>99.094358</v>
      </c>
      <c r="AD327" s="155">
        <f t="shared" si="195"/>
        <v>47.3349647530818</v>
      </c>
      <c r="AE327" s="155">
        <f t="shared" si="195"/>
        <v>20.963176</v>
      </c>
      <c r="AF327" s="155">
        <f t="shared" si="195"/>
        <v>0</v>
      </c>
      <c r="AH327" s="153"/>
      <c r="AI327" s="153"/>
    </row>
  </sheetData>
  <mergeCells count="24">
    <mergeCell ref="A81:B81"/>
    <mergeCell ref="A163:B163"/>
    <mergeCell ref="A245:B245"/>
    <mergeCell ref="A327:B327"/>
    <mergeCell ref="A3:A23"/>
    <mergeCell ref="A24:A37"/>
    <mergeCell ref="A38:A60"/>
    <mergeCell ref="A61:A75"/>
    <mergeCell ref="A76:A80"/>
    <mergeCell ref="A85:A105"/>
    <mergeCell ref="A106:A119"/>
    <mergeCell ref="A120:A142"/>
    <mergeCell ref="A143:A157"/>
    <mergeCell ref="A158:A162"/>
    <mergeCell ref="A167:A187"/>
    <mergeCell ref="A188:A201"/>
    <mergeCell ref="A202:A224"/>
    <mergeCell ref="A225:A239"/>
    <mergeCell ref="A240:A244"/>
    <mergeCell ref="A249:A269"/>
    <mergeCell ref="A270:A283"/>
    <mergeCell ref="A284:A306"/>
    <mergeCell ref="A307:A321"/>
    <mergeCell ref="A322:A3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77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F12" sqref="F12"/>
    </sheetView>
  </sheetViews>
  <sheetFormatPr defaultColWidth="9" defaultRowHeight="16.5"/>
  <cols>
    <col min="1" max="1" width="8.875" style="106" customWidth="1"/>
    <col min="2" max="2" width="5.625" style="106" customWidth="1"/>
    <col min="3" max="3" width="32.875" style="106" customWidth="1"/>
    <col min="4" max="4" width="27.5083333333333" style="107" customWidth="1"/>
    <col min="5" max="5" width="12.875" style="107" customWidth="1"/>
    <col min="6" max="6" width="13.2666666666667" style="107" customWidth="1"/>
    <col min="7" max="7" width="13.65" style="107" customWidth="1"/>
    <col min="8" max="8" width="15.0083333333333" style="107" customWidth="1"/>
    <col min="9" max="9" width="10.875" style="107" customWidth="1"/>
    <col min="10" max="10" width="10.5083333333333" style="107" customWidth="1"/>
    <col min="11" max="11" width="34.625" style="106" customWidth="1"/>
    <col min="12" max="12" width="9" style="106"/>
    <col min="16" max="16384" width="9" style="106"/>
  </cols>
  <sheetData>
    <row r="1" ht="13.5" spans="1:11">
      <c r="A1" s="108" t="s">
        <v>154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ht="13.5" spans="1:11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ht="21" customHeight="1" spans="1:11">
      <c r="A3" s="109" t="s">
        <v>74</v>
      </c>
      <c r="B3" s="109" t="s">
        <v>155</v>
      </c>
      <c r="C3" s="109" t="s">
        <v>156</v>
      </c>
      <c r="D3" s="109" t="s">
        <v>157</v>
      </c>
      <c r="E3" s="109" t="s">
        <v>158</v>
      </c>
      <c r="F3" s="109" t="s">
        <v>159</v>
      </c>
      <c r="G3" s="109" t="s">
        <v>160</v>
      </c>
      <c r="H3" s="109" t="s">
        <v>159</v>
      </c>
      <c r="I3" s="109" t="s">
        <v>161</v>
      </c>
      <c r="J3" s="109" t="s">
        <v>162</v>
      </c>
      <c r="K3" s="109" t="s">
        <v>163</v>
      </c>
    </row>
    <row r="4" ht="19" customHeight="1" spans="1:11">
      <c r="A4" s="110" t="s">
        <v>164</v>
      </c>
      <c r="B4" s="111">
        <v>1</v>
      </c>
      <c r="C4" s="112" t="s">
        <v>165</v>
      </c>
      <c r="D4" s="113" t="s">
        <v>38</v>
      </c>
      <c r="E4" s="113" t="s">
        <v>16</v>
      </c>
      <c r="F4" s="114">
        <v>-198186.24</v>
      </c>
      <c r="G4" s="114" t="s">
        <v>7</v>
      </c>
      <c r="H4" s="115">
        <f t="shared" ref="H4:H27" si="0">-F4</f>
        <v>198186.24</v>
      </c>
      <c r="I4" s="114" t="str">
        <f>IF(OR(D4="其中：利息收入",D4="公允价值变动收益",D4="利息支出",D4="其他综合收益的税后净额"),"不计","计")</f>
        <v>不计</v>
      </c>
      <c r="J4" s="114" t="str">
        <f>IF(D4="其他综合收益的税后净额","不计","计")</f>
        <v>计</v>
      </c>
      <c r="K4" s="117"/>
    </row>
    <row r="5" ht="19" customHeight="1" spans="1:11">
      <c r="A5" s="116"/>
      <c r="B5" s="111">
        <v>2</v>
      </c>
      <c r="C5" s="112" t="s">
        <v>166</v>
      </c>
      <c r="D5" s="113" t="s">
        <v>27</v>
      </c>
      <c r="E5" s="113" t="s">
        <v>13</v>
      </c>
      <c r="F5" s="114">
        <v>-490580</v>
      </c>
      <c r="G5" s="114" t="s">
        <v>3</v>
      </c>
      <c r="H5" s="115">
        <f t="shared" si="0"/>
        <v>490580</v>
      </c>
      <c r="I5" s="114" t="str">
        <f t="shared" ref="I5:I27" si="1">IF(OR(D5="其中：利息收入",D5="公允价值变动收益",D5="利息支出",D5="其他综合收益的税后净额"),"不计","计")</f>
        <v>不计</v>
      </c>
      <c r="J5" s="114" t="str">
        <f t="shared" ref="J5:J27" si="2">IF(D5="其他综合收益的税后净额","不计","计")</f>
        <v>计</v>
      </c>
      <c r="K5" s="117"/>
    </row>
    <row r="6" ht="19" customHeight="1" spans="1:11">
      <c r="A6" s="116"/>
      <c r="B6" s="111">
        <v>3</v>
      </c>
      <c r="C6" s="112" t="s">
        <v>167</v>
      </c>
      <c r="D6" s="113" t="s">
        <v>38</v>
      </c>
      <c r="E6" s="113" t="s">
        <v>13</v>
      </c>
      <c r="F6" s="114">
        <v>5950.03</v>
      </c>
      <c r="G6" s="114" t="s">
        <v>14</v>
      </c>
      <c r="H6" s="115">
        <f t="shared" si="0"/>
        <v>-5950.03</v>
      </c>
      <c r="I6" s="114" t="str">
        <f t="shared" si="1"/>
        <v>不计</v>
      </c>
      <c r="J6" s="114" t="str">
        <f t="shared" si="2"/>
        <v>计</v>
      </c>
      <c r="K6" s="117"/>
    </row>
    <row r="7" ht="19" customHeight="1" spans="1:11">
      <c r="A7" s="116"/>
      <c r="B7" s="111">
        <v>4</v>
      </c>
      <c r="C7" s="112" t="s">
        <v>168</v>
      </c>
      <c r="D7" s="113" t="s">
        <v>27</v>
      </c>
      <c r="E7" s="113" t="s">
        <v>16</v>
      </c>
      <c r="F7" s="114">
        <v>-754591.01</v>
      </c>
      <c r="G7" s="114" t="s">
        <v>3</v>
      </c>
      <c r="H7" s="115">
        <f t="shared" si="0"/>
        <v>754591.01</v>
      </c>
      <c r="I7" s="114" t="str">
        <f t="shared" si="1"/>
        <v>不计</v>
      </c>
      <c r="J7" s="114" t="str">
        <f t="shared" si="2"/>
        <v>计</v>
      </c>
      <c r="K7" s="117"/>
    </row>
    <row r="8" ht="19" customHeight="1" spans="1:11">
      <c r="A8" s="116"/>
      <c r="B8" s="111">
        <v>5</v>
      </c>
      <c r="C8" s="112" t="s">
        <v>169</v>
      </c>
      <c r="D8" s="113" t="s">
        <v>38</v>
      </c>
      <c r="E8" s="113" t="s">
        <v>16</v>
      </c>
      <c r="F8" s="114">
        <v>-785230</v>
      </c>
      <c r="G8" s="114" t="s">
        <v>17</v>
      </c>
      <c r="H8" s="115">
        <f t="shared" si="0"/>
        <v>785230</v>
      </c>
      <c r="I8" s="114" t="str">
        <f t="shared" si="1"/>
        <v>不计</v>
      </c>
      <c r="J8" s="114" t="str">
        <f t="shared" si="2"/>
        <v>计</v>
      </c>
      <c r="K8" s="117"/>
    </row>
    <row r="9" ht="19" customHeight="1" spans="1:11">
      <c r="A9" s="116"/>
      <c r="B9" s="111">
        <v>6</v>
      </c>
      <c r="C9" s="112" t="s">
        <v>170</v>
      </c>
      <c r="D9" s="112" t="s">
        <v>38</v>
      </c>
      <c r="E9" s="112" t="s">
        <v>13</v>
      </c>
      <c r="F9" s="114">
        <v>-1264990</v>
      </c>
      <c r="G9" s="114" t="s">
        <v>3</v>
      </c>
      <c r="H9" s="115">
        <f t="shared" si="0"/>
        <v>1264990</v>
      </c>
      <c r="I9" s="114" t="str">
        <f t="shared" si="1"/>
        <v>不计</v>
      </c>
      <c r="J9" s="114" t="str">
        <f t="shared" si="2"/>
        <v>计</v>
      </c>
      <c r="K9" s="117"/>
    </row>
    <row r="10" ht="19" customHeight="1" spans="1:11">
      <c r="A10" s="116"/>
      <c r="B10" s="111">
        <v>7</v>
      </c>
      <c r="C10" s="112" t="s">
        <v>171</v>
      </c>
      <c r="D10" s="112" t="s">
        <v>33</v>
      </c>
      <c r="E10" s="112" t="s">
        <v>13</v>
      </c>
      <c r="F10" s="114">
        <v>-824177.78</v>
      </c>
      <c r="G10" s="114" t="s">
        <v>3</v>
      </c>
      <c r="H10" s="115">
        <f t="shared" si="0"/>
        <v>824177.78</v>
      </c>
      <c r="I10" s="114" t="str">
        <f t="shared" si="1"/>
        <v>计</v>
      </c>
      <c r="J10" s="114" t="str">
        <f t="shared" si="2"/>
        <v>计</v>
      </c>
      <c r="K10" s="117"/>
    </row>
    <row r="11" ht="19" customHeight="1" spans="1:11">
      <c r="A11" s="116"/>
      <c r="B11" s="111">
        <v>8</v>
      </c>
      <c r="C11" s="117" t="s">
        <v>172</v>
      </c>
      <c r="D11" s="112" t="s">
        <v>27</v>
      </c>
      <c r="E11" s="112" t="s">
        <v>13</v>
      </c>
      <c r="F11" s="118">
        <v>-211342.47</v>
      </c>
      <c r="G11" s="114" t="s">
        <v>3</v>
      </c>
      <c r="H11" s="115">
        <f t="shared" si="0"/>
        <v>211342.47</v>
      </c>
      <c r="I11" s="114" t="str">
        <f t="shared" si="1"/>
        <v>不计</v>
      </c>
      <c r="J11" s="114" t="str">
        <f t="shared" si="2"/>
        <v>计</v>
      </c>
      <c r="K11" s="117"/>
    </row>
    <row r="12" ht="19" customHeight="1" spans="1:11">
      <c r="A12" s="116"/>
      <c r="B12" s="111">
        <v>9</v>
      </c>
      <c r="C12" s="112" t="s">
        <v>173</v>
      </c>
      <c r="D12" s="112" t="s">
        <v>38</v>
      </c>
      <c r="E12" s="112" t="s">
        <v>13</v>
      </c>
      <c r="F12" s="114">
        <f>-3460811.16/0.75</f>
        <v>-4614414.88</v>
      </c>
      <c r="G12" s="114" t="s">
        <v>3</v>
      </c>
      <c r="H12" s="115">
        <f t="shared" si="0"/>
        <v>4614414.88</v>
      </c>
      <c r="I12" s="114" t="str">
        <f t="shared" si="1"/>
        <v>不计</v>
      </c>
      <c r="J12" s="114" t="s">
        <v>174</v>
      </c>
      <c r="K12" s="117"/>
    </row>
    <row r="13" ht="19" customHeight="1" spans="1:11">
      <c r="A13" s="116"/>
      <c r="B13" s="111">
        <v>10</v>
      </c>
      <c r="C13" s="112" t="s">
        <v>173</v>
      </c>
      <c r="D13" s="112" t="s">
        <v>45</v>
      </c>
      <c r="E13" s="112" t="s">
        <v>13</v>
      </c>
      <c r="F13" s="114">
        <f>F12</f>
        <v>-4614414.88</v>
      </c>
      <c r="G13" s="114" t="s">
        <v>3</v>
      </c>
      <c r="H13" s="115">
        <f t="shared" si="0"/>
        <v>4614414.88</v>
      </c>
      <c r="I13" s="114" t="s">
        <v>174</v>
      </c>
      <c r="J13" s="114" t="s">
        <v>174</v>
      </c>
      <c r="K13" s="117"/>
    </row>
    <row r="14" ht="19" customHeight="1" spans="1:11">
      <c r="A14" s="116"/>
      <c r="B14" s="111">
        <v>11</v>
      </c>
      <c r="C14" s="112" t="s">
        <v>175</v>
      </c>
      <c r="D14" s="112" t="s">
        <v>33</v>
      </c>
      <c r="E14" s="112" t="s">
        <v>16</v>
      </c>
      <c r="F14" s="114">
        <v>42452.83</v>
      </c>
      <c r="G14" s="114" t="s">
        <v>13</v>
      </c>
      <c r="H14" s="115">
        <f t="shared" si="0"/>
        <v>-42452.83</v>
      </c>
      <c r="I14" s="114" t="str">
        <f t="shared" si="1"/>
        <v>计</v>
      </c>
      <c r="J14" s="114" t="str">
        <f t="shared" si="2"/>
        <v>计</v>
      </c>
      <c r="K14" s="117"/>
    </row>
    <row r="15" ht="19" customHeight="1" spans="1:11">
      <c r="A15" s="116"/>
      <c r="B15" s="111">
        <v>12</v>
      </c>
      <c r="C15" s="112"/>
      <c r="D15" s="112"/>
      <c r="E15" s="112"/>
      <c r="F15" s="114"/>
      <c r="G15" s="114"/>
      <c r="H15" s="115">
        <f t="shared" si="0"/>
        <v>0</v>
      </c>
      <c r="I15" s="114" t="str">
        <f t="shared" si="1"/>
        <v>计</v>
      </c>
      <c r="J15" s="114" t="str">
        <f t="shared" si="2"/>
        <v>计</v>
      </c>
      <c r="K15" s="117"/>
    </row>
    <row r="16" ht="19" customHeight="1" spans="1:11">
      <c r="A16" s="116"/>
      <c r="B16" s="111">
        <v>13</v>
      </c>
      <c r="C16" s="112"/>
      <c r="D16" s="112"/>
      <c r="E16" s="112"/>
      <c r="F16" s="114"/>
      <c r="G16" s="114"/>
      <c r="H16" s="115">
        <f t="shared" si="0"/>
        <v>0</v>
      </c>
      <c r="I16" s="114" t="str">
        <f t="shared" si="1"/>
        <v>计</v>
      </c>
      <c r="J16" s="114" t="str">
        <f t="shared" si="2"/>
        <v>计</v>
      </c>
      <c r="K16" s="117"/>
    </row>
    <row r="17" ht="19" customHeight="1" spans="1:11">
      <c r="A17" s="116"/>
      <c r="B17" s="111">
        <v>14</v>
      </c>
      <c r="C17" s="112"/>
      <c r="D17" s="112"/>
      <c r="E17" s="112"/>
      <c r="F17" s="114"/>
      <c r="G17" s="114"/>
      <c r="H17" s="115">
        <f t="shared" si="0"/>
        <v>0</v>
      </c>
      <c r="I17" s="114" t="str">
        <f t="shared" si="1"/>
        <v>计</v>
      </c>
      <c r="J17" s="114" t="str">
        <f t="shared" si="2"/>
        <v>计</v>
      </c>
      <c r="K17" s="117"/>
    </row>
    <row r="18" ht="19" customHeight="1" spans="1:11">
      <c r="A18" s="116"/>
      <c r="B18" s="111">
        <v>15</v>
      </c>
      <c r="C18" s="112"/>
      <c r="D18" s="112"/>
      <c r="E18" s="112"/>
      <c r="F18" s="114"/>
      <c r="G18" s="114"/>
      <c r="H18" s="115">
        <f t="shared" si="0"/>
        <v>0</v>
      </c>
      <c r="I18" s="114" t="str">
        <f t="shared" si="1"/>
        <v>计</v>
      </c>
      <c r="J18" s="114" t="str">
        <f t="shared" si="2"/>
        <v>计</v>
      </c>
      <c r="K18" s="117"/>
    </row>
    <row r="19" ht="19" customHeight="1" spans="1:11">
      <c r="A19" s="116"/>
      <c r="B19" s="111">
        <v>16</v>
      </c>
      <c r="C19" s="112" t="s">
        <v>176</v>
      </c>
      <c r="D19" s="112" t="s">
        <v>40</v>
      </c>
      <c r="E19" s="113" t="s">
        <v>7</v>
      </c>
      <c r="F19" s="114">
        <v>-195597.29</v>
      </c>
      <c r="G19" s="114" t="s">
        <v>3</v>
      </c>
      <c r="H19" s="115">
        <f t="shared" si="0"/>
        <v>195597.29</v>
      </c>
      <c r="I19" s="114" t="str">
        <f t="shared" si="1"/>
        <v>计</v>
      </c>
      <c r="J19" s="114" t="str">
        <f t="shared" si="2"/>
        <v>计</v>
      </c>
      <c r="K19" s="117"/>
    </row>
    <row r="20" ht="19" customHeight="1" spans="1:11">
      <c r="A20" s="116"/>
      <c r="B20" s="111">
        <v>17</v>
      </c>
      <c r="C20" s="112" t="s">
        <v>177</v>
      </c>
      <c r="D20" s="112" t="s">
        <v>30</v>
      </c>
      <c r="E20" s="113" t="s">
        <v>7</v>
      </c>
      <c r="F20" s="114">
        <v>-92704.58</v>
      </c>
      <c r="G20" s="114" t="s">
        <v>5</v>
      </c>
      <c r="H20" s="115">
        <f t="shared" si="0"/>
        <v>92704.58</v>
      </c>
      <c r="I20" s="114" t="str">
        <f t="shared" si="1"/>
        <v>计</v>
      </c>
      <c r="J20" s="114" t="str">
        <f t="shared" si="2"/>
        <v>计</v>
      </c>
      <c r="K20" s="117"/>
    </row>
    <row r="21" ht="19" customHeight="1" spans="1:11">
      <c r="A21" s="116"/>
      <c r="B21" s="111">
        <v>18</v>
      </c>
      <c r="C21" s="112" t="s">
        <v>177</v>
      </c>
      <c r="D21" s="113" t="s">
        <v>27</v>
      </c>
      <c r="E21" s="113" t="s">
        <v>7</v>
      </c>
      <c r="F21" s="114">
        <v>-2786.37</v>
      </c>
      <c r="G21" s="114" t="s">
        <v>5</v>
      </c>
      <c r="H21" s="115">
        <f t="shared" si="0"/>
        <v>2786.37</v>
      </c>
      <c r="I21" s="114" t="str">
        <f t="shared" si="1"/>
        <v>不计</v>
      </c>
      <c r="J21" s="114" t="str">
        <f t="shared" si="2"/>
        <v>计</v>
      </c>
      <c r="K21" s="117"/>
    </row>
    <row r="22" ht="19" customHeight="1" spans="1:11">
      <c r="A22" s="116"/>
      <c r="B22" s="111">
        <v>19</v>
      </c>
      <c r="C22" s="117" t="s">
        <v>178</v>
      </c>
      <c r="D22" s="114" t="s">
        <v>27</v>
      </c>
      <c r="E22" s="114" t="s">
        <v>3</v>
      </c>
      <c r="F22" s="113">
        <v>-144460.82</v>
      </c>
      <c r="G22" s="114" t="s">
        <v>7</v>
      </c>
      <c r="H22" s="115">
        <f t="shared" si="0"/>
        <v>144460.82</v>
      </c>
      <c r="I22" s="129" t="s">
        <v>174</v>
      </c>
      <c r="J22" s="129" t="s">
        <v>179</v>
      </c>
      <c r="K22" s="117"/>
    </row>
    <row r="23" ht="19" customHeight="1" spans="1:11">
      <c r="A23" s="116"/>
      <c r="B23" s="111">
        <v>20</v>
      </c>
      <c r="C23" s="117" t="s">
        <v>180</v>
      </c>
      <c r="D23" s="114" t="s">
        <v>45</v>
      </c>
      <c r="E23" s="114" t="s">
        <v>3</v>
      </c>
      <c r="F23" s="113">
        <f>-(385.87-44.05)*2*30%/12*2*10000</f>
        <v>-341820</v>
      </c>
      <c r="G23" s="114" t="s">
        <v>7</v>
      </c>
      <c r="H23" s="115">
        <f t="shared" si="0"/>
        <v>341820</v>
      </c>
      <c r="I23" s="114" t="s">
        <v>174</v>
      </c>
      <c r="J23" s="114" t="s">
        <v>174</v>
      </c>
      <c r="K23" s="117"/>
    </row>
    <row r="24" ht="19" customHeight="1" spans="1:11">
      <c r="A24" s="116"/>
      <c r="B24" s="111">
        <v>21</v>
      </c>
      <c r="C24" s="117" t="s">
        <v>181</v>
      </c>
      <c r="D24" s="114" t="s">
        <v>45</v>
      </c>
      <c r="E24" s="114" t="s">
        <v>3</v>
      </c>
      <c r="F24" s="113">
        <v>1183710.45</v>
      </c>
      <c r="G24" s="114" t="s">
        <v>7</v>
      </c>
      <c r="H24" s="115">
        <f t="shared" si="0"/>
        <v>-1183710.45</v>
      </c>
      <c r="I24" s="114" t="s">
        <v>174</v>
      </c>
      <c r="J24" s="114" t="s">
        <v>174</v>
      </c>
      <c r="K24" s="117"/>
    </row>
    <row r="25" ht="19" customHeight="1" spans="1:11">
      <c r="A25" s="116"/>
      <c r="B25" s="111">
        <v>22</v>
      </c>
      <c r="C25" s="117"/>
      <c r="D25" s="114"/>
      <c r="E25" s="114"/>
      <c r="F25" s="114"/>
      <c r="G25" s="114"/>
      <c r="H25" s="115">
        <f t="shared" si="0"/>
        <v>0</v>
      </c>
      <c r="I25" s="114" t="str">
        <f>IF(OR(D25="其中：利息收入",D25="公允价值变动收益",D25="利息支出",D25="其他综合收益的税后净额"),"不计","计")</f>
        <v>计</v>
      </c>
      <c r="J25" s="114" t="str">
        <f>IF(D25="其他综合收益的税后净额","不计","计")</f>
        <v>计</v>
      </c>
      <c r="K25" s="117"/>
    </row>
    <row r="26" ht="19" customHeight="1" spans="1:11">
      <c r="A26" s="116"/>
      <c r="B26" s="111">
        <v>23</v>
      </c>
      <c r="C26" s="117"/>
      <c r="D26" s="114"/>
      <c r="E26" s="114"/>
      <c r="F26" s="114"/>
      <c r="G26" s="114"/>
      <c r="H26" s="115">
        <f t="shared" si="0"/>
        <v>0</v>
      </c>
      <c r="I26" s="114" t="str">
        <f t="shared" si="1"/>
        <v>计</v>
      </c>
      <c r="J26" s="114" t="str">
        <f t="shared" si="2"/>
        <v>计</v>
      </c>
      <c r="K26" s="117"/>
    </row>
    <row r="27" ht="19" customHeight="1" spans="1:11">
      <c r="A27" s="116"/>
      <c r="B27" s="111">
        <v>24</v>
      </c>
      <c r="C27" s="117"/>
      <c r="D27" s="114"/>
      <c r="E27" s="114"/>
      <c r="F27" s="114"/>
      <c r="G27" s="114"/>
      <c r="H27" s="115">
        <f t="shared" si="0"/>
        <v>0</v>
      </c>
      <c r="I27" s="114" t="str">
        <f t="shared" si="1"/>
        <v>计</v>
      </c>
      <c r="J27" s="114" t="str">
        <f t="shared" si="2"/>
        <v>计</v>
      </c>
      <c r="K27" s="117"/>
    </row>
    <row r="28" ht="19" customHeight="1" spans="1:11">
      <c r="A28" s="119"/>
      <c r="B28" s="120"/>
      <c r="C28" s="121"/>
      <c r="D28" s="122"/>
      <c r="E28" s="122"/>
      <c r="F28" s="122"/>
      <c r="G28" s="122"/>
      <c r="H28" s="122"/>
      <c r="I28" s="122"/>
      <c r="J28" s="122"/>
      <c r="K28" s="121"/>
    </row>
    <row r="29" ht="19" customHeight="1" spans="1:11">
      <c r="A29" s="110" t="s">
        <v>182</v>
      </c>
      <c r="B29" s="111">
        <v>1</v>
      </c>
      <c r="C29" s="117" t="s">
        <v>183</v>
      </c>
      <c r="D29" s="114" t="s">
        <v>32</v>
      </c>
      <c r="E29" s="114" t="s">
        <v>10</v>
      </c>
      <c r="F29" s="123">
        <f>-(904088.05+40186.92)*50%</f>
        <v>-472137.485</v>
      </c>
      <c r="G29" s="114" t="s">
        <v>7</v>
      </c>
      <c r="H29" s="115">
        <f>-F29</f>
        <v>472137.485</v>
      </c>
      <c r="I29" s="114" t="str">
        <f>IF(OR(D29="其中：利息收入",D29="公允价值变动收益",D29="利息支出",D29="其他综合收益的税后净额"),"不计","计")</f>
        <v>计</v>
      </c>
      <c r="J29" s="114" t="str">
        <f>IF(D29="其他综合收益的税后净额","不计","计")</f>
        <v>计</v>
      </c>
      <c r="K29" s="117"/>
    </row>
    <row r="30" ht="19" customHeight="1" spans="1:11">
      <c r="A30" s="116"/>
      <c r="B30" s="111">
        <v>2</v>
      </c>
      <c r="C30" s="117" t="s">
        <v>184</v>
      </c>
      <c r="D30" s="114" t="s">
        <v>32</v>
      </c>
      <c r="E30" s="114" t="s">
        <v>10</v>
      </c>
      <c r="F30" s="123">
        <f>-66580.23</f>
        <v>-66580.23</v>
      </c>
      <c r="G30" s="114" t="s">
        <v>14</v>
      </c>
      <c r="H30" s="115">
        <f t="shared" ref="H30:H53" si="3">-F30</f>
        <v>66580.23</v>
      </c>
      <c r="I30" s="114" t="str">
        <f t="shared" ref="I30:I38" si="4">IF(OR(D30="其中：利息收入",D30="公允价值变动收益",D30="利息支出",D30="其他综合收益的税后净额"),"不计","计")</f>
        <v>计</v>
      </c>
      <c r="J30" s="114" t="str">
        <f t="shared" ref="J30:J38" si="5">IF(D30="其他综合收益的税后净额","不计","计")</f>
        <v>计</v>
      </c>
      <c r="K30" s="117"/>
    </row>
    <row r="31" ht="19" customHeight="1" spans="1:11">
      <c r="A31" s="116"/>
      <c r="B31" s="111">
        <v>3</v>
      </c>
      <c r="C31" s="117" t="s">
        <v>185</v>
      </c>
      <c r="D31" s="114" t="s">
        <v>32</v>
      </c>
      <c r="E31" s="114" t="s">
        <v>10</v>
      </c>
      <c r="F31" s="123">
        <v>-83696.98</v>
      </c>
      <c r="G31" s="114" t="s">
        <v>14</v>
      </c>
      <c r="H31" s="115">
        <f t="shared" si="3"/>
        <v>83696.98</v>
      </c>
      <c r="I31" s="114" t="str">
        <f t="shared" si="4"/>
        <v>计</v>
      </c>
      <c r="J31" s="114" t="str">
        <f t="shared" si="5"/>
        <v>计</v>
      </c>
      <c r="K31" s="117"/>
    </row>
    <row r="32" ht="19" customHeight="1" spans="1:11">
      <c r="A32" s="116"/>
      <c r="B32" s="111">
        <v>4</v>
      </c>
      <c r="C32" s="117" t="s">
        <v>186</v>
      </c>
      <c r="D32" s="114" t="s">
        <v>32</v>
      </c>
      <c r="E32" s="114" t="s">
        <v>10</v>
      </c>
      <c r="F32" s="123">
        <f>-5395.71*50%</f>
        <v>-2697.855</v>
      </c>
      <c r="G32" s="114" t="s">
        <v>7</v>
      </c>
      <c r="H32" s="115">
        <f t="shared" si="3"/>
        <v>2697.855</v>
      </c>
      <c r="I32" s="114" t="str">
        <f t="shared" si="4"/>
        <v>计</v>
      </c>
      <c r="J32" s="114" t="str">
        <f t="shared" si="5"/>
        <v>计</v>
      </c>
      <c r="K32" s="117"/>
    </row>
    <row r="33" ht="19" customHeight="1" spans="1:11">
      <c r="A33" s="116"/>
      <c r="B33" s="111">
        <v>5</v>
      </c>
      <c r="C33" s="117" t="s">
        <v>187</v>
      </c>
      <c r="D33" s="114" t="s">
        <v>38</v>
      </c>
      <c r="E33" s="114" t="s">
        <v>9</v>
      </c>
      <c r="F33" s="123">
        <v>-4758141</v>
      </c>
      <c r="G33" s="114" t="s">
        <v>4</v>
      </c>
      <c r="H33" s="115">
        <f t="shared" si="3"/>
        <v>4758141</v>
      </c>
      <c r="I33" s="114" t="str">
        <f t="shared" si="4"/>
        <v>不计</v>
      </c>
      <c r="J33" s="114" t="str">
        <f t="shared" si="5"/>
        <v>计</v>
      </c>
      <c r="K33" s="117"/>
    </row>
    <row r="34" ht="19" customHeight="1" spans="1:11">
      <c r="A34" s="116"/>
      <c r="B34" s="111">
        <v>6</v>
      </c>
      <c r="C34" s="117" t="s">
        <v>188</v>
      </c>
      <c r="D34" s="114" t="s">
        <v>31</v>
      </c>
      <c r="E34" s="114" t="s">
        <v>19</v>
      </c>
      <c r="F34" s="123">
        <f>938000/1.06</f>
        <v>884905.660377358</v>
      </c>
      <c r="G34" s="114" t="s">
        <v>3</v>
      </c>
      <c r="H34" s="115">
        <f t="shared" si="3"/>
        <v>-884905.660377358</v>
      </c>
      <c r="I34" s="114" t="str">
        <f t="shared" si="4"/>
        <v>计</v>
      </c>
      <c r="J34" s="114" t="str">
        <f t="shared" si="5"/>
        <v>计</v>
      </c>
      <c r="K34" s="117"/>
    </row>
    <row r="35" ht="19" customHeight="1" spans="1:11">
      <c r="A35" s="116"/>
      <c r="B35" s="111">
        <v>7</v>
      </c>
      <c r="C35" s="117" t="s">
        <v>189</v>
      </c>
      <c r="D35" s="114" t="s">
        <v>27</v>
      </c>
      <c r="E35" s="114" t="s">
        <v>19</v>
      </c>
      <c r="F35" s="123">
        <f>(140000000*4+330000000*1)*0.02/365</f>
        <v>48767.1232876712</v>
      </c>
      <c r="G35" s="114" t="s">
        <v>3</v>
      </c>
      <c r="H35" s="115">
        <f t="shared" si="3"/>
        <v>-48767.1232876712</v>
      </c>
      <c r="I35" s="114" t="str">
        <f t="shared" si="4"/>
        <v>不计</v>
      </c>
      <c r="J35" s="114" t="str">
        <f t="shared" si="5"/>
        <v>计</v>
      </c>
      <c r="K35" s="117"/>
    </row>
    <row r="36" ht="19" customHeight="1" spans="1:11">
      <c r="A36" s="116"/>
      <c r="B36" s="111">
        <v>8</v>
      </c>
      <c r="C36" s="117" t="s">
        <v>188</v>
      </c>
      <c r="D36" s="114" t="s">
        <v>31</v>
      </c>
      <c r="E36" s="114" t="s">
        <v>20</v>
      </c>
      <c r="F36" s="123">
        <f>500000/1.06</f>
        <v>471698.113207547</v>
      </c>
      <c r="G36" s="114" t="s">
        <v>3</v>
      </c>
      <c r="H36" s="115">
        <f t="shared" si="3"/>
        <v>-471698.113207547</v>
      </c>
      <c r="I36" s="114" t="str">
        <f t="shared" si="4"/>
        <v>计</v>
      </c>
      <c r="J36" s="114" t="str">
        <f t="shared" si="5"/>
        <v>计</v>
      </c>
      <c r="K36" s="117"/>
    </row>
    <row r="37" ht="19" customHeight="1" spans="1:11">
      <c r="A37" s="116"/>
      <c r="B37" s="111">
        <v>9</v>
      </c>
      <c r="C37" s="117" t="s">
        <v>188</v>
      </c>
      <c r="D37" s="114" t="s">
        <v>31</v>
      </c>
      <c r="E37" s="114" t="s">
        <v>21</v>
      </c>
      <c r="F37" s="123">
        <f>150000/1.06</f>
        <v>141509.433962264</v>
      </c>
      <c r="G37" s="114" t="s">
        <v>3</v>
      </c>
      <c r="H37" s="115">
        <f t="shared" si="3"/>
        <v>-141509.433962264</v>
      </c>
      <c r="I37" s="114" t="str">
        <f t="shared" si="4"/>
        <v>计</v>
      </c>
      <c r="J37" s="114" t="str">
        <f t="shared" si="5"/>
        <v>计</v>
      </c>
      <c r="K37" s="117"/>
    </row>
    <row r="38" ht="19" customHeight="1" spans="1:11">
      <c r="A38" s="116"/>
      <c r="B38" s="111">
        <v>10</v>
      </c>
      <c r="C38" s="117" t="s">
        <v>189</v>
      </c>
      <c r="D38" s="114" t="s">
        <v>27</v>
      </c>
      <c r="E38" s="114" t="s">
        <v>21</v>
      </c>
      <c r="F38" s="123">
        <f>670000000*1*0.02/365</f>
        <v>36712.3287671233</v>
      </c>
      <c r="G38" s="114" t="s">
        <v>3</v>
      </c>
      <c r="H38" s="115">
        <f t="shared" si="3"/>
        <v>-36712.3287671233</v>
      </c>
      <c r="I38" s="114" t="str">
        <f t="shared" si="4"/>
        <v>不计</v>
      </c>
      <c r="J38" s="114" t="str">
        <f t="shared" si="5"/>
        <v>计</v>
      </c>
      <c r="K38" s="117"/>
    </row>
    <row r="39" ht="19" customHeight="1" spans="1:11">
      <c r="A39" s="116"/>
      <c r="B39" s="111">
        <v>11</v>
      </c>
      <c r="C39" s="112"/>
      <c r="D39" s="112"/>
      <c r="E39" s="112"/>
      <c r="F39" s="114"/>
      <c r="G39" s="113"/>
      <c r="H39" s="115">
        <f t="shared" si="3"/>
        <v>0</v>
      </c>
      <c r="I39" s="114" t="str">
        <f t="shared" ref="I30:I53" si="6">IF(OR(D39="其中：利息收入",D39="公允价值变动收益",D39="利息支出",D39="其他综合收益的税后净额"),"不计","计")</f>
        <v>计</v>
      </c>
      <c r="J39" s="114" t="str">
        <f t="shared" ref="J30:J53" si="7">IF(D39="其他综合收益的税后净额","不计","计")</f>
        <v>计</v>
      </c>
      <c r="K39" s="117"/>
    </row>
    <row r="40" ht="19" customHeight="1" spans="1:11">
      <c r="A40" s="116"/>
      <c r="B40" s="111">
        <v>12</v>
      </c>
      <c r="C40" s="112"/>
      <c r="D40" s="112"/>
      <c r="E40" s="112"/>
      <c r="F40" s="114"/>
      <c r="G40" s="113"/>
      <c r="H40" s="115">
        <f t="shared" si="3"/>
        <v>0</v>
      </c>
      <c r="I40" s="114" t="str">
        <f t="shared" si="6"/>
        <v>计</v>
      </c>
      <c r="J40" s="114" t="str">
        <f t="shared" si="7"/>
        <v>计</v>
      </c>
      <c r="K40" s="117"/>
    </row>
    <row r="41" ht="19" customHeight="1" spans="1:11">
      <c r="A41" s="116"/>
      <c r="B41" s="111">
        <v>13</v>
      </c>
      <c r="C41" s="112"/>
      <c r="D41" s="112"/>
      <c r="E41" s="112"/>
      <c r="F41" s="114"/>
      <c r="G41" s="113"/>
      <c r="H41" s="115">
        <f t="shared" si="3"/>
        <v>0</v>
      </c>
      <c r="I41" s="114" t="str">
        <f t="shared" si="6"/>
        <v>计</v>
      </c>
      <c r="J41" s="114" t="str">
        <f t="shared" si="7"/>
        <v>计</v>
      </c>
      <c r="K41" s="117"/>
    </row>
    <row r="42" ht="19" customHeight="1" spans="1:11">
      <c r="A42" s="116"/>
      <c r="B42" s="111">
        <v>14</v>
      </c>
      <c r="C42" s="112"/>
      <c r="D42" s="112"/>
      <c r="E42" s="112"/>
      <c r="F42" s="114"/>
      <c r="G42" s="113"/>
      <c r="H42" s="115">
        <f t="shared" si="3"/>
        <v>0</v>
      </c>
      <c r="I42" s="114" t="str">
        <f t="shared" si="6"/>
        <v>计</v>
      </c>
      <c r="J42" s="114" t="str">
        <f t="shared" si="7"/>
        <v>计</v>
      </c>
      <c r="K42" s="117"/>
    </row>
    <row r="43" ht="19" customHeight="1" spans="1:11">
      <c r="A43" s="116"/>
      <c r="B43" s="111">
        <v>15</v>
      </c>
      <c r="C43" s="112"/>
      <c r="D43" s="112"/>
      <c r="E43" s="112"/>
      <c r="F43" s="114"/>
      <c r="G43" s="113"/>
      <c r="H43" s="115">
        <f t="shared" si="3"/>
        <v>0</v>
      </c>
      <c r="I43" s="114" t="str">
        <f t="shared" si="6"/>
        <v>计</v>
      </c>
      <c r="J43" s="114" t="str">
        <f t="shared" si="7"/>
        <v>计</v>
      </c>
      <c r="K43" s="117"/>
    </row>
    <row r="44" ht="19" customHeight="1" spans="1:11">
      <c r="A44" s="116"/>
      <c r="B44" s="111">
        <v>16</v>
      </c>
      <c r="C44" s="112"/>
      <c r="D44" s="112"/>
      <c r="E44" s="112"/>
      <c r="F44" s="114"/>
      <c r="G44" s="113"/>
      <c r="H44" s="115">
        <f t="shared" si="3"/>
        <v>0</v>
      </c>
      <c r="I44" s="114" t="str">
        <f t="shared" si="6"/>
        <v>计</v>
      </c>
      <c r="J44" s="114" t="str">
        <f t="shared" si="7"/>
        <v>计</v>
      </c>
      <c r="K44" s="117"/>
    </row>
    <row r="45" ht="19" customHeight="1" spans="1:11">
      <c r="A45" s="116"/>
      <c r="B45" s="111">
        <v>17</v>
      </c>
      <c r="C45" s="112"/>
      <c r="D45" s="112"/>
      <c r="E45" s="112"/>
      <c r="F45" s="114"/>
      <c r="G45" s="113"/>
      <c r="H45" s="115">
        <f t="shared" si="3"/>
        <v>0</v>
      </c>
      <c r="I45" s="114" t="str">
        <f t="shared" si="6"/>
        <v>计</v>
      </c>
      <c r="J45" s="114" t="str">
        <f t="shared" si="7"/>
        <v>计</v>
      </c>
      <c r="K45" s="117"/>
    </row>
    <row r="46" ht="19" customHeight="1" spans="1:11">
      <c r="A46" s="116"/>
      <c r="B46" s="111">
        <v>18</v>
      </c>
      <c r="C46" s="117"/>
      <c r="D46" s="114"/>
      <c r="E46" s="114"/>
      <c r="F46" s="114"/>
      <c r="G46" s="114"/>
      <c r="H46" s="115">
        <f t="shared" si="3"/>
        <v>0</v>
      </c>
      <c r="I46" s="114" t="str">
        <f t="shared" si="6"/>
        <v>计</v>
      </c>
      <c r="J46" s="114" t="str">
        <f t="shared" si="7"/>
        <v>计</v>
      </c>
      <c r="K46" s="117"/>
    </row>
    <row r="47" ht="19" customHeight="1" spans="1:11">
      <c r="A47" s="116"/>
      <c r="B47" s="111">
        <v>19</v>
      </c>
      <c r="C47" s="112"/>
      <c r="D47" s="112"/>
      <c r="E47" s="112"/>
      <c r="F47" s="114"/>
      <c r="G47" s="113"/>
      <c r="H47" s="115">
        <f t="shared" si="3"/>
        <v>0</v>
      </c>
      <c r="I47" s="114" t="str">
        <f t="shared" si="6"/>
        <v>计</v>
      </c>
      <c r="J47" s="114" t="str">
        <f t="shared" si="7"/>
        <v>计</v>
      </c>
      <c r="K47" s="117"/>
    </row>
    <row r="48" ht="19" customHeight="1" spans="1:11">
      <c r="A48" s="116"/>
      <c r="B48" s="111">
        <v>20</v>
      </c>
      <c r="C48" s="112"/>
      <c r="D48" s="112"/>
      <c r="E48" s="112"/>
      <c r="F48" s="114"/>
      <c r="G48" s="113"/>
      <c r="H48" s="115">
        <f t="shared" si="3"/>
        <v>0</v>
      </c>
      <c r="I48" s="114" t="str">
        <f t="shared" si="6"/>
        <v>计</v>
      </c>
      <c r="J48" s="114" t="str">
        <f t="shared" si="7"/>
        <v>计</v>
      </c>
      <c r="K48" s="117"/>
    </row>
    <row r="49" ht="19" customHeight="1" spans="1:11">
      <c r="A49" s="116"/>
      <c r="B49" s="111">
        <v>21</v>
      </c>
      <c r="C49" s="112"/>
      <c r="D49" s="112"/>
      <c r="E49" s="112"/>
      <c r="F49" s="114"/>
      <c r="G49" s="113"/>
      <c r="H49" s="115">
        <f t="shared" si="3"/>
        <v>0</v>
      </c>
      <c r="I49" s="114" t="str">
        <f t="shared" si="6"/>
        <v>计</v>
      </c>
      <c r="J49" s="114" t="str">
        <f t="shared" si="7"/>
        <v>计</v>
      </c>
      <c r="K49" s="117"/>
    </row>
    <row r="50" ht="19" customHeight="1" spans="1:11">
      <c r="A50" s="116"/>
      <c r="B50" s="111">
        <v>22</v>
      </c>
      <c r="C50" s="112"/>
      <c r="D50" s="112"/>
      <c r="E50" s="112"/>
      <c r="F50" s="114"/>
      <c r="G50" s="113"/>
      <c r="H50" s="115">
        <f t="shared" si="3"/>
        <v>0</v>
      </c>
      <c r="I50" s="114" t="str">
        <f t="shared" si="6"/>
        <v>计</v>
      </c>
      <c r="J50" s="114" t="str">
        <f t="shared" si="7"/>
        <v>计</v>
      </c>
      <c r="K50" s="117"/>
    </row>
    <row r="51" ht="19" customHeight="1" spans="1:11">
      <c r="A51" s="116"/>
      <c r="B51" s="111">
        <v>23</v>
      </c>
      <c r="C51" s="112"/>
      <c r="D51" s="112"/>
      <c r="E51" s="112"/>
      <c r="F51" s="114"/>
      <c r="G51" s="113"/>
      <c r="H51" s="115">
        <f t="shared" si="3"/>
        <v>0</v>
      </c>
      <c r="I51" s="114" t="str">
        <f t="shared" si="6"/>
        <v>计</v>
      </c>
      <c r="J51" s="114" t="str">
        <f t="shared" si="7"/>
        <v>计</v>
      </c>
      <c r="K51" s="117"/>
    </row>
    <row r="52" ht="19" customHeight="1" spans="1:11">
      <c r="A52" s="116"/>
      <c r="B52" s="111">
        <v>24</v>
      </c>
      <c r="C52" s="112"/>
      <c r="D52" s="112"/>
      <c r="E52" s="112"/>
      <c r="F52" s="114"/>
      <c r="G52" s="113"/>
      <c r="H52" s="115">
        <f t="shared" si="3"/>
        <v>0</v>
      </c>
      <c r="I52" s="114" t="str">
        <f t="shared" si="6"/>
        <v>计</v>
      </c>
      <c r="J52" s="114" t="str">
        <f t="shared" si="7"/>
        <v>计</v>
      </c>
      <c r="K52" s="117"/>
    </row>
    <row r="53" ht="19" customHeight="1" spans="1:11">
      <c r="A53" s="116"/>
      <c r="B53" s="111">
        <v>25</v>
      </c>
      <c r="C53" s="112"/>
      <c r="D53" s="112"/>
      <c r="E53" s="112"/>
      <c r="F53" s="114"/>
      <c r="G53" s="113"/>
      <c r="H53" s="115">
        <f t="shared" si="3"/>
        <v>0</v>
      </c>
      <c r="I53" s="114" t="str">
        <f t="shared" si="6"/>
        <v>计</v>
      </c>
      <c r="J53" s="114" t="str">
        <f t="shared" si="7"/>
        <v>计</v>
      </c>
      <c r="K53" s="117"/>
    </row>
    <row r="54" ht="19" customHeight="1" spans="1:11">
      <c r="A54" s="124"/>
      <c r="B54" s="125"/>
      <c r="C54" s="126"/>
      <c r="D54" s="126"/>
      <c r="E54" s="126"/>
      <c r="F54" s="127"/>
      <c r="G54" s="127"/>
      <c r="H54" s="127"/>
      <c r="I54" s="122"/>
      <c r="J54" s="122"/>
      <c r="K54" s="121"/>
    </row>
    <row r="55" ht="19" customHeight="1" spans="1:11">
      <c r="A55" s="111" t="s">
        <v>190</v>
      </c>
      <c r="B55" s="111">
        <v>1</v>
      </c>
      <c r="C55" s="128" t="s">
        <v>191</v>
      </c>
      <c r="D55" s="114" t="s">
        <v>147</v>
      </c>
      <c r="E55" s="114" t="s">
        <v>3</v>
      </c>
      <c r="F55" s="114">
        <f>-10000000/12*2</f>
        <v>-1666666.66666667</v>
      </c>
      <c r="G55" s="114" t="s">
        <v>7</v>
      </c>
      <c r="H55" s="115">
        <f>-F55</f>
        <v>1666666.66666667</v>
      </c>
      <c r="I55" s="114"/>
      <c r="J55" s="114"/>
      <c r="K55" s="26" t="s">
        <v>44</v>
      </c>
    </row>
    <row r="56" ht="19" customHeight="1" spans="1:11">
      <c r="A56" s="111"/>
      <c r="B56" s="111">
        <v>2</v>
      </c>
      <c r="C56" s="117" t="s">
        <v>192</v>
      </c>
      <c r="D56" s="114" t="s">
        <v>80</v>
      </c>
      <c r="E56" s="114" t="s">
        <v>3</v>
      </c>
      <c r="F56" s="114">
        <v>1039329.69992012</v>
      </c>
      <c r="G56" s="114" t="s">
        <v>7</v>
      </c>
      <c r="H56" s="115">
        <f>-F56</f>
        <v>-1039329.69992012</v>
      </c>
      <c r="I56" s="114"/>
      <c r="J56" s="114"/>
      <c r="K56" s="26" t="s">
        <v>44</v>
      </c>
    </row>
    <row r="57" ht="19" customHeight="1" spans="1:11">
      <c r="A57" s="111"/>
      <c r="B57" s="111">
        <v>3</v>
      </c>
      <c r="C57" s="117"/>
      <c r="D57" s="114"/>
      <c r="E57" s="114"/>
      <c r="F57" s="114"/>
      <c r="G57" s="114"/>
      <c r="H57" s="115">
        <f>-F57</f>
        <v>0</v>
      </c>
      <c r="I57" s="114"/>
      <c r="J57" s="114"/>
      <c r="K57" s="26" t="s">
        <v>44</v>
      </c>
    </row>
    <row r="58" ht="19" customHeight="1" spans="1:11">
      <c r="A58" s="111"/>
      <c r="B58" s="111">
        <v>4</v>
      </c>
      <c r="C58" s="117"/>
      <c r="D58" s="114"/>
      <c r="E58" s="114"/>
      <c r="F58" s="114"/>
      <c r="G58" s="114"/>
      <c r="H58" s="115">
        <f>-F58</f>
        <v>0</v>
      </c>
      <c r="I58" s="114"/>
      <c r="J58" s="114"/>
      <c r="K58" s="26" t="s">
        <v>44</v>
      </c>
    </row>
    <row r="59" ht="19" customHeight="1" spans="1:11">
      <c r="A59" s="111"/>
      <c r="B59" s="111">
        <v>5</v>
      </c>
      <c r="C59" s="117"/>
      <c r="D59" s="114"/>
      <c r="E59" s="114"/>
      <c r="F59" s="114"/>
      <c r="G59" s="114"/>
      <c r="H59" s="115">
        <f t="shared" ref="H55:H64" si="8">-F59</f>
        <v>0</v>
      </c>
      <c r="I59" s="114"/>
      <c r="J59" s="114"/>
      <c r="K59" s="26" t="s">
        <v>44</v>
      </c>
    </row>
    <row r="60" ht="19" customHeight="1" spans="1:11">
      <c r="A60" s="111"/>
      <c r="B60" s="111">
        <v>6</v>
      </c>
      <c r="C60" s="117"/>
      <c r="D60" s="114"/>
      <c r="E60" s="114"/>
      <c r="F60" s="114"/>
      <c r="G60" s="114"/>
      <c r="H60" s="115">
        <f t="shared" si="8"/>
        <v>0</v>
      </c>
      <c r="I60" s="114"/>
      <c r="J60" s="114"/>
      <c r="K60" s="26" t="s">
        <v>44</v>
      </c>
    </row>
    <row r="61" ht="19" customHeight="1" spans="1:11">
      <c r="A61" s="111"/>
      <c r="B61" s="111">
        <v>7</v>
      </c>
      <c r="C61" s="117"/>
      <c r="D61" s="114"/>
      <c r="E61" s="114"/>
      <c r="F61" s="114"/>
      <c r="G61" s="114"/>
      <c r="H61" s="115">
        <f t="shared" si="8"/>
        <v>0</v>
      </c>
      <c r="I61" s="114"/>
      <c r="J61" s="114"/>
      <c r="K61" s="26" t="s">
        <v>44</v>
      </c>
    </row>
    <row r="62" ht="19" customHeight="1" spans="1:11">
      <c r="A62" s="111"/>
      <c r="B62" s="111">
        <v>8</v>
      </c>
      <c r="C62" s="117"/>
      <c r="D62" s="114"/>
      <c r="E62" s="114"/>
      <c r="F62" s="114"/>
      <c r="G62" s="114"/>
      <c r="H62" s="115">
        <f t="shared" si="8"/>
        <v>0</v>
      </c>
      <c r="I62" s="114"/>
      <c r="J62" s="114"/>
      <c r="K62" s="26" t="s">
        <v>44</v>
      </c>
    </row>
    <row r="63" ht="19" customHeight="1" spans="1:11">
      <c r="A63" s="111"/>
      <c r="B63" s="111">
        <v>9</v>
      </c>
      <c r="C63" s="117"/>
      <c r="D63" s="114"/>
      <c r="E63" s="114"/>
      <c r="F63" s="114"/>
      <c r="G63" s="114"/>
      <c r="H63" s="115">
        <f t="shared" si="8"/>
        <v>0</v>
      </c>
      <c r="I63" s="114"/>
      <c r="J63" s="114"/>
      <c r="K63" s="26" t="s">
        <v>44</v>
      </c>
    </row>
    <row r="64" ht="19" customHeight="1" spans="1:11">
      <c r="A64" s="111"/>
      <c r="B64" s="111">
        <v>10</v>
      </c>
      <c r="C64" s="117"/>
      <c r="D64" s="114"/>
      <c r="E64" s="114"/>
      <c r="F64" s="114"/>
      <c r="G64" s="114"/>
      <c r="H64" s="115">
        <f t="shared" si="8"/>
        <v>0</v>
      </c>
      <c r="I64" s="114"/>
      <c r="J64" s="114"/>
      <c r="K64" s="26" t="s">
        <v>44</v>
      </c>
    </row>
    <row r="65" ht="19" customHeight="1" spans="1:11">
      <c r="A65" s="120"/>
      <c r="B65" s="120"/>
      <c r="C65" s="121"/>
      <c r="D65" s="122"/>
      <c r="E65" s="122"/>
      <c r="F65" s="122"/>
      <c r="G65" s="122"/>
      <c r="H65" s="122"/>
      <c r="I65" s="122"/>
      <c r="J65" s="122"/>
      <c r="K65" s="121"/>
    </row>
    <row r="66" ht="19" customHeight="1" spans="1:11">
      <c r="A66" s="111" t="s">
        <v>193</v>
      </c>
      <c r="B66" s="111">
        <v>1</v>
      </c>
      <c r="C66" s="117"/>
      <c r="D66" s="114"/>
      <c r="E66" s="114"/>
      <c r="F66" s="114"/>
      <c r="G66" s="114"/>
      <c r="H66" s="115">
        <f>-F66</f>
        <v>0</v>
      </c>
      <c r="I66" s="114"/>
      <c r="J66" s="114"/>
      <c r="K66" s="26" t="s">
        <v>44</v>
      </c>
    </row>
    <row r="67" ht="19" customHeight="1" spans="1:11">
      <c r="A67" s="111"/>
      <c r="B67" s="111">
        <v>2</v>
      </c>
      <c r="C67" s="117"/>
      <c r="D67" s="114"/>
      <c r="E67" s="114"/>
      <c r="F67" s="114"/>
      <c r="G67" s="114"/>
      <c r="H67" s="115">
        <f t="shared" ref="H67:H75" si="9">-F67</f>
        <v>0</v>
      </c>
      <c r="I67" s="114"/>
      <c r="J67" s="114"/>
      <c r="K67" s="26" t="s">
        <v>44</v>
      </c>
    </row>
    <row r="68" ht="19" customHeight="1" spans="1:11">
      <c r="A68" s="111"/>
      <c r="B68" s="111">
        <v>3</v>
      </c>
      <c r="C68" s="117"/>
      <c r="D68" s="114"/>
      <c r="E68" s="114"/>
      <c r="F68" s="114"/>
      <c r="G68" s="114"/>
      <c r="H68" s="115">
        <f t="shared" si="9"/>
        <v>0</v>
      </c>
      <c r="I68" s="114"/>
      <c r="J68" s="114"/>
      <c r="K68" s="26" t="s">
        <v>44</v>
      </c>
    </row>
    <row r="69" ht="19" customHeight="1" spans="1:11">
      <c r="A69" s="111"/>
      <c r="B69" s="111">
        <v>4</v>
      </c>
      <c r="C69" s="117"/>
      <c r="D69" s="114"/>
      <c r="E69" s="114"/>
      <c r="F69" s="114"/>
      <c r="G69" s="114"/>
      <c r="H69" s="115">
        <f t="shared" si="9"/>
        <v>0</v>
      </c>
      <c r="I69" s="114"/>
      <c r="J69" s="114"/>
      <c r="K69" s="26" t="s">
        <v>44</v>
      </c>
    </row>
    <row r="70" ht="19" customHeight="1" spans="1:11">
      <c r="A70" s="111"/>
      <c r="B70" s="111">
        <v>5</v>
      </c>
      <c r="C70" s="117"/>
      <c r="D70" s="114"/>
      <c r="E70" s="114"/>
      <c r="F70" s="114"/>
      <c r="G70" s="114"/>
      <c r="H70" s="115">
        <f t="shared" si="9"/>
        <v>0</v>
      </c>
      <c r="I70" s="114"/>
      <c r="J70" s="114"/>
      <c r="K70" s="26" t="s">
        <v>44</v>
      </c>
    </row>
    <row r="71" ht="19" customHeight="1" spans="1:11">
      <c r="A71" s="111"/>
      <c r="B71" s="111">
        <v>6</v>
      </c>
      <c r="C71" s="117"/>
      <c r="D71" s="114"/>
      <c r="E71" s="114"/>
      <c r="F71" s="114"/>
      <c r="G71" s="114"/>
      <c r="H71" s="115">
        <f t="shared" si="9"/>
        <v>0</v>
      </c>
      <c r="I71" s="114"/>
      <c r="J71" s="114"/>
      <c r="K71" s="26" t="s">
        <v>44</v>
      </c>
    </row>
    <row r="72" ht="19" customHeight="1" spans="1:11">
      <c r="A72" s="111"/>
      <c r="B72" s="111">
        <v>7</v>
      </c>
      <c r="C72" s="117"/>
      <c r="D72" s="114"/>
      <c r="E72" s="114"/>
      <c r="F72" s="114"/>
      <c r="G72" s="114"/>
      <c r="H72" s="115">
        <f t="shared" si="9"/>
        <v>0</v>
      </c>
      <c r="I72" s="114"/>
      <c r="J72" s="114"/>
      <c r="K72" s="26" t="s">
        <v>44</v>
      </c>
    </row>
    <row r="73" ht="19" customHeight="1" spans="1:11">
      <c r="A73" s="111"/>
      <c r="B73" s="111">
        <v>8</v>
      </c>
      <c r="C73" s="117"/>
      <c r="D73" s="114"/>
      <c r="E73" s="114"/>
      <c r="F73" s="114"/>
      <c r="G73" s="114"/>
      <c r="H73" s="115">
        <f t="shared" si="9"/>
        <v>0</v>
      </c>
      <c r="I73" s="114"/>
      <c r="J73" s="114"/>
      <c r="K73" s="26" t="s">
        <v>44</v>
      </c>
    </row>
    <row r="74" ht="19" customHeight="1" spans="1:11">
      <c r="A74" s="111"/>
      <c r="B74" s="111">
        <v>9</v>
      </c>
      <c r="C74" s="117"/>
      <c r="D74" s="114"/>
      <c r="E74" s="114"/>
      <c r="F74" s="114"/>
      <c r="G74" s="114"/>
      <c r="H74" s="115">
        <f t="shared" si="9"/>
        <v>0</v>
      </c>
      <c r="I74" s="114"/>
      <c r="J74" s="114"/>
      <c r="K74" s="26" t="s">
        <v>44</v>
      </c>
    </row>
    <row r="75" ht="19" customHeight="1" spans="1:11">
      <c r="A75" s="111"/>
      <c r="B75" s="111">
        <v>10</v>
      </c>
      <c r="C75" s="117"/>
      <c r="D75" s="114"/>
      <c r="E75" s="114"/>
      <c r="F75" s="114"/>
      <c r="G75" s="114"/>
      <c r="H75" s="115">
        <f t="shared" si="9"/>
        <v>0</v>
      </c>
      <c r="I75" s="114"/>
      <c r="J75" s="114"/>
      <c r="K75" s="26" t="s">
        <v>44</v>
      </c>
    </row>
    <row r="76" spans="1:11">
      <c r="A76" s="130"/>
      <c r="B76" s="130"/>
      <c r="C76" s="130"/>
      <c r="D76" s="131"/>
      <c r="E76" s="131"/>
      <c r="F76" s="131"/>
      <c r="G76" s="131"/>
      <c r="H76" s="131"/>
      <c r="I76" s="135" t="s">
        <v>194</v>
      </c>
      <c r="J76" s="136">
        <v>0.0072</v>
      </c>
      <c r="K76" s="137"/>
    </row>
    <row r="77" spans="1:11">
      <c r="A77" s="110" t="s">
        <v>195</v>
      </c>
      <c r="B77" s="117"/>
      <c r="C77" s="117" t="str">
        <f>C4</f>
        <v>国融安享2号浮动盈亏</v>
      </c>
      <c r="D77" s="26" t="s">
        <v>43</v>
      </c>
      <c r="E77" s="132" t="str">
        <f>E4</f>
        <v>证券投资部</v>
      </c>
      <c r="F77" s="115">
        <f>ROUND(IF(I4="计",F4*$J$76,0),2)</f>
        <v>0</v>
      </c>
      <c r="G77" s="132" t="str">
        <f>G4</f>
        <v>经纪业务</v>
      </c>
      <c r="H77" s="115">
        <f>-F77</f>
        <v>0</v>
      </c>
      <c r="I77" s="114"/>
      <c r="J77" s="114"/>
      <c r="K77" s="117"/>
    </row>
    <row r="78" spans="1:11">
      <c r="A78" s="116"/>
      <c r="B78" s="117"/>
      <c r="C78" s="117" t="str">
        <f t="shared" ref="C78:C109" si="10">C5</f>
        <v>公司购买湖南债投资收益</v>
      </c>
      <c r="D78" s="26" t="s">
        <v>43</v>
      </c>
      <c r="E78" s="132" t="str">
        <f>E5</f>
        <v>固定收益部</v>
      </c>
      <c r="F78" s="115">
        <f>ROUND(IF(I5="计",F5*$J$76,0),2)</f>
        <v>0</v>
      </c>
      <c r="G78" s="132" t="str">
        <f t="shared" ref="G78:G109" si="11">G5</f>
        <v>其他</v>
      </c>
      <c r="H78" s="115">
        <f t="shared" ref="H78:H109" si="12">-F78</f>
        <v>0</v>
      </c>
      <c r="I78" s="114"/>
      <c r="J78" s="114"/>
      <c r="K78" s="117"/>
    </row>
    <row r="79" spans="1:11">
      <c r="A79" s="116"/>
      <c r="B79" s="117"/>
      <c r="C79" s="117" t="str">
        <f t="shared" si="10"/>
        <v>华润睿致87号浮动盈亏</v>
      </c>
      <c r="D79" s="26" t="s">
        <v>43</v>
      </c>
      <c r="E79" s="132" t="str">
        <f t="shared" ref="E78:E109" si="13">E6</f>
        <v>固定收益部</v>
      </c>
      <c r="F79" s="115">
        <f>ROUND(IF(I6="计",F6*$J$76,0),2)</f>
        <v>0</v>
      </c>
      <c r="G79" s="132" t="str">
        <f t="shared" si="11"/>
        <v>投顾业务部</v>
      </c>
      <c r="H79" s="115">
        <f t="shared" si="12"/>
        <v>0</v>
      </c>
      <c r="I79" s="114"/>
      <c r="J79" s="114"/>
      <c r="K79" s="117"/>
    </row>
    <row r="80" spans="1:11">
      <c r="A80" s="116"/>
      <c r="B80" s="117"/>
      <c r="C80" s="117" t="str">
        <f t="shared" si="10"/>
        <v>资金运营部2906账户回购利息</v>
      </c>
      <c r="D80" s="26" t="s">
        <v>43</v>
      </c>
      <c r="E80" s="132" t="str">
        <f t="shared" si="13"/>
        <v>证券投资部</v>
      </c>
      <c r="F80" s="115">
        <f t="shared" ref="F78:F109" si="14">ROUND(IF(I7="计",F7*$J$76,0),2)</f>
        <v>0</v>
      </c>
      <c r="G80" s="132" t="str">
        <f t="shared" si="11"/>
        <v>其他</v>
      </c>
      <c r="H80" s="115">
        <f t="shared" si="12"/>
        <v>0</v>
      </c>
      <c r="I80" s="114"/>
      <c r="J80" s="114"/>
      <c r="K80" s="117"/>
    </row>
    <row r="81" spans="1:11">
      <c r="A81" s="116"/>
      <c r="B81" s="117"/>
      <c r="C81" s="117" t="str">
        <f t="shared" si="10"/>
        <v>西部超导浮动盈亏</v>
      </c>
      <c r="D81" s="26" t="s">
        <v>43</v>
      </c>
      <c r="E81" s="132" t="str">
        <f t="shared" si="13"/>
        <v>证券投资部</v>
      </c>
      <c r="F81" s="115">
        <f t="shared" si="14"/>
        <v>0</v>
      </c>
      <c r="G81" s="132" t="str">
        <f t="shared" si="11"/>
        <v>做市业务部</v>
      </c>
      <c r="H81" s="115">
        <f t="shared" si="12"/>
        <v>0</v>
      </c>
      <c r="I81" s="114"/>
      <c r="J81" s="114"/>
      <c r="K81" s="117"/>
    </row>
    <row r="82" spans="1:11">
      <c r="A82" s="116"/>
      <c r="B82" s="117"/>
      <c r="C82" s="117" t="str">
        <f t="shared" si="10"/>
        <v>公司购买湖南债浮动盈亏</v>
      </c>
      <c r="D82" s="26" t="s">
        <v>43</v>
      </c>
      <c r="E82" s="132" t="str">
        <f t="shared" si="13"/>
        <v>固定收益部</v>
      </c>
      <c r="F82" s="115">
        <f t="shared" si="14"/>
        <v>0</v>
      </c>
      <c r="G82" s="132" t="str">
        <f t="shared" si="11"/>
        <v>其他</v>
      </c>
      <c r="H82" s="115">
        <f t="shared" si="12"/>
        <v>0</v>
      </c>
      <c r="I82" s="114"/>
      <c r="J82" s="114"/>
      <c r="K82" s="117"/>
    </row>
    <row r="83" spans="1:11">
      <c r="A83" s="116"/>
      <c r="B83" s="117"/>
      <c r="C83" s="117" t="str">
        <f t="shared" si="10"/>
        <v>公司委托现金管理收益</v>
      </c>
      <c r="D83" s="26" t="s">
        <v>43</v>
      </c>
      <c r="E83" s="132" t="str">
        <f t="shared" si="13"/>
        <v>固定收益部</v>
      </c>
      <c r="F83" s="115">
        <f t="shared" si="14"/>
        <v>-5934.08</v>
      </c>
      <c r="G83" s="132" t="str">
        <f t="shared" si="11"/>
        <v>其他</v>
      </c>
      <c r="H83" s="115">
        <f t="shared" si="12"/>
        <v>5934.08</v>
      </c>
      <c r="I83" s="114"/>
      <c r="J83" s="114"/>
      <c r="K83" s="117"/>
    </row>
    <row r="84" spans="1:11">
      <c r="A84" s="116"/>
      <c r="B84" s="117"/>
      <c r="C84" s="117" t="str">
        <f t="shared" si="10"/>
        <v>处置账户方正债兑息收入</v>
      </c>
      <c r="D84" s="26" t="s">
        <v>43</v>
      </c>
      <c r="E84" s="132" t="str">
        <f t="shared" si="13"/>
        <v>固定收益部</v>
      </c>
      <c r="F84" s="115">
        <f t="shared" si="14"/>
        <v>0</v>
      </c>
      <c r="G84" s="132" t="str">
        <f t="shared" si="11"/>
        <v>其他</v>
      </c>
      <c r="H84" s="115">
        <f t="shared" si="12"/>
        <v>0</v>
      </c>
      <c r="I84" s="114"/>
      <c r="J84" s="114"/>
      <c r="K84" s="117"/>
    </row>
    <row r="85" spans="1:11">
      <c r="A85" s="116"/>
      <c r="B85" s="117"/>
      <c r="C85" s="117" t="str">
        <f t="shared" si="10"/>
        <v>信用减值准备调整</v>
      </c>
      <c r="D85" s="26" t="s">
        <v>43</v>
      </c>
      <c r="E85" s="132" t="str">
        <f t="shared" si="13"/>
        <v>固定收益部</v>
      </c>
      <c r="F85" s="115">
        <f t="shared" si="14"/>
        <v>0</v>
      </c>
      <c r="G85" s="132" t="str">
        <f t="shared" si="11"/>
        <v>其他</v>
      </c>
      <c r="H85" s="115">
        <f t="shared" si="12"/>
        <v>0</v>
      </c>
      <c r="I85" s="114"/>
      <c r="J85" s="114"/>
      <c r="K85" s="117"/>
    </row>
    <row r="86" spans="1:11">
      <c r="A86" s="116"/>
      <c r="B86" s="117"/>
      <c r="C86" s="117" t="str">
        <f t="shared" si="10"/>
        <v>信用减值准备调整</v>
      </c>
      <c r="D86" s="26" t="s">
        <v>43</v>
      </c>
      <c r="E86" s="132" t="str">
        <f t="shared" si="13"/>
        <v>固定收益部</v>
      </c>
      <c r="F86" s="115">
        <f t="shared" si="14"/>
        <v>0</v>
      </c>
      <c r="G86" s="132" t="str">
        <f t="shared" si="11"/>
        <v>其他</v>
      </c>
      <c r="H86" s="115">
        <f t="shared" si="12"/>
        <v>0</v>
      </c>
      <c r="I86" s="114"/>
      <c r="J86" s="114"/>
      <c r="K86" s="117"/>
    </row>
    <row r="87" spans="1:11">
      <c r="A87" s="116"/>
      <c r="B87" s="117"/>
      <c r="C87" s="117" t="str">
        <f t="shared" si="10"/>
        <v>固收期货投资收益</v>
      </c>
      <c r="D87" s="26" t="s">
        <v>43</v>
      </c>
      <c r="E87" s="132" t="str">
        <f t="shared" si="13"/>
        <v>证券投资部</v>
      </c>
      <c r="F87" s="115">
        <f t="shared" si="14"/>
        <v>305.66</v>
      </c>
      <c r="G87" s="132" t="str">
        <f t="shared" si="11"/>
        <v>固定收益部</v>
      </c>
      <c r="H87" s="115">
        <f t="shared" si="12"/>
        <v>-305.66</v>
      </c>
      <c r="I87" s="114"/>
      <c r="J87" s="114"/>
      <c r="K87" s="117"/>
    </row>
    <row r="88" spans="1:11">
      <c r="A88" s="116"/>
      <c r="B88" s="117"/>
      <c r="C88" s="117">
        <f t="shared" si="10"/>
        <v>0</v>
      </c>
      <c r="D88" s="26" t="s">
        <v>43</v>
      </c>
      <c r="E88" s="132">
        <f t="shared" si="13"/>
        <v>0</v>
      </c>
      <c r="F88" s="115">
        <f t="shared" si="14"/>
        <v>0</v>
      </c>
      <c r="G88" s="132">
        <f t="shared" si="11"/>
        <v>0</v>
      </c>
      <c r="H88" s="115">
        <f t="shared" si="12"/>
        <v>0</v>
      </c>
      <c r="I88" s="114"/>
      <c r="J88" s="114"/>
      <c r="K88" s="117"/>
    </row>
    <row r="89" spans="1:11">
      <c r="A89" s="116"/>
      <c r="B89" s="117"/>
      <c r="C89" s="117">
        <f t="shared" si="10"/>
        <v>0</v>
      </c>
      <c r="D89" s="26" t="s">
        <v>43</v>
      </c>
      <c r="E89" s="132">
        <f t="shared" si="13"/>
        <v>0</v>
      </c>
      <c r="F89" s="115">
        <f t="shared" si="14"/>
        <v>0</v>
      </c>
      <c r="G89" s="132">
        <f t="shared" si="11"/>
        <v>0</v>
      </c>
      <c r="H89" s="115">
        <f t="shared" si="12"/>
        <v>0</v>
      </c>
      <c r="I89" s="114"/>
      <c r="J89" s="114"/>
      <c r="K89" s="117"/>
    </row>
    <row r="90" spans="1:11">
      <c r="A90" s="116"/>
      <c r="B90" s="117"/>
      <c r="C90" s="117">
        <f t="shared" si="10"/>
        <v>0</v>
      </c>
      <c r="D90" s="26" t="s">
        <v>43</v>
      </c>
      <c r="E90" s="132">
        <f t="shared" si="13"/>
        <v>0</v>
      </c>
      <c r="F90" s="115">
        <f t="shared" si="14"/>
        <v>0</v>
      </c>
      <c r="G90" s="132">
        <f t="shared" si="11"/>
        <v>0</v>
      </c>
      <c r="H90" s="115">
        <f t="shared" si="12"/>
        <v>0</v>
      </c>
      <c r="I90" s="114"/>
      <c r="J90" s="114"/>
      <c r="K90" s="117"/>
    </row>
    <row r="91" spans="1:11">
      <c r="A91" s="116"/>
      <c r="B91" s="117"/>
      <c r="C91" s="117">
        <f t="shared" si="10"/>
        <v>0</v>
      </c>
      <c r="D91" s="26" t="s">
        <v>43</v>
      </c>
      <c r="E91" s="132">
        <f t="shared" si="13"/>
        <v>0</v>
      </c>
      <c r="F91" s="115">
        <f t="shared" si="14"/>
        <v>0</v>
      </c>
      <c r="G91" s="132">
        <f t="shared" si="11"/>
        <v>0</v>
      </c>
      <c r="H91" s="115">
        <f t="shared" si="12"/>
        <v>0</v>
      </c>
      <c r="I91" s="114"/>
      <c r="J91" s="114"/>
      <c r="K91" s="117"/>
    </row>
    <row r="92" spans="1:11">
      <c r="A92" s="116"/>
      <c r="B92" s="117"/>
      <c r="C92" s="117" t="str">
        <f t="shared" si="10"/>
        <v>反向IB收入调整</v>
      </c>
      <c r="D92" s="26" t="s">
        <v>43</v>
      </c>
      <c r="E92" s="132" t="str">
        <f t="shared" si="13"/>
        <v>经纪业务</v>
      </c>
      <c r="F92" s="115">
        <f t="shared" si="14"/>
        <v>-1408.3</v>
      </c>
      <c r="G92" s="132" t="str">
        <f t="shared" si="11"/>
        <v>其他</v>
      </c>
      <c r="H92" s="115">
        <f t="shared" si="12"/>
        <v>1408.3</v>
      </c>
      <c r="I92" s="114"/>
      <c r="J92" s="114"/>
      <c r="K92" s="117"/>
    </row>
    <row r="93" spans="1:11">
      <c r="A93" s="116"/>
      <c r="B93" s="117"/>
      <c r="C93" s="117" t="str">
        <f t="shared" si="10"/>
        <v> BGS0108-20191980基金服务部所开发的客户产生的净佣金，按照营业部10%，基金服务部90%分成</v>
      </c>
      <c r="D93" s="26" t="s">
        <v>43</v>
      </c>
      <c r="E93" s="132" t="str">
        <f t="shared" si="13"/>
        <v>经纪业务</v>
      </c>
      <c r="F93" s="115">
        <f t="shared" si="14"/>
        <v>-667.47</v>
      </c>
      <c r="G93" s="132" t="str">
        <f t="shared" si="11"/>
        <v>基金服务部</v>
      </c>
      <c r="H93" s="115">
        <f t="shared" si="12"/>
        <v>667.47</v>
      </c>
      <c r="I93" s="114"/>
      <c r="J93" s="114"/>
      <c r="K93" s="117"/>
    </row>
    <row r="94" spans="1:11">
      <c r="A94" s="116"/>
      <c r="B94" s="117"/>
      <c r="C94" s="117" t="str">
        <f t="shared" si="10"/>
        <v> BGS0108-20191980基金服务部所开发的客户产生的净佣金，按照营业部10%，基金服务部90%分成</v>
      </c>
      <c r="D94" s="26" t="s">
        <v>43</v>
      </c>
      <c r="E94" s="132" t="str">
        <f t="shared" si="13"/>
        <v>经纪业务</v>
      </c>
      <c r="F94" s="115">
        <f t="shared" si="14"/>
        <v>0</v>
      </c>
      <c r="G94" s="132" t="str">
        <f t="shared" si="11"/>
        <v>基金服务部</v>
      </c>
      <c r="H94" s="115">
        <f t="shared" si="12"/>
        <v>0</v>
      </c>
      <c r="I94" s="114"/>
      <c r="J94" s="114"/>
      <c r="K94" s="117"/>
    </row>
    <row r="95" spans="1:11">
      <c r="A95" s="116"/>
      <c r="B95" s="117"/>
      <c r="C95" s="117" t="str">
        <f t="shared" si="10"/>
        <v>转融通利息调整</v>
      </c>
      <c r="D95" s="26" t="s">
        <v>43</v>
      </c>
      <c r="E95" s="132" t="str">
        <f t="shared" si="13"/>
        <v>其他</v>
      </c>
      <c r="F95" s="115">
        <f t="shared" si="14"/>
        <v>0</v>
      </c>
      <c r="G95" s="132" t="str">
        <f t="shared" si="11"/>
        <v>经纪业务</v>
      </c>
      <c r="H95" s="115">
        <f t="shared" si="12"/>
        <v>0</v>
      </c>
      <c r="I95" s="114"/>
      <c r="J95" s="114"/>
      <c r="K95" s="117"/>
    </row>
    <row r="96" spans="1:11">
      <c r="A96" s="116"/>
      <c r="B96" s="117"/>
      <c r="C96" s="117" t="str">
        <f t="shared" si="10"/>
        <v>2019年计提ST鹏起坏账计提准备（30%）</v>
      </c>
      <c r="D96" s="26" t="s">
        <v>43</v>
      </c>
      <c r="E96" s="132" t="str">
        <f t="shared" si="13"/>
        <v>其他</v>
      </c>
      <c r="F96" s="115">
        <f t="shared" si="14"/>
        <v>0</v>
      </c>
      <c r="G96" s="132" t="str">
        <f t="shared" si="11"/>
        <v>经纪业务</v>
      </c>
      <c r="H96" s="115">
        <f t="shared" si="12"/>
        <v>0</v>
      </c>
      <c r="I96" s="114"/>
      <c r="J96" s="114"/>
      <c r="K96" s="117"/>
    </row>
    <row r="97" spans="1:11">
      <c r="A97" s="116"/>
      <c r="B97" s="117"/>
      <c r="C97" s="117" t="str">
        <f t="shared" si="10"/>
        <v>2020年计提ST鹏起坏账计提准备（50%）</v>
      </c>
      <c r="D97" s="26" t="s">
        <v>43</v>
      </c>
      <c r="E97" s="132" t="str">
        <f t="shared" si="13"/>
        <v>其他</v>
      </c>
      <c r="F97" s="115">
        <f t="shared" si="14"/>
        <v>0</v>
      </c>
      <c r="G97" s="132" t="str">
        <f t="shared" si="11"/>
        <v>经纪业务</v>
      </c>
      <c r="H97" s="115">
        <f t="shared" si="12"/>
        <v>0</v>
      </c>
      <c r="I97" s="114"/>
      <c r="J97" s="114"/>
      <c r="K97" s="117"/>
    </row>
    <row r="98" spans="1:11">
      <c r="A98" s="116"/>
      <c r="B98" s="117"/>
      <c r="C98" s="117">
        <f t="shared" si="10"/>
        <v>0</v>
      </c>
      <c r="D98" s="26" t="s">
        <v>43</v>
      </c>
      <c r="E98" s="132">
        <f t="shared" si="13"/>
        <v>0</v>
      </c>
      <c r="F98" s="115">
        <f t="shared" si="14"/>
        <v>0</v>
      </c>
      <c r="G98" s="132">
        <f t="shared" si="11"/>
        <v>0</v>
      </c>
      <c r="H98" s="115">
        <f t="shared" si="12"/>
        <v>0</v>
      </c>
      <c r="I98" s="114"/>
      <c r="J98" s="114"/>
      <c r="K98" s="117"/>
    </row>
    <row r="99" spans="1:11">
      <c r="A99" s="116"/>
      <c r="B99" s="117"/>
      <c r="C99" s="117">
        <f t="shared" si="10"/>
        <v>0</v>
      </c>
      <c r="D99" s="26" t="s">
        <v>43</v>
      </c>
      <c r="E99" s="132">
        <f t="shared" si="13"/>
        <v>0</v>
      </c>
      <c r="F99" s="115">
        <f t="shared" si="14"/>
        <v>0</v>
      </c>
      <c r="G99" s="132">
        <f t="shared" si="11"/>
        <v>0</v>
      </c>
      <c r="H99" s="115">
        <f t="shared" si="12"/>
        <v>0</v>
      </c>
      <c r="I99" s="114"/>
      <c r="J99" s="114"/>
      <c r="K99" s="117"/>
    </row>
    <row r="100" spans="1:11">
      <c r="A100" s="116"/>
      <c r="B100" s="117"/>
      <c r="C100" s="117">
        <f t="shared" si="10"/>
        <v>0</v>
      </c>
      <c r="D100" s="26" t="s">
        <v>43</v>
      </c>
      <c r="E100" s="132">
        <f t="shared" si="13"/>
        <v>0</v>
      </c>
      <c r="F100" s="115">
        <f t="shared" si="14"/>
        <v>0</v>
      </c>
      <c r="G100" s="132">
        <f t="shared" si="11"/>
        <v>0</v>
      </c>
      <c r="H100" s="115">
        <f t="shared" si="12"/>
        <v>0</v>
      </c>
      <c r="I100" s="114"/>
      <c r="J100" s="114"/>
      <c r="K100" s="117"/>
    </row>
    <row r="101" spans="1:11">
      <c r="A101" s="116"/>
      <c r="B101" s="117"/>
      <c r="C101" s="117">
        <f t="shared" ref="C101:C137" si="15">C28</f>
        <v>0</v>
      </c>
      <c r="D101" s="26" t="s">
        <v>43</v>
      </c>
      <c r="E101" s="132">
        <f t="shared" si="13"/>
        <v>0</v>
      </c>
      <c r="F101" s="115">
        <f t="shared" si="14"/>
        <v>0</v>
      </c>
      <c r="G101" s="132">
        <f t="shared" si="11"/>
        <v>0</v>
      </c>
      <c r="H101" s="115">
        <f t="shared" si="12"/>
        <v>0</v>
      </c>
      <c r="I101" s="114"/>
      <c r="J101" s="114"/>
      <c r="K101" s="117"/>
    </row>
    <row r="102" spans="1:11">
      <c r="A102" s="116"/>
      <c r="B102" s="117"/>
      <c r="C102" s="117" t="str">
        <f t="shared" si="15"/>
        <v>珠江6号收入调至曙光路营业部</v>
      </c>
      <c r="D102" s="26" t="s">
        <v>43</v>
      </c>
      <c r="E102" s="132" t="str">
        <f t="shared" si="13"/>
        <v>固收配置部</v>
      </c>
      <c r="F102" s="115">
        <f t="shared" si="14"/>
        <v>-3399.39</v>
      </c>
      <c r="G102" s="132" t="str">
        <f t="shared" si="11"/>
        <v>经纪业务</v>
      </c>
      <c r="H102" s="115">
        <f t="shared" si="12"/>
        <v>3399.39</v>
      </c>
      <c r="I102" s="114"/>
      <c r="J102" s="114"/>
      <c r="K102" s="117"/>
    </row>
    <row r="103" spans="1:11">
      <c r="A103" s="116"/>
      <c r="B103" s="117"/>
      <c r="C103" s="117" t="str">
        <f t="shared" si="15"/>
        <v>珠江8号收入划投顾部</v>
      </c>
      <c r="D103" s="26" t="s">
        <v>43</v>
      </c>
      <c r="E103" s="132" t="str">
        <f t="shared" si="13"/>
        <v>固收配置部</v>
      </c>
      <c r="F103" s="115">
        <f t="shared" si="14"/>
        <v>-479.38</v>
      </c>
      <c r="G103" s="132" t="str">
        <f t="shared" si="11"/>
        <v>投顾业务部</v>
      </c>
      <c r="H103" s="115">
        <f t="shared" si="12"/>
        <v>479.38</v>
      </c>
      <c r="I103" s="114"/>
      <c r="J103" s="114"/>
      <c r="K103" s="117"/>
    </row>
    <row r="104" spans="1:11">
      <c r="A104" s="116"/>
      <c r="B104" s="117"/>
      <c r="C104" s="117" t="str">
        <f t="shared" si="15"/>
        <v>珠江10号收入划投顾部</v>
      </c>
      <c r="D104" s="26" t="s">
        <v>43</v>
      </c>
      <c r="E104" s="132" t="str">
        <f t="shared" si="13"/>
        <v>固收配置部</v>
      </c>
      <c r="F104" s="115">
        <f t="shared" si="14"/>
        <v>-602.62</v>
      </c>
      <c r="G104" s="132" t="str">
        <f t="shared" si="11"/>
        <v>投顾业务部</v>
      </c>
      <c r="H104" s="115">
        <f t="shared" si="12"/>
        <v>602.62</v>
      </c>
      <c r="I104" s="114"/>
      <c r="J104" s="114"/>
      <c r="K104" s="117"/>
    </row>
    <row r="105" spans="1:11">
      <c r="A105" s="116"/>
      <c r="B105" s="117"/>
      <c r="C105" s="117" t="str">
        <f t="shared" si="15"/>
        <v>珠江22号划50%收入给兰州营业部</v>
      </c>
      <c r="D105" s="26" t="s">
        <v>43</v>
      </c>
      <c r="E105" s="132" t="str">
        <f t="shared" si="13"/>
        <v>固收配置部</v>
      </c>
      <c r="F105" s="115">
        <f t="shared" si="14"/>
        <v>-19.42</v>
      </c>
      <c r="G105" s="132" t="str">
        <f t="shared" si="11"/>
        <v>经纪业务</v>
      </c>
      <c r="H105" s="115">
        <f t="shared" si="12"/>
        <v>19.42</v>
      </c>
      <c r="I105" s="114"/>
      <c r="J105" s="114"/>
      <c r="K105" s="117"/>
    </row>
    <row r="106" spans="1:11">
      <c r="A106" s="116"/>
      <c r="B106" s="117"/>
      <c r="C106" s="117" t="str">
        <f t="shared" si="15"/>
        <v>星城8号公允价值变动调出</v>
      </c>
      <c r="D106" s="26" t="s">
        <v>43</v>
      </c>
      <c r="E106" s="132" t="str">
        <f t="shared" si="13"/>
        <v>权益配置部</v>
      </c>
      <c r="F106" s="115">
        <f t="shared" si="14"/>
        <v>0</v>
      </c>
      <c r="G106" s="132" t="str">
        <f t="shared" si="11"/>
        <v>财富证券总部</v>
      </c>
      <c r="H106" s="115">
        <f t="shared" si="12"/>
        <v>0</v>
      </c>
      <c r="I106" s="114"/>
      <c r="J106" s="114"/>
      <c r="K106" s="117"/>
    </row>
    <row r="107" spans="1:11">
      <c r="A107" s="116"/>
      <c r="B107" s="117"/>
      <c r="C107" s="117" t="str">
        <f t="shared" si="15"/>
        <v>去年开票入账今年收到的收入</v>
      </c>
      <c r="D107" s="26" t="s">
        <v>43</v>
      </c>
      <c r="E107" s="132" t="str">
        <f t="shared" si="13"/>
        <v>债券融资部</v>
      </c>
      <c r="F107" s="115">
        <f t="shared" si="14"/>
        <v>6371.32</v>
      </c>
      <c r="G107" s="132" t="str">
        <f t="shared" si="11"/>
        <v>其他</v>
      </c>
      <c r="H107" s="115">
        <f t="shared" si="12"/>
        <v>-6371.32</v>
      </c>
      <c r="I107" s="114"/>
      <c r="J107" s="114"/>
      <c r="K107" s="117"/>
    </row>
    <row r="108" spans="1:11">
      <c r="A108" s="116"/>
      <c r="B108" s="117"/>
      <c r="C108" s="117" t="str">
        <f t="shared" si="15"/>
        <v>债券募集款收付时间差利息收入</v>
      </c>
      <c r="D108" s="26" t="s">
        <v>43</v>
      </c>
      <c r="E108" s="132" t="str">
        <f t="shared" si="13"/>
        <v>债券融资部</v>
      </c>
      <c r="F108" s="115">
        <f t="shared" si="14"/>
        <v>0</v>
      </c>
      <c r="G108" s="132" t="str">
        <f t="shared" si="11"/>
        <v>其他</v>
      </c>
      <c r="H108" s="115">
        <f t="shared" si="12"/>
        <v>0</v>
      </c>
      <c r="I108" s="114"/>
      <c r="J108" s="114"/>
      <c r="K108" s="117"/>
    </row>
    <row r="109" spans="1:11">
      <c r="A109" s="116"/>
      <c r="B109" s="117"/>
      <c r="C109" s="117" t="str">
        <f t="shared" si="15"/>
        <v>去年开票入账今年收到的收入</v>
      </c>
      <c r="D109" s="26" t="s">
        <v>43</v>
      </c>
      <c r="E109" s="132" t="str">
        <f t="shared" si="13"/>
        <v>股权融资部</v>
      </c>
      <c r="F109" s="115">
        <f t="shared" si="14"/>
        <v>3396.23</v>
      </c>
      <c r="G109" s="132" t="str">
        <f t="shared" si="11"/>
        <v>其他</v>
      </c>
      <c r="H109" s="115">
        <f t="shared" si="12"/>
        <v>-3396.23</v>
      </c>
      <c r="I109" s="114"/>
      <c r="J109" s="114"/>
      <c r="K109" s="117"/>
    </row>
    <row r="110" spans="1:11">
      <c r="A110" s="116"/>
      <c r="B110" s="117"/>
      <c r="C110" s="117" t="str">
        <f t="shared" si="15"/>
        <v>去年开票入账今年收到的收入</v>
      </c>
      <c r="D110" s="26" t="s">
        <v>43</v>
      </c>
      <c r="E110" s="132" t="str">
        <f t="shared" ref="E110:E137" si="16">E37</f>
        <v>财务顾问部</v>
      </c>
      <c r="F110" s="115">
        <f t="shared" ref="F110:F126" si="17">ROUND(IF(I37="计",F37*$J$76,0),2)</f>
        <v>1018.87</v>
      </c>
      <c r="G110" s="132" t="str">
        <f t="shared" ref="G110:G137" si="18">G37</f>
        <v>其他</v>
      </c>
      <c r="H110" s="115">
        <f t="shared" ref="H110:H137" si="19">-F110</f>
        <v>-1018.87</v>
      </c>
      <c r="I110" s="114"/>
      <c r="J110" s="114"/>
      <c r="K110" s="117"/>
    </row>
    <row r="111" spans="1:11">
      <c r="A111" s="116"/>
      <c r="B111" s="117"/>
      <c r="C111" s="117" t="str">
        <f t="shared" si="15"/>
        <v>债券募集款收付时间差利息收入</v>
      </c>
      <c r="D111" s="26" t="s">
        <v>43</v>
      </c>
      <c r="E111" s="132" t="str">
        <f t="shared" si="16"/>
        <v>财务顾问部</v>
      </c>
      <c r="F111" s="115">
        <f t="shared" si="17"/>
        <v>0</v>
      </c>
      <c r="G111" s="132" t="str">
        <f t="shared" si="18"/>
        <v>其他</v>
      </c>
      <c r="H111" s="115">
        <f t="shared" si="19"/>
        <v>0</v>
      </c>
      <c r="I111" s="114"/>
      <c r="J111" s="114"/>
      <c r="K111" s="117"/>
    </row>
    <row r="112" spans="1:11">
      <c r="A112" s="116"/>
      <c r="B112" s="117"/>
      <c r="C112" s="117">
        <f t="shared" si="15"/>
        <v>0</v>
      </c>
      <c r="D112" s="26" t="s">
        <v>43</v>
      </c>
      <c r="E112" s="132">
        <f t="shared" si="16"/>
        <v>0</v>
      </c>
      <c r="F112" s="115">
        <f t="shared" si="17"/>
        <v>0</v>
      </c>
      <c r="G112" s="132">
        <f t="shared" si="18"/>
        <v>0</v>
      </c>
      <c r="H112" s="115">
        <f t="shared" si="19"/>
        <v>0</v>
      </c>
      <c r="I112" s="114"/>
      <c r="J112" s="114"/>
      <c r="K112" s="117"/>
    </row>
    <row r="113" spans="1:11">
      <c r="A113" s="116"/>
      <c r="B113" s="117"/>
      <c r="C113" s="117">
        <f t="shared" si="15"/>
        <v>0</v>
      </c>
      <c r="D113" s="26" t="s">
        <v>43</v>
      </c>
      <c r="E113" s="132">
        <f t="shared" si="16"/>
        <v>0</v>
      </c>
      <c r="F113" s="115">
        <f t="shared" si="17"/>
        <v>0</v>
      </c>
      <c r="G113" s="132">
        <f t="shared" si="18"/>
        <v>0</v>
      </c>
      <c r="H113" s="115">
        <f t="shared" si="19"/>
        <v>0</v>
      </c>
      <c r="I113" s="114"/>
      <c r="J113" s="114"/>
      <c r="K113" s="117"/>
    </row>
    <row r="114" spans="1:11">
      <c r="A114" s="116"/>
      <c r="B114" s="117"/>
      <c r="C114" s="117">
        <f t="shared" si="15"/>
        <v>0</v>
      </c>
      <c r="D114" s="26" t="s">
        <v>43</v>
      </c>
      <c r="E114" s="132">
        <f t="shared" si="16"/>
        <v>0</v>
      </c>
      <c r="F114" s="115">
        <f t="shared" si="17"/>
        <v>0</v>
      </c>
      <c r="G114" s="132">
        <f t="shared" si="18"/>
        <v>0</v>
      </c>
      <c r="H114" s="115">
        <f t="shared" si="19"/>
        <v>0</v>
      </c>
      <c r="I114" s="114"/>
      <c r="J114" s="114"/>
      <c r="K114" s="117"/>
    </row>
    <row r="115" spans="1:11">
      <c r="A115" s="116"/>
      <c r="B115" s="117"/>
      <c r="C115" s="117">
        <f t="shared" si="15"/>
        <v>0</v>
      </c>
      <c r="D115" s="26" t="s">
        <v>43</v>
      </c>
      <c r="E115" s="132">
        <f t="shared" si="16"/>
        <v>0</v>
      </c>
      <c r="F115" s="115">
        <f t="shared" si="17"/>
        <v>0</v>
      </c>
      <c r="G115" s="132">
        <f t="shared" si="18"/>
        <v>0</v>
      </c>
      <c r="H115" s="115">
        <f t="shared" si="19"/>
        <v>0</v>
      </c>
      <c r="I115" s="114"/>
      <c r="J115" s="114"/>
      <c r="K115" s="117"/>
    </row>
    <row r="116" spans="1:11">
      <c r="A116" s="116"/>
      <c r="B116" s="117"/>
      <c r="C116" s="117">
        <f t="shared" si="15"/>
        <v>0</v>
      </c>
      <c r="D116" s="26" t="s">
        <v>43</v>
      </c>
      <c r="E116" s="132">
        <f t="shared" si="16"/>
        <v>0</v>
      </c>
      <c r="F116" s="115">
        <f t="shared" si="17"/>
        <v>0</v>
      </c>
      <c r="G116" s="132">
        <f t="shared" si="18"/>
        <v>0</v>
      </c>
      <c r="H116" s="115">
        <f t="shared" si="19"/>
        <v>0</v>
      </c>
      <c r="I116" s="114"/>
      <c r="J116" s="114"/>
      <c r="K116" s="117"/>
    </row>
    <row r="117" spans="1:11">
      <c r="A117" s="116"/>
      <c r="B117" s="117"/>
      <c r="C117" s="117">
        <f t="shared" si="15"/>
        <v>0</v>
      </c>
      <c r="D117" s="26" t="s">
        <v>43</v>
      </c>
      <c r="E117" s="132">
        <f t="shared" si="16"/>
        <v>0</v>
      </c>
      <c r="F117" s="115">
        <f t="shared" si="17"/>
        <v>0</v>
      </c>
      <c r="G117" s="132">
        <f t="shared" si="18"/>
        <v>0</v>
      </c>
      <c r="H117" s="115">
        <f t="shared" si="19"/>
        <v>0</v>
      </c>
      <c r="I117" s="114"/>
      <c r="J117" s="114"/>
      <c r="K117" s="117"/>
    </row>
    <row r="118" spans="1:11">
      <c r="A118" s="116"/>
      <c r="B118" s="117"/>
      <c r="C118" s="117">
        <f t="shared" si="15"/>
        <v>0</v>
      </c>
      <c r="D118" s="26" t="s">
        <v>43</v>
      </c>
      <c r="E118" s="132">
        <f t="shared" si="16"/>
        <v>0</v>
      </c>
      <c r="F118" s="115">
        <f t="shared" si="17"/>
        <v>0</v>
      </c>
      <c r="G118" s="132">
        <f t="shared" si="18"/>
        <v>0</v>
      </c>
      <c r="H118" s="115">
        <f t="shared" si="19"/>
        <v>0</v>
      </c>
      <c r="I118" s="114"/>
      <c r="J118" s="114"/>
      <c r="K118" s="117"/>
    </row>
    <row r="119" spans="1:11">
      <c r="A119" s="116"/>
      <c r="B119" s="117"/>
      <c r="C119" s="117">
        <f t="shared" si="15"/>
        <v>0</v>
      </c>
      <c r="D119" s="26" t="s">
        <v>43</v>
      </c>
      <c r="E119" s="132">
        <f t="shared" si="16"/>
        <v>0</v>
      </c>
      <c r="F119" s="115">
        <f t="shared" si="17"/>
        <v>0</v>
      </c>
      <c r="G119" s="132">
        <f t="shared" si="18"/>
        <v>0</v>
      </c>
      <c r="H119" s="115">
        <f t="shared" si="19"/>
        <v>0</v>
      </c>
      <c r="I119" s="114"/>
      <c r="J119" s="114"/>
      <c r="K119" s="117"/>
    </row>
    <row r="120" spans="1:11">
      <c r="A120" s="116"/>
      <c r="B120" s="117"/>
      <c r="C120" s="117">
        <f t="shared" si="15"/>
        <v>0</v>
      </c>
      <c r="D120" s="26" t="s">
        <v>43</v>
      </c>
      <c r="E120" s="132">
        <f t="shared" si="16"/>
        <v>0</v>
      </c>
      <c r="F120" s="115">
        <f t="shared" si="17"/>
        <v>0</v>
      </c>
      <c r="G120" s="132">
        <f t="shared" si="18"/>
        <v>0</v>
      </c>
      <c r="H120" s="115">
        <f t="shared" si="19"/>
        <v>0</v>
      </c>
      <c r="I120" s="114"/>
      <c r="J120" s="114"/>
      <c r="K120" s="117"/>
    </row>
    <row r="121" spans="1:11">
      <c r="A121" s="116"/>
      <c r="B121" s="117"/>
      <c r="C121" s="117">
        <f t="shared" si="15"/>
        <v>0</v>
      </c>
      <c r="D121" s="26" t="s">
        <v>43</v>
      </c>
      <c r="E121" s="132">
        <f t="shared" si="16"/>
        <v>0</v>
      </c>
      <c r="F121" s="115">
        <f t="shared" si="17"/>
        <v>0</v>
      </c>
      <c r="G121" s="132">
        <f t="shared" si="18"/>
        <v>0</v>
      </c>
      <c r="H121" s="115">
        <f t="shared" si="19"/>
        <v>0</v>
      </c>
      <c r="I121" s="114"/>
      <c r="J121" s="114"/>
      <c r="K121" s="117"/>
    </row>
    <row r="122" spans="1:11">
      <c r="A122" s="116"/>
      <c r="B122" s="117"/>
      <c r="C122" s="117">
        <f t="shared" si="15"/>
        <v>0</v>
      </c>
      <c r="D122" s="26" t="s">
        <v>43</v>
      </c>
      <c r="E122" s="132">
        <f t="shared" si="16"/>
        <v>0</v>
      </c>
      <c r="F122" s="115">
        <f t="shared" si="17"/>
        <v>0</v>
      </c>
      <c r="G122" s="132">
        <f t="shared" si="18"/>
        <v>0</v>
      </c>
      <c r="H122" s="115">
        <f t="shared" si="19"/>
        <v>0</v>
      </c>
      <c r="I122" s="114"/>
      <c r="J122" s="114"/>
      <c r="K122" s="117"/>
    </row>
    <row r="123" spans="1:11">
      <c r="A123" s="116"/>
      <c r="B123" s="117"/>
      <c r="C123" s="117">
        <f t="shared" si="15"/>
        <v>0</v>
      </c>
      <c r="D123" s="26" t="s">
        <v>43</v>
      </c>
      <c r="E123" s="132">
        <f t="shared" si="16"/>
        <v>0</v>
      </c>
      <c r="F123" s="115">
        <f t="shared" si="17"/>
        <v>0</v>
      </c>
      <c r="G123" s="132">
        <f t="shared" si="18"/>
        <v>0</v>
      </c>
      <c r="H123" s="115">
        <f t="shared" si="19"/>
        <v>0</v>
      </c>
      <c r="I123" s="114"/>
      <c r="J123" s="114"/>
      <c r="K123" s="117"/>
    </row>
    <row r="124" spans="1:11">
      <c r="A124" s="116"/>
      <c r="B124" s="117"/>
      <c r="C124" s="117">
        <f t="shared" si="15"/>
        <v>0</v>
      </c>
      <c r="D124" s="26" t="s">
        <v>43</v>
      </c>
      <c r="E124" s="132">
        <f t="shared" si="16"/>
        <v>0</v>
      </c>
      <c r="F124" s="115">
        <f t="shared" si="17"/>
        <v>0</v>
      </c>
      <c r="G124" s="132">
        <f t="shared" si="18"/>
        <v>0</v>
      </c>
      <c r="H124" s="115">
        <f t="shared" si="19"/>
        <v>0</v>
      </c>
      <c r="I124" s="114"/>
      <c r="J124" s="114"/>
      <c r="K124" s="117"/>
    </row>
    <row r="125" spans="1:11">
      <c r="A125" s="116"/>
      <c r="B125" s="117"/>
      <c r="C125" s="117">
        <f t="shared" si="15"/>
        <v>0</v>
      </c>
      <c r="D125" s="26" t="s">
        <v>43</v>
      </c>
      <c r="E125" s="132">
        <f t="shared" si="16"/>
        <v>0</v>
      </c>
      <c r="F125" s="115">
        <f t="shared" si="17"/>
        <v>0</v>
      </c>
      <c r="G125" s="132">
        <f t="shared" si="18"/>
        <v>0</v>
      </c>
      <c r="H125" s="115">
        <f t="shared" si="19"/>
        <v>0</v>
      </c>
      <c r="I125" s="114"/>
      <c r="J125" s="114"/>
      <c r="K125" s="117"/>
    </row>
    <row r="126" spans="1:11">
      <c r="A126" s="133"/>
      <c r="B126" s="117"/>
      <c r="C126" s="117">
        <f t="shared" si="15"/>
        <v>0</v>
      </c>
      <c r="D126" s="26" t="s">
        <v>43</v>
      </c>
      <c r="E126" s="132">
        <f t="shared" si="16"/>
        <v>0</v>
      </c>
      <c r="F126" s="115">
        <f t="shared" si="17"/>
        <v>0</v>
      </c>
      <c r="G126" s="132">
        <f t="shared" si="18"/>
        <v>0</v>
      </c>
      <c r="H126" s="115">
        <f t="shared" si="19"/>
        <v>0</v>
      </c>
      <c r="I126" s="114"/>
      <c r="J126" s="114"/>
      <c r="K126" s="117"/>
    </row>
    <row r="127" spans="1:11">
      <c r="A127" s="130"/>
      <c r="B127" s="130"/>
      <c r="C127" s="130"/>
      <c r="D127" s="131"/>
      <c r="E127" s="131"/>
      <c r="F127" s="134"/>
      <c r="G127" s="131"/>
      <c r="H127" s="134"/>
      <c r="I127" s="135" t="s">
        <v>196</v>
      </c>
      <c r="J127" s="138">
        <v>0.0075</v>
      </c>
      <c r="K127" s="130"/>
    </row>
    <row r="128" spans="1:11">
      <c r="A128" s="110" t="s">
        <v>197</v>
      </c>
      <c r="B128" s="117"/>
      <c r="C128" s="117" t="str">
        <f>C4</f>
        <v>国融安享2号浮动盈亏</v>
      </c>
      <c r="D128" s="101" t="s">
        <v>82</v>
      </c>
      <c r="E128" s="132" t="str">
        <f>E4</f>
        <v>证券投资部</v>
      </c>
      <c r="F128" s="115">
        <f>IF(J4="计",ROUND(F4*$J$127,2),0)</f>
        <v>-1486.4</v>
      </c>
      <c r="G128" s="132" t="str">
        <f>G4</f>
        <v>经纪业务</v>
      </c>
      <c r="H128" s="115">
        <f>-F128</f>
        <v>1486.4</v>
      </c>
      <c r="I128" s="114"/>
      <c r="J128" s="114"/>
      <c r="K128" s="26" t="s">
        <v>44</v>
      </c>
    </row>
    <row r="129" spans="1:11">
      <c r="A129" s="116"/>
      <c r="B129" s="117"/>
      <c r="C129" s="117" t="str">
        <f t="shared" ref="C129:C160" si="20">C5</f>
        <v>公司购买湖南债投资收益</v>
      </c>
      <c r="D129" s="101" t="s">
        <v>82</v>
      </c>
      <c r="E129" s="132" t="str">
        <f t="shared" ref="E129:E160" si="21">E5</f>
        <v>固定收益部</v>
      </c>
      <c r="F129" s="115">
        <f t="shared" ref="F129:F149" si="22">IF(J5="计",ROUND(F5*$J$127,2),0)</f>
        <v>-3679.35</v>
      </c>
      <c r="G129" s="132" t="str">
        <f t="shared" ref="G129:G160" si="23">G5</f>
        <v>其他</v>
      </c>
      <c r="H129" s="115">
        <f t="shared" ref="H128:H177" si="24">-F129</f>
        <v>3679.35</v>
      </c>
      <c r="I129" s="114"/>
      <c r="J129" s="114"/>
      <c r="K129" s="26" t="s">
        <v>44</v>
      </c>
    </row>
    <row r="130" spans="1:11">
      <c r="A130" s="116"/>
      <c r="B130" s="117"/>
      <c r="C130" s="117" t="str">
        <f t="shared" si="20"/>
        <v>华润睿致87号浮动盈亏</v>
      </c>
      <c r="D130" s="101" t="s">
        <v>82</v>
      </c>
      <c r="E130" s="132" t="str">
        <f t="shared" si="21"/>
        <v>固定收益部</v>
      </c>
      <c r="F130" s="115">
        <f t="shared" si="22"/>
        <v>44.63</v>
      </c>
      <c r="G130" s="132" t="str">
        <f t="shared" si="23"/>
        <v>投顾业务部</v>
      </c>
      <c r="H130" s="115">
        <f t="shared" si="24"/>
        <v>-44.63</v>
      </c>
      <c r="I130" s="114"/>
      <c r="J130" s="114"/>
      <c r="K130" s="26" t="s">
        <v>44</v>
      </c>
    </row>
    <row r="131" spans="1:11">
      <c r="A131" s="116"/>
      <c r="B131" s="117"/>
      <c r="C131" s="117" t="str">
        <f t="shared" si="20"/>
        <v>资金运营部2906账户回购利息</v>
      </c>
      <c r="D131" s="101" t="s">
        <v>82</v>
      </c>
      <c r="E131" s="132" t="str">
        <f t="shared" si="21"/>
        <v>证券投资部</v>
      </c>
      <c r="F131" s="115">
        <f t="shared" si="22"/>
        <v>-5659.43</v>
      </c>
      <c r="G131" s="132" t="str">
        <f t="shared" si="23"/>
        <v>其他</v>
      </c>
      <c r="H131" s="115">
        <f t="shared" si="24"/>
        <v>5659.43</v>
      </c>
      <c r="I131" s="114"/>
      <c r="J131" s="114"/>
      <c r="K131" s="26" t="s">
        <v>44</v>
      </c>
    </row>
    <row r="132" spans="1:11">
      <c r="A132" s="116"/>
      <c r="B132" s="117"/>
      <c r="C132" s="117" t="str">
        <f t="shared" si="20"/>
        <v>西部超导浮动盈亏</v>
      </c>
      <c r="D132" s="101" t="s">
        <v>82</v>
      </c>
      <c r="E132" s="132" t="str">
        <f t="shared" si="21"/>
        <v>证券投资部</v>
      </c>
      <c r="F132" s="115">
        <f t="shared" si="22"/>
        <v>-5889.23</v>
      </c>
      <c r="G132" s="132" t="str">
        <f t="shared" si="23"/>
        <v>做市业务部</v>
      </c>
      <c r="H132" s="115">
        <f t="shared" si="24"/>
        <v>5889.23</v>
      </c>
      <c r="I132" s="114"/>
      <c r="J132" s="114"/>
      <c r="K132" s="26" t="s">
        <v>44</v>
      </c>
    </row>
    <row r="133" spans="1:11">
      <c r="A133" s="116"/>
      <c r="B133" s="117"/>
      <c r="C133" s="117" t="str">
        <f t="shared" si="20"/>
        <v>公司购买湖南债浮动盈亏</v>
      </c>
      <c r="D133" s="101" t="s">
        <v>82</v>
      </c>
      <c r="E133" s="132" t="str">
        <f t="shared" si="21"/>
        <v>固定收益部</v>
      </c>
      <c r="F133" s="115">
        <f t="shared" si="22"/>
        <v>-9487.43</v>
      </c>
      <c r="G133" s="132" t="str">
        <f t="shared" si="23"/>
        <v>其他</v>
      </c>
      <c r="H133" s="115">
        <f t="shared" si="24"/>
        <v>9487.43</v>
      </c>
      <c r="I133" s="114"/>
      <c r="J133" s="114"/>
      <c r="K133" s="26" t="s">
        <v>44</v>
      </c>
    </row>
    <row r="134" spans="1:11">
      <c r="A134" s="116"/>
      <c r="B134" s="117"/>
      <c r="C134" s="117" t="str">
        <f t="shared" si="20"/>
        <v>公司委托现金管理收益</v>
      </c>
      <c r="D134" s="101" t="s">
        <v>82</v>
      </c>
      <c r="E134" s="132" t="str">
        <f t="shared" si="21"/>
        <v>固定收益部</v>
      </c>
      <c r="F134" s="115">
        <f t="shared" si="22"/>
        <v>-6181.33</v>
      </c>
      <c r="G134" s="132" t="str">
        <f t="shared" si="23"/>
        <v>其他</v>
      </c>
      <c r="H134" s="115">
        <f t="shared" si="24"/>
        <v>6181.33</v>
      </c>
      <c r="I134" s="114"/>
      <c r="J134" s="114"/>
      <c r="K134" s="26" t="s">
        <v>44</v>
      </c>
    </row>
    <row r="135" spans="1:11">
      <c r="A135" s="116"/>
      <c r="B135" s="117"/>
      <c r="C135" s="117" t="str">
        <f t="shared" si="20"/>
        <v>处置账户方正债兑息收入</v>
      </c>
      <c r="D135" s="101" t="s">
        <v>82</v>
      </c>
      <c r="E135" s="132" t="str">
        <f t="shared" si="21"/>
        <v>固定收益部</v>
      </c>
      <c r="F135" s="115">
        <f t="shared" si="22"/>
        <v>-1585.07</v>
      </c>
      <c r="G135" s="132" t="str">
        <f t="shared" si="23"/>
        <v>其他</v>
      </c>
      <c r="H135" s="115">
        <f t="shared" si="24"/>
        <v>1585.07</v>
      </c>
      <c r="I135" s="114"/>
      <c r="J135" s="114"/>
      <c r="K135" s="26" t="s">
        <v>44</v>
      </c>
    </row>
    <row r="136" spans="1:11">
      <c r="A136" s="116"/>
      <c r="B136" s="117"/>
      <c r="C136" s="117" t="str">
        <f t="shared" si="20"/>
        <v>信用减值准备调整</v>
      </c>
      <c r="D136" s="101" t="s">
        <v>82</v>
      </c>
      <c r="E136" s="132" t="str">
        <f t="shared" si="21"/>
        <v>固定收益部</v>
      </c>
      <c r="F136" s="115">
        <f t="shared" si="22"/>
        <v>0</v>
      </c>
      <c r="G136" s="132" t="str">
        <f t="shared" si="23"/>
        <v>其他</v>
      </c>
      <c r="H136" s="115">
        <f t="shared" si="24"/>
        <v>0</v>
      </c>
      <c r="I136" s="114"/>
      <c r="J136" s="114"/>
      <c r="K136" s="26" t="s">
        <v>44</v>
      </c>
    </row>
    <row r="137" spans="1:11">
      <c r="A137" s="116"/>
      <c r="B137" s="117"/>
      <c r="C137" s="117" t="str">
        <f t="shared" si="20"/>
        <v>信用减值准备调整</v>
      </c>
      <c r="D137" s="101" t="s">
        <v>82</v>
      </c>
      <c r="E137" s="132" t="str">
        <f t="shared" si="21"/>
        <v>固定收益部</v>
      </c>
      <c r="F137" s="115">
        <f t="shared" si="22"/>
        <v>0</v>
      </c>
      <c r="G137" s="132" t="str">
        <f t="shared" si="23"/>
        <v>其他</v>
      </c>
      <c r="H137" s="115">
        <f t="shared" si="24"/>
        <v>0</v>
      </c>
      <c r="I137" s="114"/>
      <c r="J137" s="114"/>
      <c r="K137" s="26" t="s">
        <v>44</v>
      </c>
    </row>
    <row r="138" spans="1:11">
      <c r="A138" s="116"/>
      <c r="B138" s="117"/>
      <c r="C138" s="117" t="str">
        <f t="shared" si="20"/>
        <v>固收期货投资收益</v>
      </c>
      <c r="D138" s="101" t="s">
        <v>82</v>
      </c>
      <c r="E138" s="132" t="str">
        <f t="shared" si="21"/>
        <v>证券投资部</v>
      </c>
      <c r="F138" s="115">
        <f t="shared" si="22"/>
        <v>318.4</v>
      </c>
      <c r="G138" s="132" t="str">
        <f t="shared" si="23"/>
        <v>固定收益部</v>
      </c>
      <c r="H138" s="115">
        <f t="shared" si="24"/>
        <v>-318.4</v>
      </c>
      <c r="I138" s="114"/>
      <c r="J138" s="114"/>
      <c r="K138" s="26" t="s">
        <v>44</v>
      </c>
    </row>
    <row r="139" spans="1:11">
      <c r="A139" s="116"/>
      <c r="B139" s="117"/>
      <c r="C139" s="117">
        <f t="shared" si="20"/>
        <v>0</v>
      </c>
      <c r="D139" s="101" t="s">
        <v>82</v>
      </c>
      <c r="E139" s="132">
        <f t="shared" si="21"/>
        <v>0</v>
      </c>
      <c r="F139" s="115">
        <f t="shared" si="22"/>
        <v>0</v>
      </c>
      <c r="G139" s="132">
        <f t="shared" si="23"/>
        <v>0</v>
      </c>
      <c r="H139" s="115">
        <f t="shared" si="24"/>
        <v>0</v>
      </c>
      <c r="I139" s="114"/>
      <c r="J139" s="114"/>
      <c r="K139" s="26" t="s">
        <v>44</v>
      </c>
    </row>
    <row r="140" spans="1:11">
      <c r="A140" s="116"/>
      <c r="B140" s="117"/>
      <c r="C140" s="117">
        <f t="shared" si="20"/>
        <v>0</v>
      </c>
      <c r="D140" s="101" t="s">
        <v>82</v>
      </c>
      <c r="E140" s="132">
        <f t="shared" si="21"/>
        <v>0</v>
      </c>
      <c r="F140" s="115">
        <f t="shared" si="22"/>
        <v>0</v>
      </c>
      <c r="G140" s="132">
        <f t="shared" si="23"/>
        <v>0</v>
      </c>
      <c r="H140" s="115">
        <f t="shared" si="24"/>
        <v>0</v>
      </c>
      <c r="I140" s="114"/>
      <c r="J140" s="114"/>
      <c r="K140" s="26" t="s">
        <v>44</v>
      </c>
    </row>
    <row r="141" spans="1:11">
      <c r="A141" s="116"/>
      <c r="B141" s="117"/>
      <c r="C141" s="117">
        <f t="shared" si="20"/>
        <v>0</v>
      </c>
      <c r="D141" s="101" t="s">
        <v>82</v>
      </c>
      <c r="E141" s="132">
        <f t="shared" si="21"/>
        <v>0</v>
      </c>
      <c r="F141" s="115">
        <f t="shared" si="22"/>
        <v>0</v>
      </c>
      <c r="G141" s="132">
        <f t="shared" si="23"/>
        <v>0</v>
      </c>
      <c r="H141" s="115">
        <f t="shared" si="24"/>
        <v>0</v>
      </c>
      <c r="I141" s="114"/>
      <c r="J141" s="114"/>
      <c r="K141" s="26" t="s">
        <v>44</v>
      </c>
    </row>
    <row r="142" spans="1:11">
      <c r="A142" s="116"/>
      <c r="B142" s="117"/>
      <c r="C142" s="117">
        <f t="shared" si="20"/>
        <v>0</v>
      </c>
      <c r="D142" s="101" t="s">
        <v>82</v>
      </c>
      <c r="E142" s="132">
        <f t="shared" si="21"/>
        <v>0</v>
      </c>
      <c r="F142" s="115">
        <f t="shared" si="22"/>
        <v>0</v>
      </c>
      <c r="G142" s="132">
        <f t="shared" si="23"/>
        <v>0</v>
      </c>
      <c r="H142" s="115">
        <f t="shared" si="24"/>
        <v>0</v>
      </c>
      <c r="I142" s="114"/>
      <c r="J142" s="114"/>
      <c r="K142" s="26" t="s">
        <v>44</v>
      </c>
    </row>
    <row r="143" spans="1:11">
      <c r="A143" s="116"/>
      <c r="B143" s="117"/>
      <c r="C143" s="117" t="str">
        <f t="shared" si="20"/>
        <v>反向IB收入调整</v>
      </c>
      <c r="D143" s="101" t="s">
        <v>82</v>
      </c>
      <c r="E143" s="132" t="str">
        <f t="shared" si="21"/>
        <v>经纪业务</v>
      </c>
      <c r="F143" s="115">
        <f t="shared" si="22"/>
        <v>-1466.98</v>
      </c>
      <c r="G143" s="132" t="str">
        <f t="shared" si="23"/>
        <v>其他</v>
      </c>
      <c r="H143" s="115">
        <f t="shared" si="24"/>
        <v>1466.98</v>
      </c>
      <c r="I143" s="114"/>
      <c r="J143" s="114"/>
      <c r="K143" s="26" t="s">
        <v>44</v>
      </c>
    </row>
    <row r="144" spans="1:11">
      <c r="A144" s="116"/>
      <c r="B144" s="117"/>
      <c r="C144" s="117" t="str">
        <f t="shared" si="20"/>
        <v> BGS0108-20191980基金服务部所开发的客户产生的净佣金，按照营业部10%，基金服务部90%分成</v>
      </c>
      <c r="D144" s="101" t="s">
        <v>82</v>
      </c>
      <c r="E144" s="132" t="str">
        <f t="shared" si="21"/>
        <v>经纪业务</v>
      </c>
      <c r="F144" s="115">
        <f t="shared" si="22"/>
        <v>-695.28</v>
      </c>
      <c r="G144" s="132" t="str">
        <f t="shared" si="23"/>
        <v>基金服务部</v>
      </c>
      <c r="H144" s="115">
        <f t="shared" si="24"/>
        <v>695.28</v>
      </c>
      <c r="I144" s="114"/>
      <c r="J144" s="114"/>
      <c r="K144" s="26" t="s">
        <v>44</v>
      </c>
    </row>
    <row r="145" spans="1:11">
      <c r="A145" s="116"/>
      <c r="B145" s="117"/>
      <c r="C145" s="117" t="str">
        <f t="shared" si="20"/>
        <v> BGS0108-20191980基金服务部所开发的客户产生的净佣金，按照营业部10%，基金服务部90%分成</v>
      </c>
      <c r="D145" s="101" t="s">
        <v>82</v>
      </c>
      <c r="E145" s="132" t="str">
        <f t="shared" si="21"/>
        <v>经纪业务</v>
      </c>
      <c r="F145" s="115">
        <f t="shared" si="22"/>
        <v>-20.9</v>
      </c>
      <c r="G145" s="132" t="str">
        <f t="shared" si="23"/>
        <v>基金服务部</v>
      </c>
      <c r="H145" s="115">
        <f t="shared" si="24"/>
        <v>20.9</v>
      </c>
      <c r="I145" s="114"/>
      <c r="J145" s="114"/>
      <c r="K145" s="26" t="s">
        <v>44</v>
      </c>
    </row>
    <row r="146" spans="1:11">
      <c r="A146" s="116"/>
      <c r="B146" s="117"/>
      <c r="C146" s="117" t="str">
        <f t="shared" si="20"/>
        <v>转融通利息调整</v>
      </c>
      <c r="D146" s="101" t="s">
        <v>82</v>
      </c>
      <c r="E146" s="132" t="str">
        <f t="shared" si="21"/>
        <v>其他</v>
      </c>
      <c r="F146" s="115">
        <f t="shared" si="22"/>
        <v>-1083.46</v>
      </c>
      <c r="G146" s="132" t="str">
        <f t="shared" si="23"/>
        <v>经纪业务</v>
      </c>
      <c r="H146" s="115">
        <f t="shared" si="24"/>
        <v>1083.46</v>
      </c>
      <c r="I146" s="114"/>
      <c r="J146" s="114"/>
      <c r="K146" s="26" t="s">
        <v>44</v>
      </c>
    </row>
    <row r="147" spans="1:11">
      <c r="A147" s="116"/>
      <c r="B147" s="117"/>
      <c r="C147" s="117" t="str">
        <f t="shared" si="20"/>
        <v>2019年计提ST鹏起坏账计提准备（30%）</v>
      </c>
      <c r="D147" s="101" t="s">
        <v>82</v>
      </c>
      <c r="E147" s="132" t="str">
        <f t="shared" si="21"/>
        <v>其他</v>
      </c>
      <c r="F147" s="115">
        <f t="shared" si="22"/>
        <v>0</v>
      </c>
      <c r="G147" s="132" t="str">
        <f t="shared" si="23"/>
        <v>经纪业务</v>
      </c>
      <c r="H147" s="115">
        <f t="shared" si="24"/>
        <v>0</v>
      </c>
      <c r="I147" s="114"/>
      <c r="J147" s="114"/>
      <c r="K147" s="26" t="s">
        <v>44</v>
      </c>
    </row>
    <row r="148" spans="1:11">
      <c r="A148" s="116"/>
      <c r="B148" s="117"/>
      <c r="C148" s="117" t="str">
        <f t="shared" si="20"/>
        <v>2020年计提ST鹏起坏账计提准备（50%）</v>
      </c>
      <c r="D148" s="101" t="s">
        <v>82</v>
      </c>
      <c r="E148" s="132" t="str">
        <f t="shared" si="21"/>
        <v>其他</v>
      </c>
      <c r="F148" s="115">
        <f t="shared" si="22"/>
        <v>0</v>
      </c>
      <c r="G148" s="132" t="str">
        <f t="shared" si="23"/>
        <v>经纪业务</v>
      </c>
      <c r="H148" s="115">
        <f t="shared" si="24"/>
        <v>0</v>
      </c>
      <c r="I148" s="114"/>
      <c r="J148" s="114"/>
      <c r="K148" s="26" t="s">
        <v>44</v>
      </c>
    </row>
    <row r="149" spans="1:11">
      <c r="A149" s="116"/>
      <c r="B149" s="117"/>
      <c r="C149" s="117">
        <f t="shared" si="20"/>
        <v>0</v>
      </c>
      <c r="D149" s="101" t="s">
        <v>82</v>
      </c>
      <c r="E149" s="132">
        <f t="shared" si="21"/>
        <v>0</v>
      </c>
      <c r="F149" s="115">
        <f t="shared" si="22"/>
        <v>0</v>
      </c>
      <c r="G149" s="132">
        <f t="shared" si="23"/>
        <v>0</v>
      </c>
      <c r="H149" s="115">
        <f t="shared" si="24"/>
        <v>0</v>
      </c>
      <c r="I149" s="114"/>
      <c r="J149" s="114"/>
      <c r="K149" s="26" t="s">
        <v>44</v>
      </c>
    </row>
    <row r="150" spans="1:11">
      <c r="A150" s="116"/>
      <c r="B150" s="117"/>
      <c r="C150" s="117">
        <f t="shared" si="20"/>
        <v>0</v>
      </c>
      <c r="D150" s="101" t="s">
        <v>82</v>
      </c>
      <c r="E150" s="132">
        <f t="shared" si="21"/>
        <v>0</v>
      </c>
      <c r="F150" s="115">
        <f t="shared" ref="F150:F177" si="25">IF(J26="计",ROUND(F26*$J$127,2),0)</f>
        <v>0</v>
      </c>
      <c r="G150" s="132">
        <f t="shared" si="23"/>
        <v>0</v>
      </c>
      <c r="H150" s="115">
        <f t="shared" si="24"/>
        <v>0</v>
      </c>
      <c r="I150" s="114"/>
      <c r="J150" s="114"/>
      <c r="K150" s="26" t="s">
        <v>44</v>
      </c>
    </row>
    <row r="151" spans="1:11">
      <c r="A151" s="116"/>
      <c r="B151" s="117"/>
      <c r="C151" s="117">
        <f t="shared" si="20"/>
        <v>0</v>
      </c>
      <c r="D151" s="101" t="s">
        <v>82</v>
      </c>
      <c r="E151" s="132">
        <f t="shared" si="21"/>
        <v>0</v>
      </c>
      <c r="F151" s="115">
        <f t="shared" si="25"/>
        <v>0</v>
      </c>
      <c r="G151" s="132">
        <f t="shared" si="23"/>
        <v>0</v>
      </c>
      <c r="H151" s="115">
        <f t="shared" si="24"/>
        <v>0</v>
      </c>
      <c r="I151" s="114"/>
      <c r="J151" s="114"/>
      <c r="K151" s="26" t="s">
        <v>44</v>
      </c>
    </row>
    <row r="152" spans="1:11">
      <c r="A152" s="116"/>
      <c r="B152" s="117"/>
      <c r="C152" s="117">
        <f t="shared" si="20"/>
        <v>0</v>
      </c>
      <c r="D152" s="101" t="s">
        <v>82</v>
      </c>
      <c r="E152" s="132">
        <f t="shared" si="21"/>
        <v>0</v>
      </c>
      <c r="F152" s="115">
        <f t="shared" si="25"/>
        <v>0</v>
      </c>
      <c r="G152" s="132">
        <f t="shared" si="23"/>
        <v>0</v>
      </c>
      <c r="H152" s="115">
        <f t="shared" si="24"/>
        <v>0</v>
      </c>
      <c r="I152" s="114"/>
      <c r="J152" s="114"/>
      <c r="K152" s="26" t="s">
        <v>44</v>
      </c>
    </row>
    <row r="153" spans="1:11">
      <c r="A153" s="116"/>
      <c r="B153" s="117"/>
      <c r="C153" s="117" t="str">
        <f t="shared" si="20"/>
        <v>珠江6号收入调至曙光路营业部</v>
      </c>
      <c r="D153" s="101" t="s">
        <v>82</v>
      </c>
      <c r="E153" s="132" t="str">
        <f t="shared" si="21"/>
        <v>固收配置部</v>
      </c>
      <c r="F153" s="115">
        <f t="shared" si="25"/>
        <v>-3541.03</v>
      </c>
      <c r="G153" s="132" t="str">
        <f t="shared" si="23"/>
        <v>经纪业务</v>
      </c>
      <c r="H153" s="115">
        <f t="shared" si="24"/>
        <v>3541.03</v>
      </c>
      <c r="I153" s="114"/>
      <c r="J153" s="114"/>
      <c r="K153" s="26" t="s">
        <v>44</v>
      </c>
    </row>
    <row r="154" spans="1:11">
      <c r="A154" s="116"/>
      <c r="B154" s="117"/>
      <c r="C154" s="117" t="str">
        <f t="shared" si="20"/>
        <v>珠江8号收入划投顾部</v>
      </c>
      <c r="D154" s="101" t="s">
        <v>82</v>
      </c>
      <c r="E154" s="132" t="str">
        <f t="shared" si="21"/>
        <v>固收配置部</v>
      </c>
      <c r="F154" s="115">
        <f t="shared" si="25"/>
        <v>-499.35</v>
      </c>
      <c r="G154" s="132" t="str">
        <f t="shared" si="23"/>
        <v>投顾业务部</v>
      </c>
      <c r="H154" s="115">
        <f t="shared" si="24"/>
        <v>499.35</v>
      </c>
      <c r="I154" s="114"/>
      <c r="J154" s="114"/>
      <c r="K154" s="26" t="s">
        <v>44</v>
      </c>
    </row>
    <row r="155" spans="1:11">
      <c r="A155" s="116"/>
      <c r="B155" s="117"/>
      <c r="C155" s="117" t="str">
        <f t="shared" si="20"/>
        <v>珠江10号收入划投顾部</v>
      </c>
      <c r="D155" s="101" t="s">
        <v>82</v>
      </c>
      <c r="E155" s="132" t="str">
        <f t="shared" si="21"/>
        <v>固收配置部</v>
      </c>
      <c r="F155" s="115">
        <f t="shared" si="25"/>
        <v>-627.73</v>
      </c>
      <c r="G155" s="132" t="str">
        <f t="shared" si="23"/>
        <v>投顾业务部</v>
      </c>
      <c r="H155" s="115">
        <f t="shared" si="24"/>
        <v>627.73</v>
      </c>
      <c r="I155" s="114"/>
      <c r="J155" s="114"/>
      <c r="K155" s="26" t="s">
        <v>44</v>
      </c>
    </row>
    <row r="156" spans="1:11">
      <c r="A156" s="116"/>
      <c r="B156" s="117"/>
      <c r="C156" s="117" t="str">
        <f t="shared" si="20"/>
        <v>珠江22号划50%收入给兰州营业部</v>
      </c>
      <c r="D156" s="101" t="s">
        <v>82</v>
      </c>
      <c r="E156" s="132" t="str">
        <f t="shared" si="21"/>
        <v>固收配置部</v>
      </c>
      <c r="F156" s="115">
        <f t="shared" si="25"/>
        <v>-20.23</v>
      </c>
      <c r="G156" s="132" t="str">
        <f t="shared" si="23"/>
        <v>经纪业务</v>
      </c>
      <c r="H156" s="115">
        <f t="shared" si="24"/>
        <v>20.23</v>
      </c>
      <c r="I156" s="114"/>
      <c r="J156" s="114"/>
      <c r="K156" s="26" t="s">
        <v>44</v>
      </c>
    </row>
    <row r="157" spans="1:11">
      <c r="A157" s="116"/>
      <c r="B157" s="117"/>
      <c r="C157" s="117" t="str">
        <f t="shared" si="20"/>
        <v>星城8号公允价值变动调出</v>
      </c>
      <c r="D157" s="101" t="s">
        <v>82</v>
      </c>
      <c r="E157" s="132" t="str">
        <f t="shared" si="21"/>
        <v>权益配置部</v>
      </c>
      <c r="F157" s="115">
        <f t="shared" si="25"/>
        <v>-35686.06</v>
      </c>
      <c r="G157" s="132" t="str">
        <f t="shared" si="23"/>
        <v>财富证券总部</v>
      </c>
      <c r="H157" s="115">
        <f t="shared" si="24"/>
        <v>35686.06</v>
      </c>
      <c r="I157" s="114"/>
      <c r="J157" s="114"/>
      <c r="K157" s="26" t="s">
        <v>44</v>
      </c>
    </row>
    <row r="158" spans="1:11">
      <c r="A158" s="116"/>
      <c r="B158" s="117"/>
      <c r="C158" s="117" t="str">
        <f t="shared" si="20"/>
        <v>去年开票入账今年收到的收入</v>
      </c>
      <c r="D158" s="101" t="s">
        <v>82</v>
      </c>
      <c r="E158" s="132" t="str">
        <f t="shared" si="21"/>
        <v>债券融资部</v>
      </c>
      <c r="F158" s="115">
        <f t="shared" si="25"/>
        <v>6636.79</v>
      </c>
      <c r="G158" s="132" t="str">
        <f t="shared" si="23"/>
        <v>其他</v>
      </c>
      <c r="H158" s="115">
        <f t="shared" si="24"/>
        <v>-6636.79</v>
      </c>
      <c r="I158" s="114"/>
      <c r="J158" s="114"/>
      <c r="K158" s="26" t="s">
        <v>44</v>
      </c>
    </row>
    <row r="159" spans="1:11">
      <c r="A159" s="116"/>
      <c r="B159" s="117"/>
      <c r="C159" s="117" t="str">
        <f t="shared" si="20"/>
        <v>债券募集款收付时间差利息收入</v>
      </c>
      <c r="D159" s="101" t="s">
        <v>82</v>
      </c>
      <c r="E159" s="132" t="str">
        <f t="shared" si="21"/>
        <v>债券融资部</v>
      </c>
      <c r="F159" s="115">
        <f t="shared" si="25"/>
        <v>365.75</v>
      </c>
      <c r="G159" s="132" t="str">
        <f t="shared" si="23"/>
        <v>其他</v>
      </c>
      <c r="H159" s="115">
        <f t="shared" si="24"/>
        <v>-365.75</v>
      </c>
      <c r="I159" s="114"/>
      <c r="J159" s="114"/>
      <c r="K159" s="26" t="s">
        <v>44</v>
      </c>
    </row>
    <row r="160" spans="1:11">
      <c r="A160" s="116"/>
      <c r="B160" s="117"/>
      <c r="C160" s="117" t="str">
        <f t="shared" si="20"/>
        <v>去年开票入账今年收到的收入</v>
      </c>
      <c r="D160" s="101" t="s">
        <v>82</v>
      </c>
      <c r="E160" s="132" t="str">
        <f t="shared" si="21"/>
        <v>股权融资部</v>
      </c>
      <c r="F160" s="115">
        <f t="shared" si="25"/>
        <v>3537.74</v>
      </c>
      <c r="G160" s="132" t="str">
        <f t="shared" si="23"/>
        <v>其他</v>
      </c>
      <c r="H160" s="115">
        <f t="shared" si="24"/>
        <v>-3537.74</v>
      </c>
      <c r="I160" s="114"/>
      <c r="J160" s="114"/>
      <c r="K160" s="26" t="s">
        <v>44</v>
      </c>
    </row>
    <row r="161" spans="1:11">
      <c r="A161" s="116"/>
      <c r="B161" s="117"/>
      <c r="C161" s="117" t="str">
        <f t="shared" ref="C161:C177" si="26">C37</f>
        <v>去年开票入账今年收到的收入</v>
      </c>
      <c r="D161" s="101" t="s">
        <v>82</v>
      </c>
      <c r="E161" s="132" t="str">
        <f t="shared" ref="E161:E177" si="27">E37</f>
        <v>财务顾问部</v>
      </c>
      <c r="F161" s="115">
        <f t="shared" si="25"/>
        <v>1061.32</v>
      </c>
      <c r="G161" s="132" t="str">
        <f t="shared" ref="G161:G177" si="28">G37</f>
        <v>其他</v>
      </c>
      <c r="H161" s="115">
        <f t="shared" si="24"/>
        <v>-1061.32</v>
      </c>
      <c r="I161" s="114"/>
      <c r="J161" s="114"/>
      <c r="K161" s="26" t="s">
        <v>44</v>
      </c>
    </row>
    <row r="162" spans="1:11">
      <c r="A162" s="116"/>
      <c r="B162" s="117"/>
      <c r="C162" s="117" t="str">
        <f t="shared" si="26"/>
        <v>债券募集款收付时间差利息收入</v>
      </c>
      <c r="D162" s="101" t="s">
        <v>82</v>
      </c>
      <c r="E162" s="132" t="str">
        <f t="shared" si="27"/>
        <v>财务顾问部</v>
      </c>
      <c r="F162" s="115">
        <f t="shared" si="25"/>
        <v>275.34</v>
      </c>
      <c r="G162" s="132" t="str">
        <f t="shared" si="28"/>
        <v>其他</v>
      </c>
      <c r="H162" s="115">
        <f t="shared" si="24"/>
        <v>-275.34</v>
      </c>
      <c r="I162" s="114"/>
      <c r="J162" s="114"/>
      <c r="K162" s="26" t="s">
        <v>44</v>
      </c>
    </row>
    <row r="163" spans="1:11">
      <c r="A163" s="116"/>
      <c r="B163" s="117"/>
      <c r="C163" s="117">
        <f t="shared" si="26"/>
        <v>0</v>
      </c>
      <c r="D163" s="101" t="s">
        <v>82</v>
      </c>
      <c r="E163" s="132">
        <f t="shared" si="27"/>
        <v>0</v>
      </c>
      <c r="F163" s="115">
        <f t="shared" si="25"/>
        <v>0</v>
      </c>
      <c r="G163" s="132">
        <f t="shared" si="28"/>
        <v>0</v>
      </c>
      <c r="H163" s="115">
        <f t="shared" si="24"/>
        <v>0</v>
      </c>
      <c r="I163" s="114"/>
      <c r="J163" s="114"/>
      <c r="K163" s="26" t="s">
        <v>44</v>
      </c>
    </row>
    <row r="164" spans="1:11">
      <c r="A164" s="116"/>
      <c r="B164" s="117"/>
      <c r="C164" s="117">
        <f t="shared" si="26"/>
        <v>0</v>
      </c>
      <c r="D164" s="101" t="s">
        <v>82</v>
      </c>
      <c r="E164" s="132">
        <f t="shared" si="27"/>
        <v>0</v>
      </c>
      <c r="F164" s="115">
        <f t="shared" si="25"/>
        <v>0</v>
      </c>
      <c r="G164" s="132">
        <f t="shared" si="28"/>
        <v>0</v>
      </c>
      <c r="H164" s="115">
        <f t="shared" si="24"/>
        <v>0</v>
      </c>
      <c r="I164" s="114"/>
      <c r="J164" s="114"/>
      <c r="K164" s="26" t="s">
        <v>44</v>
      </c>
    </row>
    <row r="165" spans="1:11">
      <c r="A165" s="116"/>
      <c r="B165" s="117"/>
      <c r="C165" s="117">
        <f t="shared" si="26"/>
        <v>0</v>
      </c>
      <c r="D165" s="101" t="s">
        <v>82</v>
      </c>
      <c r="E165" s="132">
        <f t="shared" si="27"/>
        <v>0</v>
      </c>
      <c r="F165" s="115">
        <f t="shared" si="25"/>
        <v>0</v>
      </c>
      <c r="G165" s="132">
        <f t="shared" si="28"/>
        <v>0</v>
      </c>
      <c r="H165" s="115">
        <f t="shared" si="24"/>
        <v>0</v>
      </c>
      <c r="I165" s="114"/>
      <c r="J165" s="114"/>
      <c r="K165" s="26" t="s">
        <v>44</v>
      </c>
    </row>
    <row r="166" spans="1:11">
      <c r="A166" s="116"/>
      <c r="B166" s="117"/>
      <c r="C166" s="117">
        <f t="shared" si="26"/>
        <v>0</v>
      </c>
      <c r="D166" s="101" t="s">
        <v>82</v>
      </c>
      <c r="E166" s="132">
        <f t="shared" si="27"/>
        <v>0</v>
      </c>
      <c r="F166" s="115">
        <f t="shared" si="25"/>
        <v>0</v>
      </c>
      <c r="G166" s="132">
        <f t="shared" si="28"/>
        <v>0</v>
      </c>
      <c r="H166" s="115">
        <f t="shared" si="24"/>
        <v>0</v>
      </c>
      <c r="I166" s="114"/>
      <c r="J166" s="114"/>
      <c r="K166" s="26" t="s">
        <v>44</v>
      </c>
    </row>
    <row r="167" spans="1:11">
      <c r="A167" s="116"/>
      <c r="B167" s="117"/>
      <c r="C167" s="117">
        <f t="shared" si="26"/>
        <v>0</v>
      </c>
      <c r="D167" s="101" t="s">
        <v>82</v>
      </c>
      <c r="E167" s="132">
        <f t="shared" si="27"/>
        <v>0</v>
      </c>
      <c r="F167" s="115">
        <f t="shared" si="25"/>
        <v>0</v>
      </c>
      <c r="G167" s="132">
        <f t="shared" si="28"/>
        <v>0</v>
      </c>
      <c r="H167" s="115">
        <f t="shared" si="24"/>
        <v>0</v>
      </c>
      <c r="I167" s="114"/>
      <c r="J167" s="114"/>
      <c r="K167" s="26" t="s">
        <v>44</v>
      </c>
    </row>
    <row r="168" spans="1:11">
      <c r="A168" s="116"/>
      <c r="B168" s="117"/>
      <c r="C168" s="117">
        <f t="shared" si="26"/>
        <v>0</v>
      </c>
      <c r="D168" s="101" t="s">
        <v>82</v>
      </c>
      <c r="E168" s="132">
        <f t="shared" si="27"/>
        <v>0</v>
      </c>
      <c r="F168" s="115">
        <f t="shared" si="25"/>
        <v>0</v>
      </c>
      <c r="G168" s="132">
        <f t="shared" si="28"/>
        <v>0</v>
      </c>
      <c r="H168" s="115">
        <f t="shared" si="24"/>
        <v>0</v>
      </c>
      <c r="I168" s="114"/>
      <c r="J168" s="114"/>
      <c r="K168" s="26" t="s">
        <v>44</v>
      </c>
    </row>
    <row r="169" spans="1:11">
      <c r="A169" s="116"/>
      <c r="B169" s="117"/>
      <c r="C169" s="117">
        <f t="shared" si="26"/>
        <v>0</v>
      </c>
      <c r="D169" s="101" t="s">
        <v>82</v>
      </c>
      <c r="E169" s="132">
        <f t="shared" si="27"/>
        <v>0</v>
      </c>
      <c r="F169" s="115">
        <f t="shared" si="25"/>
        <v>0</v>
      </c>
      <c r="G169" s="132">
        <f t="shared" si="28"/>
        <v>0</v>
      </c>
      <c r="H169" s="115">
        <f t="shared" si="24"/>
        <v>0</v>
      </c>
      <c r="I169" s="114"/>
      <c r="J169" s="114"/>
      <c r="K169" s="26" t="s">
        <v>44</v>
      </c>
    </row>
    <row r="170" spans="1:11">
      <c r="A170" s="116"/>
      <c r="B170" s="117"/>
      <c r="C170" s="117">
        <f t="shared" si="26"/>
        <v>0</v>
      </c>
      <c r="D170" s="101" t="s">
        <v>82</v>
      </c>
      <c r="E170" s="132">
        <f t="shared" si="27"/>
        <v>0</v>
      </c>
      <c r="F170" s="115">
        <f t="shared" si="25"/>
        <v>0</v>
      </c>
      <c r="G170" s="132">
        <f t="shared" si="28"/>
        <v>0</v>
      </c>
      <c r="H170" s="115">
        <f t="shared" si="24"/>
        <v>0</v>
      </c>
      <c r="I170" s="114"/>
      <c r="J170" s="114"/>
      <c r="K170" s="26" t="s">
        <v>44</v>
      </c>
    </row>
    <row r="171" spans="1:11">
      <c r="A171" s="116"/>
      <c r="B171" s="117"/>
      <c r="C171" s="117">
        <f t="shared" si="26"/>
        <v>0</v>
      </c>
      <c r="D171" s="101" t="s">
        <v>82</v>
      </c>
      <c r="E171" s="132">
        <f t="shared" si="27"/>
        <v>0</v>
      </c>
      <c r="F171" s="115">
        <f t="shared" si="25"/>
        <v>0</v>
      </c>
      <c r="G171" s="132">
        <f t="shared" si="28"/>
        <v>0</v>
      </c>
      <c r="H171" s="115">
        <f t="shared" si="24"/>
        <v>0</v>
      </c>
      <c r="I171" s="114"/>
      <c r="J171" s="114"/>
      <c r="K171" s="26" t="s">
        <v>44</v>
      </c>
    </row>
    <row r="172" spans="1:11">
      <c r="A172" s="116"/>
      <c r="B172" s="117"/>
      <c r="C172" s="117">
        <f t="shared" si="26"/>
        <v>0</v>
      </c>
      <c r="D172" s="101" t="s">
        <v>82</v>
      </c>
      <c r="E172" s="132">
        <f t="shared" si="27"/>
        <v>0</v>
      </c>
      <c r="F172" s="115">
        <f t="shared" si="25"/>
        <v>0</v>
      </c>
      <c r="G172" s="132">
        <f t="shared" si="28"/>
        <v>0</v>
      </c>
      <c r="H172" s="115">
        <f t="shared" si="24"/>
        <v>0</v>
      </c>
      <c r="I172" s="114"/>
      <c r="J172" s="114"/>
      <c r="K172" s="26" t="s">
        <v>44</v>
      </c>
    </row>
    <row r="173" spans="1:11">
      <c r="A173" s="116"/>
      <c r="B173" s="117"/>
      <c r="C173" s="117">
        <f t="shared" si="26"/>
        <v>0</v>
      </c>
      <c r="D173" s="101" t="s">
        <v>82</v>
      </c>
      <c r="E173" s="132">
        <f t="shared" si="27"/>
        <v>0</v>
      </c>
      <c r="F173" s="115">
        <f t="shared" si="25"/>
        <v>0</v>
      </c>
      <c r="G173" s="132">
        <f t="shared" si="28"/>
        <v>0</v>
      </c>
      <c r="H173" s="115">
        <f t="shared" si="24"/>
        <v>0</v>
      </c>
      <c r="I173" s="114"/>
      <c r="J173" s="114"/>
      <c r="K173" s="26" t="s">
        <v>44</v>
      </c>
    </row>
    <row r="174" spans="1:11">
      <c r="A174" s="116"/>
      <c r="B174" s="117"/>
      <c r="C174" s="117">
        <f t="shared" si="26"/>
        <v>0</v>
      </c>
      <c r="D174" s="101" t="s">
        <v>82</v>
      </c>
      <c r="E174" s="132">
        <f t="shared" si="27"/>
        <v>0</v>
      </c>
      <c r="F174" s="115">
        <f t="shared" si="25"/>
        <v>0</v>
      </c>
      <c r="G174" s="132">
        <f t="shared" si="28"/>
        <v>0</v>
      </c>
      <c r="H174" s="115">
        <f t="shared" si="24"/>
        <v>0</v>
      </c>
      <c r="I174" s="114"/>
      <c r="J174" s="114"/>
      <c r="K174" s="26" t="s">
        <v>44</v>
      </c>
    </row>
    <row r="175" spans="1:11">
      <c r="A175" s="116"/>
      <c r="B175" s="117"/>
      <c r="C175" s="117">
        <f t="shared" si="26"/>
        <v>0</v>
      </c>
      <c r="D175" s="101" t="s">
        <v>82</v>
      </c>
      <c r="E175" s="132">
        <f t="shared" si="27"/>
        <v>0</v>
      </c>
      <c r="F175" s="115">
        <f t="shared" si="25"/>
        <v>0</v>
      </c>
      <c r="G175" s="132">
        <f t="shared" si="28"/>
        <v>0</v>
      </c>
      <c r="H175" s="115">
        <f t="shared" si="24"/>
        <v>0</v>
      </c>
      <c r="I175" s="114"/>
      <c r="J175" s="114"/>
      <c r="K175" s="26" t="s">
        <v>44</v>
      </c>
    </row>
    <row r="176" spans="1:11">
      <c r="A176" s="116"/>
      <c r="B176" s="117"/>
      <c r="C176" s="117">
        <f t="shared" si="26"/>
        <v>0</v>
      </c>
      <c r="D176" s="101" t="s">
        <v>82</v>
      </c>
      <c r="E176" s="132">
        <f t="shared" si="27"/>
        <v>0</v>
      </c>
      <c r="F176" s="115">
        <f t="shared" si="25"/>
        <v>0</v>
      </c>
      <c r="G176" s="132">
        <f t="shared" si="28"/>
        <v>0</v>
      </c>
      <c r="H176" s="115">
        <f t="shared" si="24"/>
        <v>0</v>
      </c>
      <c r="I176" s="114"/>
      <c r="J176" s="114"/>
      <c r="K176" s="26" t="s">
        <v>44</v>
      </c>
    </row>
    <row r="177" spans="1:11">
      <c r="A177" s="133"/>
      <c r="B177" s="117"/>
      <c r="C177" s="117">
        <f t="shared" si="26"/>
        <v>0</v>
      </c>
      <c r="D177" s="101" t="s">
        <v>82</v>
      </c>
      <c r="E177" s="132">
        <f t="shared" si="27"/>
        <v>0</v>
      </c>
      <c r="F177" s="115">
        <f t="shared" si="25"/>
        <v>0</v>
      </c>
      <c r="G177" s="132">
        <f t="shared" si="28"/>
        <v>0</v>
      </c>
      <c r="H177" s="115">
        <f t="shared" si="24"/>
        <v>0</v>
      </c>
      <c r="I177" s="114"/>
      <c r="J177" s="114"/>
      <c r="K177" s="26" t="s">
        <v>44</v>
      </c>
    </row>
  </sheetData>
  <autoFilter ref="A3:O53">
    <extLst/>
  </autoFilter>
  <mergeCells count="7">
    <mergeCell ref="A4:A27"/>
    <mergeCell ref="A29:A53"/>
    <mergeCell ref="A55:A64"/>
    <mergeCell ref="A66:A75"/>
    <mergeCell ref="A77:A126"/>
    <mergeCell ref="A128:A177"/>
    <mergeCell ref="A1:K2"/>
  </mergeCells>
  <dataValidations count="9">
    <dataValidation type="list" allowBlank="1" showInputMessage="1" showErrorMessage="1" sqref="D29:D38 E29:E38 G29:G38">
      <formula1>[5]索引!#REF!</formula1>
    </dataValidation>
    <dataValidation type="list" allowBlank="1" showInputMessage="1" showErrorMessage="1" sqref="D4 D21 D46 D5:D9 D10:D11 D12:D13 D19:D20 D26:D28">
      <formula1>索引!$A$3:$A$26</formula1>
    </dataValidation>
    <dataValidation type="list" allowBlank="1" showInputMessage="1" showErrorMessage="1" sqref="D25">
      <formula1>[2]索引!#REF!</formula1>
    </dataValidation>
    <dataValidation type="list" allowBlank="1" showInputMessage="1" showErrorMessage="1" sqref="J4 J19 J20 I27 J27 I28 J28 I54 I4:I18 I19:I20 I21:I22 I39:I53 J5:J18 J21:J22 J39:J53 I25:J26 I29:J38">
      <formula1>索引!$D$3:$D$4</formula1>
    </dataValidation>
    <dataValidation type="list" allowBlank="1" showInputMessage="1" showErrorMessage="1" sqref="D22 D23 D24 I23:J24">
      <formula1>[4]索引!#REF!</formula1>
    </dataValidation>
    <dataValidation type="list" allowBlank="1" showInputMessage="1" showErrorMessage="1" sqref="G39 D14:D18 D39:D45 D47:D54 E39:E45 E47:E54 G40:G41 G42:G45 G47:G50 G51:G52 G53:G54">
      <formula1>[1]索引!#REF!</formula1>
    </dataValidation>
    <dataValidation type="list" allowBlank="1" showInputMessage="1" showErrorMessage="1" sqref="E12 E28 G28 E46 G46 E65 G65 E4:E9 E10:E11 E13:E18 E19:E21 E22:E23 E24:E27 E57:E59 E60:E64 E66:E75 G4:G9 G10:G11 G12:G13 G14:G18 G19:G21 G22:G23 G24:G27 G57:G59 G60:G64 G66:G75">
      <formula1>索引!$C$3:$C$20</formula1>
    </dataValidation>
    <dataValidation type="list" allowBlank="1" showInputMessage="1" showErrorMessage="1" sqref="D55:D56 E55:E56 G55:G56">
      <formula1>[3]索引!#REF!</formula1>
    </dataValidation>
    <dataValidation type="list" allowBlank="1" showInputMessage="1" showErrorMessage="1" sqref="D57:D59 D60:D75">
      <formula1>索引!$B$3:$B$100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D75"/>
  <sheetViews>
    <sheetView workbookViewId="0">
      <selection activeCell="D23" sqref="D23"/>
    </sheetView>
  </sheetViews>
  <sheetFormatPr defaultColWidth="9" defaultRowHeight="16.5" outlineLevelCol="3"/>
  <cols>
    <col min="1" max="1" width="57.25" style="86" customWidth="1"/>
    <col min="2" max="3" width="14.875" style="86" customWidth="1"/>
  </cols>
  <sheetData>
    <row r="3" spans="1:4">
      <c r="A3" s="26" t="s">
        <v>27</v>
      </c>
      <c r="B3" s="87" t="s">
        <v>77</v>
      </c>
      <c r="C3" s="88" t="s">
        <v>3</v>
      </c>
      <c r="D3" s="89" t="s">
        <v>179</v>
      </c>
    </row>
    <row r="4" spans="1:4">
      <c r="A4" s="26" t="s">
        <v>28</v>
      </c>
      <c r="B4" s="90" t="s">
        <v>78</v>
      </c>
      <c r="C4" s="91" t="s">
        <v>4</v>
      </c>
      <c r="D4" s="89" t="s">
        <v>174</v>
      </c>
    </row>
    <row r="5" spans="1:4">
      <c r="A5" s="24" t="s">
        <v>29</v>
      </c>
      <c r="B5" s="90" t="s">
        <v>79</v>
      </c>
      <c r="C5" s="91" t="s">
        <v>5</v>
      </c>
      <c r="D5" s="92"/>
    </row>
    <row r="6" spans="1:3">
      <c r="A6" s="26" t="s">
        <v>30</v>
      </c>
      <c r="B6" s="90" t="s">
        <v>80</v>
      </c>
      <c r="C6" s="91" t="s">
        <v>6</v>
      </c>
    </row>
    <row r="7" spans="1:3">
      <c r="A7" s="26" t="s">
        <v>31</v>
      </c>
      <c r="B7" s="90" t="s">
        <v>81</v>
      </c>
      <c r="C7" s="91" t="s">
        <v>7</v>
      </c>
    </row>
    <row r="8" spans="1:3">
      <c r="A8" s="26" t="s">
        <v>32</v>
      </c>
      <c r="B8" s="90" t="s">
        <v>82</v>
      </c>
      <c r="C8" s="91" t="s">
        <v>9</v>
      </c>
    </row>
    <row r="9" spans="1:3">
      <c r="A9" s="24" t="s">
        <v>33</v>
      </c>
      <c r="B9" s="90" t="s">
        <v>83</v>
      </c>
      <c r="C9" s="91" t="s">
        <v>10</v>
      </c>
    </row>
    <row r="10" spans="1:3">
      <c r="A10" s="26" t="s">
        <v>34</v>
      </c>
      <c r="B10" s="90" t="s">
        <v>84</v>
      </c>
      <c r="C10" s="91" t="s">
        <v>11</v>
      </c>
    </row>
    <row r="11" spans="1:3">
      <c r="A11" s="24" t="s">
        <v>35</v>
      </c>
      <c r="B11" s="90" t="s">
        <v>85</v>
      </c>
      <c r="C11" s="93" t="s">
        <v>13</v>
      </c>
    </row>
    <row r="12" spans="1:3">
      <c r="A12" s="24" t="s">
        <v>36</v>
      </c>
      <c r="B12" s="94" t="s">
        <v>86</v>
      </c>
      <c r="C12" s="93" t="s">
        <v>14</v>
      </c>
    </row>
    <row r="13" spans="1:3">
      <c r="A13" s="24" t="s">
        <v>37</v>
      </c>
      <c r="B13" s="94" t="s">
        <v>87</v>
      </c>
      <c r="C13" s="93" t="s">
        <v>16</v>
      </c>
    </row>
    <row r="14" spans="1:3">
      <c r="A14" s="24" t="s">
        <v>38</v>
      </c>
      <c r="B14" s="94" t="s">
        <v>88</v>
      </c>
      <c r="C14" s="93" t="s">
        <v>17</v>
      </c>
    </row>
    <row r="15" spans="1:3">
      <c r="A15" s="24" t="s">
        <v>39</v>
      </c>
      <c r="B15" s="94" t="s">
        <v>89</v>
      </c>
      <c r="C15" s="93" t="s">
        <v>19</v>
      </c>
    </row>
    <row r="16" spans="1:3">
      <c r="A16" s="24" t="s">
        <v>40</v>
      </c>
      <c r="B16" s="94" t="s">
        <v>90</v>
      </c>
      <c r="C16" s="95" t="s">
        <v>20</v>
      </c>
    </row>
    <row r="17" spans="1:3">
      <c r="A17" s="24" t="s">
        <v>41</v>
      </c>
      <c r="B17" s="94" t="s">
        <v>91</v>
      </c>
      <c r="C17" s="95" t="s">
        <v>21</v>
      </c>
    </row>
    <row r="18" spans="1:3">
      <c r="A18" s="26" t="s">
        <v>43</v>
      </c>
      <c r="B18" s="94" t="s">
        <v>92</v>
      </c>
      <c r="C18" s="95" t="s">
        <v>22</v>
      </c>
    </row>
    <row r="19" spans="1:3">
      <c r="A19" s="26" t="s">
        <v>44</v>
      </c>
      <c r="B19" s="94" t="s">
        <v>93</v>
      </c>
      <c r="C19" s="96" t="s">
        <v>23</v>
      </c>
    </row>
    <row r="20" spans="1:3">
      <c r="A20" s="26" t="s">
        <v>45</v>
      </c>
      <c r="B20" s="97" t="s">
        <v>94</v>
      </c>
      <c r="C20" s="95" t="s">
        <v>24</v>
      </c>
    </row>
    <row r="21" spans="1:3">
      <c r="A21" s="26" t="s">
        <v>46</v>
      </c>
      <c r="B21" s="97" t="s">
        <v>95</v>
      </c>
      <c r="C21" s="95"/>
    </row>
    <row r="22" spans="1:3">
      <c r="A22" s="26" t="s">
        <v>47</v>
      </c>
      <c r="B22" s="97" t="s">
        <v>96</v>
      </c>
      <c r="C22" s="98"/>
    </row>
    <row r="23" spans="1:3">
      <c r="A23" s="26" t="s">
        <v>49</v>
      </c>
      <c r="B23" s="99" t="s">
        <v>99</v>
      </c>
      <c r="C23" s="98"/>
    </row>
    <row r="24" spans="1:3">
      <c r="A24" s="26" t="s">
        <v>50</v>
      </c>
      <c r="B24" s="97" t="s">
        <v>100</v>
      </c>
      <c r="C24" s="98"/>
    </row>
    <row r="25" spans="1:3">
      <c r="A25" s="26" t="s">
        <v>52</v>
      </c>
      <c r="B25" s="97" t="s">
        <v>101</v>
      </c>
      <c r="C25" s="98"/>
    </row>
    <row r="26" spans="1:3">
      <c r="A26" s="100" t="s">
        <v>54</v>
      </c>
      <c r="B26" s="101" t="s">
        <v>102</v>
      </c>
      <c r="C26" s="98"/>
    </row>
    <row r="27" spans="2:3">
      <c r="B27" s="101" t="s">
        <v>103</v>
      </c>
      <c r="C27" s="98"/>
    </row>
    <row r="28" spans="2:3">
      <c r="B28" s="101" t="s">
        <v>104</v>
      </c>
      <c r="C28" s="98"/>
    </row>
    <row r="29" spans="2:3">
      <c r="B29" s="101" t="s">
        <v>105</v>
      </c>
      <c r="C29" s="98"/>
    </row>
    <row r="30" spans="2:3">
      <c r="B30" s="101" t="s">
        <v>106</v>
      </c>
      <c r="C30" s="98"/>
    </row>
    <row r="31" spans="2:3">
      <c r="B31" s="101" t="s">
        <v>107</v>
      </c>
      <c r="C31" s="98"/>
    </row>
    <row r="32" spans="2:3">
      <c r="B32" s="101" t="s">
        <v>108</v>
      </c>
      <c r="C32" s="98"/>
    </row>
    <row r="33" spans="2:3">
      <c r="B33" s="101" t="s">
        <v>109</v>
      </c>
      <c r="C33" s="98"/>
    </row>
    <row r="34" spans="2:3">
      <c r="B34" s="101" t="s">
        <v>110</v>
      </c>
      <c r="C34" s="98"/>
    </row>
    <row r="35" spans="2:3">
      <c r="B35" s="101" t="s">
        <v>111</v>
      </c>
      <c r="C35" s="102"/>
    </row>
    <row r="36" spans="2:3">
      <c r="B36" s="101" t="s">
        <v>113</v>
      </c>
      <c r="C36" s="102"/>
    </row>
    <row r="37" spans="2:3">
      <c r="B37" s="101" t="s">
        <v>114</v>
      </c>
      <c r="C37" s="102"/>
    </row>
    <row r="38" spans="2:3">
      <c r="B38" s="101" t="s">
        <v>115</v>
      </c>
      <c r="C38" s="102"/>
    </row>
    <row r="39" spans="2:3">
      <c r="B39" s="103" t="s">
        <v>116</v>
      </c>
      <c r="C39" s="102"/>
    </row>
    <row r="40" spans="2:3">
      <c r="B40" s="103" t="s">
        <v>117</v>
      </c>
      <c r="C40" s="102"/>
    </row>
    <row r="41" spans="2:3">
      <c r="B41" s="103" t="s">
        <v>118</v>
      </c>
      <c r="C41" s="102"/>
    </row>
    <row r="42" spans="2:3">
      <c r="B42" s="103" t="s">
        <v>119</v>
      </c>
      <c r="C42" s="98"/>
    </row>
    <row r="43" spans="2:3">
      <c r="B43" s="103" t="s">
        <v>120</v>
      </c>
      <c r="C43" s="98"/>
    </row>
    <row r="44" spans="2:3">
      <c r="B44" s="103" t="s">
        <v>121</v>
      </c>
      <c r="C44" s="104"/>
    </row>
    <row r="45" spans="2:3">
      <c r="B45" s="103" t="s">
        <v>122</v>
      </c>
      <c r="C45" s="104"/>
    </row>
    <row r="46" spans="2:3">
      <c r="B46" s="101" t="s">
        <v>123</v>
      </c>
      <c r="C46" s="104"/>
    </row>
    <row r="47" spans="2:3">
      <c r="B47" s="101" t="s">
        <v>124</v>
      </c>
      <c r="C47" s="104"/>
    </row>
    <row r="48" spans="2:3">
      <c r="B48" s="105" t="s">
        <v>125</v>
      </c>
      <c r="C48" s="98"/>
    </row>
    <row r="49" spans="2:3">
      <c r="B49" s="105" t="s">
        <v>126</v>
      </c>
      <c r="C49" s="98"/>
    </row>
    <row r="50" spans="2:3">
      <c r="B50" s="105" t="s">
        <v>127</v>
      </c>
      <c r="C50" s="98"/>
    </row>
    <row r="51" spans="2:3">
      <c r="B51" s="105" t="s">
        <v>128</v>
      </c>
      <c r="C51" s="98"/>
    </row>
    <row r="52" spans="2:3">
      <c r="B52" s="101" t="s">
        <v>129</v>
      </c>
      <c r="C52" s="98"/>
    </row>
    <row r="53" spans="2:3">
      <c r="B53" s="101" t="s">
        <v>130</v>
      </c>
      <c r="C53" s="98"/>
    </row>
    <row r="54" spans="2:3">
      <c r="B54" s="101" t="s">
        <v>131</v>
      </c>
      <c r="C54" s="102"/>
    </row>
    <row r="55" spans="2:3">
      <c r="B55" s="101" t="s">
        <v>132</v>
      </c>
      <c r="C55" s="98"/>
    </row>
    <row r="56" spans="2:3">
      <c r="B56" s="101" t="s">
        <v>133</v>
      </c>
      <c r="C56" s="98"/>
    </row>
    <row r="57" spans="2:3">
      <c r="B57" s="101" t="s">
        <v>134</v>
      </c>
      <c r="C57" s="98"/>
    </row>
    <row r="58" spans="2:3">
      <c r="B58" s="103" t="s">
        <v>136</v>
      </c>
      <c r="C58" s="98"/>
    </row>
    <row r="59" spans="2:3">
      <c r="B59" s="101" t="s">
        <v>137</v>
      </c>
      <c r="C59" s="98"/>
    </row>
    <row r="60" spans="2:3">
      <c r="B60" s="101" t="s">
        <v>138</v>
      </c>
      <c r="C60" s="98"/>
    </row>
    <row r="61" spans="2:3">
      <c r="B61" s="101" t="s">
        <v>85</v>
      </c>
      <c r="C61" s="98"/>
    </row>
    <row r="62" spans="2:3">
      <c r="B62" s="101" t="s">
        <v>139</v>
      </c>
      <c r="C62" s="98"/>
    </row>
    <row r="63" spans="2:3">
      <c r="B63" s="101" t="s">
        <v>140</v>
      </c>
      <c r="C63" s="98"/>
    </row>
    <row r="64" spans="2:3">
      <c r="B64" s="101" t="s">
        <v>141</v>
      </c>
      <c r="C64" s="98"/>
    </row>
    <row r="65" spans="2:3">
      <c r="B65" s="101" t="s">
        <v>142</v>
      </c>
      <c r="C65" s="98"/>
    </row>
    <row r="66" spans="2:3">
      <c r="B66" s="101" t="s">
        <v>143</v>
      </c>
      <c r="C66" s="98"/>
    </row>
    <row r="67" spans="2:3">
      <c r="B67" s="101" t="s">
        <v>144</v>
      </c>
      <c r="C67" s="98"/>
    </row>
    <row r="68" spans="2:3">
      <c r="B68" s="101" t="s">
        <v>145</v>
      </c>
      <c r="C68" s="102"/>
    </row>
    <row r="69" spans="2:3">
      <c r="B69" s="101" t="s">
        <v>146</v>
      </c>
      <c r="C69" s="102"/>
    </row>
    <row r="70" spans="2:3">
      <c r="B70" s="101" t="s">
        <v>147</v>
      </c>
      <c r="C70" s="102"/>
    </row>
    <row r="71" spans="2:3">
      <c r="B71" s="101" t="s">
        <v>148</v>
      </c>
      <c r="C71" s="102"/>
    </row>
    <row r="72" spans="2:2">
      <c r="B72" s="103" t="s">
        <v>150</v>
      </c>
    </row>
    <row r="73" spans="2:2">
      <c r="B73" s="103" t="s">
        <v>151</v>
      </c>
    </row>
    <row r="74" spans="2:2">
      <c r="B74" s="103" t="s">
        <v>152</v>
      </c>
    </row>
    <row r="75" spans="2:2">
      <c r="B75" s="103" t="s">
        <v>153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T111"/>
  <sheetViews>
    <sheetView workbookViewId="0">
      <selection activeCell="A1" sqref="$A1:$XFD1048576"/>
    </sheetView>
  </sheetViews>
  <sheetFormatPr defaultColWidth="9" defaultRowHeight="13.5"/>
  <cols>
    <col min="1" max="1" width="39.125" style="43" customWidth="1"/>
    <col min="2" max="3" width="22.625" style="43" customWidth="1"/>
    <col min="4" max="5" width="19.375" style="43" customWidth="1"/>
    <col min="6" max="6" width="18.25" style="43" customWidth="1"/>
    <col min="7" max="7" width="20.375" style="43" customWidth="1"/>
    <col min="8" max="8" width="21.5083333333333" style="43" customWidth="1"/>
    <col min="9" max="9" width="19.375" style="43" customWidth="1"/>
    <col min="10" max="10" width="10.375" style="43" customWidth="1"/>
    <col min="11" max="11" width="16" style="43" customWidth="1"/>
    <col min="12" max="12" width="10.375" style="43" customWidth="1"/>
    <col min="13" max="14" width="17.125" style="43" customWidth="1"/>
    <col min="15" max="20" width="18.25" style="43" customWidth="1"/>
    <col min="21" max="21" width="16" style="43" customWidth="1"/>
    <col min="22" max="22" width="17.125" style="43" customWidth="1"/>
    <col min="23" max="23" width="18.25" style="43" customWidth="1"/>
    <col min="24" max="25" width="17.125" style="43" customWidth="1"/>
    <col min="26" max="26" width="18.25" style="43" customWidth="1"/>
    <col min="27" max="27" width="17.125" style="43" customWidth="1"/>
    <col min="28" max="28" width="16" style="43" customWidth="1"/>
    <col min="29" max="29" width="17.125" style="43" customWidth="1"/>
    <col min="30" max="30" width="16" style="43" customWidth="1"/>
    <col min="31" max="32" width="17.125" style="43" customWidth="1"/>
    <col min="33" max="34" width="18.25" style="43" customWidth="1"/>
    <col min="35" max="36" width="17.125" style="43" customWidth="1"/>
    <col min="37" max="37" width="18.25" style="43" customWidth="1"/>
    <col min="38" max="40" width="17.125" style="43" customWidth="1"/>
    <col min="41" max="41" width="18.25" style="43" customWidth="1"/>
    <col min="42" max="47" width="17.125" style="43" customWidth="1"/>
    <col min="48" max="48" width="16" style="43" customWidth="1"/>
    <col min="49" max="49" width="17.125" style="43" customWidth="1"/>
    <col min="50" max="51" width="16" style="43" customWidth="1"/>
    <col min="52" max="53" width="17.125" style="43" customWidth="1"/>
    <col min="54" max="69" width="16" style="43" customWidth="1"/>
    <col min="70" max="70" width="17.125" style="43" customWidth="1"/>
    <col min="71" max="72" width="16" style="43" customWidth="1"/>
    <col min="73" max="73" width="13.75" style="43" customWidth="1"/>
    <col min="74" max="76" width="16" style="43" customWidth="1"/>
    <col min="77" max="77" width="18.25" style="43" customWidth="1"/>
    <col min="78" max="78" width="16" style="43" customWidth="1"/>
    <col min="79" max="79" width="17.125" style="43" customWidth="1"/>
    <col min="80" max="80" width="14.875" style="43" customWidth="1"/>
    <col min="81" max="81" width="16" style="43" customWidth="1"/>
    <col min="82" max="82" width="14.875" style="43" customWidth="1"/>
    <col min="83" max="85" width="16" style="43" customWidth="1"/>
    <col min="86" max="86" width="17.125" style="43" customWidth="1"/>
    <col min="87" max="88" width="16" style="43" customWidth="1"/>
    <col min="89" max="89" width="13.75" style="43" customWidth="1"/>
    <col min="90" max="91" width="16" style="43" customWidth="1"/>
    <col min="92" max="92" width="14.875" style="43" customWidth="1"/>
    <col min="93" max="93" width="16" style="43" customWidth="1"/>
    <col min="94" max="94" width="13.75" style="43" customWidth="1"/>
    <col min="95" max="95" width="17.125" style="43" customWidth="1"/>
    <col min="96" max="96" width="14.875" style="43" customWidth="1"/>
    <col min="97" max="97" width="17.125" style="43" customWidth="1"/>
    <col min="98" max="102" width="16" style="43" customWidth="1"/>
    <col min="103" max="103" width="17.125" style="43" customWidth="1"/>
    <col min="104" max="104" width="14.875" style="43" customWidth="1"/>
    <col min="105" max="105" width="20.375" style="43" customWidth="1"/>
    <col min="106" max="110" width="16" style="43" customWidth="1"/>
    <col min="111" max="111" width="22.125" style="43" customWidth="1"/>
    <col min="112" max="112" width="15.375" style="43" customWidth="1"/>
    <col min="113" max="114" width="20.375" style="43" customWidth="1"/>
    <col min="115" max="115" width="17.125" style="43" customWidth="1"/>
    <col min="116" max="116" width="18.75" style="43" customWidth="1"/>
    <col min="117" max="117" width="15.375" style="43" customWidth="1"/>
    <col min="118" max="118" width="17.125" style="43" customWidth="1"/>
    <col min="119" max="119" width="15.375" style="43" customWidth="1"/>
    <col min="120" max="121" width="17.125" style="43" customWidth="1"/>
    <col min="122" max="122" width="22.125" style="43" customWidth="1"/>
    <col min="123" max="123" width="15.375" style="43" customWidth="1"/>
    <col min="124" max="124" width="12.75" style="43" customWidth="1"/>
    <col min="125" max="16384" width="9" style="43"/>
  </cols>
  <sheetData>
    <row r="1" s="44" customFormat="1" spans="1:123">
      <c r="A1" s="66" t="s">
        <v>1</v>
      </c>
      <c r="B1" s="67" t="s">
        <v>198</v>
      </c>
      <c r="C1" s="68" t="s">
        <v>199</v>
      </c>
      <c r="D1" s="67" t="s">
        <v>200</v>
      </c>
      <c r="E1" s="67" t="s">
        <v>201</v>
      </c>
      <c r="F1" s="67" t="s">
        <v>202</v>
      </c>
      <c r="G1" s="67" t="s">
        <v>203</v>
      </c>
      <c r="H1" s="67" t="s">
        <v>204</v>
      </c>
      <c r="I1" s="50" t="s">
        <v>4</v>
      </c>
      <c r="J1" s="50" t="s">
        <v>205</v>
      </c>
      <c r="K1" s="50" t="s">
        <v>206</v>
      </c>
      <c r="L1" s="50" t="s">
        <v>207</v>
      </c>
      <c r="M1" s="50" t="s">
        <v>208</v>
      </c>
      <c r="N1" s="50" t="s">
        <v>5</v>
      </c>
      <c r="O1" s="50" t="s">
        <v>7</v>
      </c>
      <c r="P1" s="50" t="s">
        <v>209</v>
      </c>
      <c r="Q1" s="50" t="s">
        <v>210</v>
      </c>
      <c r="R1" s="50" t="s">
        <v>211</v>
      </c>
      <c r="S1" s="50" t="s">
        <v>6</v>
      </c>
      <c r="T1" s="50" t="s">
        <v>13</v>
      </c>
      <c r="U1" s="50" t="s">
        <v>14</v>
      </c>
      <c r="V1" s="50" t="s">
        <v>16</v>
      </c>
      <c r="W1" s="50" t="s">
        <v>17</v>
      </c>
      <c r="X1" s="50" t="s">
        <v>24</v>
      </c>
      <c r="Y1" s="50" t="s">
        <v>23</v>
      </c>
      <c r="Z1" s="54" t="s">
        <v>19</v>
      </c>
      <c r="AA1" s="54" t="s">
        <v>20</v>
      </c>
      <c r="AB1" s="54" t="s">
        <v>21</v>
      </c>
      <c r="AC1" s="54" t="s">
        <v>22</v>
      </c>
      <c r="AD1" s="54" t="s">
        <v>11</v>
      </c>
      <c r="AE1" s="54" t="s">
        <v>9</v>
      </c>
      <c r="AF1" s="54" t="s">
        <v>10</v>
      </c>
      <c r="AG1" s="54" t="s">
        <v>212</v>
      </c>
      <c r="AH1" s="54" t="s">
        <v>213</v>
      </c>
      <c r="AI1" s="54" t="s">
        <v>214</v>
      </c>
      <c r="AJ1" s="54" t="s">
        <v>215</v>
      </c>
      <c r="AK1" s="54" t="s">
        <v>216</v>
      </c>
      <c r="AL1" s="54" t="s">
        <v>217</v>
      </c>
      <c r="AM1" s="50" t="s">
        <v>218</v>
      </c>
      <c r="AN1" s="50" t="s">
        <v>219</v>
      </c>
      <c r="AO1" s="50" t="s">
        <v>220</v>
      </c>
      <c r="AP1" s="50" t="s">
        <v>221</v>
      </c>
      <c r="AQ1" s="50" t="s">
        <v>222</v>
      </c>
      <c r="AR1" s="50" t="s">
        <v>223</v>
      </c>
      <c r="AS1" s="50" t="s">
        <v>224</v>
      </c>
      <c r="AT1" s="50" t="s">
        <v>225</v>
      </c>
      <c r="AU1" s="50" t="s">
        <v>226</v>
      </c>
      <c r="AV1" s="50" t="s">
        <v>227</v>
      </c>
      <c r="AW1" s="50" t="s">
        <v>228</v>
      </c>
      <c r="AX1" s="50" t="s">
        <v>229</v>
      </c>
      <c r="AY1" s="50" t="s">
        <v>230</v>
      </c>
      <c r="AZ1" s="50" t="s">
        <v>231</v>
      </c>
      <c r="BA1" s="50" t="s">
        <v>232</v>
      </c>
      <c r="BB1" s="50" t="s">
        <v>233</v>
      </c>
      <c r="BC1" s="50" t="s">
        <v>234</v>
      </c>
      <c r="BD1" s="50" t="s">
        <v>235</v>
      </c>
      <c r="BE1" s="50" t="s">
        <v>236</v>
      </c>
      <c r="BF1" s="50" t="s">
        <v>237</v>
      </c>
      <c r="BG1" s="50" t="s">
        <v>238</v>
      </c>
      <c r="BH1" s="50" t="s">
        <v>239</v>
      </c>
      <c r="BI1" s="50" t="s">
        <v>240</v>
      </c>
      <c r="BJ1" s="50" t="s">
        <v>241</v>
      </c>
      <c r="BK1" s="50" t="s">
        <v>242</v>
      </c>
      <c r="BL1" s="50" t="s">
        <v>243</v>
      </c>
      <c r="BM1" s="50" t="s">
        <v>244</v>
      </c>
      <c r="BN1" s="50" t="s">
        <v>245</v>
      </c>
      <c r="BO1" s="50" t="s">
        <v>246</v>
      </c>
      <c r="BP1" s="50" t="s">
        <v>247</v>
      </c>
      <c r="BQ1" s="50" t="s">
        <v>248</v>
      </c>
      <c r="BR1" s="50" t="s">
        <v>249</v>
      </c>
      <c r="BS1" s="50" t="s">
        <v>250</v>
      </c>
      <c r="BT1" s="50" t="s">
        <v>251</v>
      </c>
      <c r="BU1" s="50" t="s">
        <v>252</v>
      </c>
      <c r="BV1" s="50" t="s">
        <v>253</v>
      </c>
      <c r="BW1" s="50" t="s">
        <v>254</v>
      </c>
      <c r="BX1" s="50" t="s">
        <v>255</v>
      </c>
      <c r="BY1" s="50" t="s">
        <v>256</v>
      </c>
      <c r="BZ1" s="50" t="s">
        <v>257</v>
      </c>
      <c r="CA1" s="50" t="s">
        <v>258</v>
      </c>
      <c r="CB1" s="50" t="s">
        <v>259</v>
      </c>
      <c r="CC1" s="50" t="s">
        <v>260</v>
      </c>
      <c r="CD1" s="50" t="s">
        <v>261</v>
      </c>
      <c r="CE1" s="50" t="s">
        <v>262</v>
      </c>
      <c r="CF1" s="50" t="s">
        <v>263</v>
      </c>
      <c r="CG1" s="50" t="s">
        <v>264</v>
      </c>
      <c r="CH1" s="50" t="s">
        <v>265</v>
      </c>
      <c r="CI1" s="50" t="s">
        <v>266</v>
      </c>
      <c r="CJ1" s="50" t="s">
        <v>267</v>
      </c>
      <c r="CK1" s="50" t="s">
        <v>268</v>
      </c>
      <c r="CL1" s="50" t="s">
        <v>269</v>
      </c>
      <c r="CM1" s="50" t="s">
        <v>270</v>
      </c>
      <c r="CN1" s="50" t="s">
        <v>271</v>
      </c>
      <c r="CO1" s="50" t="s">
        <v>272</v>
      </c>
      <c r="CP1" s="50" t="s">
        <v>273</v>
      </c>
      <c r="CQ1" s="50" t="s">
        <v>274</v>
      </c>
      <c r="CR1" s="50" t="s">
        <v>275</v>
      </c>
      <c r="CS1" s="50" t="s">
        <v>276</v>
      </c>
      <c r="CT1" s="50" t="s">
        <v>277</v>
      </c>
      <c r="CU1" s="50" t="s">
        <v>278</v>
      </c>
      <c r="CV1" s="50" t="s">
        <v>279</v>
      </c>
      <c r="CW1" s="50" t="s">
        <v>280</v>
      </c>
      <c r="CX1" s="50" t="s">
        <v>281</v>
      </c>
      <c r="CY1" s="50" t="s">
        <v>282</v>
      </c>
      <c r="CZ1" s="50" t="s">
        <v>283</v>
      </c>
      <c r="DA1" s="50" t="s">
        <v>284</v>
      </c>
      <c r="DB1" s="50" t="s">
        <v>285</v>
      </c>
      <c r="DC1" s="50" t="s">
        <v>286</v>
      </c>
      <c r="DD1" s="50" t="s">
        <v>287</v>
      </c>
      <c r="DE1" s="50" t="s">
        <v>288</v>
      </c>
      <c r="DF1" s="50" t="s">
        <v>289</v>
      </c>
      <c r="DG1" s="50" t="s">
        <v>290</v>
      </c>
      <c r="DH1" s="50" t="s">
        <v>291</v>
      </c>
      <c r="DI1" s="50" t="s">
        <v>292</v>
      </c>
      <c r="DJ1" s="50" t="s">
        <v>293</v>
      </c>
      <c r="DK1" s="50" t="s">
        <v>294</v>
      </c>
      <c r="DL1" s="50" t="s">
        <v>295</v>
      </c>
      <c r="DM1" s="50" t="s">
        <v>296</v>
      </c>
      <c r="DN1" s="50" t="s">
        <v>297</v>
      </c>
      <c r="DO1" s="50" t="s">
        <v>298</v>
      </c>
      <c r="DP1" s="50" t="s">
        <v>299</v>
      </c>
      <c r="DQ1" s="50" t="s">
        <v>300</v>
      </c>
      <c r="DR1" s="50" t="s">
        <v>301</v>
      </c>
      <c r="DS1" s="50" t="s">
        <v>302</v>
      </c>
    </row>
    <row r="2" s="64" customFormat="1" spans="1:123">
      <c r="A2" s="69" t="s">
        <v>303</v>
      </c>
      <c r="B2" s="70">
        <v>262794445.41</v>
      </c>
      <c r="C2" s="70">
        <v>241145096.86</v>
      </c>
      <c r="D2" s="70">
        <v>23821688.94</v>
      </c>
      <c r="E2" s="70">
        <v>3192593.55</v>
      </c>
      <c r="F2" s="70">
        <v>547318.48</v>
      </c>
      <c r="G2" s="70">
        <v>6015296.77</v>
      </c>
      <c r="H2" s="70">
        <v>-11927549.1899999</v>
      </c>
      <c r="I2" s="80">
        <v>-38885225.19</v>
      </c>
      <c r="J2" s="80">
        <v>0</v>
      </c>
      <c r="K2" s="80">
        <v>4.88</v>
      </c>
      <c r="L2" s="80">
        <v>0</v>
      </c>
      <c r="M2" s="80">
        <v>0</v>
      </c>
      <c r="N2" s="80">
        <v>471.7</v>
      </c>
      <c r="O2" s="80">
        <v>162359807.13</v>
      </c>
      <c r="P2" s="80">
        <v>74587205.44</v>
      </c>
      <c r="Q2" s="80">
        <v>14466981.11</v>
      </c>
      <c r="R2" s="80">
        <v>28615851.79</v>
      </c>
      <c r="S2" s="80">
        <v>-161.23</v>
      </c>
      <c r="T2" s="80">
        <v>66941244.83</v>
      </c>
      <c r="U2" s="80">
        <v>4993.25</v>
      </c>
      <c r="V2" s="80">
        <v>744705.79</v>
      </c>
      <c r="W2" s="80">
        <v>6896422.8</v>
      </c>
      <c r="X2" s="80">
        <v>0</v>
      </c>
      <c r="Y2" s="80">
        <v>0</v>
      </c>
      <c r="Z2" s="80">
        <v>4283018.85</v>
      </c>
      <c r="AA2" s="80">
        <v>283018.87</v>
      </c>
      <c r="AB2" s="80">
        <v>5183962.26</v>
      </c>
      <c r="AC2" s="80">
        <v>4716981.13</v>
      </c>
      <c r="AD2" s="80">
        <v>390027.43</v>
      </c>
      <c r="AE2" s="80">
        <v>10571575.23</v>
      </c>
      <c r="AF2" s="80">
        <v>17654249.13</v>
      </c>
      <c r="AG2" s="80">
        <v>266406.81</v>
      </c>
      <c r="AH2" s="80">
        <v>63352944.36</v>
      </c>
      <c r="AI2" s="80">
        <v>0</v>
      </c>
      <c r="AJ2" s="80">
        <v>0</v>
      </c>
      <c r="AK2" s="80">
        <v>0</v>
      </c>
      <c r="AL2" s="80">
        <v>0</v>
      </c>
      <c r="AM2" s="80">
        <v>0</v>
      </c>
      <c r="AN2" s="80">
        <v>2986322.74</v>
      </c>
      <c r="AO2" s="80">
        <v>95754133.22</v>
      </c>
      <c r="AP2" s="80">
        <v>3364652.35</v>
      </c>
      <c r="AQ2" s="80">
        <v>4421826.35</v>
      </c>
      <c r="AR2" s="80">
        <v>3662799.87</v>
      </c>
      <c r="AS2" s="80">
        <v>4308858.27</v>
      </c>
      <c r="AT2" s="80">
        <v>4584539.48</v>
      </c>
      <c r="AU2" s="80">
        <v>4290983.64</v>
      </c>
      <c r="AV2" s="80">
        <v>1331697.51</v>
      </c>
      <c r="AW2" s="80">
        <v>4864790.49</v>
      </c>
      <c r="AX2" s="80">
        <v>1399004.62</v>
      </c>
      <c r="AY2" s="80">
        <v>1031377.83</v>
      </c>
      <c r="AZ2" s="80">
        <v>12993988.27</v>
      </c>
      <c r="BA2" s="80">
        <v>1829169.61</v>
      </c>
      <c r="BB2" s="80">
        <v>1110134.28</v>
      </c>
      <c r="BC2" s="80">
        <v>1172973.77</v>
      </c>
      <c r="BD2" s="80">
        <v>1463350.88</v>
      </c>
      <c r="BE2" s="80">
        <v>1319810.31</v>
      </c>
      <c r="BF2" s="80">
        <v>1456872.9</v>
      </c>
      <c r="BG2" s="80">
        <v>1003928.31</v>
      </c>
      <c r="BH2" s="80">
        <v>775989.61</v>
      </c>
      <c r="BI2" s="80">
        <v>1061290.82</v>
      </c>
      <c r="BJ2" s="80">
        <v>1544750.72</v>
      </c>
      <c r="BK2" s="80">
        <v>249643.43</v>
      </c>
      <c r="BL2" s="80">
        <v>500256.06</v>
      </c>
      <c r="BM2" s="80">
        <v>328764.98</v>
      </c>
      <c r="BN2" s="80">
        <v>420385.32</v>
      </c>
      <c r="BO2" s="80">
        <v>364644.67</v>
      </c>
      <c r="BP2" s="80">
        <v>636811.75</v>
      </c>
      <c r="BQ2" s="80">
        <v>406407.89</v>
      </c>
      <c r="BR2" s="80">
        <v>8994.18</v>
      </c>
      <c r="BS2" s="80">
        <v>204833.84</v>
      </c>
      <c r="BT2" s="80">
        <v>332335.66</v>
      </c>
      <c r="BU2" s="80">
        <v>118875.12</v>
      </c>
      <c r="BV2" s="80">
        <v>305536.05</v>
      </c>
      <c r="BW2" s="80">
        <v>474973.78</v>
      </c>
      <c r="BX2" s="80">
        <v>283173.44</v>
      </c>
      <c r="BY2" s="80">
        <v>25444662</v>
      </c>
      <c r="BZ2" s="80">
        <v>97718.96</v>
      </c>
      <c r="CA2" s="80">
        <v>70531.79</v>
      </c>
      <c r="CB2" s="80">
        <v>155139.76</v>
      </c>
      <c r="CC2" s="80">
        <v>207909.73</v>
      </c>
      <c r="CD2" s="80">
        <v>14685.29</v>
      </c>
      <c r="CE2" s="80">
        <v>130958.4</v>
      </c>
      <c r="CF2" s="80">
        <v>315072.08</v>
      </c>
      <c r="CG2" s="80">
        <v>151812.62</v>
      </c>
      <c r="CH2" s="80">
        <v>-129987.84</v>
      </c>
      <c r="CI2" s="80">
        <v>310782.14</v>
      </c>
      <c r="CJ2" s="80">
        <v>146214.95</v>
      </c>
      <c r="CK2" s="80">
        <v>181349.3</v>
      </c>
      <c r="CL2" s="80">
        <v>236205.06</v>
      </c>
      <c r="CM2" s="80">
        <v>157045.21</v>
      </c>
      <c r="CN2" s="80">
        <v>43596.46</v>
      </c>
      <c r="CO2" s="80">
        <v>51286.89</v>
      </c>
      <c r="CP2" s="84">
        <v>98687.88</v>
      </c>
      <c r="CQ2" s="84">
        <v>133193.98</v>
      </c>
      <c r="CR2" s="84">
        <v>29387.01</v>
      </c>
      <c r="CS2" s="84">
        <v>31077.11</v>
      </c>
      <c r="CT2" s="84">
        <v>75518.93</v>
      </c>
      <c r="CU2" s="84">
        <v>203141.35</v>
      </c>
      <c r="CV2" s="84">
        <v>188492.97</v>
      </c>
      <c r="CW2" s="84">
        <v>735491.41</v>
      </c>
      <c r="CX2" s="84">
        <v>326919.9</v>
      </c>
      <c r="CY2" s="84">
        <v>108697.05</v>
      </c>
      <c r="CZ2" s="84">
        <v>130586.15</v>
      </c>
      <c r="DA2" s="84">
        <v>672838.43</v>
      </c>
      <c r="DB2" s="84">
        <v>125035.94</v>
      </c>
      <c r="DC2" s="84">
        <v>88906.12</v>
      </c>
      <c r="DD2" s="84">
        <v>118515.66</v>
      </c>
      <c r="DE2" s="84">
        <v>51352.63</v>
      </c>
      <c r="DF2" s="84">
        <v>593736.13</v>
      </c>
      <c r="DG2" s="84">
        <v>123124.5</v>
      </c>
      <c r="DH2" s="84">
        <v>6957.68</v>
      </c>
      <c r="DI2" s="84">
        <v>369258.75</v>
      </c>
      <c r="DJ2" s="84">
        <v>41065.27</v>
      </c>
      <c r="DK2" s="84">
        <v>181176.47</v>
      </c>
      <c r="DL2" s="84">
        <v>42864.95</v>
      </c>
      <c r="DM2" s="84">
        <v>10070.11</v>
      </c>
      <c r="DN2" s="84">
        <v>41962.68</v>
      </c>
      <c r="DO2" s="84">
        <v>5996.69</v>
      </c>
      <c r="DP2" s="84">
        <v>1225.18</v>
      </c>
      <c r="DQ2" s="84">
        <v>278.14</v>
      </c>
      <c r="DR2" s="84">
        <v>2329.51</v>
      </c>
      <c r="DS2" s="84">
        <v>2835.78</v>
      </c>
    </row>
    <row r="3" s="43" customFormat="1" spans="1:123">
      <c r="A3" s="71" t="s">
        <v>304</v>
      </c>
      <c r="B3" s="72">
        <v>46917102</v>
      </c>
      <c r="C3" s="73">
        <v>37713426.65</v>
      </c>
      <c r="D3" s="73">
        <v>484093.05</v>
      </c>
      <c r="E3" s="73">
        <v>34764.69</v>
      </c>
      <c r="F3" s="74">
        <v>51573.98</v>
      </c>
      <c r="G3" s="73">
        <v>8819662.63</v>
      </c>
      <c r="H3" s="73">
        <v>-186418.99999996</v>
      </c>
      <c r="I3" s="52">
        <v>-38822497.89</v>
      </c>
      <c r="J3" s="52">
        <v>0</v>
      </c>
      <c r="K3" s="52">
        <v>4.88</v>
      </c>
      <c r="L3" s="52">
        <v>0</v>
      </c>
      <c r="M3" s="52">
        <v>0</v>
      </c>
      <c r="N3" s="52">
        <v>0</v>
      </c>
      <c r="O3" s="80">
        <v>63693308.53</v>
      </c>
      <c r="P3" s="80">
        <v>12818630.21</v>
      </c>
      <c r="Q3" s="80">
        <v>0</v>
      </c>
      <c r="R3" s="80">
        <v>23980.92</v>
      </c>
      <c r="S3" s="52">
        <v>0</v>
      </c>
      <c r="T3" s="80">
        <v>11404712.09</v>
      </c>
      <c r="U3" s="80">
        <v>0</v>
      </c>
      <c r="V3" s="52">
        <v>1413918.12</v>
      </c>
      <c r="W3" s="80">
        <v>0</v>
      </c>
      <c r="X3" s="52">
        <v>0</v>
      </c>
      <c r="Y3" s="52">
        <v>0</v>
      </c>
      <c r="Z3" s="52">
        <v>0</v>
      </c>
      <c r="AA3" s="52">
        <v>0</v>
      </c>
      <c r="AB3" s="52">
        <v>0</v>
      </c>
      <c r="AC3" s="52">
        <v>0</v>
      </c>
      <c r="AD3" s="52">
        <v>23980.92</v>
      </c>
      <c r="AE3" s="52">
        <v>0</v>
      </c>
      <c r="AF3" s="52">
        <v>0</v>
      </c>
      <c r="AG3" s="52">
        <v>0</v>
      </c>
      <c r="AH3" s="52">
        <v>63743433.41</v>
      </c>
      <c r="AI3" s="52">
        <v>0</v>
      </c>
      <c r="AJ3" s="52">
        <v>0</v>
      </c>
      <c r="AK3" s="52">
        <v>0</v>
      </c>
      <c r="AL3" s="52">
        <v>0</v>
      </c>
      <c r="AM3" s="52">
        <v>0</v>
      </c>
      <c r="AN3" s="52">
        <v>-37175.76</v>
      </c>
      <c r="AO3" s="79">
        <v>-12949.12</v>
      </c>
      <c r="AP3" s="52">
        <v>-172.54</v>
      </c>
      <c r="AQ3" s="52">
        <v>-101.51</v>
      </c>
      <c r="AR3" s="52">
        <v>-244.43</v>
      </c>
      <c r="AS3" s="52">
        <v>-242.76</v>
      </c>
      <c r="AT3" s="52">
        <v>-513.36</v>
      </c>
      <c r="AU3" s="52">
        <v>-120.23</v>
      </c>
      <c r="AV3" s="52">
        <v>-52.86</v>
      </c>
      <c r="AW3" s="52">
        <v>-209.83</v>
      </c>
      <c r="AX3" s="52">
        <v>-273.1</v>
      </c>
      <c r="AY3" s="52">
        <v>-9.69</v>
      </c>
      <c r="AZ3" s="52">
        <v>-3968.71</v>
      </c>
      <c r="BA3" s="52">
        <v>-551.04</v>
      </c>
      <c r="BB3" s="52">
        <v>-23.35</v>
      </c>
      <c r="BC3" s="52">
        <v>-40.16</v>
      </c>
      <c r="BD3" s="52">
        <v>-17.67</v>
      </c>
      <c r="BE3" s="52">
        <v>-41.93</v>
      </c>
      <c r="BF3" s="52">
        <v>-45.19</v>
      </c>
      <c r="BG3" s="52">
        <v>-65.49</v>
      </c>
      <c r="BH3" s="52">
        <v>-5.46</v>
      </c>
      <c r="BI3" s="52">
        <v>-22.89</v>
      </c>
      <c r="BJ3" s="52">
        <v>-27.79</v>
      </c>
      <c r="BK3" s="52">
        <v>-21.28</v>
      </c>
      <c r="BL3" s="52">
        <v>-52.46</v>
      </c>
      <c r="BM3" s="52">
        <v>-3.28</v>
      </c>
      <c r="BN3" s="52">
        <v>-4.79</v>
      </c>
      <c r="BO3" s="52">
        <v>-24.16</v>
      </c>
      <c r="BP3" s="52">
        <v>-6.4</v>
      </c>
      <c r="BQ3" s="52">
        <v>-56.05</v>
      </c>
      <c r="BR3" s="52">
        <v>-2636.88</v>
      </c>
      <c r="BS3" s="52">
        <v>-1.25</v>
      </c>
      <c r="BT3" s="52">
        <v>-5.14</v>
      </c>
      <c r="BU3" s="52">
        <v>-7.38</v>
      </c>
      <c r="BV3" s="52">
        <v>-13.26</v>
      </c>
      <c r="BW3" s="52">
        <v>0</v>
      </c>
      <c r="BX3" s="52">
        <v>-1.95</v>
      </c>
      <c r="BY3" s="52">
        <v>-2098.35</v>
      </c>
      <c r="BZ3" s="52">
        <v>-4</v>
      </c>
      <c r="CA3" s="52">
        <v>0</v>
      </c>
      <c r="CB3" s="52">
        <v>0</v>
      </c>
      <c r="CC3" s="52">
        <v>0</v>
      </c>
      <c r="CD3" s="52">
        <v>-0.33</v>
      </c>
      <c r="CE3" s="52">
        <v>-14.61</v>
      </c>
      <c r="CF3" s="52">
        <v>-1.95</v>
      </c>
      <c r="CG3" s="52">
        <v>-78.84</v>
      </c>
      <c r="CH3" s="52">
        <v>0</v>
      </c>
      <c r="CI3" s="52">
        <v>0</v>
      </c>
      <c r="CJ3" s="52">
        <v>-0.01</v>
      </c>
      <c r="CK3" s="52">
        <v>-4.51</v>
      </c>
      <c r="CL3" s="52">
        <v>-2.3</v>
      </c>
      <c r="CM3" s="52">
        <v>-4.29</v>
      </c>
      <c r="CN3" s="52">
        <v>-0.46</v>
      </c>
      <c r="CO3" s="52">
        <v>-0.83</v>
      </c>
      <c r="CP3" s="52">
        <v>0</v>
      </c>
      <c r="CQ3" s="52">
        <v>-2.85</v>
      </c>
      <c r="CR3" s="52">
        <v>0</v>
      </c>
      <c r="CS3" s="52">
        <v>-0.03</v>
      </c>
      <c r="CT3" s="52">
        <v>0</v>
      </c>
      <c r="CU3" s="52">
        <v>0</v>
      </c>
      <c r="CV3" s="52">
        <v>-0.96</v>
      </c>
      <c r="CW3" s="52">
        <v>-70.5</v>
      </c>
      <c r="CX3" s="52">
        <v>0</v>
      </c>
      <c r="CY3" s="52">
        <v>0</v>
      </c>
      <c r="CZ3" s="52">
        <v>-3.92</v>
      </c>
      <c r="DA3" s="52">
        <v>-608.64</v>
      </c>
      <c r="DB3" s="52">
        <v>-437.6</v>
      </c>
      <c r="DC3" s="52">
        <v>0</v>
      </c>
      <c r="DD3" s="52">
        <v>0</v>
      </c>
      <c r="DE3" s="52">
        <v>0</v>
      </c>
      <c r="DF3" s="52">
        <v>-14.39</v>
      </c>
      <c r="DG3" s="52">
        <v>-4.57</v>
      </c>
      <c r="DH3" s="52">
        <v>0</v>
      </c>
      <c r="DI3" s="52">
        <v>-0.07</v>
      </c>
      <c r="DJ3" s="52">
        <v>-0.17</v>
      </c>
      <c r="DK3" s="52">
        <v>-10.59</v>
      </c>
      <c r="DL3" s="52">
        <v>0</v>
      </c>
      <c r="DM3" s="52">
        <v>0</v>
      </c>
      <c r="DN3" s="52">
        <v>-0.08</v>
      </c>
      <c r="DO3" s="52">
        <v>0</v>
      </c>
      <c r="DP3" s="52">
        <v>0</v>
      </c>
      <c r="DQ3" s="52">
        <v>0</v>
      </c>
      <c r="DR3" s="52">
        <v>0</v>
      </c>
      <c r="DS3" s="52">
        <v>0</v>
      </c>
    </row>
    <row r="4" s="43" customFormat="1" spans="1:123">
      <c r="A4" s="75" t="s">
        <v>305</v>
      </c>
      <c r="B4" s="72">
        <v>102634062.39</v>
      </c>
      <c r="C4" s="73">
        <v>93243968.04</v>
      </c>
      <c r="D4" s="73">
        <v>484093.05</v>
      </c>
      <c r="E4" s="73">
        <v>34764.69</v>
      </c>
      <c r="F4" s="74">
        <v>51573.98</v>
      </c>
      <c r="G4" s="73">
        <v>8819662.63</v>
      </c>
      <c r="H4" s="76">
        <v>0</v>
      </c>
      <c r="I4" s="52">
        <v>473571.47</v>
      </c>
      <c r="J4" s="52">
        <v>0</v>
      </c>
      <c r="K4" s="52">
        <v>4.89</v>
      </c>
      <c r="L4" s="52">
        <v>0</v>
      </c>
      <c r="M4" s="52">
        <v>0</v>
      </c>
      <c r="N4" s="52">
        <v>0</v>
      </c>
      <c r="O4" s="80">
        <v>63887894.23</v>
      </c>
      <c r="P4" s="80">
        <v>28856057.26</v>
      </c>
      <c r="Q4" s="80">
        <v>0</v>
      </c>
      <c r="R4" s="80">
        <v>26440.19</v>
      </c>
      <c r="S4" s="52">
        <v>0</v>
      </c>
      <c r="T4" s="80">
        <v>27442139.14</v>
      </c>
      <c r="U4" s="80">
        <v>0</v>
      </c>
      <c r="V4" s="52">
        <v>1413918.12</v>
      </c>
      <c r="W4" s="80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2">
        <v>26440.19</v>
      </c>
      <c r="AE4" s="52">
        <v>0</v>
      </c>
      <c r="AF4" s="52">
        <v>0</v>
      </c>
      <c r="AG4" s="52">
        <v>0</v>
      </c>
      <c r="AH4" s="52">
        <v>63887894.23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79">
        <v>0</v>
      </c>
      <c r="AP4" s="52">
        <v>0</v>
      </c>
      <c r="AQ4" s="52">
        <v>0</v>
      </c>
      <c r="AR4" s="52">
        <v>0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  <c r="AX4" s="52">
        <v>0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0</v>
      </c>
      <c r="BL4" s="52">
        <v>0</v>
      </c>
      <c r="BM4" s="52">
        <v>0</v>
      </c>
      <c r="BN4" s="52">
        <v>0</v>
      </c>
      <c r="BO4" s="52">
        <v>0</v>
      </c>
      <c r="BP4" s="52">
        <v>0</v>
      </c>
      <c r="BQ4" s="52">
        <v>0</v>
      </c>
      <c r="BR4" s="52">
        <v>0</v>
      </c>
      <c r="BS4" s="52">
        <v>0</v>
      </c>
      <c r="BT4" s="52">
        <v>0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0</v>
      </c>
      <c r="CG4" s="52">
        <v>0</v>
      </c>
      <c r="CH4" s="52">
        <v>0</v>
      </c>
      <c r="CI4" s="52">
        <v>0</v>
      </c>
      <c r="CJ4" s="52">
        <v>0</v>
      </c>
      <c r="CK4" s="52">
        <v>0</v>
      </c>
      <c r="CL4" s="52">
        <v>0</v>
      </c>
      <c r="CM4" s="52">
        <v>0</v>
      </c>
      <c r="CN4" s="52">
        <v>0</v>
      </c>
      <c r="CO4" s="52">
        <v>0</v>
      </c>
      <c r="CP4" s="52">
        <v>0</v>
      </c>
      <c r="CQ4" s="52">
        <v>0</v>
      </c>
      <c r="CR4" s="52">
        <v>0</v>
      </c>
      <c r="CS4" s="52">
        <v>0</v>
      </c>
      <c r="CT4" s="52">
        <v>0</v>
      </c>
      <c r="CU4" s="52">
        <v>0</v>
      </c>
      <c r="CV4" s="52">
        <v>0</v>
      </c>
      <c r="CW4" s="52">
        <v>0</v>
      </c>
      <c r="CX4" s="52">
        <v>0</v>
      </c>
      <c r="CY4" s="52">
        <v>0</v>
      </c>
      <c r="CZ4" s="52">
        <v>0</v>
      </c>
      <c r="DA4" s="52">
        <v>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>
        <v>0</v>
      </c>
      <c r="DH4" s="52">
        <v>0</v>
      </c>
      <c r="DI4" s="52">
        <v>0</v>
      </c>
      <c r="DJ4" s="52">
        <v>0</v>
      </c>
      <c r="DK4" s="52">
        <v>0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52">
        <v>0</v>
      </c>
    </row>
    <row r="5" s="43" customFormat="1" spans="1:123">
      <c r="A5" s="75" t="s">
        <v>306</v>
      </c>
      <c r="B5" s="72">
        <v>55716960.39</v>
      </c>
      <c r="C5" s="73">
        <v>55530541.39</v>
      </c>
      <c r="D5" s="73"/>
      <c r="E5" s="73">
        <v>0</v>
      </c>
      <c r="F5" s="74"/>
      <c r="G5" s="73">
        <v>0</v>
      </c>
      <c r="H5" s="76">
        <v>186418.99999996</v>
      </c>
      <c r="I5" s="52">
        <v>39296069.36</v>
      </c>
      <c r="J5" s="52">
        <v>0</v>
      </c>
      <c r="K5" s="52">
        <v>0.01</v>
      </c>
      <c r="L5" s="52">
        <v>0</v>
      </c>
      <c r="M5" s="52">
        <v>0</v>
      </c>
      <c r="N5" s="52">
        <v>0</v>
      </c>
      <c r="O5" s="80">
        <v>194585.7</v>
      </c>
      <c r="P5" s="80">
        <v>16037427.05</v>
      </c>
      <c r="Q5" s="80">
        <v>0</v>
      </c>
      <c r="R5" s="80">
        <v>2459.27</v>
      </c>
      <c r="S5" s="52">
        <v>0</v>
      </c>
      <c r="T5" s="80">
        <v>16037427.05</v>
      </c>
      <c r="U5" s="80">
        <v>0</v>
      </c>
      <c r="V5" s="52">
        <v>0</v>
      </c>
      <c r="W5" s="80">
        <v>0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2">
        <v>2459.27</v>
      </c>
      <c r="AE5" s="52">
        <v>0</v>
      </c>
      <c r="AF5" s="52">
        <v>0</v>
      </c>
      <c r="AG5" s="52">
        <v>0</v>
      </c>
      <c r="AH5" s="52">
        <v>144460.82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37175.76</v>
      </c>
      <c r="AO5" s="79">
        <v>12949.12</v>
      </c>
      <c r="AP5" s="52">
        <v>172.54</v>
      </c>
      <c r="AQ5" s="52">
        <v>101.51</v>
      </c>
      <c r="AR5" s="52">
        <v>244.43</v>
      </c>
      <c r="AS5" s="52">
        <v>242.76</v>
      </c>
      <c r="AT5" s="52">
        <v>513.36</v>
      </c>
      <c r="AU5" s="52">
        <v>120.23</v>
      </c>
      <c r="AV5" s="52">
        <v>52.86</v>
      </c>
      <c r="AW5" s="52">
        <v>209.83</v>
      </c>
      <c r="AX5" s="52">
        <v>273.1</v>
      </c>
      <c r="AY5" s="52">
        <v>9.69</v>
      </c>
      <c r="AZ5" s="52">
        <v>3968.71</v>
      </c>
      <c r="BA5" s="52">
        <v>551.04</v>
      </c>
      <c r="BB5" s="52">
        <v>23.35</v>
      </c>
      <c r="BC5" s="52">
        <v>40.16</v>
      </c>
      <c r="BD5" s="52">
        <v>17.67</v>
      </c>
      <c r="BE5" s="52">
        <v>41.93</v>
      </c>
      <c r="BF5" s="52">
        <v>45.19</v>
      </c>
      <c r="BG5" s="52">
        <v>65.49</v>
      </c>
      <c r="BH5" s="52">
        <v>5.46</v>
      </c>
      <c r="BI5" s="52">
        <v>22.89</v>
      </c>
      <c r="BJ5" s="52">
        <v>27.79</v>
      </c>
      <c r="BK5" s="52">
        <v>21.28</v>
      </c>
      <c r="BL5" s="52">
        <v>52.46</v>
      </c>
      <c r="BM5" s="52">
        <v>3.28</v>
      </c>
      <c r="BN5" s="52">
        <v>4.79</v>
      </c>
      <c r="BO5" s="52">
        <v>24.16</v>
      </c>
      <c r="BP5" s="52">
        <v>6.4</v>
      </c>
      <c r="BQ5" s="52">
        <v>56.05</v>
      </c>
      <c r="BR5" s="52">
        <v>2636.88</v>
      </c>
      <c r="BS5" s="52">
        <v>1.25</v>
      </c>
      <c r="BT5" s="52">
        <v>5.14</v>
      </c>
      <c r="BU5" s="52">
        <v>7.38</v>
      </c>
      <c r="BV5" s="52">
        <v>13.26</v>
      </c>
      <c r="BW5" s="52">
        <v>0</v>
      </c>
      <c r="BX5" s="52">
        <v>1.95</v>
      </c>
      <c r="BY5" s="52">
        <v>2098.35</v>
      </c>
      <c r="BZ5" s="52">
        <v>4</v>
      </c>
      <c r="CA5" s="52">
        <v>0</v>
      </c>
      <c r="CB5" s="52">
        <v>0</v>
      </c>
      <c r="CC5" s="52">
        <v>0</v>
      </c>
      <c r="CD5" s="52">
        <v>0.33</v>
      </c>
      <c r="CE5" s="52">
        <v>14.61</v>
      </c>
      <c r="CF5" s="52">
        <v>1.95</v>
      </c>
      <c r="CG5" s="52">
        <v>78.84</v>
      </c>
      <c r="CH5" s="52">
        <v>0</v>
      </c>
      <c r="CI5" s="52">
        <v>0</v>
      </c>
      <c r="CJ5" s="52">
        <v>0.01</v>
      </c>
      <c r="CK5" s="52">
        <v>4.51</v>
      </c>
      <c r="CL5" s="52">
        <v>2.3</v>
      </c>
      <c r="CM5" s="52">
        <v>4.29</v>
      </c>
      <c r="CN5" s="52">
        <v>0.46</v>
      </c>
      <c r="CO5" s="52">
        <v>0.83</v>
      </c>
      <c r="CP5" s="52">
        <v>0</v>
      </c>
      <c r="CQ5" s="52">
        <v>2.85</v>
      </c>
      <c r="CR5" s="52">
        <v>0</v>
      </c>
      <c r="CS5" s="52">
        <v>0.03</v>
      </c>
      <c r="CT5" s="52">
        <v>0</v>
      </c>
      <c r="CU5" s="52">
        <v>0</v>
      </c>
      <c r="CV5" s="52">
        <v>0.96</v>
      </c>
      <c r="CW5" s="52">
        <v>70.5</v>
      </c>
      <c r="CX5" s="52">
        <v>0</v>
      </c>
      <c r="CY5" s="52">
        <v>0</v>
      </c>
      <c r="CZ5" s="52">
        <v>3.92</v>
      </c>
      <c r="DA5" s="52">
        <v>608.64</v>
      </c>
      <c r="DB5" s="52">
        <v>437.6</v>
      </c>
      <c r="DC5" s="52">
        <v>0</v>
      </c>
      <c r="DD5" s="52">
        <v>0</v>
      </c>
      <c r="DE5" s="52">
        <v>0</v>
      </c>
      <c r="DF5" s="52">
        <v>14.39</v>
      </c>
      <c r="DG5" s="52">
        <v>4.57</v>
      </c>
      <c r="DH5" s="52">
        <v>0</v>
      </c>
      <c r="DI5" s="52">
        <v>0.07</v>
      </c>
      <c r="DJ5" s="52">
        <v>0.17</v>
      </c>
      <c r="DK5" s="52">
        <v>10.59</v>
      </c>
      <c r="DL5" s="52">
        <v>0</v>
      </c>
      <c r="DM5" s="52">
        <v>0</v>
      </c>
      <c r="DN5" s="52">
        <v>0.08</v>
      </c>
      <c r="DO5" s="52">
        <v>0</v>
      </c>
      <c r="DP5" s="52">
        <v>0</v>
      </c>
      <c r="DQ5" s="52">
        <v>0</v>
      </c>
      <c r="DR5" s="52">
        <v>0</v>
      </c>
      <c r="DS5" s="52">
        <v>0</v>
      </c>
    </row>
    <row r="6" s="43" customFormat="1" spans="1:123">
      <c r="A6" s="75" t="s">
        <v>307</v>
      </c>
      <c r="B6" s="72">
        <v>152113175.49</v>
      </c>
      <c r="C6" s="73">
        <v>133650730.77</v>
      </c>
      <c r="D6" s="73">
        <v>20535185.12</v>
      </c>
      <c r="E6" s="73">
        <v>-596.8</v>
      </c>
      <c r="F6" s="74">
        <v>495744.5</v>
      </c>
      <c r="G6" s="73">
        <v>0</v>
      </c>
      <c r="H6" s="76">
        <v>-2567888.1</v>
      </c>
      <c r="I6" s="52">
        <v>-67611.42</v>
      </c>
      <c r="J6" s="52">
        <v>0</v>
      </c>
      <c r="K6" s="52">
        <v>0</v>
      </c>
      <c r="L6" s="52">
        <v>0</v>
      </c>
      <c r="M6" s="52">
        <v>0</v>
      </c>
      <c r="N6" s="52">
        <v>471.7</v>
      </c>
      <c r="O6" s="80">
        <v>98853174.7</v>
      </c>
      <c r="P6" s="80">
        <v>-140126</v>
      </c>
      <c r="Q6" s="80">
        <v>14466981.11</v>
      </c>
      <c r="R6" s="80">
        <v>20537840.68</v>
      </c>
      <c r="S6" s="52">
        <v>-580</v>
      </c>
      <c r="T6" s="80">
        <v>-171233.62</v>
      </c>
      <c r="U6" s="80">
        <v>4993.25</v>
      </c>
      <c r="V6" s="52">
        <v>26694.37</v>
      </c>
      <c r="W6" s="80">
        <v>0</v>
      </c>
      <c r="X6" s="52">
        <v>0</v>
      </c>
      <c r="Y6" s="52">
        <v>0</v>
      </c>
      <c r="Z6" s="52">
        <v>4283018.85</v>
      </c>
      <c r="AA6" s="52">
        <v>283018.87</v>
      </c>
      <c r="AB6" s="52">
        <v>5183962.26</v>
      </c>
      <c r="AC6" s="52">
        <v>4716981.13</v>
      </c>
      <c r="AD6" s="52">
        <v>366046.51</v>
      </c>
      <c r="AE6" s="52">
        <v>2517545.04</v>
      </c>
      <c r="AF6" s="52">
        <v>17654249.13</v>
      </c>
      <c r="AG6" s="52">
        <v>125995.94</v>
      </c>
      <c r="AH6" s="52">
        <v>710.95</v>
      </c>
      <c r="AI6" s="52">
        <v>0</v>
      </c>
      <c r="AJ6" s="52">
        <v>0</v>
      </c>
      <c r="AK6" s="52">
        <v>0</v>
      </c>
      <c r="AL6" s="52">
        <v>0</v>
      </c>
      <c r="AM6" s="52">
        <v>0</v>
      </c>
      <c r="AN6" s="52">
        <v>3019689.04</v>
      </c>
      <c r="AO6" s="79">
        <v>95706778.77</v>
      </c>
      <c r="AP6" s="52">
        <v>3360076.89</v>
      </c>
      <c r="AQ6" s="52">
        <v>4420043.47</v>
      </c>
      <c r="AR6" s="52">
        <v>3660822.01</v>
      </c>
      <c r="AS6" s="52">
        <v>4304565.83</v>
      </c>
      <c r="AT6" s="52">
        <v>4575935.15</v>
      </c>
      <c r="AU6" s="52">
        <v>4286532.61</v>
      </c>
      <c r="AV6" s="52">
        <v>1331734.17</v>
      </c>
      <c r="AW6" s="52">
        <v>4861708.89</v>
      </c>
      <c r="AX6" s="52">
        <v>1397293.75</v>
      </c>
      <c r="AY6" s="52">
        <v>1030249.62</v>
      </c>
      <c r="AZ6" s="52">
        <v>12992044.96</v>
      </c>
      <c r="BA6" s="52">
        <v>1815402.15</v>
      </c>
      <c r="BB6" s="52">
        <v>1104652</v>
      </c>
      <c r="BC6" s="52">
        <v>1172995.18</v>
      </c>
      <c r="BD6" s="52">
        <v>1463614.83</v>
      </c>
      <c r="BE6" s="52">
        <v>1319712.28</v>
      </c>
      <c r="BF6" s="52">
        <v>1456718.26</v>
      </c>
      <c r="BG6" s="52">
        <v>1003890.49</v>
      </c>
      <c r="BH6" s="52">
        <v>775981.18</v>
      </c>
      <c r="BI6" s="52">
        <v>1061305.83</v>
      </c>
      <c r="BJ6" s="52">
        <v>1544167.19</v>
      </c>
      <c r="BK6" s="52">
        <v>249655.28</v>
      </c>
      <c r="BL6" s="52">
        <v>500298.97</v>
      </c>
      <c r="BM6" s="52">
        <v>328768.26</v>
      </c>
      <c r="BN6" s="52">
        <v>420390.11</v>
      </c>
      <c r="BO6" s="52">
        <v>364662.5</v>
      </c>
      <c r="BP6" s="52">
        <v>636818.15</v>
      </c>
      <c r="BQ6" s="52">
        <v>406463.94</v>
      </c>
      <c r="BR6" s="52">
        <v>11603.22</v>
      </c>
      <c r="BS6" s="52">
        <v>204835.09</v>
      </c>
      <c r="BT6" s="52">
        <v>332340.8</v>
      </c>
      <c r="BU6" s="52">
        <v>118882.5</v>
      </c>
      <c r="BV6" s="52">
        <v>305549.31</v>
      </c>
      <c r="BW6" s="52">
        <v>474967.81</v>
      </c>
      <c r="BX6" s="52">
        <v>283165.44</v>
      </c>
      <c r="BY6" s="52">
        <v>25446719.84</v>
      </c>
      <c r="BZ6" s="52">
        <v>97722.96</v>
      </c>
      <c r="CA6" s="52">
        <v>70531.79</v>
      </c>
      <c r="CB6" s="52">
        <v>155139.76</v>
      </c>
      <c r="CC6" s="52">
        <v>207909.73</v>
      </c>
      <c r="CD6" s="52">
        <v>14685.62</v>
      </c>
      <c r="CE6" s="52">
        <v>130973.01</v>
      </c>
      <c r="CF6" s="52">
        <v>315064.03</v>
      </c>
      <c r="CG6" s="52">
        <v>151891.46</v>
      </c>
      <c r="CH6" s="52">
        <v>-129987.84</v>
      </c>
      <c r="CI6" s="52">
        <v>310772.14</v>
      </c>
      <c r="CJ6" s="52">
        <v>146214.96</v>
      </c>
      <c r="CK6" s="52">
        <v>181353.81</v>
      </c>
      <c r="CL6" s="52">
        <v>236207.36</v>
      </c>
      <c r="CM6" s="52">
        <v>157049.5</v>
      </c>
      <c r="CN6" s="52">
        <v>43596.92</v>
      </c>
      <c r="CO6" s="52">
        <v>51287.72</v>
      </c>
      <c r="CP6" s="52">
        <v>98687.88</v>
      </c>
      <c r="CQ6" s="52">
        <v>133196.83</v>
      </c>
      <c r="CR6" s="52">
        <v>29377.01</v>
      </c>
      <c r="CS6" s="52">
        <v>31077.14</v>
      </c>
      <c r="CT6" s="52">
        <v>75518.93</v>
      </c>
      <c r="CU6" s="52">
        <v>203131.35</v>
      </c>
      <c r="CV6" s="52">
        <v>188493.93</v>
      </c>
      <c r="CW6" s="52">
        <v>735506.07</v>
      </c>
      <c r="CX6" s="52">
        <v>326918.74</v>
      </c>
      <c r="CY6" s="52">
        <v>108697.05</v>
      </c>
      <c r="CZ6" s="52">
        <v>130590.07</v>
      </c>
      <c r="DA6" s="52">
        <v>673447.07</v>
      </c>
      <c r="DB6" s="52">
        <v>125473.54</v>
      </c>
      <c r="DC6" s="52">
        <v>88906.12</v>
      </c>
      <c r="DD6" s="52">
        <v>118515.66</v>
      </c>
      <c r="DE6" s="52">
        <v>51348.78</v>
      </c>
      <c r="DF6" s="52">
        <v>593750.52</v>
      </c>
      <c r="DG6" s="52">
        <v>123129.07</v>
      </c>
      <c r="DH6" s="52">
        <v>6957.68</v>
      </c>
      <c r="DI6" s="52">
        <v>369258.82</v>
      </c>
      <c r="DJ6" s="52">
        <v>41065.44</v>
      </c>
      <c r="DK6" s="52">
        <v>181187.06</v>
      </c>
      <c r="DL6" s="52">
        <v>42864.95</v>
      </c>
      <c r="DM6" s="52">
        <v>10070.11</v>
      </c>
      <c r="DN6" s="52">
        <v>41962.76</v>
      </c>
      <c r="DO6" s="52">
        <v>5996.69</v>
      </c>
      <c r="DP6" s="52">
        <v>1225.18</v>
      </c>
      <c r="DQ6" s="52">
        <v>278.14</v>
      </c>
      <c r="DR6" s="52">
        <v>2329.51</v>
      </c>
      <c r="DS6" s="52">
        <v>2835.78</v>
      </c>
    </row>
    <row r="7" s="43" customFormat="1" spans="1:123">
      <c r="A7" s="75" t="s">
        <v>308</v>
      </c>
      <c r="B7" s="72">
        <v>119190946.15</v>
      </c>
      <c r="C7" s="73">
        <v>98874134.86</v>
      </c>
      <c r="D7" s="73">
        <v>20320249.47</v>
      </c>
      <c r="E7" s="73">
        <v>0</v>
      </c>
      <c r="F7" s="74"/>
      <c r="G7" s="73">
        <v>0</v>
      </c>
      <c r="H7" s="76">
        <v>-3438.18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80">
        <v>98522541.13</v>
      </c>
      <c r="P7" s="80">
        <v>26694.37</v>
      </c>
      <c r="Q7" s="80">
        <v>0</v>
      </c>
      <c r="R7" s="80">
        <v>324899.36</v>
      </c>
      <c r="S7" s="52">
        <v>0</v>
      </c>
      <c r="T7" s="80">
        <v>0</v>
      </c>
      <c r="U7" s="80">
        <v>0</v>
      </c>
      <c r="V7" s="52">
        <v>26694.37</v>
      </c>
      <c r="W7" s="80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279916.68</v>
      </c>
      <c r="AE7" s="52">
        <v>44982.68</v>
      </c>
      <c r="AF7" s="52">
        <v>0</v>
      </c>
      <c r="AG7" s="52">
        <v>0</v>
      </c>
      <c r="AH7" s="52">
        <v>823.1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3019770.17</v>
      </c>
      <c r="AO7" s="79">
        <v>95501947.86</v>
      </c>
      <c r="AP7" s="52">
        <v>3338067.45</v>
      </c>
      <c r="AQ7" s="52">
        <v>4411936.87</v>
      </c>
      <c r="AR7" s="52">
        <v>3660316.09</v>
      </c>
      <c r="AS7" s="52">
        <v>4293292.16</v>
      </c>
      <c r="AT7" s="52">
        <v>4571233.85</v>
      </c>
      <c r="AU7" s="52">
        <v>4229628.84</v>
      </c>
      <c r="AV7" s="52">
        <v>1331305.68</v>
      </c>
      <c r="AW7" s="52">
        <v>4861038.06</v>
      </c>
      <c r="AX7" s="52">
        <v>1397642</v>
      </c>
      <c r="AY7" s="52">
        <v>1030234.52</v>
      </c>
      <c r="AZ7" s="52">
        <v>12991246.75</v>
      </c>
      <c r="BA7" s="52">
        <v>1815190.83</v>
      </c>
      <c r="BB7" s="52">
        <v>1104397.28</v>
      </c>
      <c r="BC7" s="52">
        <v>1172725.37</v>
      </c>
      <c r="BD7" s="52">
        <v>1425022.37</v>
      </c>
      <c r="BE7" s="52">
        <v>1319629.26</v>
      </c>
      <c r="BF7" s="52">
        <v>1456516.37</v>
      </c>
      <c r="BG7" s="52">
        <v>1003720.68</v>
      </c>
      <c r="BH7" s="52">
        <v>775722.69</v>
      </c>
      <c r="BI7" s="52">
        <v>1061019.04</v>
      </c>
      <c r="BJ7" s="52">
        <v>1523529.46</v>
      </c>
      <c r="BK7" s="52">
        <v>249640.19</v>
      </c>
      <c r="BL7" s="52">
        <v>500608.4</v>
      </c>
      <c r="BM7" s="52">
        <v>328768.26</v>
      </c>
      <c r="BN7" s="52">
        <v>420144.82</v>
      </c>
      <c r="BO7" s="52">
        <v>364566.28</v>
      </c>
      <c r="BP7" s="52">
        <v>628793.62</v>
      </c>
      <c r="BQ7" s="52">
        <v>406107.33</v>
      </c>
      <c r="BR7" s="52">
        <v>11508.88</v>
      </c>
      <c r="BS7" s="52">
        <v>204906.79</v>
      </c>
      <c r="BT7" s="52">
        <v>332325.7</v>
      </c>
      <c r="BU7" s="52">
        <v>118882.5</v>
      </c>
      <c r="BV7" s="52">
        <v>306149.31</v>
      </c>
      <c r="BW7" s="52">
        <v>472816.77</v>
      </c>
      <c r="BX7" s="52">
        <v>283443.13</v>
      </c>
      <c r="BY7" s="52">
        <v>25438058.52</v>
      </c>
      <c r="BZ7" s="52">
        <v>97722.96</v>
      </c>
      <c r="CA7" s="52">
        <v>70531.79</v>
      </c>
      <c r="CB7" s="52">
        <v>155139.76</v>
      </c>
      <c r="CC7" s="52">
        <v>207909.73</v>
      </c>
      <c r="CD7" s="52">
        <v>14745.62</v>
      </c>
      <c r="CE7" s="52">
        <v>130973.01</v>
      </c>
      <c r="CF7" s="52">
        <v>315064.03</v>
      </c>
      <c r="CG7" s="52">
        <v>151919.46</v>
      </c>
      <c r="CH7" s="52">
        <v>-130008.59</v>
      </c>
      <c r="CI7" s="52">
        <v>310772.14</v>
      </c>
      <c r="CJ7" s="52">
        <v>136262.96</v>
      </c>
      <c r="CK7" s="52">
        <v>181329.81</v>
      </c>
      <c r="CL7" s="52">
        <v>236112.18</v>
      </c>
      <c r="CM7" s="52">
        <v>155303.4</v>
      </c>
      <c r="CN7" s="52">
        <v>43796.92</v>
      </c>
      <c r="CO7" s="52">
        <v>50391.62</v>
      </c>
      <c r="CP7" s="52">
        <v>99685.88</v>
      </c>
      <c r="CQ7" s="52">
        <v>133124.83</v>
      </c>
      <c r="CR7" s="52">
        <v>29377.01</v>
      </c>
      <c r="CS7" s="52">
        <v>31097.14</v>
      </c>
      <c r="CT7" s="52">
        <v>75510.93</v>
      </c>
      <c r="CU7" s="52">
        <v>203123.35</v>
      </c>
      <c r="CV7" s="52">
        <v>188444.88</v>
      </c>
      <c r="CW7" s="52">
        <v>740023.76</v>
      </c>
      <c r="CX7" s="52">
        <v>326894.74</v>
      </c>
      <c r="CY7" s="52">
        <v>108665.05</v>
      </c>
      <c r="CZ7" s="52">
        <v>130788.07</v>
      </c>
      <c r="DA7" s="52">
        <v>674047.07</v>
      </c>
      <c r="DB7" s="52">
        <v>110937.54</v>
      </c>
      <c r="DC7" s="52">
        <v>88838.12</v>
      </c>
      <c r="DD7" s="52">
        <v>118507.66</v>
      </c>
      <c r="DE7" s="52">
        <v>51348.78</v>
      </c>
      <c r="DF7" s="52">
        <v>593720.52</v>
      </c>
      <c r="DG7" s="52">
        <v>123275.07</v>
      </c>
      <c r="DH7" s="52">
        <v>6991.02</v>
      </c>
      <c r="DI7" s="52">
        <v>369258.82</v>
      </c>
      <c r="DJ7" s="52">
        <v>41065.44</v>
      </c>
      <c r="DK7" s="52">
        <v>181123.06</v>
      </c>
      <c r="DL7" s="52">
        <v>42864.95</v>
      </c>
      <c r="DM7" s="52">
        <v>10002.19</v>
      </c>
      <c r="DN7" s="52">
        <v>42262.76</v>
      </c>
      <c r="DO7" s="52">
        <v>5996.69</v>
      </c>
      <c r="DP7" s="52">
        <v>1426.18</v>
      </c>
      <c r="DQ7" s="52">
        <v>278.14</v>
      </c>
      <c r="DR7" s="52">
        <v>2329.51</v>
      </c>
      <c r="DS7" s="52">
        <v>2835.78</v>
      </c>
    </row>
    <row r="8" s="43" customFormat="1" spans="1:123">
      <c r="A8" s="75" t="s">
        <v>309</v>
      </c>
      <c r="B8" s="72">
        <v>14466981.11</v>
      </c>
      <c r="C8" s="73">
        <v>14466981.11</v>
      </c>
      <c r="D8" s="73"/>
      <c r="E8" s="73">
        <v>0</v>
      </c>
      <c r="F8" s="74"/>
      <c r="G8" s="73">
        <v>0</v>
      </c>
      <c r="H8" s="76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80">
        <v>0</v>
      </c>
      <c r="P8" s="80">
        <v>0</v>
      </c>
      <c r="Q8" s="80">
        <v>14466981.11</v>
      </c>
      <c r="R8" s="80">
        <v>0</v>
      </c>
      <c r="S8" s="52">
        <v>0</v>
      </c>
      <c r="T8" s="80">
        <v>0</v>
      </c>
      <c r="U8" s="80">
        <v>0</v>
      </c>
      <c r="V8" s="52">
        <v>0</v>
      </c>
      <c r="W8" s="80">
        <v>0</v>
      </c>
      <c r="X8" s="52">
        <v>0</v>
      </c>
      <c r="Y8" s="52">
        <v>0</v>
      </c>
      <c r="Z8" s="52">
        <v>4283018.85</v>
      </c>
      <c r="AA8" s="52">
        <v>283018.87</v>
      </c>
      <c r="AB8" s="52">
        <v>5183962.26</v>
      </c>
      <c r="AC8" s="52">
        <v>4716981.13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79">
        <v>0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2">
        <v>0</v>
      </c>
      <c r="AZ8" s="52">
        <v>0</v>
      </c>
      <c r="BA8" s="52">
        <v>0</v>
      </c>
      <c r="BB8" s="52">
        <v>0</v>
      </c>
      <c r="BC8" s="52">
        <v>0</v>
      </c>
      <c r="BD8" s="52">
        <v>0</v>
      </c>
      <c r="BE8" s="52">
        <v>0</v>
      </c>
      <c r="BF8" s="52">
        <v>0</v>
      </c>
      <c r="BG8" s="52">
        <v>0</v>
      </c>
      <c r="BH8" s="52">
        <v>0</v>
      </c>
      <c r="BI8" s="52">
        <v>0</v>
      </c>
      <c r="BJ8" s="52">
        <v>0</v>
      </c>
      <c r="BK8" s="52">
        <v>0</v>
      </c>
      <c r="BL8" s="52">
        <v>0</v>
      </c>
      <c r="BM8" s="52">
        <v>0</v>
      </c>
      <c r="BN8" s="52">
        <v>0</v>
      </c>
      <c r="BO8" s="52">
        <v>0</v>
      </c>
      <c r="BP8" s="52">
        <v>0</v>
      </c>
      <c r="BQ8" s="52">
        <v>0</v>
      </c>
      <c r="BR8" s="52">
        <v>0</v>
      </c>
      <c r="BS8" s="52">
        <v>0</v>
      </c>
      <c r="BT8" s="52">
        <v>0</v>
      </c>
      <c r="BU8" s="52">
        <v>0</v>
      </c>
      <c r="BV8" s="52">
        <v>0</v>
      </c>
      <c r="BW8" s="52">
        <v>0</v>
      </c>
      <c r="BX8" s="52">
        <v>0</v>
      </c>
      <c r="BY8" s="52">
        <v>0</v>
      </c>
      <c r="BZ8" s="52">
        <v>0</v>
      </c>
      <c r="CA8" s="52">
        <v>0</v>
      </c>
      <c r="CB8" s="52">
        <v>0</v>
      </c>
      <c r="CC8" s="52">
        <v>0</v>
      </c>
      <c r="CD8" s="52">
        <v>0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>
        <v>0</v>
      </c>
      <c r="CL8" s="52">
        <v>0</v>
      </c>
      <c r="CM8" s="52">
        <v>0</v>
      </c>
      <c r="CN8" s="52">
        <v>0</v>
      </c>
      <c r="CO8" s="52">
        <v>0</v>
      </c>
      <c r="CP8" s="52">
        <v>0</v>
      </c>
      <c r="CQ8" s="52">
        <v>0</v>
      </c>
      <c r="CR8" s="52">
        <v>0</v>
      </c>
      <c r="CS8" s="52">
        <v>0</v>
      </c>
      <c r="CT8" s="52">
        <v>0</v>
      </c>
      <c r="CU8" s="52">
        <v>0</v>
      </c>
      <c r="CV8" s="52">
        <v>0</v>
      </c>
      <c r="CW8" s="52">
        <v>0</v>
      </c>
      <c r="CX8" s="52">
        <v>0</v>
      </c>
      <c r="CY8" s="52">
        <v>0</v>
      </c>
      <c r="CZ8" s="52">
        <v>0</v>
      </c>
      <c r="DA8" s="52">
        <v>0</v>
      </c>
      <c r="DB8" s="52">
        <v>0</v>
      </c>
      <c r="DC8" s="52">
        <v>0</v>
      </c>
      <c r="DD8" s="52">
        <v>0</v>
      </c>
      <c r="DE8" s="52">
        <v>0</v>
      </c>
      <c r="DF8" s="52">
        <v>0</v>
      </c>
      <c r="DG8" s="52">
        <v>0</v>
      </c>
      <c r="DH8" s="52">
        <v>0</v>
      </c>
      <c r="DI8" s="52">
        <v>0</v>
      </c>
      <c r="DJ8" s="52">
        <v>0</v>
      </c>
      <c r="DK8" s="52">
        <v>0</v>
      </c>
      <c r="DL8" s="52">
        <v>0</v>
      </c>
      <c r="DM8" s="52">
        <v>0</v>
      </c>
      <c r="DN8" s="52">
        <v>0</v>
      </c>
      <c r="DO8" s="52">
        <v>0</v>
      </c>
      <c r="DP8" s="52">
        <v>0</v>
      </c>
      <c r="DQ8" s="52">
        <v>0</v>
      </c>
      <c r="DR8" s="52">
        <v>0</v>
      </c>
      <c r="DS8" s="52">
        <v>0</v>
      </c>
    </row>
    <row r="9" s="43" customFormat="1" spans="1:123">
      <c r="A9" s="75" t="s">
        <v>310</v>
      </c>
      <c r="B9" s="72">
        <v>18485373.73</v>
      </c>
      <c r="C9" s="73">
        <v>20212941.32</v>
      </c>
      <c r="D9" s="73">
        <v>214935.65</v>
      </c>
      <c r="E9" s="73">
        <v>0</v>
      </c>
      <c r="F9" s="77">
        <v>495950.74</v>
      </c>
      <c r="G9" s="73">
        <v>0</v>
      </c>
      <c r="H9" s="76">
        <v>-2438453.98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80">
        <v>0</v>
      </c>
      <c r="P9" s="80">
        <v>0</v>
      </c>
      <c r="Q9" s="80">
        <v>0</v>
      </c>
      <c r="R9" s="80">
        <v>20212941.32</v>
      </c>
      <c r="S9" s="52">
        <v>0</v>
      </c>
      <c r="T9" s="80">
        <v>0</v>
      </c>
      <c r="U9" s="80">
        <v>0</v>
      </c>
      <c r="V9" s="52">
        <v>0</v>
      </c>
      <c r="W9" s="80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86129.83</v>
      </c>
      <c r="AE9" s="52">
        <v>2472562.36</v>
      </c>
      <c r="AF9" s="52">
        <v>17654249.13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79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0</v>
      </c>
      <c r="BC9" s="52">
        <v>0</v>
      </c>
      <c r="BD9" s="52">
        <v>0</v>
      </c>
      <c r="BE9" s="52">
        <v>0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2">
        <v>0</v>
      </c>
      <c r="BR9" s="52">
        <v>0</v>
      </c>
      <c r="BS9" s="52">
        <v>0</v>
      </c>
      <c r="BT9" s="52">
        <v>0</v>
      </c>
      <c r="BU9" s="52">
        <v>0</v>
      </c>
      <c r="BV9" s="52">
        <v>0</v>
      </c>
      <c r="BW9" s="52">
        <v>0</v>
      </c>
      <c r="BX9" s="52">
        <v>0</v>
      </c>
      <c r="BY9" s="52">
        <v>0</v>
      </c>
      <c r="BZ9" s="52">
        <v>0</v>
      </c>
      <c r="CA9" s="52">
        <v>0</v>
      </c>
      <c r="CB9" s="52">
        <v>0</v>
      </c>
      <c r="CC9" s="52">
        <v>0</v>
      </c>
      <c r="CD9" s="52">
        <v>0</v>
      </c>
      <c r="CE9" s="52">
        <v>0</v>
      </c>
      <c r="CF9" s="52">
        <v>0</v>
      </c>
      <c r="CG9" s="52">
        <v>0</v>
      </c>
      <c r="CH9" s="52">
        <v>0</v>
      </c>
      <c r="CI9" s="52">
        <v>0</v>
      </c>
      <c r="CJ9" s="52">
        <v>0</v>
      </c>
      <c r="CK9" s="52">
        <v>0</v>
      </c>
      <c r="CL9" s="52">
        <v>0</v>
      </c>
      <c r="CM9" s="52">
        <v>0</v>
      </c>
      <c r="CN9" s="52">
        <v>0</v>
      </c>
      <c r="CO9" s="52">
        <v>0</v>
      </c>
      <c r="CP9" s="52">
        <v>0</v>
      </c>
      <c r="CQ9" s="52">
        <v>0</v>
      </c>
      <c r="CR9" s="52">
        <v>0</v>
      </c>
      <c r="CS9" s="52">
        <v>0</v>
      </c>
      <c r="CT9" s="52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52">
        <v>0</v>
      </c>
      <c r="DG9" s="52">
        <v>0</v>
      </c>
      <c r="DH9" s="52">
        <v>0</v>
      </c>
      <c r="DI9" s="52">
        <v>0</v>
      </c>
      <c r="DJ9" s="52">
        <v>0</v>
      </c>
      <c r="DK9" s="52">
        <v>0</v>
      </c>
      <c r="DL9" s="52">
        <v>0</v>
      </c>
      <c r="DM9" s="52">
        <v>0</v>
      </c>
      <c r="DN9" s="52">
        <v>0</v>
      </c>
      <c r="DO9" s="52">
        <v>0</v>
      </c>
      <c r="DP9" s="52">
        <v>0</v>
      </c>
      <c r="DQ9" s="52">
        <v>0</v>
      </c>
      <c r="DR9" s="52">
        <v>0</v>
      </c>
      <c r="DS9" s="52">
        <v>0</v>
      </c>
    </row>
    <row r="10" s="43" customFormat="1" spans="1:123">
      <c r="A10" s="75" t="s">
        <v>311</v>
      </c>
      <c r="B10" s="72">
        <v>50721182.66</v>
      </c>
      <c r="C10" s="73">
        <v>50198676.13</v>
      </c>
      <c r="D10" s="73">
        <v>940444.53</v>
      </c>
      <c r="E10" s="73">
        <v>40631.48</v>
      </c>
      <c r="F10" s="73"/>
      <c r="G10" s="73">
        <v>27017.3699999996</v>
      </c>
      <c r="H10" s="76">
        <v>-485586.85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80">
        <v>0</v>
      </c>
      <c r="P10" s="80">
        <v>49963130.45</v>
      </c>
      <c r="Q10" s="80">
        <v>0</v>
      </c>
      <c r="R10" s="80">
        <v>235545.68</v>
      </c>
      <c r="S10" s="52">
        <v>0</v>
      </c>
      <c r="T10" s="80">
        <v>39271774.11</v>
      </c>
      <c r="U10" s="80">
        <v>0</v>
      </c>
      <c r="V10" s="52">
        <v>9913263.84</v>
      </c>
      <c r="W10" s="80">
        <v>778092.5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235545.68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79">
        <v>0</v>
      </c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2">
        <v>0</v>
      </c>
      <c r="BR10" s="52">
        <v>0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52">
        <v>0</v>
      </c>
      <c r="DD10" s="52">
        <v>0</v>
      </c>
      <c r="DE10" s="52">
        <v>0</v>
      </c>
      <c r="DF10" s="52">
        <v>0</v>
      </c>
      <c r="DG10" s="52">
        <v>0</v>
      </c>
      <c r="DH10" s="52">
        <v>0</v>
      </c>
      <c r="DI10" s="52">
        <v>0</v>
      </c>
      <c r="DJ10" s="52">
        <v>0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52">
        <v>0</v>
      </c>
      <c r="DR10" s="52">
        <v>0</v>
      </c>
      <c r="DS10" s="52">
        <v>0</v>
      </c>
    </row>
    <row r="11" s="43" customFormat="1" spans="1:123">
      <c r="A11" s="75" t="s">
        <v>312</v>
      </c>
      <c r="B11" s="72">
        <v>0</v>
      </c>
      <c r="C11" s="73">
        <v>0</v>
      </c>
      <c r="D11" s="73"/>
      <c r="E11" s="73">
        <v>0</v>
      </c>
      <c r="F11" s="73"/>
      <c r="G11" s="73">
        <v>0</v>
      </c>
      <c r="H11" s="76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80">
        <v>0</v>
      </c>
      <c r="P11" s="80">
        <v>0</v>
      </c>
      <c r="Q11" s="80">
        <v>0</v>
      </c>
      <c r="R11" s="80">
        <v>0</v>
      </c>
      <c r="S11" s="52">
        <v>0</v>
      </c>
      <c r="T11" s="80">
        <v>0</v>
      </c>
      <c r="U11" s="80">
        <v>0</v>
      </c>
      <c r="V11" s="52">
        <v>0</v>
      </c>
      <c r="W11" s="80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79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0</v>
      </c>
      <c r="CG11" s="52">
        <v>0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0</v>
      </c>
      <c r="CN11" s="52">
        <v>0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52">
        <v>0</v>
      </c>
      <c r="DD11" s="52">
        <v>0</v>
      </c>
      <c r="DE11" s="52">
        <v>0</v>
      </c>
      <c r="DF11" s="52">
        <v>0</v>
      </c>
      <c r="DG11" s="52">
        <v>0</v>
      </c>
      <c r="DH11" s="52">
        <v>0</v>
      </c>
      <c r="DI11" s="52">
        <v>0</v>
      </c>
      <c r="DJ11" s="52">
        <v>0</v>
      </c>
      <c r="DK11" s="52">
        <v>0</v>
      </c>
      <c r="DL11" s="52">
        <v>0</v>
      </c>
      <c r="DM11" s="52">
        <v>0</v>
      </c>
      <c r="DN11" s="52">
        <v>0</v>
      </c>
      <c r="DO11" s="52">
        <v>0</v>
      </c>
      <c r="DP11" s="52">
        <v>0</v>
      </c>
      <c r="DQ11" s="52">
        <v>0</v>
      </c>
      <c r="DR11" s="52">
        <v>0</v>
      </c>
      <c r="DS11" s="52">
        <v>0</v>
      </c>
    </row>
    <row r="12" s="43" customFormat="1" ht="24" spans="1:123">
      <c r="A12" s="78" t="s">
        <v>313</v>
      </c>
      <c r="B12" s="72">
        <v>0</v>
      </c>
      <c r="C12" s="73">
        <v>0</v>
      </c>
      <c r="D12" s="73"/>
      <c r="E12" s="73">
        <v>0</v>
      </c>
      <c r="F12" s="73"/>
      <c r="G12" s="73">
        <v>0</v>
      </c>
      <c r="H12" s="76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80">
        <v>0</v>
      </c>
      <c r="P12" s="80">
        <v>0</v>
      </c>
      <c r="Q12" s="80">
        <v>0</v>
      </c>
      <c r="R12" s="80">
        <v>0</v>
      </c>
      <c r="S12" s="52">
        <v>0</v>
      </c>
      <c r="T12" s="80">
        <v>0</v>
      </c>
      <c r="U12" s="80">
        <v>0</v>
      </c>
      <c r="V12" s="52">
        <v>0</v>
      </c>
      <c r="W12" s="80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79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2">
        <v>0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0</v>
      </c>
      <c r="CG12" s="52">
        <v>0</v>
      </c>
      <c r="CH12" s="52">
        <v>0</v>
      </c>
      <c r="CI12" s="52">
        <v>0</v>
      </c>
      <c r="CJ12" s="52">
        <v>0</v>
      </c>
      <c r="CK12" s="52">
        <v>0</v>
      </c>
      <c r="CL12" s="52">
        <v>0</v>
      </c>
      <c r="CM12" s="52">
        <v>0</v>
      </c>
      <c r="CN12" s="52">
        <v>0</v>
      </c>
      <c r="CO12" s="52">
        <v>0</v>
      </c>
      <c r="CP12" s="52">
        <v>0</v>
      </c>
      <c r="CQ12" s="52">
        <v>0</v>
      </c>
      <c r="CR12" s="52">
        <v>0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52">
        <v>0</v>
      </c>
      <c r="DD12" s="52">
        <v>0</v>
      </c>
      <c r="DE12" s="52">
        <v>0</v>
      </c>
      <c r="DF12" s="52">
        <v>0</v>
      </c>
      <c r="DG12" s="52">
        <v>0</v>
      </c>
      <c r="DH12" s="52">
        <v>0</v>
      </c>
      <c r="DI12" s="52">
        <v>0</v>
      </c>
      <c r="DJ12" s="52">
        <v>0</v>
      </c>
      <c r="DK12" s="52">
        <v>0</v>
      </c>
      <c r="DL12" s="52">
        <v>0</v>
      </c>
      <c r="DM12" s="52">
        <v>0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52">
        <v>0</v>
      </c>
    </row>
    <row r="13" s="43" customFormat="1" spans="1:123">
      <c r="A13" s="75" t="s">
        <v>314</v>
      </c>
      <c r="B13" s="72">
        <v>0</v>
      </c>
      <c r="C13" s="73">
        <v>0</v>
      </c>
      <c r="D13" s="73"/>
      <c r="E13" s="73">
        <v>0</v>
      </c>
      <c r="F13" s="73"/>
      <c r="G13" s="73">
        <v>0</v>
      </c>
      <c r="H13" s="76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80">
        <v>0</v>
      </c>
      <c r="P13" s="80">
        <v>0</v>
      </c>
      <c r="Q13" s="80">
        <v>0</v>
      </c>
      <c r="R13" s="80">
        <v>0</v>
      </c>
      <c r="S13" s="52">
        <v>0</v>
      </c>
      <c r="T13" s="80">
        <v>0</v>
      </c>
      <c r="U13" s="80">
        <v>0</v>
      </c>
      <c r="V13" s="52">
        <v>0</v>
      </c>
      <c r="W13" s="80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79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0</v>
      </c>
      <c r="CG13" s="52">
        <v>0</v>
      </c>
      <c r="CH13" s="52">
        <v>0</v>
      </c>
      <c r="CI13" s="52">
        <v>0</v>
      </c>
      <c r="CJ13" s="52">
        <v>0</v>
      </c>
      <c r="CK13" s="52">
        <v>0</v>
      </c>
      <c r="CL13" s="52">
        <v>0</v>
      </c>
      <c r="CM13" s="52">
        <v>0</v>
      </c>
      <c r="CN13" s="52">
        <v>0</v>
      </c>
      <c r="CO13" s="52">
        <v>0</v>
      </c>
      <c r="CP13" s="52">
        <v>0</v>
      </c>
      <c r="CQ13" s="52">
        <v>0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0</v>
      </c>
      <c r="CZ13" s="52">
        <v>0</v>
      </c>
      <c r="DA13" s="52">
        <v>0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</row>
    <row r="14" s="43" customFormat="1" spans="1:123">
      <c r="A14" s="71" t="s">
        <v>315</v>
      </c>
      <c r="B14" s="72">
        <v>2567</v>
      </c>
      <c r="C14" s="73">
        <v>0</v>
      </c>
      <c r="D14" s="73">
        <v>2567</v>
      </c>
      <c r="E14" s="73">
        <v>0</v>
      </c>
      <c r="F14" s="73"/>
      <c r="G14" s="73">
        <v>0</v>
      </c>
      <c r="H14" s="76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80">
        <v>0</v>
      </c>
      <c r="P14" s="80">
        <v>0</v>
      </c>
      <c r="Q14" s="80">
        <v>0</v>
      </c>
      <c r="R14" s="80">
        <v>0</v>
      </c>
      <c r="S14" s="52">
        <v>0</v>
      </c>
      <c r="T14" s="80">
        <v>0</v>
      </c>
      <c r="U14" s="80">
        <v>0</v>
      </c>
      <c r="V14" s="52">
        <v>0</v>
      </c>
      <c r="W14" s="80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79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0</v>
      </c>
      <c r="CG14" s="52">
        <v>0</v>
      </c>
      <c r="CH14" s="52">
        <v>0</v>
      </c>
      <c r="CI14" s="52">
        <v>0</v>
      </c>
      <c r="CJ14" s="52">
        <v>0</v>
      </c>
      <c r="CK14" s="52">
        <v>0</v>
      </c>
      <c r="CL14" s="52">
        <v>0</v>
      </c>
      <c r="CM14" s="52">
        <v>0</v>
      </c>
      <c r="CN14" s="52">
        <v>0</v>
      </c>
      <c r="CO14" s="52">
        <v>0</v>
      </c>
      <c r="CP14" s="52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52">
        <v>0</v>
      </c>
      <c r="DD14" s="52">
        <v>0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0</v>
      </c>
      <c r="DK14" s="52">
        <v>0</v>
      </c>
      <c r="DL14" s="52">
        <v>0</v>
      </c>
      <c r="DM14" s="52">
        <v>0</v>
      </c>
      <c r="DN14" s="52">
        <v>0</v>
      </c>
      <c r="DO14" s="52">
        <v>0</v>
      </c>
      <c r="DP14" s="52">
        <v>0</v>
      </c>
      <c r="DQ14" s="52">
        <v>0</v>
      </c>
      <c r="DR14" s="52">
        <v>0</v>
      </c>
      <c r="DS14" s="52">
        <v>0</v>
      </c>
    </row>
    <row r="15" s="43" customFormat="1" spans="1:123">
      <c r="A15" s="75" t="s">
        <v>316</v>
      </c>
      <c r="B15" s="72">
        <v>12774931.09</v>
      </c>
      <c r="C15" s="73">
        <v>19372436.52</v>
      </c>
      <c r="D15" s="73">
        <v>1803738.86</v>
      </c>
      <c r="E15" s="73">
        <v>3117794.18</v>
      </c>
      <c r="F15" s="73"/>
      <c r="G15" s="73">
        <v>-2831383.23</v>
      </c>
      <c r="H15" s="76">
        <v>-8687655.23999998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80">
        <v>-391200</v>
      </c>
      <c r="P15" s="80">
        <v>11945152.01</v>
      </c>
      <c r="Q15" s="80">
        <v>0</v>
      </c>
      <c r="R15" s="80">
        <v>7818484.51</v>
      </c>
      <c r="S15" s="52">
        <v>0</v>
      </c>
      <c r="T15" s="80">
        <v>16435992.25</v>
      </c>
      <c r="U15" s="80">
        <v>0</v>
      </c>
      <c r="V15" s="52">
        <v>-10609170.54</v>
      </c>
      <c r="W15" s="80">
        <v>6118330.3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7818484.51</v>
      </c>
      <c r="AF15" s="52">
        <v>0</v>
      </c>
      <c r="AG15" s="52">
        <v>0</v>
      </c>
      <c r="AH15" s="52">
        <v>-391200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79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0</v>
      </c>
      <c r="CG15" s="52">
        <v>0</v>
      </c>
      <c r="CH15" s="52">
        <v>0</v>
      </c>
      <c r="CI15" s="52">
        <v>0</v>
      </c>
      <c r="CJ15" s="52">
        <v>0</v>
      </c>
      <c r="CK15" s="52">
        <v>0</v>
      </c>
      <c r="CL15" s="52">
        <v>0</v>
      </c>
      <c r="CM15" s="52">
        <v>0</v>
      </c>
      <c r="CN15" s="52">
        <v>0</v>
      </c>
      <c r="CO15" s="52">
        <v>0</v>
      </c>
      <c r="CP15" s="52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52">
        <v>0</v>
      </c>
      <c r="DD15" s="52">
        <v>0</v>
      </c>
      <c r="DE15" s="52">
        <v>0</v>
      </c>
      <c r="DF15" s="52">
        <v>0</v>
      </c>
      <c r="DG15" s="52">
        <v>0</v>
      </c>
      <c r="DH15" s="52">
        <v>0</v>
      </c>
      <c r="DI15" s="52">
        <v>0</v>
      </c>
      <c r="DJ15" s="52">
        <v>0</v>
      </c>
      <c r="DK15" s="52">
        <v>0</v>
      </c>
      <c r="DL15" s="52">
        <v>0</v>
      </c>
      <c r="DM15" s="52">
        <v>0</v>
      </c>
      <c r="DN15" s="52">
        <v>0</v>
      </c>
      <c r="DO15" s="52">
        <v>0</v>
      </c>
      <c r="DP15" s="52">
        <v>0</v>
      </c>
      <c r="DQ15" s="52">
        <v>0</v>
      </c>
      <c r="DR15" s="52">
        <v>0</v>
      </c>
      <c r="DS15" s="52">
        <v>0</v>
      </c>
    </row>
    <row r="16" s="43" customFormat="1" spans="1:123">
      <c r="A16" s="75" t="s">
        <v>317</v>
      </c>
      <c r="B16" s="72">
        <v>57434.86</v>
      </c>
      <c r="C16" s="73">
        <v>57434.86</v>
      </c>
      <c r="D16" s="73"/>
      <c r="E16" s="73">
        <v>0</v>
      </c>
      <c r="F16" s="73"/>
      <c r="G16" s="73">
        <v>0</v>
      </c>
      <c r="H16" s="76">
        <v>0</v>
      </c>
      <c r="I16" s="52">
        <v>-6207.72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80">
        <v>63642.58</v>
      </c>
      <c r="P16" s="80">
        <v>0</v>
      </c>
      <c r="Q16" s="80">
        <v>0</v>
      </c>
      <c r="R16" s="80">
        <v>0</v>
      </c>
      <c r="S16" s="52">
        <v>0</v>
      </c>
      <c r="T16" s="80">
        <v>0</v>
      </c>
      <c r="U16" s="80">
        <v>0</v>
      </c>
      <c r="V16" s="52">
        <v>0</v>
      </c>
      <c r="W16" s="80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3790.6</v>
      </c>
      <c r="AO16" s="79">
        <v>59851.98</v>
      </c>
      <c r="AP16" s="52">
        <v>4738.57</v>
      </c>
      <c r="AQ16" s="52">
        <v>1865.52</v>
      </c>
      <c r="AR16" s="52">
        <v>2184.55</v>
      </c>
      <c r="AS16" s="52">
        <v>4525.77</v>
      </c>
      <c r="AT16" s="52">
        <v>9108.26</v>
      </c>
      <c r="AU16" s="52">
        <v>4542.96</v>
      </c>
      <c r="AV16" s="52">
        <v>6.77</v>
      </c>
      <c r="AW16" s="52">
        <v>3181.71</v>
      </c>
      <c r="AX16" s="52">
        <v>1983.97</v>
      </c>
      <c r="AY16" s="52">
        <v>1137.9</v>
      </c>
      <c r="AZ16" s="52">
        <v>5883.72</v>
      </c>
      <c r="BA16" s="52">
        <v>14318.5</v>
      </c>
      <c r="BB16" s="52">
        <v>5496.2</v>
      </c>
      <c r="BC16" s="52">
        <v>-0.12</v>
      </c>
      <c r="BD16" s="52">
        <v>-246.28</v>
      </c>
      <c r="BE16" s="52">
        <v>139.96</v>
      </c>
      <c r="BF16" s="52">
        <v>180.96</v>
      </c>
      <c r="BG16" s="52">
        <v>103.31</v>
      </c>
      <c r="BH16" s="52">
        <v>13.89</v>
      </c>
      <c r="BI16" s="52">
        <v>7.88</v>
      </c>
      <c r="BJ16" s="52">
        <v>611.32</v>
      </c>
      <c r="BK16" s="52">
        <v>0</v>
      </c>
      <c r="BL16" s="52">
        <v>0.12</v>
      </c>
      <c r="BM16" s="52">
        <v>0</v>
      </c>
      <c r="BN16" s="52">
        <v>0</v>
      </c>
      <c r="BO16" s="52">
        <v>6.33</v>
      </c>
      <c r="BP16" s="52">
        <v>0</v>
      </c>
      <c r="BQ16" s="52">
        <v>0</v>
      </c>
      <c r="BR16" s="52">
        <v>-0.46</v>
      </c>
      <c r="BS16" s="52">
        <v>0</v>
      </c>
      <c r="BT16" s="52">
        <v>0</v>
      </c>
      <c r="BU16" s="52">
        <v>0</v>
      </c>
      <c r="BV16" s="52">
        <v>0</v>
      </c>
      <c r="BW16" s="52">
        <v>5.97</v>
      </c>
      <c r="BX16" s="52">
        <v>9.95</v>
      </c>
      <c r="BY16" s="52">
        <v>2.77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0</v>
      </c>
      <c r="CG16" s="52">
        <v>0</v>
      </c>
      <c r="CH16" s="52">
        <v>0</v>
      </c>
      <c r="CI16" s="52">
        <v>0</v>
      </c>
      <c r="CJ16" s="52">
        <v>0</v>
      </c>
      <c r="CK16" s="52">
        <v>0</v>
      </c>
      <c r="CL16" s="52">
        <v>0</v>
      </c>
      <c r="CM16" s="52">
        <v>0</v>
      </c>
      <c r="CN16" s="52">
        <v>0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36.97</v>
      </c>
      <c r="CX16" s="52">
        <v>1.16</v>
      </c>
      <c r="CY16" s="52">
        <v>0</v>
      </c>
      <c r="CZ16" s="52">
        <v>0</v>
      </c>
      <c r="DA16" s="52">
        <v>0</v>
      </c>
      <c r="DB16" s="52">
        <v>0</v>
      </c>
      <c r="DC16" s="52">
        <v>0</v>
      </c>
      <c r="DD16" s="52">
        <v>0</v>
      </c>
      <c r="DE16" s="52">
        <v>3.85</v>
      </c>
      <c r="DF16" s="52">
        <v>0</v>
      </c>
      <c r="DG16" s="52">
        <v>0</v>
      </c>
      <c r="DH16" s="52">
        <v>0</v>
      </c>
      <c r="DI16" s="52">
        <v>0</v>
      </c>
      <c r="DJ16" s="52">
        <v>0</v>
      </c>
      <c r="DK16" s="52">
        <v>0</v>
      </c>
      <c r="DL16" s="52">
        <v>0</v>
      </c>
      <c r="DM16" s="52">
        <v>0</v>
      </c>
      <c r="DN16" s="52">
        <v>0</v>
      </c>
      <c r="DO16" s="52">
        <v>0</v>
      </c>
      <c r="DP16" s="52">
        <v>0</v>
      </c>
      <c r="DQ16" s="52">
        <v>0</v>
      </c>
      <c r="DR16" s="52">
        <v>0</v>
      </c>
      <c r="DS16" s="52">
        <v>0</v>
      </c>
    </row>
    <row r="17" s="43" customFormat="1" spans="1:123">
      <c r="A17" s="75" t="s">
        <v>318</v>
      </c>
      <c r="B17" s="72">
        <v>196541.7</v>
      </c>
      <c r="C17" s="73">
        <v>140881.32</v>
      </c>
      <c r="D17" s="73">
        <v>55660.38</v>
      </c>
      <c r="E17" s="73">
        <v>0</v>
      </c>
      <c r="F17" s="73"/>
      <c r="G17" s="73">
        <v>0</v>
      </c>
      <c r="H17" s="76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80">
        <v>140881.32</v>
      </c>
      <c r="P17" s="80">
        <v>0</v>
      </c>
      <c r="Q17" s="80">
        <v>0</v>
      </c>
      <c r="R17" s="80">
        <v>0</v>
      </c>
      <c r="S17" s="52">
        <v>0</v>
      </c>
      <c r="T17" s="80">
        <v>0</v>
      </c>
      <c r="U17" s="80">
        <v>0</v>
      </c>
      <c r="V17" s="52">
        <v>0</v>
      </c>
      <c r="W17" s="80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140410.87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18.86</v>
      </c>
      <c r="AO17" s="79">
        <v>451.59</v>
      </c>
      <c r="AP17" s="52">
        <v>9.43</v>
      </c>
      <c r="AQ17" s="52">
        <v>18.87</v>
      </c>
      <c r="AR17" s="52">
        <v>37.74</v>
      </c>
      <c r="AS17" s="52">
        <v>9.43</v>
      </c>
      <c r="AT17" s="52">
        <v>9.43</v>
      </c>
      <c r="AU17" s="52">
        <v>28.3</v>
      </c>
      <c r="AV17" s="52">
        <v>9.43</v>
      </c>
      <c r="AW17" s="52">
        <v>109.72</v>
      </c>
      <c r="AX17" s="52">
        <v>0</v>
      </c>
      <c r="AY17" s="52">
        <v>0</v>
      </c>
      <c r="AZ17" s="52">
        <v>28.3</v>
      </c>
      <c r="BA17" s="52">
        <v>0</v>
      </c>
      <c r="BB17" s="52">
        <v>9.43</v>
      </c>
      <c r="BC17" s="52">
        <v>18.87</v>
      </c>
      <c r="BD17" s="52">
        <v>0</v>
      </c>
      <c r="BE17" s="52">
        <v>0</v>
      </c>
      <c r="BF17" s="52">
        <v>18.87</v>
      </c>
      <c r="BG17" s="52">
        <v>0</v>
      </c>
      <c r="BH17" s="52">
        <v>0</v>
      </c>
      <c r="BI17" s="52">
        <v>0</v>
      </c>
      <c r="BJ17" s="52">
        <v>0</v>
      </c>
      <c r="BK17" s="52">
        <v>9.43</v>
      </c>
      <c r="BL17" s="52">
        <v>9.43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28.3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37.74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10</v>
      </c>
      <c r="CG17" s="52">
        <v>0</v>
      </c>
      <c r="CH17" s="52">
        <v>0</v>
      </c>
      <c r="CI17" s="52">
        <v>10</v>
      </c>
      <c r="CJ17" s="52">
        <v>0</v>
      </c>
      <c r="CK17" s="52">
        <v>0</v>
      </c>
      <c r="CL17" s="52">
        <v>0</v>
      </c>
      <c r="CM17" s="52">
        <v>0</v>
      </c>
      <c r="CN17" s="52">
        <v>0</v>
      </c>
      <c r="CO17" s="52">
        <v>0</v>
      </c>
      <c r="CP17" s="52">
        <v>0</v>
      </c>
      <c r="CQ17" s="52">
        <v>0</v>
      </c>
      <c r="CR17" s="52">
        <v>10</v>
      </c>
      <c r="CS17" s="52">
        <v>0</v>
      </c>
      <c r="CT17" s="52">
        <v>0</v>
      </c>
      <c r="CU17" s="52">
        <v>10</v>
      </c>
      <c r="CV17" s="52">
        <v>0</v>
      </c>
      <c r="CW17" s="52">
        <v>18.87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>
        <v>0</v>
      </c>
      <c r="DH17" s="52">
        <v>0</v>
      </c>
      <c r="DI17" s="52">
        <v>0</v>
      </c>
      <c r="DJ17" s="52">
        <v>0</v>
      </c>
      <c r="DK17" s="52">
        <v>0</v>
      </c>
      <c r="DL17" s="52">
        <v>0</v>
      </c>
      <c r="DM17" s="52">
        <v>0</v>
      </c>
      <c r="DN17" s="52">
        <v>0</v>
      </c>
      <c r="DO17" s="52">
        <v>0</v>
      </c>
      <c r="DP17" s="52">
        <v>0</v>
      </c>
      <c r="DQ17" s="52">
        <v>0</v>
      </c>
      <c r="DR17" s="52">
        <v>0</v>
      </c>
      <c r="DS17" s="52">
        <v>0</v>
      </c>
    </row>
    <row r="18" s="43" customFormat="1" spans="1:123">
      <c r="A18" s="75" t="s">
        <v>319</v>
      </c>
      <c r="B18" s="72">
        <v>11510.61</v>
      </c>
      <c r="C18" s="73">
        <v>11510.61</v>
      </c>
      <c r="D18" s="73"/>
      <c r="E18" s="73">
        <v>0</v>
      </c>
      <c r="F18" s="73"/>
      <c r="G18" s="73">
        <v>0</v>
      </c>
      <c r="H18" s="76">
        <v>0</v>
      </c>
      <c r="I18" s="52">
        <v>11091.84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80">
        <v>0</v>
      </c>
      <c r="P18" s="80">
        <v>418.77</v>
      </c>
      <c r="Q18" s="80">
        <v>0</v>
      </c>
      <c r="R18" s="80">
        <v>0</v>
      </c>
      <c r="S18" s="52">
        <v>418.77</v>
      </c>
      <c r="T18" s="80">
        <v>0</v>
      </c>
      <c r="U18" s="80">
        <v>0</v>
      </c>
      <c r="V18" s="52">
        <v>0</v>
      </c>
      <c r="W18" s="80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79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52">
        <v>0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>
        <v>0</v>
      </c>
      <c r="DH18" s="52">
        <v>0</v>
      </c>
      <c r="DI18" s="52">
        <v>0</v>
      </c>
      <c r="DJ18" s="52">
        <v>0</v>
      </c>
      <c r="DK18" s="52">
        <v>0</v>
      </c>
      <c r="DL18" s="52">
        <v>0</v>
      </c>
      <c r="DM18" s="52">
        <v>0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  <c r="DS18" s="52">
        <v>0</v>
      </c>
    </row>
    <row r="19" s="64" customFormat="1" spans="1:124">
      <c r="A19" s="69" t="s">
        <v>320</v>
      </c>
      <c r="B19" s="70">
        <v>138617396.43</v>
      </c>
      <c r="C19" s="70">
        <v>114075004.82</v>
      </c>
      <c r="D19" s="70">
        <v>23596413.7</v>
      </c>
      <c r="E19" s="70">
        <v>576762.9</v>
      </c>
      <c r="F19" s="70">
        <v>275033.99</v>
      </c>
      <c r="G19" s="70">
        <v>2691561.07</v>
      </c>
      <c r="H19" s="70">
        <v>-2597380.05</v>
      </c>
      <c r="I19" s="80">
        <v>11415066.94</v>
      </c>
      <c r="J19" s="80">
        <v>0</v>
      </c>
      <c r="K19" s="80">
        <v>0</v>
      </c>
      <c r="L19" s="80">
        <v>0</v>
      </c>
      <c r="M19" s="80">
        <v>1139715.46</v>
      </c>
      <c r="N19" s="80">
        <v>855261.63</v>
      </c>
      <c r="O19" s="80">
        <v>69520140.29</v>
      </c>
      <c r="P19" s="80">
        <v>12350385.65</v>
      </c>
      <c r="Q19" s="80">
        <v>15319178.25</v>
      </c>
      <c r="R19" s="80">
        <v>3475256.6</v>
      </c>
      <c r="S19" s="80">
        <v>2680480.69</v>
      </c>
      <c r="T19" s="80">
        <v>6622379.31</v>
      </c>
      <c r="U19" s="80">
        <v>456400.82</v>
      </c>
      <c r="V19" s="80">
        <v>1863012.19</v>
      </c>
      <c r="W19" s="80">
        <v>728112.64</v>
      </c>
      <c r="X19" s="80">
        <v>850391.94</v>
      </c>
      <c r="Y19" s="80">
        <v>400682.96</v>
      </c>
      <c r="Z19" s="80">
        <v>4063899.14</v>
      </c>
      <c r="AA19" s="80">
        <v>4928384.55</v>
      </c>
      <c r="AB19" s="80">
        <v>2429039.78</v>
      </c>
      <c r="AC19" s="80">
        <v>2646779.88</v>
      </c>
      <c r="AD19" s="80">
        <v>1175644.91</v>
      </c>
      <c r="AE19" s="80">
        <v>996462.72</v>
      </c>
      <c r="AF19" s="80">
        <v>1303148.97</v>
      </c>
      <c r="AG19" s="80">
        <v>1213886.45</v>
      </c>
      <c r="AH19" s="80">
        <v>7070586.31</v>
      </c>
      <c r="AI19" s="80">
        <v>1148293.05</v>
      </c>
      <c r="AJ19" s="80">
        <v>1546229.16</v>
      </c>
      <c r="AK19" s="80">
        <v>14228256.9</v>
      </c>
      <c r="AL19" s="80">
        <v>501275.08</v>
      </c>
      <c r="AM19" s="80">
        <v>895287.66</v>
      </c>
      <c r="AN19" s="80">
        <v>2313809.54</v>
      </c>
      <c r="AO19" s="79">
        <v>40602516.14</v>
      </c>
      <c r="AP19" s="80">
        <v>1509085.09</v>
      </c>
      <c r="AQ19" s="80">
        <v>1679357.13</v>
      </c>
      <c r="AR19" s="80">
        <v>1708211.34</v>
      </c>
      <c r="AS19" s="80">
        <v>1829847.58</v>
      </c>
      <c r="AT19" s="80">
        <v>1602710.29</v>
      </c>
      <c r="AU19" s="80">
        <v>1470904.98</v>
      </c>
      <c r="AV19" s="80">
        <v>534043.87</v>
      </c>
      <c r="AW19" s="80">
        <v>1546070.66</v>
      </c>
      <c r="AX19" s="80">
        <v>1049212.82</v>
      </c>
      <c r="AY19" s="80">
        <v>969561.37</v>
      </c>
      <c r="AZ19" s="80">
        <v>1254706.8</v>
      </c>
      <c r="BA19" s="80">
        <v>1329800.51</v>
      </c>
      <c r="BB19" s="80">
        <v>940354.37</v>
      </c>
      <c r="BC19" s="80">
        <v>666655.49</v>
      </c>
      <c r="BD19" s="80">
        <v>786995.78</v>
      </c>
      <c r="BE19" s="80">
        <v>680985.16</v>
      </c>
      <c r="BF19" s="80">
        <v>795862.79</v>
      </c>
      <c r="BG19" s="80">
        <v>404782.39</v>
      </c>
      <c r="BH19" s="80">
        <v>459105.2</v>
      </c>
      <c r="BI19" s="80">
        <v>599487.07</v>
      </c>
      <c r="BJ19" s="80">
        <v>922872.87</v>
      </c>
      <c r="BK19" s="80">
        <v>529357.21</v>
      </c>
      <c r="BL19" s="80">
        <v>338297.88</v>
      </c>
      <c r="BM19" s="80">
        <v>406261.69</v>
      </c>
      <c r="BN19" s="80">
        <v>448034.5</v>
      </c>
      <c r="BO19" s="80">
        <v>407571.45</v>
      </c>
      <c r="BP19" s="80">
        <v>453240.03</v>
      </c>
      <c r="BQ19" s="80">
        <v>318989.36</v>
      </c>
      <c r="BR19" s="80">
        <v>584638.62</v>
      </c>
      <c r="BS19" s="80">
        <v>244105.71</v>
      </c>
      <c r="BT19" s="80">
        <v>278584.62</v>
      </c>
      <c r="BU19" s="80">
        <v>129056.99</v>
      </c>
      <c r="BV19" s="80">
        <v>282275.93</v>
      </c>
      <c r="BW19" s="80">
        <v>357435.41</v>
      </c>
      <c r="BX19" s="80">
        <v>1016333.85</v>
      </c>
      <c r="BY19" s="80">
        <v>983477.33</v>
      </c>
      <c r="BZ19" s="80">
        <v>231482.97</v>
      </c>
      <c r="CA19" s="80">
        <v>285769.38</v>
      </c>
      <c r="CB19" s="80">
        <v>171348.78</v>
      </c>
      <c r="CC19" s="80">
        <v>236130.77</v>
      </c>
      <c r="CD19" s="80">
        <v>140090.44</v>
      </c>
      <c r="CE19" s="80">
        <v>280423.67</v>
      </c>
      <c r="CF19" s="80">
        <v>350844.33</v>
      </c>
      <c r="CG19" s="80">
        <v>289058.22</v>
      </c>
      <c r="CH19" s="80">
        <v>230101.15</v>
      </c>
      <c r="CI19" s="80">
        <v>233012.32</v>
      </c>
      <c r="CJ19" s="80">
        <v>325571.75</v>
      </c>
      <c r="CK19" s="80">
        <v>193998.87</v>
      </c>
      <c r="CL19" s="80">
        <v>206028.13</v>
      </c>
      <c r="CM19" s="80">
        <v>369006.42</v>
      </c>
      <c r="CN19" s="80">
        <v>179518.22</v>
      </c>
      <c r="CO19" s="80">
        <v>263451.67</v>
      </c>
      <c r="CP19" s="80">
        <v>179697.19</v>
      </c>
      <c r="CQ19" s="80">
        <v>258469.45</v>
      </c>
      <c r="CR19" s="80">
        <v>97068.71</v>
      </c>
      <c r="CS19" s="80">
        <v>270293.09</v>
      </c>
      <c r="CT19" s="80">
        <v>187351.68</v>
      </c>
      <c r="CU19" s="80">
        <v>399947.88</v>
      </c>
      <c r="CV19" s="80">
        <v>310721.51</v>
      </c>
      <c r="CW19" s="80">
        <v>460298.64</v>
      </c>
      <c r="CX19" s="80">
        <v>256000.96</v>
      </c>
      <c r="CY19" s="80">
        <v>246207.15</v>
      </c>
      <c r="CZ19" s="80">
        <v>214287.48</v>
      </c>
      <c r="DA19" s="80">
        <v>583945.89</v>
      </c>
      <c r="DB19" s="80">
        <v>252395.6</v>
      </c>
      <c r="DC19" s="80">
        <v>283886.78</v>
      </c>
      <c r="DD19" s="80">
        <v>289472.76</v>
      </c>
      <c r="DE19" s="80">
        <v>227429.92</v>
      </c>
      <c r="DF19" s="80">
        <v>251899.89</v>
      </c>
      <c r="DG19" s="80">
        <v>289510.63</v>
      </c>
      <c r="DH19" s="80">
        <v>85709.09</v>
      </c>
      <c r="DI19" s="80">
        <v>328454.85</v>
      </c>
      <c r="DJ19" s="80">
        <v>244883.57</v>
      </c>
      <c r="DK19" s="80">
        <v>352340.2</v>
      </c>
      <c r="DL19" s="80">
        <v>189089.03</v>
      </c>
      <c r="DM19" s="80">
        <v>144890.18</v>
      </c>
      <c r="DN19" s="80">
        <v>153187.1</v>
      </c>
      <c r="DO19" s="80">
        <v>96770.66</v>
      </c>
      <c r="DP19" s="80">
        <v>114955.14</v>
      </c>
      <c r="DQ19" s="80">
        <v>91525.6</v>
      </c>
      <c r="DR19" s="80">
        <v>141775.37</v>
      </c>
      <c r="DS19" s="80">
        <v>95938.91</v>
      </c>
      <c r="DT19" s="43"/>
    </row>
    <row r="20" s="43" customFormat="1" spans="1:123">
      <c r="A20" s="75" t="s">
        <v>321</v>
      </c>
      <c r="B20" s="72">
        <v>2318049.95</v>
      </c>
      <c r="C20" s="72">
        <v>2195337.75</v>
      </c>
      <c r="D20" s="72">
        <v>97099.04</v>
      </c>
      <c r="E20" s="72">
        <v>0</v>
      </c>
      <c r="F20" s="72">
        <v>3535.82</v>
      </c>
      <c r="G20" s="73">
        <v>22077.34</v>
      </c>
      <c r="H20" s="76">
        <v>0</v>
      </c>
      <c r="I20" s="79">
        <v>-33503.69</v>
      </c>
      <c r="J20" s="52">
        <v>0</v>
      </c>
      <c r="K20" s="52">
        <v>0</v>
      </c>
      <c r="L20" s="52">
        <v>0</v>
      </c>
      <c r="M20" s="52">
        <v>-46.9</v>
      </c>
      <c r="N20" s="52">
        <v>-222.82</v>
      </c>
      <c r="O20" s="80">
        <v>1563703.17</v>
      </c>
      <c r="P20" s="80">
        <v>415401.86</v>
      </c>
      <c r="Q20" s="80">
        <v>102625.55</v>
      </c>
      <c r="R20" s="80">
        <v>147380.58</v>
      </c>
      <c r="S20" s="52">
        <v>-99.52</v>
      </c>
      <c r="T20" s="80">
        <v>334409.8</v>
      </c>
      <c r="U20" s="80">
        <v>28.25</v>
      </c>
      <c r="V20" s="52">
        <v>75527.9</v>
      </c>
      <c r="W20" s="80">
        <v>5535.43</v>
      </c>
      <c r="X20" s="52">
        <v>-108.89</v>
      </c>
      <c r="Y20" s="52">
        <v>-27.17</v>
      </c>
      <c r="Z20" s="52">
        <v>30027.49</v>
      </c>
      <c r="AA20" s="52">
        <v>1963.16</v>
      </c>
      <c r="AB20" s="52">
        <v>37119.11</v>
      </c>
      <c r="AC20" s="52">
        <v>33651.85</v>
      </c>
      <c r="AD20" s="52">
        <v>2573.26</v>
      </c>
      <c r="AE20" s="52">
        <v>17753.49</v>
      </c>
      <c r="AF20" s="52">
        <v>127053.83</v>
      </c>
      <c r="AG20" s="52">
        <v>1892.44</v>
      </c>
      <c r="AH20" s="52">
        <v>459966.18</v>
      </c>
      <c r="AI20" s="52">
        <v>0</v>
      </c>
      <c r="AJ20" s="52">
        <v>-18.57</v>
      </c>
      <c r="AK20" s="52">
        <v>-1251.15</v>
      </c>
      <c r="AL20" s="52">
        <v>0</v>
      </c>
      <c r="AM20" s="52">
        <v>204240.35</v>
      </c>
      <c r="AN20" s="52">
        <v>20973.62</v>
      </c>
      <c r="AO20" s="79">
        <v>877900.3</v>
      </c>
      <c r="AP20" s="52">
        <v>29916.23</v>
      </c>
      <c r="AQ20" s="52">
        <v>41556.48</v>
      </c>
      <c r="AR20" s="52">
        <v>38247.18</v>
      </c>
      <c r="AS20" s="52">
        <v>36322.49</v>
      </c>
      <c r="AT20" s="52">
        <v>44918.56</v>
      </c>
      <c r="AU20" s="52">
        <v>40806.95</v>
      </c>
      <c r="AV20" s="52">
        <v>13407.07</v>
      </c>
      <c r="AW20" s="52">
        <v>43748.59</v>
      </c>
      <c r="AX20" s="52">
        <v>13613.79</v>
      </c>
      <c r="AY20" s="52">
        <v>9138.55</v>
      </c>
      <c r="AZ20" s="52">
        <v>120929.16</v>
      </c>
      <c r="BA20" s="52">
        <v>17387.9</v>
      </c>
      <c r="BB20" s="52">
        <v>12107.07</v>
      </c>
      <c r="BC20" s="52">
        <v>10494.72</v>
      </c>
      <c r="BD20" s="52">
        <v>13552.21</v>
      </c>
      <c r="BE20" s="52">
        <v>15247.76</v>
      </c>
      <c r="BF20" s="52">
        <v>11845.38</v>
      </c>
      <c r="BG20" s="52">
        <v>9788.82</v>
      </c>
      <c r="BH20" s="52">
        <v>7959.14</v>
      </c>
      <c r="BI20" s="52">
        <v>10972.61</v>
      </c>
      <c r="BJ20" s="52">
        <v>16203.13</v>
      </c>
      <c r="BK20" s="52">
        <v>2376.02</v>
      </c>
      <c r="BL20" s="52">
        <v>6240.26</v>
      </c>
      <c r="BM20" s="52">
        <v>4253.63</v>
      </c>
      <c r="BN20" s="52">
        <v>4092.85</v>
      </c>
      <c r="BO20" s="52">
        <v>3473.21</v>
      </c>
      <c r="BP20" s="52">
        <v>6664.63</v>
      </c>
      <c r="BQ20" s="52">
        <v>4520.32</v>
      </c>
      <c r="BR20" s="52">
        <v>5102.33</v>
      </c>
      <c r="BS20" s="52">
        <v>2801.28</v>
      </c>
      <c r="BT20" s="52">
        <v>3864.68</v>
      </c>
      <c r="BU20" s="52">
        <v>408.55</v>
      </c>
      <c r="BV20" s="52">
        <v>2889.1</v>
      </c>
      <c r="BW20" s="52">
        <v>5829.03</v>
      </c>
      <c r="BX20" s="52">
        <v>2203.27</v>
      </c>
      <c r="BY20" s="52">
        <v>230897.93</v>
      </c>
      <c r="BZ20" s="52">
        <v>0</v>
      </c>
      <c r="CA20" s="52">
        <v>0</v>
      </c>
      <c r="CB20" s="52">
        <v>-0.01</v>
      </c>
      <c r="CC20" s="52">
        <v>0</v>
      </c>
      <c r="CD20" s="52">
        <v>426.37</v>
      </c>
      <c r="CE20" s="52">
        <v>0</v>
      </c>
      <c r="CF20" s="52">
        <v>0</v>
      </c>
      <c r="CG20" s="52">
        <v>0</v>
      </c>
      <c r="CH20" s="52">
        <v>-595.32</v>
      </c>
      <c r="CI20" s="52">
        <v>0</v>
      </c>
      <c r="CJ20" s="52">
        <v>0</v>
      </c>
      <c r="CK20" s="52">
        <v>498.15</v>
      </c>
      <c r="CL20" s="52">
        <v>0</v>
      </c>
      <c r="CM20" s="52">
        <v>0</v>
      </c>
      <c r="CN20" s="52">
        <v>0</v>
      </c>
      <c r="CO20" s="52">
        <v>0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2436.19</v>
      </c>
      <c r="CW20" s="52">
        <v>12520.71</v>
      </c>
      <c r="CX20" s="52">
        <v>0</v>
      </c>
      <c r="CY20" s="52">
        <v>-124.6</v>
      </c>
      <c r="CZ20" s="52">
        <v>0</v>
      </c>
      <c r="DA20" s="52">
        <v>18276.87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52">
        <v>187.02</v>
      </c>
      <c r="DM20" s="52">
        <v>144</v>
      </c>
      <c r="DN20" s="52">
        <v>301.37</v>
      </c>
      <c r="DO20" s="52">
        <v>20.99</v>
      </c>
      <c r="DP20" s="52">
        <v>5.99</v>
      </c>
      <c r="DQ20" s="52">
        <v>0.09</v>
      </c>
      <c r="DR20" s="52">
        <v>13.74</v>
      </c>
      <c r="DS20" s="52">
        <v>7.86</v>
      </c>
    </row>
    <row r="21" s="43" customFormat="1" spans="1:123">
      <c r="A21" s="75" t="s">
        <v>322</v>
      </c>
      <c r="B21" s="72">
        <v>127518287.12</v>
      </c>
      <c r="C21" s="72">
        <v>103098607.71</v>
      </c>
      <c r="D21" s="72">
        <v>23499314.66</v>
      </c>
      <c r="E21" s="72">
        <v>576762.9</v>
      </c>
      <c r="F21" s="74">
        <v>271498.17</v>
      </c>
      <c r="G21" s="73">
        <v>2669483.73</v>
      </c>
      <c r="H21" s="76">
        <v>-2597380.05</v>
      </c>
      <c r="I21" s="79">
        <v>11448570.63</v>
      </c>
      <c r="J21" s="52">
        <v>0</v>
      </c>
      <c r="K21" s="52">
        <v>0</v>
      </c>
      <c r="L21" s="52">
        <v>0</v>
      </c>
      <c r="M21" s="52">
        <v>1139762.36</v>
      </c>
      <c r="N21" s="52">
        <v>855484.45</v>
      </c>
      <c r="O21" s="80">
        <v>63619895.37</v>
      </c>
      <c r="P21" s="80">
        <v>7490466.18</v>
      </c>
      <c r="Q21" s="80">
        <v>15216552.7</v>
      </c>
      <c r="R21" s="80">
        <v>3327876.02</v>
      </c>
      <c r="S21" s="52">
        <v>2680580.21</v>
      </c>
      <c r="T21" s="80">
        <v>1843451.9</v>
      </c>
      <c r="U21" s="80">
        <v>456372.57</v>
      </c>
      <c r="V21" s="52">
        <v>1787484.29</v>
      </c>
      <c r="W21" s="80">
        <v>722577.21</v>
      </c>
      <c r="X21" s="52">
        <v>850500.83</v>
      </c>
      <c r="Y21" s="52">
        <v>400710.13</v>
      </c>
      <c r="Z21" s="52">
        <v>4033871.65</v>
      </c>
      <c r="AA21" s="52">
        <v>4926421.39</v>
      </c>
      <c r="AB21" s="52">
        <v>2391920.67</v>
      </c>
      <c r="AC21" s="52">
        <v>2613128.03</v>
      </c>
      <c r="AD21" s="52">
        <v>1173071.65</v>
      </c>
      <c r="AE21" s="52">
        <v>978709.23</v>
      </c>
      <c r="AF21" s="52">
        <v>1176095.14</v>
      </c>
      <c r="AG21" s="52">
        <v>1211994.01</v>
      </c>
      <c r="AH21" s="52">
        <v>2853777.73</v>
      </c>
      <c r="AI21" s="52">
        <v>1148293.05</v>
      </c>
      <c r="AJ21" s="52">
        <v>1546247.73</v>
      </c>
      <c r="AK21" s="52">
        <v>14229508.05</v>
      </c>
      <c r="AL21" s="52">
        <v>501275.08</v>
      </c>
      <c r="AM21" s="52">
        <v>691047.31</v>
      </c>
      <c r="AN21" s="52">
        <v>2292103.28</v>
      </c>
      <c r="AO21" s="79">
        <v>39145649.13</v>
      </c>
      <c r="AP21" s="52">
        <v>1477287.78</v>
      </c>
      <c r="AQ21" s="52">
        <v>1629613.29</v>
      </c>
      <c r="AR21" s="52">
        <v>1667161.14</v>
      </c>
      <c r="AS21" s="52">
        <v>1357965.37</v>
      </c>
      <c r="AT21" s="52">
        <v>1553730.13</v>
      </c>
      <c r="AU21" s="52">
        <v>1425416.99</v>
      </c>
      <c r="AV21" s="52">
        <v>518105.39</v>
      </c>
      <c r="AW21" s="52">
        <v>1497163.67</v>
      </c>
      <c r="AX21" s="52">
        <v>1034602.2</v>
      </c>
      <c r="AY21" s="52">
        <v>959528.48</v>
      </c>
      <c r="AZ21" s="52">
        <v>1131906.03</v>
      </c>
      <c r="BA21" s="52">
        <v>1311697.91</v>
      </c>
      <c r="BB21" s="52">
        <v>927836.64</v>
      </c>
      <c r="BC21" s="52">
        <v>653673.41</v>
      </c>
      <c r="BD21" s="52">
        <v>764837.91</v>
      </c>
      <c r="BE21" s="52">
        <v>661560.04</v>
      </c>
      <c r="BF21" s="52">
        <v>782531.93</v>
      </c>
      <c r="BG21" s="52">
        <v>394025.65</v>
      </c>
      <c r="BH21" s="52">
        <v>445019.64</v>
      </c>
      <c r="BI21" s="52">
        <v>584429.56</v>
      </c>
      <c r="BJ21" s="52">
        <v>904298.04</v>
      </c>
      <c r="BK21" s="52">
        <v>525459.21</v>
      </c>
      <c r="BL21" s="52">
        <v>330705.45</v>
      </c>
      <c r="BM21" s="52">
        <v>400132.59</v>
      </c>
      <c r="BN21" s="52">
        <v>442303.92</v>
      </c>
      <c r="BO21" s="52">
        <v>401786.92</v>
      </c>
      <c r="BP21" s="52">
        <v>436715.03</v>
      </c>
      <c r="BQ21" s="52">
        <v>313519.98</v>
      </c>
      <c r="BR21" s="52">
        <v>576630.73</v>
      </c>
      <c r="BS21" s="52">
        <v>239825.18</v>
      </c>
      <c r="BT21" s="52">
        <v>273548.24</v>
      </c>
      <c r="BU21" s="52">
        <v>128120.14</v>
      </c>
      <c r="BV21" s="52">
        <v>278320.79</v>
      </c>
      <c r="BW21" s="52">
        <v>350266.75</v>
      </c>
      <c r="BX21" s="52">
        <v>1013881.53</v>
      </c>
      <c r="BY21" s="52">
        <v>739127.33</v>
      </c>
      <c r="BZ21" s="52">
        <v>231356.97</v>
      </c>
      <c r="CA21" s="52">
        <v>285503.38</v>
      </c>
      <c r="CB21" s="52">
        <v>169558.79</v>
      </c>
      <c r="CC21" s="52">
        <v>236116.77</v>
      </c>
      <c r="CD21" s="52">
        <v>138369.73</v>
      </c>
      <c r="CE21" s="52">
        <v>279699.67</v>
      </c>
      <c r="CF21" s="52">
        <v>349747.33</v>
      </c>
      <c r="CG21" s="52">
        <v>288054.22</v>
      </c>
      <c r="CH21" s="52">
        <v>230590.81</v>
      </c>
      <c r="CI21" s="52">
        <v>232615.32</v>
      </c>
      <c r="CJ21" s="52">
        <v>324997.75</v>
      </c>
      <c r="CK21" s="52">
        <v>193220.72</v>
      </c>
      <c r="CL21" s="52">
        <v>205108.13</v>
      </c>
      <c r="CM21" s="52">
        <v>366308.42</v>
      </c>
      <c r="CN21" s="52">
        <v>179504.22</v>
      </c>
      <c r="CO21" s="52">
        <v>262795.67</v>
      </c>
      <c r="CP21" s="52">
        <v>178747.19</v>
      </c>
      <c r="CQ21" s="52">
        <v>254079.45</v>
      </c>
      <c r="CR21" s="52">
        <v>96827.71</v>
      </c>
      <c r="CS21" s="52">
        <v>270181.09</v>
      </c>
      <c r="CT21" s="52">
        <v>187211.68</v>
      </c>
      <c r="CU21" s="52">
        <v>399228.88</v>
      </c>
      <c r="CV21" s="52">
        <v>307981.54</v>
      </c>
      <c r="CW21" s="52">
        <v>447543.4</v>
      </c>
      <c r="CX21" s="52">
        <v>255370.96</v>
      </c>
      <c r="CY21" s="52">
        <v>244921.75</v>
      </c>
      <c r="CZ21" s="52">
        <v>213703.48</v>
      </c>
      <c r="DA21" s="52">
        <v>565101.09</v>
      </c>
      <c r="DB21" s="52">
        <v>251907.6</v>
      </c>
      <c r="DC21" s="52">
        <v>282704.78</v>
      </c>
      <c r="DD21" s="52">
        <v>289276.76</v>
      </c>
      <c r="DE21" s="52">
        <v>227277.92</v>
      </c>
      <c r="DF21" s="52">
        <v>251343.89</v>
      </c>
      <c r="DG21" s="52">
        <v>287184.63</v>
      </c>
      <c r="DH21" s="52">
        <v>85695.09</v>
      </c>
      <c r="DI21" s="52">
        <v>328328.85</v>
      </c>
      <c r="DJ21" s="52">
        <v>244757.57</v>
      </c>
      <c r="DK21" s="52">
        <v>351670.2</v>
      </c>
      <c r="DL21" s="52">
        <v>187464.28</v>
      </c>
      <c r="DM21" s="52">
        <v>143240.52</v>
      </c>
      <c r="DN21" s="52">
        <v>151664.97</v>
      </c>
      <c r="DO21" s="52">
        <v>94794.95</v>
      </c>
      <c r="DP21" s="52">
        <v>114169.9</v>
      </c>
      <c r="DQ21" s="52">
        <v>91274.56</v>
      </c>
      <c r="DR21" s="52">
        <v>141008.8</v>
      </c>
      <c r="DS21" s="52">
        <v>94702.75</v>
      </c>
    </row>
    <row r="22" s="43" customFormat="1" spans="1:123">
      <c r="A22" s="75" t="s">
        <v>323</v>
      </c>
      <c r="B22" s="72">
        <v>8201360.01</v>
      </c>
      <c r="C22" s="72">
        <v>8201360.01</v>
      </c>
      <c r="D22" s="72"/>
      <c r="E22" s="72">
        <v>0</v>
      </c>
      <c r="F22" s="72"/>
      <c r="G22" s="73">
        <v>0</v>
      </c>
      <c r="H22" s="76">
        <v>0</v>
      </c>
      <c r="I22" s="79">
        <v>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80">
        <v>3756842.4</v>
      </c>
      <c r="P22" s="80">
        <v>4444517.61</v>
      </c>
      <c r="Q22" s="80">
        <v>0</v>
      </c>
      <c r="R22" s="80">
        <v>0</v>
      </c>
      <c r="S22" s="52">
        <v>0</v>
      </c>
      <c r="T22" s="80">
        <v>4444517.61</v>
      </c>
      <c r="U22" s="80">
        <v>0</v>
      </c>
      <c r="V22" s="52">
        <v>0</v>
      </c>
      <c r="W22" s="80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3756842.4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79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52">
        <v>0</v>
      </c>
      <c r="CG22" s="52">
        <v>0</v>
      </c>
      <c r="CH22" s="52">
        <v>0</v>
      </c>
      <c r="CI22" s="52">
        <v>0</v>
      </c>
      <c r="CJ22" s="52">
        <v>0</v>
      </c>
      <c r="CK22" s="52">
        <v>0</v>
      </c>
      <c r="CL22" s="52">
        <v>0</v>
      </c>
      <c r="CM22" s="52">
        <v>0</v>
      </c>
      <c r="CN22" s="52">
        <v>0</v>
      </c>
      <c r="CO22" s="52">
        <v>0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0</v>
      </c>
      <c r="DF22" s="52">
        <v>0</v>
      </c>
      <c r="DG22" s="52">
        <v>0</v>
      </c>
      <c r="DH22" s="52">
        <v>0</v>
      </c>
      <c r="DI22" s="52">
        <v>0</v>
      </c>
      <c r="DJ22" s="52">
        <v>0</v>
      </c>
      <c r="DK22" s="52">
        <v>0</v>
      </c>
      <c r="DL22" s="52">
        <v>0</v>
      </c>
      <c r="DM22" s="52">
        <v>0</v>
      </c>
      <c r="DN22" s="52">
        <v>0</v>
      </c>
      <c r="DO22" s="52">
        <v>0</v>
      </c>
      <c r="DP22" s="52">
        <v>0</v>
      </c>
      <c r="DQ22" s="52">
        <v>0</v>
      </c>
      <c r="DR22" s="52">
        <v>0</v>
      </c>
      <c r="DS22" s="52">
        <v>0</v>
      </c>
    </row>
    <row r="23" s="43" customFormat="1" spans="1:123">
      <c r="A23" s="75" t="s">
        <v>324</v>
      </c>
      <c r="B23" s="72">
        <v>0</v>
      </c>
      <c r="C23" s="72">
        <v>0</v>
      </c>
      <c r="D23" s="72"/>
      <c r="E23" s="72">
        <v>0</v>
      </c>
      <c r="F23" s="72"/>
      <c r="G23" s="73">
        <v>0</v>
      </c>
      <c r="H23" s="76">
        <v>0</v>
      </c>
      <c r="I23" s="79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80">
        <v>0</v>
      </c>
      <c r="P23" s="80">
        <v>0</v>
      </c>
      <c r="Q23" s="80">
        <v>0</v>
      </c>
      <c r="R23" s="80">
        <v>0</v>
      </c>
      <c r="S23" s="52">
        <v>0</v>
      </c>
      <c r="T23" s="80">
        <v>0</v>
      </c>
      <c r="U23" s="80">
        <v>0</v>
      </c>
      <c r="V23" s="52">
        <v>0</v>
      </c>
      <c r="W23" s="80">
        <v>0</v>
      </c>
      <c r="X23" s="52">
        <v>0</v>
      </c>
      <c r="Y23" s="52">
        <v>0</v>
      </c>
      <c r="Z23" s="52">
        <v>0</v>
      </c>
      <c r="AA23" s="52">
        <v>0</v>
      </c>
      <c r="AB23" s="52">
        <v>0</v>
      </c>
      <c r="AC23" s="52">
        <v>0</v>
      </c>
      <c r="AD23" s="52">
        <v>0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2">
        <v>0</v>
      </c>
      <c r="AK23" s="52">
        <v>0</v>
      </c>
      <c r="AL23" s="52">
        <v>0</v>
      </c>
      <c r="AM23" s="52">
        <v>0</v>
      </c>
      <c r="AN23" s="52">
        <v>0</v>
      </c>
      <c r="AO23" s="79">
        <v>0</v>
      </c>
      <c r="AP23" s="52">
        <v>0</v>
      </c>
      <c r="AQ23" s="52">
        <v>0</v>
      </c>
      <c r="AR23" s="52">
        <v>0</v>
      </c>
      <c r="AS23" s="52"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2">
        <v>0</v>
      </c>
      <c r="BA23" s="52">
        <v>0</v>
      </c>
      <c r="BB23" s="52">
        <v>0</v>
      </c>
      <c r="BC23" s="52">
        <v>0</v>
      </c>
      <c r="BD23" s="52">
        <v>0</v>
      </c>
      <c r="BE23" s="52">
        <v>0</v>
      </c>
      <c r="BF23" s="52">
        <v>0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>
        <v>0</v>
      </c>
      <c r="CB23" s="52">
        <v>0</v>
      </c>
      <c r="CC23" s="52">
        <v>0</v>
      </c>
      <c r="CD23" s="52">
        <v>0</v>
      </c>
      <c r="CE23" s="52">
        <v>0</v>
      </c>
      <c r="CF23" s="52">
        <v>0</v>
      </c>
      <c r="CG23" s="52">
        <v>0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52">
        <v>0</v>
      </c>
      <c r="DF23" s="52">
        <v>0</v>
      </c>
      <c r="DG23" s="52">
        <v>0</v>
      </c>
      <c r="DH23" s="52">
        <v>0</v>
      </c>
      <c r="DI23" s="52">
        <v>0</v>
      </c>
      <c r="DJ23" s="52">
        <v>0</v>
      </c>
      <c r="DK23" s="52">
        <v>0</v>
      </c>
      <c r="DL23" s="52">
        <v>0</v>
      </c>
      <c r="DM23" s="52">
        <v>0</v>
      </c>
      <c r="DN23" s="52">
        <v>0</v>
      </c>
      <c r="DO23" s="52">
        <v>0</v>
      </c>
      <c r="DP23" s="52">
        <v>0</v>
      </c>
      <c r="DQ23" s="52">
        <v>0</v>
      </c>
      <c r="DR23" s="52">
        <v>0</v>
      </c>
      <c r="DS23" s="52">
        <v>0</v>
      </c>
    </row>
    <row r="24" s="43" customFormat="1" spans="1:123">
      <c r="A24" s="75" t="s">
        <v>325</v>
      </c>
      <c r="B24" s="72">
        <v>579699.35</v>
      </c>
      <c r="C24" s="72">
        <v>579699.35</v>
      </c>
      <c r="D24" s="72"/>
      <c r="E24" s="72">
        <v>0</v>
      </c>
      <c r="F24" s="72"/>
      <c r="G24" s="73">
        <v>0</v>
      </c>
      <c r="H24" s="76">
        <v>0</v>
      </c>
      <c r="I24" s="79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80">
        <v>579699.35</v>
      </c>
      <c r="P24" s="80">
        <v>0</v>
      </c>
      <c r="Q24" s="80">
        <v>0</v>
      </c>
      <c r="R24" s="80">
        <v>0</v>
      </c>
      <c r="S24" s="52">
        <v>0</v>
      </c>
      <c r="T24" s="80">
        <v>0</v>
      </c>
      <c r="U24" s="80">
        <v>0</v>
      </c>
      <c r="V24" s="52">
        <v>0</v>
      </c>
      <c r="W24" s="80">
        <v>0</v>
      </c>
      <c r="X24" s="52">
        <v>0</v>
      </c>
      <c r="Y24" s="52">
        <v>0</v>
      </c>
      <c r="Z24" s="52">
        <v>0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>
        <v>0</v>
      </c>
      <c r="AI24" s="52">
        <v>0</v>
      </c>
      <c r="AJ24" s="52">
        <v>0</v>
      </c>
      <c r="AK24" s="52">
        <v>0</v>
      </c>
      <c r="AL24" s="52">
        <v>0</v>
      </c>
      <c r="AM24" s="52">
        <v>0</v>
      </c>
      <c r="AN24" s="52">
        <v>732.64</v>
      </c>
      <c r="AO24" s="79">
        <v>578966.71</v>
      </c>
      <c r="AP24" s="52">
        <v>1881.08</v>
      </c>
      <c r="AQ24" s="52">
        <v>8187.36</v>
      </c>
      <c r="AR24" s="52">
        <v>2803.02</v>
      </c>
      <c r="AS24" s="52">
        <v>435559.72</v>
      </c>
      <c r="AT24" s="52">
        <v>4061.6</v>
      </c>
      <c r="AU24" s="52">
        <v>4681.04</v>
      </c>
      <c r="AV24" s="52">
        <v>2531.41</v>
      </c>
      <c r="AW24" s="52">
        <v>5158.4</v>
      </c>
      <c r="AX24" s="52">
        <v>996.83</v>
      </c>
      <c r="AY24" s="52">
        <v>894.34</v>
      </c>
      <c r="AZ24" s="52">
        <v>1871.61</v>
      </c>
      <c r="BA24" s="52">
        <v>714.7</v>
      </c>
      <c r="BB24" s="52">
        <v>410.66</v>
      </c>
      <c r="BC24" s="52">
        <v>2487.36</v>
      </c>
      <c r="BD24" s="52">
        <v>8605.66</v>
      </c>
      <c r="BE24" s="52">
        <v>4177.36</v>
      </c>
      <c r="BF24" s="52">
        <v>1485.48</v>
      </c>
      <c r="BG24" s="52">
        <v>967.92</v>
      </c>
      <c r="BH24" s="52">
        <v>6126.42</v>
      </c>
      <c r="BI24" s="52">
        <v>4084.9</v>
      </c>
      <c r="BJ24" s="52">
        <v>2371.7</v>
      </c>
      <c r="BK24" s="52">
        <v>1521.98</v>
      </c>
      <c r="BL24" s="52">
        <v>1352.17</v>
      </c>
      <c r="BM24" s="52">
        <v>1875.47</v>
      </c>
      <c r="BN24" s="52">
        <v>1637.73</v>
      </c>
      <c r="BO24" s="52">
        <v>2311.32</v>
      </c>
      <c r="BP24" s="52">
        <v>9860.37</v>
      </c>
      <c r="BQ24" s="52">
        <v>949.06</v>
      </c>
      <c r="BR24" s="52">
        <v>2905.56</v>
      </c>
      <c r="BS24" s="52">
        <v>1479.25</v>
      </c>
      <c r="BT24" s="52">
        <v>1171.7</v>
      </c>
      <c r="BU24" s="52">
        <v>528.3</v>
      </c>
      <c r="BV24" s="52">
        <v>1066.04</v>
      </c>
      <c r="BW24" s="52">
        <v>1339.63</v>
      </c>
      <c r="BX24" s="52">
        <v>249.05</v>
      </c>
      <c r="BY24" s="52">
        <v>13452.07</v>
      </c>
      <c r="BZ24" s="52">
        <v>126</v>
      </c>
      <c r="CA24" s="52">
        <v>266</v>
      </c>
      <c r="CB24" s="52">
        <v>1790</v>
      </c>
      <c r="CC24" s="52">
        <v>14</v>
      </c>
      <c r="CD24" s="52">
        <v>1294.34</v>
      </c>
      <c r="CE24" s="52">
        <v>724</v>
      </c>
      <c r="CF24" s="52">
        <v>1097</v>
      </c>
      <c r="CG24" s="52">
        <v>1004</v>
      </c>
      <c r="CH24" s="52">
        <v>105.66</v>
      </c>
      <c r="CI24" s="52">
        <v>397</v>
      </c>
      <c r="CJ24" s="52">
        <v>574</v>
      </c>
      <c r="CK24" s="52">
        <v>280</v>
      </c>
      <c r="CL24" s="52">
        <v>920</v>
      </c>
      <c r="CM24" s="52">
        <v>2698</v>
      </c>
      <c r="CN24" s="52">
        <v>14</v>
      </c>
      <c r="CO24" s="52">
        <v>656</v>
      </c>
      <c r="CP24" s="52">
        <v>950</v>
      </c>
      <c r="CQ24" s="52">
        <v>4390</v>
      </c>
      <c r="CR24" s="52">
        <v>241</v>
      </c>
      <c r="CS24" s="52">
        <v>112</v>
      </c>
      <c r="CT24" s="52">
        <v>140</v>
      </c>
      <c r="CU24" s="52">
        <v>719</v>
      </c>
      <c r="CV24" s="52">
        <v>303.78</v>
      </c>
      <c r="CW24" s="52">
        <v>234.53</v>
      </c>
      <c r="CX24" s="52">
        <v>630</v>
      </c>
      <c r="CY24" s="52">
        <v>1410</v>
      </c>
      <c r="CZ24" s="52">
        <v>584</v>
      </c>
      <c r="DA24" s="52">
        <v>567.93</v>
      </c>
      <c r="DB24" s="52">
        <v>488</v>
      </c>
      <c r="DC24" s="52">
        <v>1182</v>
      </c>
      <c r="DD24" s="52">
        <v>196</v>
      </c>
      <c r="DE24" s="52">
        <v>152</v>
      </c>
      <c r="DF24" s="52">
        <v>556</v>
      </c>
      <c r="DG24" s="52">
        <v>2326</v>
      </c>
      <c r="DH24" s="52">
        <v>14</v>
      </c>
      <c r="DI24" s="52">
        <v>126</v>
      </c>
      <c r="DJ24" s="52">
        <v>126</v>
      </c>
      <c r="DK24" s="52">
        <v>670</v>
      </c>
      <c r="DL24" s="52">
        <v>1437.73</v>
      </c>
      <c r="DM24" s="52">
        <v>1505.66</v>
      </c>
      <c r="DN24" s="52">
        <v>1220.76</v>
      </c>
      <c r="DO24" s="52">
        <v>1954.72</v>
      </c>
      <c r="DP24" s="52">
        <v>779.25</v>
      </c>
      <c r="DQ24" s="52">
        <v>250.95</v>
      </c>
      <c r="DR24" s="52">
        <v>752.83</v>
      </c>
      <c r="DS24" s="52">
        <v>1228.3</v>
      </c>
    </row>
    <row r="25" s="64" customFormat="1" spans="1:124">
      <c r="A25" s="69" t="s">
        <v>326</v>
      </c>
      <c r="B25" s="70">
        <v>124177048.98</v>
      </c>
      <c r="C25" s="70">
        <v>127070092.04</v>
      </c>
      <c r="D25" s="70">
        <v>225275.240000006</v>
      </c>
      <c r="E25" s="70">
        <v>2615830.65</v>
      </c>
      <c r="F25" s="70">
        <v>272284.49</v>
      </c>
      <c r="G25" s="70">
        <v>3323735.7</v>
      </c>
      <c r="H25" s="70">
        <v>-9330169.13999994</v>
      </c>
      <c r="I25" s="80">
        <v>-50300292.13</v>
      </c>
      <c r="J25" s="80">
        <v>0</v>
      </c>
      <c r="K25" s="80">
        <v>4.88</v>
      </c>
      <c r="L25" s="80">
        <v>0</v>
      </c>
      <c r="M25" s="80">
        <v>-1139715.46</v>
      </c>
      <c r="N25" s="80">
        <v>-854789.93</v>
      </c>
      <c r="O25" s="80">
        <v>92839666.84</v>
      </c>
      <c r="P25" s="80">
        <v>62236819.79</v>
      </c>
      <c r="Q25" s="80">
        <v>-852197.14</v>
      </c>
      <c r="R25" s="80">
        <v>25140595.19</v>
      </c>
      <c r="S25" s="80">
        <v>-2680641.92</v>
      </c>
      <c r="T25" s="80">
        <v>60318865.52</v>
      </c>
      <c r="U25" s="80">
        <v>-451407.57</v>
      </c>
      <c r="V25" s="80">
        <v>-1118306.4</v>
      </c>
      <c r="W25" s="80">
        <v>6168310.16</v>
      </c>
      <c r="X25" s="80">
        <v>-850391.94</v>
      </c>
      <c r="Y25" s="80">
        <v>-400682.96</v>
      </c>
      <c r="Z25" s="80">
        <v>219119.71</v>
      </c>
      <c r="AA25" s="80">
        <v>-4645365.68</v>
      </c>
      <c r="AB25" s="80">
        <v>2754922.48</v>
      </c>
      <c r="AC25" s="80">
        <v>2070201.25</v>
      </c>
      <c r="AD25" s="80">
        <v>-785617.48</v>
      </c>
      <c r="AE25" s="80">
        <v>9575112.51</v>
      </c>
      <c r="AF25" s="80">
        <v>16351100.16</v>
      </c>
      <c r="AG25" s="80">
        <v>-947479.64</v>
      </c>
      <c r="AH25" s="80">
        <v>56282358.05</v>
      </c>
      <c r="AI25" s="80">
        <v>-1148293.05</v>
      </c>
      <c r="AJ25" s="80">
        <v>-1546229.16</v>
      </c>
      <c r="AK25" s="80">
        <v>-14228256.9</v>
      </c>
      <c r="AL25" s="80">
        <v>-501275.08</v>
      </c>
      <c r="AM25" s="80">
        <v>-895287.66</v>
      </c>
      <c r="AN25" s="80">
        <v>672513.2</v>
      </c>
      <c r="AO25" s="79">
        <v>55151617.08</v>
      </c>
      <c r="AP25" s="80">
        <v>1855567.26</v>
      </c>
      <c r="AQ25" s="80">
        <v>2742469.22</v>
      </c>
      <c r="AR25" s="80">
        <v>1954588.53</v>
      </c>
      <c r="AS25" s="80">
        <v>2479010.69</v>
      </c>
      <c r="AT25" s="80">
        <v>2981829.19</v>
      </c>
      <c r="AU25" s="80">
        <v>2820078.66</v>
      </c>
      <c r="AV25" s="80">
        <v>797653.64</v>
      </c>
      <c r="AW25" s="80">
        <v>3318719.83</v>
      </c>
      <c r="AX25" s="80">
        <v>349791.8</v>
      </c>
      <c r="AY25" s="80">
        <v>61816.46</v>
      </c>
      <c r="AZ25" s="80">
        <v>11739281.47</v>
      </c>
      <c r="BA25" s="80">
        <v>499369.1</v>
      </c>
      <c r="BB25" s="80">
        <v>169779.91</v>
      </c>
      <c r="BC25" s="80">
        <v>506318.28</v>
      </c>
      <c r="BD25" s="80">
        <v>676355.1</v>
      </c>
      <c r="BE25" s="80">
        <v>638825.15</v>
      </c>
      <c r="BF25" s="80">
        <v>661010.11</v>
      </c>
      <c r="BG25" s="80">
        <v>599145.92</v>
      </c>
      <c r="BH25" s="80">
        <v>316884.41</v>
      </c>
      <c r="BI25" s="80">
        <v>461803.75</v>
      </c>
      <c r="BJ25" s="80">
        <v>621877.85</v>
      </c>
      <c r="BK25" s="80">
        <v>-279713.78</v>
      </c>
      <c r="BL25" s="80">
        <v>161958.18</v>
      </c>
      <c r="BM25" s="80">
        <v>-77496.71</v>
      </c>
      <c r="BN25" s="80">
        <v>-27649.18</v>
      </c>
      <c r="BO25" s="80">
        <v>-42926.78</v>
      </c>
      <c r="BP25" s="80">
        <v>183571.72</v>
      </c>
      <c r="BQ25" s="80">
        <v>87418.53</v>
      </c>
      <c r="BR25" s="80">
        <v>-575644.44</v>
      </c>
      <c r="BS25" s="80">
        <v>-39271.87</v>
      </c>
      <c r="BT25" s="80">
        <v>53751.04</v>
      </c>
      <c r="BU25" s="80">
        <v>-10181.87</v>
      </c>
      <c r="BV25" s="80">
        <v>23260.12</v>
      </c>
      <c r="BW25" s="80">
        <v>117538.37</v>
      </c>
      <c r="BX25" s="80">
        <v>-733160.41</v>
      </c>
      <c r="BY25" s="80">
        <v>24461184.67</v>
      </c>
      <c r="BZ25" s="80">
        <v>-133764.01</v>
      </c>
      <c r="CA25" s="80">
        <v>-215237.59</v>
      </c>
      <c r="CB25" s="80">
        <v>-16209.02</v>
      </c>
      <c r="CC25" s="80">
        <v>-28221.04</v>
      </c>
      <c r="CD25" s="80">
        <v>-125405.15</v>
      </c>
      <c r="CE25" s="80">
        <v>-149465.27</v>
      </c>
      <c r="CF25" s="80">
        <v>-35772.25</v>
      </c>
      <c r="CG25" s="80">
        <v>-137245.6</v>
      </c>
      <c r="CH25" s="84">
        <v>-360088.99</v>
      </c>
      <c r="CI25" s="84">
        <v>77769.82</v>
      </c>
      <c r="CJ25" s="84">
        <v>-179356.8</v>
      </c>
      <c r="CK25" s="84">
        <v>-12649.57</v>
      </c>
      <c r="CL25" s="84">
        <v>30176.93</v>
      </c>
      <c r="CM25" s="84">
        <v>-211961.21</v>
      </c>
      <c r="CN25" s="84">
        <v>-135921.76</v>
      </c>
      <c r="CO25" s="84">
        <v>-212164.78</v>
      </c>
      <c r="CP25" s="84">
        <v>-81009.31</v>
      </c>
      <c r="CQ25" s="84">
        <v>-125275.47</v>
      </c>
      <c r="CR25" s="84">
        <v>-67681.7</v>
      </c>
      <c r="CS25" s="84">
        <v>-239215.98</v>
      </c>
      <c r="CT25" s="84">
        <v>-111832.75</v>
      </c>
      <c r="CU25" s="84">
        <v>-196806.53</v>
      </c>
      <c r="CV25" s="84">
        <v>-122228.54</v>
      </c>
      <c r="CW25" s="84">
        <v>275192.77</v>
      </c>
      <c r="CX25" s="84">
        <v>70918.94</v>
      </c>
      <c r="CY25" s="84">
        <v>-137510.1</v>
      </c>
      <c r="CZ25" s="84">
        <v>-83701.33</v>
      </c>
      <c r="DA25" s="84">
        <v>88892.54</v>
      </c>
      <c r="DB25" s="84">
        <v>-127359.66</v>
      </c>
      <c r="DC25" s="84">
        <v>-194980.66</v>
      </c>
      <c r="DD25" s="84">
        <v>-170957.1</v>
      </c>
      <c r="DE25" s="84">
        <v>-176077.29</v>
      </c>
      <c r="DF25" s="84">
        <v>341836.24</v>
      </c>
      <c r="DG25" s="84">
        <v>-166386.13</v>
      </c>
      <c r="DH25" s="84">
        <v>-78751.41</v>
      </c>
      <c r="DI25" s="84">
        <v>40803.9</v>
      </c>
      <c r="DJ25" s="84">
        <v>-203818.3</v>
      </c>
      <c r="DK25" s="84">
        <v>-171163.73</v>
      </c>
      <c r="DL25" s="84">
        <v>-146224.08</v>
      </c>
      <c r="DM25" s="84">
        <v>-134820.07</v>
      </c>
      <c r="DN25" s="84">
        <v>-111224.42</v>
      </c>
      <c r="DO25" s="84">
        <v>-90773.97</v>
      </c>
      <c r="DP25" s="84">
        <v>-113729.96</v>
      </c>
      <c r="DQ25" s="84">
        <v>-91247.46</v>
      </c>
      <c r="DR25" s="84">
        <v>-139445.86</v>
      </c>
      <c r="DS25" s="84">
        <v>-93103.13</v>
      </c>
      <c r="DT25" s="43"/>
    </row>
    <row r="26" s="43" customFormat="1" spans="1:123">
      <c r="A26" s="75" t="s">
        <v>327</v>
      </c>
      <c r="B26" s="72">
        <v>1468757.92</v>
      </c>
      <c r="C26" s="72">
        <v>1467636.52</v>
      </c>
      <c r="D26" s="72">
        <v>1121.4</v>
      </c>
      <c r="E26" s="72">
        <v>0</v>
      </c>
      <c r="F26" s="72"/>
      <c r="G26" s="73">
        <v>0</v>
      </c>
      <c r="H26" s="72"/>
      <c r="I26" s="79">
        <v>4474.33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80">
        <v>3.15</v>
      </c>
      <c r="P26" s="80">
        <v>1455159.04</v>
      </c>
      <c r="Q26" s="80">
        <v>8000</v>
      </c>
      <c r="R26" s="80">
        <v>0</v>
      </c>
      <c r="S26" s="52">
        <v>0</v>
      </c>
      <c r="T26" s="80">
        <v>1455159.04</v>
      </c>
      <c r="U26" s="80">
        <v>0</v>
      </c>
      <c r="V26" s="52">
        <v>0</v>
      </c>
      <c r="W26" s="80">
        <v>0</v>
      </c>
      <c r="X26" s="52">
        <v>0</v>
      </c>
      <c r="Y26" s="52">
        <v>0</v>
      </c>
      <c r="Z26" s="52">
        <v>8000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79">
        <v>3.15</v>
      </c>
      <c r="AP26" s="52">
        <v>0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>
        <v>0</v>
      </c>
      <c r="BB26" s="52">
        <v>0</v>
      </c>
      <c r="BC26" s="52">
        <v>1</v>
      </c>
      <c r="BD26" s="52">
        <v>0</v>
      </c>
      <c r="BE26" s="52">
        <v>0</v>
      </c>
      <c r="BF26" s="52">
        <v>0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1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0.4</v>
      </c>
      <c r="CB26" s="52">
        <v>0</v>
      </c>
      <c r="CC26" s="52">
        <v>0</v>
      </c>
      <c r="CD26" s="52">
        <v>0</v>
      </c>
      <c r="CE26" s="52">
        <v>0</v>
      </c>
      <c r="CF26" s="52">
        <v>0</v>
      </c>
      <c r="CG26" s="52">
        <v>0</v>
      </c>
      <c r="CH26" s="52">
        <v>0</v>
      </c>
      <c r="CI26" s="52">
        <v>0</v>
      </c>
      <c r="CJ26" s="52">
        <v>0</v>
      </c>
      <c r="CK26" s="52">
        <v>0</v>
      </c>
      <c r="CL26" s="52">
        <v>0</v>
      </c>
      <c r="CM26" s="52">
        <v>0</v>
      </c>
      <c r="CN26" s="52">
        <v>0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0.1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0</v>
      </c>
      <c r="DF26" s="52">
        <v>0</v>
      </c>
      <c r="DG26" s="52">
        <v>0</v>
      </c>
      <c r="DH26" s="52">
        <v>0</v>
      </c>
      <c r="DI26" s="52">
        <v>0</v>
      </c>
      <c r="DJ26" s="52">
        <v>0</v>
      </c>
      <c r="DK26" s="52">
        <v>0</v>
      </c>
      <c r="DL26" s="52">
        <v>0</v>
      </c>
      <c r="DM26" s="52">
        <v>0.09</v>
      </c>
      <c r="DN26" s="52">
        <v>0</v>
      </c>
      <c r="DO26" s="52">
        <v>0</v>
      </c>
      <c r="DP26" s="52">
        <v>0.37</v>
      </c>
      <c r="DQ26" s="52">
        <v>0.08</v>
      </c>
      <c r="DR26" s="52">
        <v>0</v>
      </c>
      <c r="DS26" s="52">
        <v>0.11</v>
      </c>
    </row>
    <row r="27" s="43" customFormat="1" spans="1:123">
      <c r="A27" s="75" t="s">
        <v>328</v>
      </c>
      <c r="B27" s="72">
        <v>2068913.76</v>
      </c>
      <c r="C27" s="72">
        <v>2018909.2</v>
      </c>
      <c r="D27" s="72">
        <v>50004.56</v>
      </c>
      <c r="E27" s="72">
        <v>0</v>
      </c>
      <c r="F27" s="72"/>
      <c r="G27" s="73">
        <v>0</v>
      </c>
      <c r="H27" s="72"/>
      <c r="I27" s="79">
        <v>2010000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80">
        <v>8909.2</v>
      </c>
      <c r="P27" s="80">
        <v>0</v>
      </c>
      <c r="Q27" s="80">
        <v>0</v>
      </c>
      <c r="R27" s="80">
        <v>0</v>
      </c>
      <c r="S27" s="52">
        <v>0</v>
      </c>
      <c r="T27" s="80">
        <v>0</v>
      </c>
      <c r="U27" s="80">
        <v>0</v>
      </c>
      <c r="V27" s="52">
        <v>0</v>
      </c>
      <c r="W27" s="80">
        <v>0</v>
      </c>
      <c r="X27" s="52">
        <v>0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79">
        <v>8909.2</v>
      </c>
      <c r="AP27" s="52">
        <v>0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286.7</v>
      </c>
      <c r="BE27" s="52">
        <v>0</v>
      </c>
      <c r="BF27" s="52">
        <v>8622.5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  <c r="BR27" s="52">
        <v>0</v>
      </c>
      <c r="BS27" s="52">
        <v>0</v>
      </c>
      <c r="BT27" s="52">
        <v>0</v>
      </c>
      <c r="BU27" s="52">
        <v>0</v>
      </c>
      <c r="BV27" s="52">
        <v>0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0</v>
      </c>
      <c r="CG27" s="52">
        <v>0</v>
      </c>
      <c r="CH27" s="52">
        <v>0</v>
      </c>
      <c r="CI27" s="52">
        <v>0</v>
      </c>
      <c r="CJ27" s="52">
        <v>0</v>
      </c>
      <c r="CK27" s="52">
        <v>0</v>
      </c>
      <c r="CL27" s="52">
        <v>0</v>
      </c>
      <c r="CM27" s="52">
        <v>0</v>
      </c>
      <c r="CN27" s="52">
        <v>0</v>
      </c>
      <c r="CO27" s="52">
        <v>0</v>
      </c>
      <c r="CP27" s="52">
        <v>0</v>
      </c>
      <c r="CQ27" s="52">
        <v>0</v>
      </c>
      <c r="CR27" s="52">
        <v>0</v>
      </c>
      <c r="CS27" s="52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>
        <v>0</v>
      </c>
      <c r="DH27" s="52">
        <v>0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52">
        <v>0</v>
      </c>
    </row>
    <row r="28" s="64" customFormat="1" spans="1:124">
      <c r="A28" s="69" t="s">
        <v>329</v>
      </c>
      <c r="B28" s="70">
        <v>123576893.14</v>
      </c>
      <c r="C28" s="70">
        <v>126518819.36</v>
      </c>
      <c r="D28" s="70">
        <v>176392.080000006</v>
      </c>
      <c r="E28" s="70">
        <v>2615830.65</v>
      </c>
      <c r="F28" s="70">
        <v>272284.49</v>
      </c>
      <c r="G28" s="70">
        <v>3323735.7</v>
      </c>
      <c r="H28" s="70">
        <v>-9330169.13999994</v>
      </c>
      <c r="I28" s="80">
        <v>-52305817.8</v>
      </c>
      <c r="J28" s="80">
        <v>0</v>
      </c>
      <c r="K28" s="80">
        <v>4.88</v>
      </c>
      <c r="L28" s="80">
        <v>0</v>
      </c>
      <c r="M28" s="80">
        <v>-1139715.46</v>
      </c>
      <c r="N28" s="80">
        <v>-854789.93</v>
      </c>
      <c r="O28" s="80">
        <v>92830760.79</v>
      </c>
      <c r="P28" s="80">
        <v>63691978.83</v>
      </c>
      <c r="Q28" s="80">
        <v>-844197.14</v>
      </c>
      <c r="R28" s="80">
        <v>25140595.19</v>
      </c>
      <c r="S28" s="80">
        <v>-2680641.92</v>
      </c>
      <c r="T28" s="80">
        <v>61774024.56</v>
      </c>
      <c r="U28" s="80">
        <v>-451407.57</v>
      </c>
      <c r="V28" s="80">
        <v>-1118306.4</v>
      </c>
      <c r="W28" s="80">
        <v>6168310.16</v>
      </c>
      <c r="X28" s="80">
        <v>-850391.94</v>
      </c>
      <c r="Y28" s="80">
        <v>-400682.96</v>
      </c>
      <c r="Z28" s="80">
        <v>227119.71</v>
      </c>
      <c r="AA28" s="80">
        <v>-4645365.68</v>
      </c>
      <c r="AB28" s="80">
        <v>2754922.48</v>
      </c>
      <c r="AC28" s="80">
        <v>2070201.25</v>
      </c>
      <c r="AD28" s="80">
        <v>-785617.48</v>
      </c>
      <c r="AE28" s="80">
        <v>9575112.51</v>
      </c>
      <c r="AF28" s="80">
        <v>16351100.16</v>
      </c>
      <c r="AG28" s="80">
        <v>-947479.64</v>
      </c>
      <c r="AH28" s="80">
        <v>56282358.05</v>
      </c>
      <c r="AI28" s="80">
        <v>-1148293.05</v>
      </c>
      <c r="AJ28" s="80">
        <v>-1546229.16</v>
      </c>
      <c r="AK28" s="80">
        <v>-14228256.9</v>
      </c>
      <c r="AL28" s="80">
        <v>-501275.08</v>
      </c>
      <c r="AM28" s="80">
        <v>-895287.66</v>
      </c>
      <c r="AN28" s="80">
        <v>672513.2</v>
      </c>
      <c r="AO28" s="79">
        <v>55142711.03</v>
      </c>
      <c r="AP28" s="80">
        <v>1855567.26</v>
      </c>
      <c r="AQ28" s="80">
        <v>2742469.22</v>
      </c>
      <c r="AR28" s="80">
        <v>1954588.53</v>
      </c>
      <c r="AS28" s="80">
        <v>2479010.69</v>
      </c>
      <c r="AT28" s="80">
        <v>2981829.19</v>
      </c>
      <c r="AU28" s="80">
        <v>2820078.66</v>
      </c>
      <c r="AV28" s="80">
        <v>797653.64</v>
      </c>
      <c r="AW28" s="80">
        <v>3318719.83</v>
      </c>
      <c r="AX28" s="80">
        <v>349791.8</v>
      </c>
      <c r="AY28" s="80">
        <v>61816.46</v>
      </c>
      <c r="AZ28" s="80">
        <v>11739281.47</v>
      </c>
      <c r="BA28" s="80">
        <v>499369.1</v>
      </c>
      <c r="BB28" s="80">
        <v>169779.91</v>
      </c>
      <c r="BC28" s="80">
        <v>506319.28</v>
      </c>
      <c r="BD28" s="80">
        <v>676068.4</v>
      </c>
      <c r="BE28" s="80">
        <v>638825.15</v>
      </c>
      <c r="BF28" s="80">
        <v>652387.61</v>
      </c>
      <c r="BG28" s="80">
        <v>599145.92</v>
      </c>
      <c r="BH28" s="80">
        <v>316884.41</v>
      </c>
      <c r="BI28" s="80">
        <v>461803.75</v>
      </c>
      <c r="BJ28" s="80">
        <v>621877.85</v>
      </c>
      <c r="BK28" s="80">
        <v>-279713.78</v>
      </c>
      <c r="BL28" s="80">
        <v>161958.18</v>
      </c>
      <c r="BM28" s="80">
        <v>-77496.71</v>
      </c>
      <c r="BN28" s="80">
        <v>-27648.18</v>
      </c>
      <c r="BO28" s="80">
        <v>-42926.78</v>
      </c>
      <c r="BP28" s="80">
        <v>183571.72</v>
      </c>
      <c r="BQ28" s="80">
        <v>87418.53</v>
      </c>
      <c r="BR28" s="80">
        <v>-575644.44</v>
      </c>
      <c r="BS28" s="80">
        <v>-39271.87</v>
      </c>
      <c r="BT28" s="80">
        <v>53751.04</v>
      </c>
      <c r="BU28" s="80">
        <v>-10181.87</v>
      </c>
      <c r="BV28" s="80">
        <v>23260.12</v>
      </c>
      <c r="BW28" s="80">
        <v>117538.37</v>
      </c>
      <c r="BX28" s="80">
        <v>-733160.41</v>
      </c>
      <c r="BY28" s="80">
        <v>24461184.67</v>
      </c>
      <c r="BZ28" s="80">
        <v>-133764.01</v>
      </c>
      <c r="CA28" s="80">
        <v>-215237.19</v>
      </c>
      <c r="CB28" s="80">
        <v>-16209.02</v>
      </c>
      <c r="CC28" s="80">
        <v>-28221.04</v>
      </c>
      <c r="CD28" s="80">
        <v>-125405.15</v>
      </c>
      <c r="CE28" s="80">
        <v>-149465.27</v>
      </c>
      <c r="CF28" s="80">
        <v>-35772.25</v>
      </c>
      <c r="CG28" s="80">
        <v>-137245.6</v>
      </c>
      <c r="CH28" s="80">
        <v>-360088.99</v>
      </c>
      <c r="CI28" s="80">
        <v>77769.82</v>
      </c>
      <c r="CJ28" s="80">
        <v>-179356.8</v>
      </c>
      <c r="CK28" s="80">
        <v>-12649.57</v>
      </c>
      <c r="CL28" s="80">
        <v>30176.93</v>
      </c>
      <c r="CM28" s="80">
        <v>-211961.21</v>
      </c>
      <c r="CN28" s="80">
        <v>-135921.76</v>
      </c>
      <c r="CO28" s="80">
        <v>-212164.78</v>
      </c>
      <c r="CP28" s="80">
        <v>-81009.31</v>
      </c>
      <c r="CQ28" s="80">
        <v>-125275.47</v>
      </c>
      <c r="CR28" s="80">
        <v>-67681.7</v>
      </c>
      <c r="CS28" s="80">
        <v>-239215.98</v>
      </c>
      <c r="CT28" s="80">
        <v>-111832.75</v>
      </c>
      <c r="CU28" s="80">
        <v>-196806.53</v>
      </c>
      <c r="CV28" s="80">
        <v>-122228.54</v>
      </c>
      <c r="CW28" s="80">
        <v>275192.77</v>
      </c>
      <c r="CX28" s="80">
        <v>70919.04</v>
      </c>
      <c r="CY28" s="80">
        <v>-137510.1</v>
      </c>
      <c r="CZ28" s="80">
        <v>-83701.33</v>
      </c>
      <c r="DA28" s="80">
        <v>88892.54</v>
      </c>
      <c r="DB28" s="80">
        <v>-127359.66</v>
      </c>
      <c r="DC28" s="80">
        <v>-194980.66</v>
      </c>
      <c r="DD28" s="80">
        <v>-170957.1</v>
      </c>
      <c r="DE28" s="80">
        <v>-176077.29</v>
      </c>
      <c r="DF28" s="80">
        <v>341836.24</v>
      </c>
      <c r="DG28" s="80">
        <v>-166386.13</v>
      </c>
      <c r="DH28" s="80">
        <v>-78751.41</v>
      </c>
      <c r="DI28" s="80">
        <v>40803.9</v>
      </c>
      <c r="DJ28" s="80">
        <v>-203818.3</v>
      </c>
      <c r="DK28" s="80">
        <v>-171163.73</v>
      </c>
      <c r="DL28" s="80">
        <v>-146224.08</v>
      </c>
      <c r="DM28" s="80">
        <v>-134819.98</v>
      </c>
      <c r="DN28" s="80">
        <v>-111224.42</v>
      </c>
      <c r="DO28" s="80">
        <v>-90773.97</v>
      </c>
      <c r="DP28" s="80">
        <v>-113729.59</v>
      </c>
      <c r="DQ28" s="80">
        <v>-91247.38</v>
      </c>
      <c r="DR28" s="80">
        <v>-139445.86</v>
      </c>
      <c r="DS28" s="80">
        <v>-93103.02</v>
      </c>
      <c r="DT28" s="43"/>
    </row>
    <row r="29" s="43" customFormat="1" spans="1:123">
      <c r="A29" s="75" t="s">
        <v>330</v>
      </c>
      <c r="B29" s="72">
        <v>32667672.8</v>
      </c>
      <c r="C29" s="72">
        <v>31844126.23</v>
      </c>
      <c r="D29" s="72">
        <v>44098.03</v>
      </c>
      <c r="E29" s="72">
        <v>779448.54</v>
      </c>
      <c r="F29" s="72"/>
      <c r="G29" s="73">
        <v>0</v>
      </c>
      <c r="H29" s="76">
        <v>0</v>
      </c>
      <c r="I29" s="79">
        <v>31844126.23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80">
        <v>0</v>
      </c>
      <c r="P29" s="80">
        <v>0</v>
      </c>
      <c r="Q29" s="80">
        <v>0</v>
      </c>
      <c r="R29" s="80">
        <v>0</v>
      </c>
      <c r="S29" s="52">
        <v>0</v>
      </c>
      <c r="T29" s="80">
        <v>0</v>
      </c>
      <c r="U29" s="80">
        <v>0</v>
      </c>
      <c r="V29" s="52">
        <v>0</v>
      </c>
      <c r="W29" s="80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79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0</v>
      </c>
      <c r="BD29" s="52">
        <v>0</v>
      </c>
      <c r="BE29" s="52">
        <v>0</v>
      </c>
      <c r="BF29" s="52">
        <v>0</v>
      </c>
      <c r="BG29" s="52">
        <v>0</v>
      </c>
      <c r="BH29" s="52">
        <v>0</v>
      </c>
      <c r="BI29" s="52">
        <v>0</v>
      </c>
      <c r="BJ29" s="52">
        <v>0</v>
      </c>
      <c r="BK29" s="52">
        <v>0</v>
      </c>
      <c r="BL29" s="52">
        <v>0</v>
      </c>
      <c r="BM29" s="52">
        <v>0</v>
      </c>
      <c r="BN29" s="52">
        <v>0</v>
      </c>
      <c r="BO29" s="52">
        <v>0</v>
      </c>
      <c r="BP29" s="52">
        <v>0</v>
      </c>
      <c r="BQ29" s="52">
        <v>0</v>
      </c>
      <c r="BR29" s="52">
        <v>0</v>
      </c>
      <c r="BS29" s="52">
        <v>0</v>
      </c>
      <c r="BT29" s="52">
        <v>0</v>
      </c>
      <c r="BU29" s="52">
        <v>0</v>
      </c>
      <c r="BV29" s="52">
        <v>0</v>
      </c>
      <c r="BW29" s="52">
        <v>0</v>
      </c>
      <c r="BX29" s="52">
        <v>0</v>
      </c>
      <c r="BY29" s="52">
        <v>0</v>
      </c>
      <c r="BZ29" s="52">
        <v>0</v>
      </c>
      <c r="CA29" s="52">
        <v>0</v>
      </c>
      <c r="CB29" s="52">
        <v>0</v>
      </c>
      <c r="CC29" s="52">
        <v>0</v>
      </c>
      <c r="CD29" s="52">
        <v>0</v>
      </c>
      <c r="CE29" s="52">
        <v>0</v>
      </c>
      <c r="CF29" s="52">
        <v>0</v>
      </c>
      <c r="CG29" s="52">
        <v>0</v>
      </c>
      <c r="CH29" s="52">
        <v>0</v>
      </c>
      <c r="CI29" s="52">
        <v>0</v>
      </c>
      <c r="CJ29" s="52">
        <v>0</v>
      </c>
      <c r="CK29" s="52">
        <v>0</v>
      </c>
      <c r="CL29" s="52">
        <v>0</v>
      </c>
      <c r="CM29" s="52">
        <v>0</v>
      </c>
      <c r="CN29" s="52">
        <v>0</v>
      </c>
      <c r="CO29" s="52">
        <v>0</v>
      </c>
      <c r="CP29" s="52">
        <v>0</v>
      </c>
      <c r="CQ29" s="52">
        <v>0</v>
      </c>
      <c r="CR29" s="52">
        <v>0</v>
      </c>
      <c r="CS29" s="52">
        <v>0</v>
      </c>
      <c r="CT29" s="52">
        <v>0</v>
      </c>
      <c r="CU29" s="52">
        <v>0</v>
      </c>
      <c r="CV29" s="52">
        <v>0</v>
      </c>
      <c r="CW29" s="52">
        <v>0</v>
      </c>
      <c r="CX29" s="52">
        <v>0</v>
      </c>
      <c r="CY29" s="52">
        <v>0</v>
      </c>
      <c r="CZ29" s="52">
        <v>0</v>
      </c>
      <c r="DA29" s="52">
        <v>0</v>
      </c>
      <c r="DB29" s="52">
        <v>0</v>
      </c>
      <c r="DC29" s="52">
        <v>0</v>
      </c>
      <c r="DD29" s="52">
        <v>0</v>
      </c>
      <c r="DE29" s="52">
        <v>0</v>
      </c>
      <c r="DF29" s="52">
        <v>0</v>
      </c>
      <c r="DG29" s="52">
        <v>0</v>
      </c>
      <c r="DH29" s="52">
        <v>0</v>
      </c>
      <c r="DI29" s="52">
        <v>0</v>
      </c>
      <c r="DJ29" s="52">
        <v>0</v>
      </c>
      <c r="DK29" s="52">
        <v>0</v>
      </c>
      <c r="DL29" s="52">
        <v>0</v>
      </c>
      <c r="DM29" s="52">
        <v>0</v>
      </c>
      <c r="DN29" s="52">
        <v>0</v>
      </c>
      <c r="DO29" s="52">
        <v>0</v>
      </c>
      <c r="DP29" s="52">
        <v>0</v>
      </c>
      <c r="DQ29" s="52">
        <v>0</v>
      </c>
      <c r="DR29" s="52">
        <v>0</v>
      </c>
      <c r="DS29" s="52">
        <v>0</v>
      </c>
    </row>
    <row r="30" s="64" customFormat="1" spans="1:124">
      <c r="A30" s="69" t="s">
        <v>331</v>
      </c>
      <c r="B30" s="70">
        <v>90909220.34</v>
      </c>
      <c r="C30" s="70">
        <v>94674693.13</v>
      </c>
      <c r="D30" s="70">
        <v>132294.050000006</v>
      </c>
      <c r="E30" s="70">
        <v>1836382.11</v>
      </c>
      <c r="F30" s="70">
        <v>272284.49</v>
      </c>
      <c r="G30" s="70">
        <v>3323735.7</v>
      </c>
      <c r="H30" s="70">
        <v>-9330169.13999994</v>
      </c>
      <c r="I30" s="80">
        <v>-84149944.03</v>
      </c>
      <c r="J30" s="80">
        <v>0</v>
      </c>
      <c r="K30" s="80">
        <v>4.88</v>
      </c>
      <c r="L30" s="80">
        <v>0</v>
      </c>
      <c r="M30" s="80">
        <v>-1139715.46</v>
      </c>
      <c r="N30" s="80">
        <v>-854789.93</v>
      </c>
      <c r="O30" s="80">
        <v>92830760.79</v>
      </c>
      <c r="P30" s="80">
        <v>63691978.83</v>
      </c>
      <c r="Q30" s="80">
        <v>-844197.14</v>
      </c>
      <c r="R30" s="80">
        <v>25140595.19</v>
      </c>
      <c r="S30" s="80">
        <v>-2680641.92</v>
      </c>
      <c r="T30" s="80">
        <v>61774024.56</v>
      </c>
      <c r="U30" s="80">
        <v>-451407.57</v>
      </c>
      <c r="V30" s="80">
        <v>-1118306.4</v>
      </c>
      <c r="W30" s="80">
        <v>6168310.16</v>
      </c>
      <c r="X30" s="80">
        <v>-850391.94</v>
      </c>
      <c r="Y30" s="80">
        <v>-400682.96</v>
      </c>
      <c r="Z30" s="80">
        <v>227119.71</v>
      </c>
      <c r="AA30" s="80">
        <v>-4645365.68</v>
      </c>
      <c r="AB30" s="80">
        <v>2754922.48</v>
      </c>
      <c r="AC30" s="80">
        <v>2070201.25</v>
      </c>
      <c r="AD30" s="80">
        <v>-785617.48</v>
      </c>
      <c r="AE30" s="80">
        <v>9575112.51</v>
      </c>
      <c r="AF30" s="80">
        <v>16351100.16</v>
      </c>
      <c r="AG30" s="80">
        <v>-947479.64</v>
      </c>
      <c r="AH30" s="80">
        <v>56282358.05</v>
      </c>
      <c r="AI30" s="80">
        <v>-1148293.05</v>
      </c>
      <c r="AJ30" s="80">
        <v>-1546229.16</v>
      </c>
      <c r="AK30" s="80">
        <v>-14228256.9</v>
      </c>
      <c r="AL30" s="80">
        <v>-501275.08</v>
      </c>
      <c r="AM30" s="80">
        <v>-895287.66</v>
      </c>
      <c r="AN30" s="80">
        <v>672513.2</v>
      </c>
      <c r="AO30" s="79">
        <v>55142711.03</v>
      </c>
      <c r="AP30" s="80">
        <v>1855567.26</v>
      </c>
      <c r="AQ30" s="80">
        <v>2742469.22</v>
      </c>
      <c r="AR30" s="80">
        <v>1954588.53</v>
      </c>
      <c r="AS30" s="80">
        <v>2479010.69</v>
      </c>
      <c r="AT30" s="80">
        <v>2981829.19</v>
      </c>
      <c r="AU30" s="80">
        <v>2820078.66</v>
      </c>
      <c r="AV30" s="80">
        <v>797653.64</v>
      </c>
      <c r="AW30" s="80">
        <v>3318719.83</v>
      </c>
      <c r="AX30" s="80">
        <v>349791.8</v>
      </c>
      <c r="AY30" s="80">
        <v>61816.46</v>
      </c>
      <c r="AZ30" s="80">
        <v>11739281.47</v>
      </c>
      <c r="BA30" s="80">
        <v>499369.1</v>
      </c>
      <c r="BB30" s="80">
        <v>169779.91</v>
      </c>
      <c r="BC30" s="80">
        <v>506319.28</v>
      </c>
      <c r="BD30" s="80">
        <v>676068.4</v>
      </c>
      <c r="BE30" s="80">
        <v>638825.15</v>
      </c>
      <c r="BF30" s="80">
        <v>652387.61</v>
      </c>
      <c r="BG30" s="80">
        <v>599145.92</v>
      </c>
      <c r="BH30" s="80">
        <v>316884.41</v>
      </c>
      <c r="BI30" s="80">
        <v>461803.75</v>
      </c>
      <c r="BJ30" s="80">
        <v>621877.85</v>
      </c>
      <c r="BK30" s="80">
        <v>-279713.78</v>
      </c>
      <c r="BL30" s="80">
        <v>161958.18</v>
      </c>
      <c r="BM30" s="80">
        <v>-77496.71</v>
      </c>
      <c r="BN30" s="80">
        <v>-27648.18</v>
      </c>
      <c r="BO30" s="80">
        <v>-42926.78</v>
      </c>
      <c r="BP30" s="80">
        <v>183571.72</v>
      </c>
      <c r="BQ30" s="80">
        <v>87418.53</v>
      </c>
      <c r="BR30" s="80">
        <v>-575644.44</v>
      </c>
      <c r="BS30" s="80">
        <v>-39271.87</v>
      </c>
      <c r="BT30" s="80">
        <v>53751.04</v>
      </c>
      <c r="BU30" s="80">
        <v>-10181.87</v>
      </c>
      <c r="BV30" s="80">
        <v>23260.12</v>
      </c>
      <c r="BW30" s="80">
        <v>117538.37</v>
      </c>
      <c r="BX30" s="80">
        <v>-733160.41</v>
      </c>
      <c r="BY30" s="80">
        <v>24461184.67</v>
      </c>
      <c r="BZ30" s="80">
        <v>-133764.01</v>
      </c>
      <c r="CA30" s="80">
        <v>-215237.19</v>
      </c>
      <c r="CB30" s="80">
        <v>-16209.02</v>
      </c>
      <c r="CC30" s="80">
        <v>-28221.04</v>
      </c>
      <c r="CD30" s="80">
        <v>-125405.15</v>
      </c>
      <c r="CE30" s="80">
        <v>-149465.27</v>
      </c>
      <c r="CF30" s="80">
        <v>-35772.25</v>
      </c>
      <c r="CG30" s="80">
        <v>-137245.6</v>
      </c>
      <c r="CH30" s="80">
        <v>-360088.99</v>
      </c>
      <c r="CI30" s="80">
        <v>77769.82</v>
      </c>
      <c r="CJ30" s="80">
        <v>-179356.8</v>
      </c>
      <c r="CK30" s="80">
        <v>-12649.57</v>
      </c>
      <c r="CL30" s="80">
        <v>30176.93</v>
      </c>
      <c r="CM30" s="80">
        <v>-211961.21</v>
      </c>
      <c r="CN30" s="80">
        <v>-135921.76</v>
      </c>
      <c r="CO30" s="80">
        <v>-212164.78</v>
      </c>
      <c r="CP30" s="80">
        <v>-81009.31</v>
      </c>
      <c r="CQ30" s="80">
        <v>-125275.47</v>
      </c>
      <c r="CR30" s="80">
        <v>-67681.7</v>
      </c>
      <c r="CS30" s="80">
        <v>-239215.98</v>
      </c>
      <c r="CT30" s="80">
        <v>-111832.75</v>
      </c>
      <c r="CU30" s="80">
        <v>-196806.53</v>
      </c>
      <c r="CV30" s="80">
        <v>-122228.54</v>
      </c>
      <c r="CW30" s="80">
        <v>275192.77</v>
      </c>
      <c r="CX30" s="80">
        <v>70919.04</v>
      </c>
      <c r="CY30" s="80">
        <v>-137510.1</v>
      </c>
      <c r="CZ30" s="80">
        <v>-83701.33</v>
      </c>
      <c r="DA30" s="80">
        <v>88892.54</v>
      </c>
      <c r="DB30" s="80">
        <v>-127359.66</v>
      </c>
      <c r="DC30" s="80">
        <v>-194980.66</v>
      </c>
      <c r="DD30" s="80">
        <v>-170957.1</v>
      </c>
      <c r="DE30" s="80">
        <v>-176077.29</v>
      </c>
      <c r="DF30" s="80">
        <v>341836.24</v>
      </c>
      <c r="DG30" s="80">
        <v>-166386.13</v>
      </c>
      <c r="DH30" s="80">
        <v>-78751.41</v>
      </c>
      <c r="DI30" s="80">
        <v>40803.9</v>
      </c>
      <c r="DJ30" s="80">
        <v>-203818.3</v>
      </c>
      <c r="DK30" s="80">
        <v>-171163.73</v>
      </c>
      <c r="DL30" s="80">
        <v>-146224.08</v>
      </c>
      <c r="DM30" s="80">
        <v>-134819.98</v>
      </c>
      <c r="DN30" s="80">
        <v>-111224.42</v>
      </c>
      <c r="DO30" s="80">
        <v>-90773.97</v>
      </c>
      <c r="DP30" s="80">
        <v>-113729.59</v>
      </c>
      <c r="DQ30" s="80">
        <v>-91247.38</v>
      </c>
      <c r="DR30" s="80">
        <v>-139445.86</v>
      </c>
      <c r="DS30" s="80">
        <v>-93103.02</v>
      </c>
      <c r="DT30" s="43"/>
    </row>
    <row r="31" s="43" customFormat="1" spans="1:123">
      <c r="A31" s="75" t="s">
        <v>332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>
        <v>0</v>
      </c>
      <c r="P31" s="79"/>
      <c r="Q31" s="79"/>
      <c r="R31" s="79"/>
      <c r="S31" s="79"/>
      <c r="T31" s="79">
        <v>0</v>
      </c>
      <c r="U31" s="79"/>
      <c r="V31" s="79">
        <v>0</v>
      </c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>
        <v>0</v>
      </c>
      <c r="AH31" s="79"/>
      <c r="AI31" s="79"/>
      <c r="AJ31" s="79"/>
      <c r="AK31" s="79"/>
      <c r="AL31" s="79"/>
      <c r="AM31" s="79"/>
      <c r="AN31" s="79"/>
      <c r="AO31" s="79">
        <v>0</v>
      </c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</row>
    <row r="32" s="43" customFormat="1" spans="1:123">
      <c r="A32" s="75" t="s">
        <v>333</v>
      </c>
      <c r="B32" s="79">
        <v>90909220.34</v>
      </c>
      <c r="C32" s="79">
        <v>94674693.13</v>
      </c>
      <c r="D32" s="79">
        <v>132294.050000006</v>
      </c>
      <c r="E32" s="79">
        <v>1836382.11</v>
      </c>
      <c r="F32" s="79">
        <v>272284.49</v>
      </c>
      <c r="G32" s="79">
        <v>3323735.7</v>
      </c>
      <c r="H32" s="79">
        <v>-9330169.13999994</v>
      </c>
      <c r="I32" s="79">
        <v>-84149944.03</v>
      </c>
      <c r="J32" s="79">
        <v>0</v>
      </c>
      <c r="K32" s="79">
        <v>4.88</v>
      </c>
      <c r="L32" s="79">
        <v>0</v>
      </c>
      <c r="M32" s="79">
        <v>-1139715.46</v>
      </c>
      <c r="N32" s="79">
        <v>-854789.93</v>
      </c>
      <c r="O32" s="79">
        <v>92830760.79</v>
      </c>
      <c r="P32" s="79">
        <v>63691978.83</v>
      </c>
      <c r="Q32" s="79">
        <v>-844197.14</v>
      </c>
      <c r="R32" s="79">
        <v>25140595.19</v>
      </c>
      <c r="S32" s="79">
        <v>-2680641.92</v>
      </c>
      <c r="T32" s="79">
        <v>61774024.56</v>
      </c>
      <c r="U32" s="79">
        <v>-451407.57</v>
      </c>
      <c r="V32" s="79">
        <v>-1118306.4</v>
      </c>
      <c r="W32" s="79">
        <v>6168310.16</v>
      </c>
      <c r="X32" s="79">
        <v>-850391.94</v>
      </c>
      <c r="Y32" s="79">
        <v>-400682.96</v>
      </c>
      <c r="Z32" s="79">
        <v>227119.71</v>
      </c>
      <c r="AA32" s="79">
        <v>-4645365.68</v>
      </c>
      <c r="AB32" s="79">
        <v>2754922.48</v>
      </c>
      <c r="AC32" s="79">
        <v>2070201.25</v>
      </c>
      <c r="AD32" s="79">
        <v>-785617.48</v>
      </c>
      <c r="AE32" s="79">
        <v>9575112.51</v>
      </c>
      <c r="AF32" s="79">
        <v>16351100.16</v>
      </c>
      <c r="AG32" s="79">
        <v>-947479.64</v>
      </c>
      <c r="AH32" s="79">
        <v>56282358.05</v>
      </c>
      <c r="AI32" s="79">
        <v>-1148293.05</v>
      </c>
      <c r="AJ32" s="79">
        <v>-1546229.16</v>
      </c>
      <c r="AK32" s="79">
        <v>-14228256.9</v>
      </c>
      <c r="AL32" s="79">
        <v>-501275.08</v>
      </c>
      <c r="AM32" s="79">
        <v>-895287.66</v>
      </c>
      <c r="AN32" s="79">
        <v>672513.2</v>
      </c>
      <c r="AO32" s="79">
        <v>55142711.03</v>
      </c>
      <c r="AP32" s="79">
        <v>1855567.26</v>
      </c>
      <c r="AQ32" s="79">
        <v>2742469.22</v>
      </c>
      <c r="AR32" s="79">
        <v>1954588.53</v>
      </c>
      <c r="AS32" s="79">
        <v>2479010.69</v>
      </c>
      <c r="AT32" s="79">
        <v>2981829.19</v>
      </c>
      <c r="AU32" s="79">
        <v>2820078.66</v>
      </c>
      <c r="AV32" s="79">
        <v>797653.64</v>
      </c>
      <c r="AW32" s="79">
        <v>3318719.83</v>
      </c>
      <c r="AX32" s="79">
        <v>349791.8</v>
      </c>
      <c r="AY32" s="79">
        <v>61816.46</v>
      </c>
      <c r="AZ32" s="79">
        <v>11739281.47</v>
      </c>
      <c r="BA32" s="79">
        <v>499369.1</v>
      </c>
      <c r="BB32" s="79">
        <v>169779.91</v>
      </c>
      <c r="BC32" s="79">
        <v>506319.28</v>
      </c>
      <c r="BD32" s="79">
        <v>676068.4</v>
      </c>
      <c r="BE32" s="79">
        <v>638825.15</v>
      </c>
      <c r="BF32" s="79">
        <v>652387.61</v>
      </c>
      <c r="BG32" s="79">
        <v>599145.92</v>
      </c>
      <c r="BH32" s="79">
        <v>316884.41</v>
      </c>
      <c r="BI32" s="79">
        <v>461803.75</v>
      </c>
      <c r="BJ32" s="79">
        <v>621877.85</v>
      </c>
      <c r="BK32" s="79">
        <v>-279713.78</v>
      </c>
      <c r="BL32" s="79">
        <v>161958.18</v>
      </c>
      <c r="BM32" s="79">
        <v>-77496.71</v>
      </c>
      <c r="BN32" s="79">
        <v>-27648.18</v>
      </c>
      <c r="BO32" s="79">
        <v>-42926.78</v>
      </c>
      <c r="BP32" s="79">
        <v>183571.72</v>
      </c>
      <c r="BQ32" s="79">
        <v>87418.53</v>
      </c>
      <c r="BR32" s="79">
        <v>-575644.44</v>
      </c>
      <c r="BS32" s="79">
        <v>-39271.87</v>
      </c>
      <c r="BT32" s="79">
        <v>53751.04</v>
      </c>
      <c r="BU32" s="79">
        <v>-10181.87</v>
      </c>
      <c r="BV32" s="79">
        <v>23260.12</v>
      </c>
      <c r="BW32" s="79">
        <v>117538.37</v>
      </c>
      <c r="BX32" s="79">
        <v>-733160.41</v>
      </c>
      <c r="BY32" s="79">
        <v>24461184.67</v>
      </c>
      <c r="BZ32" s="79">
        <v>-133764.01</v>
      </c>
      <c r="CA32" s="79">
        <v>-215237.19</v>
      </c>
      <c r="CB32" s="79">
        <v>-16209.02</v>
      </c>
      <c r="CC32" s="79">
        <v>-28221.04</v>
      </c>
      <c r="CD32" s="79">
        <v>-125405.15</v>
      </c>
      <c r="CE32" s="79">
        <v>-149465.27</v>
      </c>
      <c r="CF32" s="79">
        <v>-35772.25</v>
      </c>
      <c r="CG32" s="79">
        <v>-137245.6</v>
      </c>
      <c r="CH32" s="79">
        <v>-360088.99</v>
      </c>
      <c r="CI32" s="79">
        <v>77769.82</v>
      </c>
      <c r="CJ32" s="79">
        <v>-179356.8</v>
      </c>
      <c r="CK32" s="79">
        <v>-12649.57</v>
      </c>
      <c r="CL32" s="79">
        <v>30176.93</v>
      </c>
      <c r="CM32" s="79">
        <v>-211961.21</v>
      </c>
      <c r="CN32" s="79">
        <v>-135921.76</v>
      </c>
      <c r="CO32" s="79">
        <v>-212164.78</v>
      </c>
      <c r="CP32" s="79">
        <v>-81009.31</v>
      </c>
      <c r="CQ32" s="79">
        <v>-125275.47</v>
      </c>
      <c r="CR32" s="79">
        <v>-67681.7</v>
      </c>
      <c r="CS32" s="79">
        <v>-239215.98</v>
      </c>
      <c r="CT32" s="79">
        <v>-111832.75</v>
      </c>
      <c r="CU32" s="79">
        <v>-196806.53</v>
      </c>
      <c r="CV32" s="79">
        <v>-122228.54</v>
      </c>
      <c r="CW32" s="79">
        <v>275192.77</v>
      </c>
      <c r="CX32" s="79">
        <v>70919.04</v>
      </c>
      <c r="CY32" s="79">
        <v>-137510.1</v>
      </c>
      <c r="CZ32" s="79">
        <v>-83701.33</v>
      </c>
      <c r="DA32" s="79">
        <v>88892.54</v>
      </c>
      <c r="DB32" s="79">
        <v>-127359.66</v>
      </c>
      <c r="DC32" s="79">
        <v>-194980.66</v>
      </c>
      <c r="DD32" s="79">
        <v>-170957.1</v>
      </c>
      <c r="DE32" s="79">
        <v>-176077.29</v>
      </c>
      <c r="DF32" s="79">
        <v>341836.24</v>
      </c>
      <c r="DG32" s="79">
        <v>-166386.13</v>
      </c>
      <c r="DH32" s="79">
        <v>-78751.41</v>
      </c>
      <c r="DI32" s="79">
        <v>40803.9</v>
      </c>
      <c r="DJ32" s="79">
        <v>-203818.3</v>
      </c>
      <c r="DK32" s="79">
        <v>-171163.73</v>
      </c>
      <c r="DL32" s="79">
        <v>-146224.08</v>
      </c>
      <c r="DM32" s="79">
        <v>-134819.98</v>
      </c>
      <c r="DN32" s="79">
        <v>-111224.42</v>
      </c>
      <c r="DO32" s="79">
        <v>-90773.97</v>
      </c>
      <c r="DP32" s="79">
        <v>-113729.59</v>
      </c>
      <c r="DQ32" s="79">
        <v>-91247.38</v>
      </c>
      <c r="DR32" s="79">
        <v>-139445.86</v>
      </c>
      <c r="DS32" s="79">
        <v>-93103.02</v>
      </c>
    </row>
    <row r="33" s="43" customFormat="1" spans="1:123">
      <c r="A33" s="75" t="s">
        <v>334</v>
      </c>
      <c r="B33" s="79"/>
      <c r="C33" s="79"/>
      <c r="D33" s="79"/>
      <c r="E33" s="79">
        <v>0</v>
      </c>
      <c r="F33" s="79"/>
      <c r="G33" s="79"/>
      <c r="H33" s="79"/>
      <c r="I33" s="79">
        <v>0</v>
      </c>
      <c r="J33" s="79">
        <v>0</v>
      </c>
      <c r="K33" s="79">
        <v>0</v>
      </c>
      <c r="L33" s="79">
        <v>0</v>
      </c>
      <c r="M33" s="79"/>
      <c r="N33" s="79"/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  <c r="U33" s="79">
        <v>0</v>
      </c>
      <c r="V33" s="79">
        <v>0</v>
      </c>
      <c r="W33" s="79">
        <v>0</v>
      </c>
      <c r="X33" s="79">
        <v>0</v>
      </c>
      <c r="Y33" s="79">
        <v>0</v>
      </c>
      <c r="Z33" s="79">
        <v>0</v>
      </c>
      <c r="AA33" s="79">
        <v>0</v>
      </c>
      <c r="AB33" s="79">
        <v>0</v>
      </c>
      <c r="AC33" s="79">
        <v>0</v>
      </c>
      <c r="AD33" s="79">
        <v>0</v>
      </c>
      <c r="AE33" s="79">
        <v>0</v>
      </c>
      <c r="AF33" s="79">
        <v>0</v>
      </c>
      <c r="AG33" s="79">
        <v>0</v>
      </c>
      <c r="AH33" s="79">
        <v>0</v>
      </c>
      <c r="AI33" s="79">
        <v>0</v>
      </c>
      <c r="AJ33" s="79"/>
      <c r="AK33" s="79">
        <v>0</v>
      </c>
      <c r="AL33" s="79">
        <v>0</v>
      </c>
      <c r="AM33" s="79">
        <v>0</v>
      </c>
      <c r="AN33" s="79">
        <v>0</v>
      </c>
      <c r="AO33" s="79">
        <v>0</v>
      </c>
      <c r="AP33" s="79">
        <v>0</v>
      </c>
      <c r="AQ33" s="79">
        <v>0</v>
      </c>
      <c r="AR33" s="79">
        <v>0</v>
      </c>
      <c r="AS33" s="79">
        <v>0</v>
      </c>
      <c r="AT33" s="79">
        <v>0</v>
      </c>
      <c r="AU33" s="79">
        <v>0</v>
      </c>
      <c r="AV33" s="79">
        <v>0</v>
      </c>
      <c r="AW33" s="79">
        <v>0</v>
      </c>
      <c r="AX33" s="79">
        <v>0</v>
      </c>
      <c r="AY33" s="79">
        <v>0</v>
      </c>
      <c r="AZ33" s="79">
        <v>0</v>
      </c>
      <c r="BA33" s="79">
        <v>0</v>
      </c>
      <c r="BB33" s="79">
        <v>0</v>
      </c>
      <c r="BC33" s="79">
        <v>0</v>
      </c>
      <c r="BD33" s="79">
        <v>0</v>
      </c>
      <c r="BE33" s="79">
        <v>0</v>
      </c>
      <c r="BF33" s="79">
        <v>0</v>
      </c>
      <c r="BG33" s="79">
        <v>0</v>
      </c>
      <c r="BH33" s="79">
        <v>0</v>
      </c>
      <c r="BI33" s="79">
        <v>0</v>
      </c>
      <c r="BJ33" s="79">
        <v>0</v>
      </c>
      <c r="BK33" s="79">
        <v>0</v>
      </c>
      <c r="BL33" s="79">
        <v>0</v>
      </c>
      <c r="BM33" s="79">
        <v>0</v>
      </c>
      <c r="BN33" s="79">
        <v>0</v>
      </c>
      <c r="BO33" s="79">
        <v>0</v>
      </c>
      <c r="BP33" s="79">
        <v>0</v>
      </c>
      <c r="BQ33" s="79">
        <v>0</v>
      </c>
      <c r="BR33" s="79">
        <v>0</v>
      </c>
      <c r="BS33" s="79">
        <v>0</v>
      </c>
      <c r="BT33" s="79">
        <v>0</v>
      </c>
      <c r="BU33" s="79">
        <v>0</v>
      </c>
      <c r="BV33" s="79">
        <v>0</v>
      </c>
      <c r="BW33" s="79">
        <v>0</v>
      </c>
      <c r="BX33" s="79">
        <v>0</v>
      </c>
      <c r="BY33" s="79">
        <v>0</v>
      </c>
      <c r="BZ33" s="79">
        <v>0</v>
      </c>
      <c r="CA33" s="79">
        <v>0</v>
      </c>
      <c r="CB33" s="79">
        <v>0</v>
      </c>
      <c r="CC33" s="79">
        <v>0</v>
      </c>
      <c r="CD33" s="79">
        <v>0</v>
      </c>
      <c r="CE33" s="79">
        <v>0</v>
      </c>
      <c r="CF33" s="79">
        <v>0</v>
      </c>
      <c r="CG33" s="79">
        <v>0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79">
        <v>0</v>
      </c>
      <c r="CX33" s="79">
        <v>0</v>
      </c>
      <c r="CY33" s="79">
        <v>0</v>
      </c>
      <c r="CZ33" s="79">
        <v>0</v>
      </c>
      <c r="DA33" s="79">
        <v>0</v>
      </c>
      <c r="DB33" s="79">
        <v>0</v>
      </c>
      <c r="DC33" s="79">
        <v>0</v>
      </c>
      <c r="DD33" s="79">
        <v>0</v>
      </c>
      <c r="DE33" s="79">
        <v>0</v>
      </c>
      <c r="DF33" s="79">
        <v>0</v>
      </c>
      <c r="DG33" s="79">
        <v>0</v>
      </c>
      <c r="DH33" s="79">
        <v>0</v>
      </c>
      <c r="DI33" s="79">
        <v>0</v>
      </c>
      <c r="DJ33" s="79">
        <v>0</v>
      </c>
      <c r="DK33" s="79">
        <v>0</v>
      </c>
      <c r="DL33" s="79">
        <v>0</v>
      </c>
      <c r="DM33" s="79"/>
      <c r="DN33" s="79"/>
      <c r="DO33" s="79"/>
      <c r="DP33" s="79"/>
      <c r="DQ33" s="79"/>
      <c r="DR33" s="79"/>
      <c r="DS33" s="79"/>
    </row>
    <row r="34" s="43" customFormat="1" spans="1:123">
      <c r="A34" s="75" t="s">
        <v>335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>
        <v>0</v>
      </c>
      <c r="P34" s="79"/>
      <c r="Q34" s="79"/>
      <c r="R34" s="79"/>
      <c r="S34" s="79"/>
      <c r="T34" s="79">
        <v>0</v>
      </c>
      <c r="U34" s="79"/>
      <c r="V34" s="79">
        <v>0</v>
      </c>
      <c r="W34" s="79"/>
      <c r="X34" s="79"/>
      <c r="Y34" s="79"/>
      <c r="Z34" s="79"/>
      <c r="AA34" s="79"/>
      <c r="AB34" s="79"/>
      <c r="AC34" s="79">
        <v>0</v>
      </c>
      <c r="AD34" s="79"/>
      <c r="AE34" s="79">
        <v>0</v>
      </c>
      <c r="AF34" s="79"/>
      <c r="AG34" s="79">
        <v>0</v>
      </c>
      <c r="AH34" s="79"/>
      <c r="AI34" s="79"/>
      <c r="AJ34" s="79"/>
      <c r="AK34" s="79"/>
      <c r="AL34" s="79"/>
      <c r="AM34" s="79"/>
      <c r="AN34" s="79"/>
      <c r="AO34" s="79">
        <v>0</v>
      </c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</row>
    <row r="35" s="43" customFormat="1" spans="1:123">
      <c r="A35" s="75" t="s">
        <v>336</v>
      </c>
      <c r="B35" s="79">
        <v>50882.32</v>
      </c>
      <c r="C35" s="79"/>
      <c r="D35" s="79"/>
      <c r="E35" s="79">
        <v>0</v>
      </c>
      <c r="F35" s="79"/>
      <c r="G35" s="79"/>
      <c r="H35" s="79">
        <v>50882.32</v>
      </c>
      <c r="I35" s="79"/>
      <c r="J35" s="79"/>
      <c r="K35" s="79"/>
      <c r="L35" s="79"/>
      <c r="M35" s="79"/>
      <c r="N35" s="79"/>
      <c r="O35" s="79">
        <v>0</v>
      </c>
      <c r="P35" s="79"/>
      <c r="Q35" s="79"/>
      <c r="R35" s="79"/>
      <c r="S35" s="79"/>
      <c r="T35" s="79">
        <v>0</v>
      </c>
      <c r="U35" s="79"/>
      <c r="V35" s="79">
        <v>0</v>
      </c>
      <c r="W35" s="79"/>
      <c r="X35" s="79"/>
      <c r="Y35" s="79"/>
      <c r="Z35" s="79"/>
      <c r="AA35" s="79"/>
      <c r="AB35" s="79"/>
      <c r="AC35" s="79">
        <v>0</v>
      </c>
      <c r="AD35" s="79"/>
      <c r="AE35" s="79">
        <v>0</v>
      </c>
      <c r="AF35" s="79"/>
      <c r="AG35" s="79">
        <v>0</v>
      </c>
      <c r="AH35" s="79"/>
      <c r="AI35" s="79"/>
      <c r="AJ35" s="79"/>
      <c r="AK35" s="79"/>
      <c r="AL35" s="79"/>
      <c r="AM35" s="79"/>
      <c r="AN35" s="79"/>
      <c r="AO35" s="79">
        <v>0</v>
      </c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</row>
    <row r="36" s="43" customFormat="1" ht="24" spans="1:123">
      <c r="A36" s="75" t="s">
        <v>337</v>
      </c>
      <c r="B36" s="79">
        <v>90858338.02</v>
      </c>
      <c r="C36" s="79">
        <v>94674693.13</v>
      </c>
      <c r="D36" s="79">
        <v>132294.050000006</v>
      </c>
      <c r="E36" s="79">
        <v>1836382.11</v>
      </c>
      <c r="F36" s="79">
        <v>272284.49</v>
      </c>
      <c r="G36" s="79">
        <v>3323735.7</v>
      </c>
      <c r="H36" s="79">
        <v>-9381051.45999994</v>
      </c>
      <c r="I36" s="79">
        <v>-84149944.03</v>
      </c>
      <c r="J36" s="79">
        <v>0</v>
      </c>
      <c r="K36" s="79">
        <v>4.88</v>
      </c>
      <c r="L36" s="79">
        <v>0</v>
      </c>
      <c r="M36" s="79">
        <v>-1139715.46</v>
      </c>
      <c r="N36" s="79">
        <v>-854789.93</v>
      </c>
      <c r="O36" s="79">
        <v>92830760.79</v>
      </c>
      <c r="P36" s="79">
        <v>63691978.83</v>
      </c>
      <c r="Q36" s="79">
        <v>-844197.14</v>
      </c>
      <c r="R36" s="79">
        <v>25140595.19</v>
      </c>
      <c r="S36" s="79">
        <v>-2680641.92</v>
      </c>
      <c r="T36" s="79">
        <v>61774024.56</v>
      </c>
      <c r="U36" s="79">
        <v>-451407.57</v>
      </c>
      <c r="V36" s="79">
        <v>-1118306.4</v>
      </c>
      <c r="W36" s="79">
        <v>6168310.16</v>
      </c>
      <c r="X36" s="79">
        <v>-850391.94</v>
      </c>
      <c r="Y36" s="79">
        <v>-400682.96</v>
      </c>
      <c r="Z36" s="79">
        <v>227119.71</v>
      </c>
      <c r="AA36" s="79">
        <v>-4645365.68</v>
      </c>
      <c r="AB36" s="79">
        <v>2754922.48</v>
      </c>
      <c r="AC36" s="79">
        <v>2070201.25</v>
      </c>
      <c r="AD36" s="79">
        <v>-785617.48</v>
      </c>
      <c r="AE36" s="79">
        <v>9575112.51</v>
      </c>
      <c r="AF36" s="79">
        <v>16351100.16</v>
      </c>
      <c r="AG36" s="79">
        <v>-947479.64</v>
      </c>
      <c r="AH36" s="79">
        <v>56282358.05</v>
      </c>
      <c r="AI36" s="79">
        <v>-1148293.05</v>
      </c>
      <c r="AJ36" s="79">
        <v>-1546229.16</v>
      </c>
      <c r="AK36" s="79">
        <v>-14228256.9</v>
      </c>
      <c r="AL36" s="79">
        <v>-501275.08</v>
      </c>
      <c r="AM36" s="79">
        <v>-895287.66</v>
      </c>
      <c r="AN36" s="79">
        <v>672513.2</v>
      </c>
      <c r="AO36" s="79">
        <v>55142711.03</v>
      </c>
      <c r="AP36" s="79">
        <v>1855567.26</v>
      </c>
      <c r="AQ36" s="79">
        <v>2742469.22</v>
      </c>
      <c r="AR36" s="79">
        <v>1954588.53</v>
      </c>
      <c r="AS36" s="79">
        <v>2479010.69</v>
      </c>
      <c r="AT36" s="79">
        <v>2981829.19</v>
      </c>
      <c r="AU36" s="79">
        <v>2820078.66</v>
      </c>
      <c r="AV36" s="79">
        <v>797653.64</v>
      </c>
      <c r="AW36" s="79">
        <v>3318719.83</v>
      </c>
      <c r="AX36" s="79">
        <v>349791.8</v>
      </c>
      <c r="AY36" s="79">
        <v>61816.46</v>
      </c>
      <c r="AZ36" s="79">
        <v>11739281.47</v>
      </c>
      <c r="BA36" s="79">
        <v>499369.1</v>
      </c>
      <c r="BB36" s="79">
        <v>169779.91</v>
      </c>
      <c r="BC36" s="79">
        <v>506319.28</v>
      </c>
      <c r="BD36" s="79">
        <v>676068.4</v>
      </c>
      <c r="BE36" s="79">
        <v>638825.15</v>
      </c>
      <c r="BF36" s="79">
        <v>652387.61</v>
      </c>
      <c r="BG36" s="79">
        <v>599145.92</v>
      </c>
      <c r="BH36" s="79">
        <v>316884.41</v>
      </c>
      <c r="BI36" s="79">
        <v>461803.75</v>
      </c>
      <c r="BJ36" s="79">
        <v>621877.85</v>
      </c>
      <c r="BK36" s="79">
        <v>-279713.78</v>
      </c>
      <c r="BL36" s="79">
        <v>161958.18</v>
      </c>
      <c r="BM36" s="79">
        <v>-77496.71</v>
      </c>
      <c r="BN36" s="79">
        <v>-27648.18</v>
      </c>
      <c r="BO36" s="79">
        <v>-42926.78</v>
      </c>
      <c r="BP36" s="79">
        <v>183571.72</v>
      </c>
      <c r="BQ36" s="79">
        <v>87418.53</v>
      </c>
      <c r="BR36" s="79">
        <v>-575644.44</v>
      </c>
      <c r="BS36" s="79">
        <v>-39271.87</v>
      </c>
      <c r="BT36" s="79">
        <v>53751.04</v>
      </c>
      <c r="BU36" s="79">
        <v>-10181.87</v>
      </c>
      <c r="BV36" s="79">
        <v>23260.12</v>
      </c>
      <c r="BW36" s="79">
        <v>117538.37</v>
      </c>
      <c r="BX36" s="79">
        <v>-733160.41</v>
      </c>
      <c r="BY36" s="79">
        <v>24461184.67</v>
      </c>
      <c r="BZ36" s="79">
        <v>-133764.01</v>
      </c>
      <c r="CA36" s="79">
        <v>-215237.19</v>
      </c>
      <c r="CB36" s="79">
        <v>-16209.02</v>
      </c>
      <c r="CC36" s="79">
        <v>-28221.04</v>
      </c>
      <c r="CD36" s="79">
        <v>-125405.15</v>
      </c>
      <c r="CE36" s="79">
        <v>-149465.27</v>
      </c>
      <c r="CF36" s="79">
        <v>-35772.25</v>
      </c>
      <c r="CG36" s="79">
        <v>-137245.6</v>
      </c>
      <c r="CH36" s="79">
        <v>-360088.99</v>
      </c>
      <c r="CI36" s="79">
        <v>77769.82</v>
      </c>
      <c r="CJ36" s="79">
        <v>-179356.8</v>
      </c>
      <c r="CK36" s="79">
        <v>-12649.57</v>
      </c>
      <c r="CL36" s="79">
        <v>30176.93</v>
      </c>
      <c r="CM36" s="79">
        <v>-211961.21</v>
      </c>
      <c r="CN36" s="79">
        <v>-135921.76</v>
      </c>
      <c r="CO36" s="79">
        <v>-212164.78</v>
      </c>
      <c r="CP36" s="79">
        <v>-81009.31</v>
      </c>
      <c r="CQ36" s="79">
        <v>-125275.47</v>
      </c>
      <c r="CR36" s="79">
        <v>-67681.7</v>
      </c>
      <c r="CS36" s="79">
        <v>-239215.98</v>
      </c>
      <c r="CT36" s="79">
        <v>-111832.75</v>
      </c>
      <c r="CU36" s="79">
        <v>-196806.53</v>
      </c>
      <c r="CV36" s="79">
        <v>-122228.54</v>
      </c>
      <c r="CW36" s="79">
        <v>275192.77</v>
      </c>
      <c r="CX36" s="79">
        <v>70919.04</v>
      </c>
      <c r="CY36" s="79">
        <v>-137510.1</v>
      </c>
      <c r="CZ36" s="79">
        <v>-83701.33</v>
      </c>
      <c r="DA36" s="79">
        <v>88892.54</v>
      </c>
      <c r="DB36" s="79">
        <v>-127359.66</v>
      </c>
      <c r="DC36" s="79">
        <v>-194980.66</v>
      </c>
      <c r="DD36" s="79">
        <v>-170957.1</v>
      </c>
      <c r="DE36" s="79">
        <v>-176077.29</v>
      </c>
      <c r="DF36" s="79">
        <v>341836.24</v>
      </c>
      <c r="DG36" s="79">
        <v>-166386.13</v>
      </c>
      <c r="DH36" s="79">
        <v>-78751.41</v>
      </c>
      <c r="DI36" s="79">
        <v>40803.9</v>
      </c>
      <c r="DJ36" s="79">
        <v>-203818.3</v>
      </c>
      <c r="DK36" s="79">
        <v>-171163.73</v>
      </c>
      <c r="DL36" s="79">
        <v>-146224.08</v>
      </c>
      <c r="DM36" s="79">
        <v>-134819.98</v>
      </c>
      <c r="DN36" s="79">
        <v>-111224.42</v>
      </c>
      <c r="DO36" s="79">
        <v>-90773.97</v>
      </c>
      <c r="DP36" s="79">
        <v>-113729.59</v>
      </c>
      <c r="DQ36" s="79">
        <v>-91247.38</v>
      </c>
      <c r="DR36" s="79">
        <v>-139445.86</v>
      </c>
      <c r="DS36" s="79">
        <v>-93103.02</v>
      </c>
    </row>
    <row r="37" s="64" customFormat="1" spans="1:123">
      <c r="A37" s="69" t="s">
        <v>338</v>
      </c>
      <c r="B37" s="80">
        <v>10597192.79</v>
      </c>
      <c r="C37" s="80">
        <v>10597192.79</v>
      </c>
      <c r="D37" s="80">
        <v>0</v>
      </c>
      <c r="E37" s="80">
        <v>0</v>
      </c>
      <c r="F37" s="80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10597192.79</v>
      </c>
      <c r="Q37" s="80">
        <v>0</v>
      </c>
      <c r="R37" s="80">
        <v>0</v>
      </c>
      <c r="S37" s="80">
        <v>0</v>
      </c>
      <c r="T37" s="80">
        <v>8580656.16</v>
      </c>
      <c r="U37" s="80">
        <v>0</v>
      </c>
      <c r="V37" s="80">
        <v>0</v>
      </c>
      <c r="W37" s="80">
        <v>2016536.63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>
        <v>0</v>
      </c>
      <c r="AG37" s="80">
        <v>0</v>
      </c>
      <c r="AH37" s="80">
        <v>0</v>
      </c>
      <c r="AI37" s="80">
        <v>0</v>
      </c>
      <c r="AJ37" s="80">
        <v>0</v>
      </c>
      <c r="AK37" s="80">
        <v>0</v>
      </c>
      <c r="AL37" s="80">
        <v>0</v>
      </c>
      <c r="AM37" s="80">
        <v>0</v>
      </c>
      <c r="AN37" s="80">
        <v>0</v>
      </c>
      <c r="AO37" s="80">
        <v>0</v>
      </c>
      <c r="AP37" s="80">
        <v>0</v>
      </c>
      <c r="AQ37" s="80">
        <v>0</v>
      </c>
      <c r="AR37" s="80">
        <v>0</v>
      </c>
      <c r="AS37" s="80">
        <v>0</v>
      </c>
      <c r="AT37" s="80">
        <v>0</v>
      </c>
      <c r="AU37" s="80">
        <v>0</v>
      </c>
      <c r="AV37" s="80">
        <v>0</v>
      </c>
      <c r="AW37" s="80">
        <v>0</v>
      </c>
      <c r="AX37" s="80">
        <v>0</v>
      </c>
      <c r="AY37" s="80">
        <v>0</v>
      </c>
      <c r="AZ37" s="80">
        <v>0</v>
      </c>
      <c r="BA37" s="80">
        <v>0</v>
      </c>
      <c r="BB37" s="80">
        <v>0</v>
      </c>
      <c r="BC37" s="80">
        <v>0</v>
      </c>
      <c r="BD37" s="80">
        <v>0</v>
      </c>
      <c r="BE37" s="80">
        <v>0</v>
      </c>
      <c r="BF37" s="80">
        <v>0</v>
      </c>
      <c r="BG37" s="80">
        <v>0</v>
      </c>
      <c r="BH37" s="80">
        <v>0</v>
      </c>
      <c r="BI37" s="80">
        <v>0</v>
      </c>
      <c r="BJ37" s="80">
        <v>0</v>
      </c>
      <c r="BK37" s="80">
        <v>0</v>
      </c>
      <c r="BL37" s="80">
        <v>0</v>
      </c>
      <c r="BM37" s="80">
        <v>0</v>
      </c>
      <c r="BN37" s="80">
        <v>0</v>
      </c>
      <c r="BO37" s="80">
        <v>0</v>
      </c>
      <c r="BP37" s="80">
        <v>0</v>
      </c>
      <c r="BQ37" s="80">
        <v>0</v>
      </c>
      <c r="BR37" s="80">
        <v>0</v>
      </c>
      <c r="BS37" s="80">
        <v>0</v>
      </c>
      <c r="BT37" s="80">
        <v>0</v>
      </c>
      <c r="BU37" s="80">
        <v>0</v>
      </c>
      <c r="BV37" s="80">
        <v>0</v>
      </c>
      <c r="BW37" s="80">
        <v>0</v>
      </c>
      <c r="BX37" s="80">
        <v>0</v>
      </c>
      <c r="BY37" s="80">
        <v>0</v>
      </c>
      <c r="BZ37" s="80">
        <v>0</v>
      </c>
      <c r="CA37" s="80">
        <v>0</v>
      </c>
      <c r="CB37" s="80">
        <v>0</v>
      </c>
      <c r="CC37" s="80">
        <v>0</v>
      </c>
      <c r="CD37" s="80">
        <v>0</v>
      </c>
      <c r="CE37" s="80">
        <v>0</v>
      </c>
      <c r="CF37" s="80">
        <v>0</v>
      </c>
      <c r="CG37" s="80">
        <v>0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80">
        <v>0</v>
      </c>
      <c r="CO37" s="80">
        <v>0</v>
      </c>
      <c r="CP37" s="80">
        <v>0</v>
      </c>
      <c r="CQ37" s="80">
        <v>0</v>
      </c>
      <c r="CR37" s="80">
        <v>0</v>
      </c>
      <c r="CS37" s="80">
        <v>0</v>
      </c>
      <c r="CT37" s="80">
        <v>0</v>
      </c>
      <c r="CU37" s="80">
        <v>0</v>
      </c>
      <c r="CV37" s="80">
        <v>0</v>
      </c>
      <c r="CW37" s="80">
        <v>0</v>
      </c>
      <c r="CX37" s="80">
        <v>0</v>
      </c>
      <c r="CY37" s="80">
        <v>0</v>
      </c>
      <c r="CZ37" s="80">
        <v>0</v>
      </c>
      <c r="DA37" s="80">
        <v>0</v>
      </c>
      <c r="DB37" s="80">
        <v>0</v>
      </c>
      <c r="DC37" s="80">
        <v>0</v>
      </c>
      <c r="DD37" s="80">
        <v>0</v>
      </c>
      <c r="DE37" s="80">
        <v>0</v>
      </c>
      <c r="DF37" s="80">
        <v>0</v>
      </c>
      <c r="DG37" s="80">
        <v>0</v>
      </c>
      <c r="DH37" s="80">
        <v>0</v>
      </c>
      <c r="DI37" s="80">
        <v>0</v>
      </c>
      <c r="DJ37" s="80">
        <v>0</v>
      </c>
      <c r="DK37" s="80">
        <v>0</v>
      </c>
      <c r="DL37" s="80">
        <v>0</v>
      </c>
      <c r="DM37" s="80">
        <v>0</v>
      </c>
      <c r="DN37" s="80"/>
      <c r="DO37" s="80"/>
      <c r="DP37" s="80"/>
      <c r="DQ37" s="80"/>
      <c r="DR37" s="80"/>
      <c r="DS37" s="80"/>
    </row>
    <row r="38" s="43" customFormat="1" ht="24" spans="1:123">
      <c r="A38" s="75" t="s">
        <v>339</v>
      </c>
      <c r="B38" s="79">
        <v>10597192.79</v>
      </c>
      <c r="C38" s="79">
        <v>10597192.79</v>
      </c>
      <c r="D38" s="79">
        <v>0</v>
      </c>
      <c r="E38" s="79"/>
      <c r="F38" s="79"/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10597192.79</v>
      </c>
      <c r="Q38" s="79">
        <v>0</v>
      </c>
      <c r="R38" s="79">
        <v>0</v>
      </c>
      <c r="S38" s="79">
        <v>0</v>
      </c>
      <c r="T38" s="79">
        <v>8580656.16</v>
      </c>
      <c r="U38" s="79">
        <v>0</v>
      </c>
      <c r="V38" s="79">
        <v>0</v>
      </c>
      <c r="W38" s="79">
        <v>2016536.63</v>
      </c>
      <c r="X38" s="79">
        <v>0</v>
      </c>
      <c r="Y38" s="79">
        <v>0</v>
      </c>
      <c r="Z38" s="79">
        <v>0</v>
      </c>
      <c r="AA38" s="79">
        <v>0</v>
      </c>
      <c r="AB38" s="79">
        <v>0</v>
      </c>
      <c r="AC38" s="79">
        <v>0</v>
      </c>
      <c r="AD38" s="79">
        <v>0</v>
      </c>
      <c r="AE38" s="79">
        <v>0</v>
      </c>
      <c r="AF38" s="79">
        <v>0</v>
      </c>
      <c r="AG38" s="79">
        <v>0</v>
      </c>
      <c r="AH38" s="79">
        <v>0</v>
      </c>
      <c r="AI38" s="79">
        <v>0</v>
      </c>
      <c r="AJ38" s="79">
        <v>0</v>
      </c>
      <c r="AK38" s="79">
        <v>0</v>
      </c>
      <c r="AL38" s="79">
        <v>0</v>
      </c>
      <c r="AM38" s="79">
        <v>0</v>
      </c>
      <c r="AN38" s="79">
        <v>0</v>
      </c>
      <c r="AO38" s="79">
        <v>0</v>
      </c>
      <c r="AP38" s="79">
        <v>0</v>
      </c>
      <c r="AQ38" s="79">
        <v>0</v>
      </c>
      <c r="AR38" s="79">
        <v>0</v>
      </c>
      <c r="AS38" s="79">
        <v>0</v>
      </c>
      <c r="AT38" s="79">
        <v>0</v>
      </c>
      <c r="AU38" s="79">
        <v>0</v>
      </c>
      <c r="AV38" s="79">
        <v>0</v>
      </c>
      <c r="AW38" s="79">
        <v>0</v>
      </c>
      <c r="AX38" s="79">
        <v>0</v>
      </c>
      <c r="AY38" s="79">
        <v>0</v>
      </c>
      <c r="AZ38" s="79">
        <v>0</v>
      </c>
      <c r="BA38" s="79">
        <v>0</v>
      </c>
      <c r="BB38" s="79">
        <v>0</v>
      </c>
      <c r="BC38" s="79">
        <v>0</v>
      </c>
      <c r="BD38" s="79">
        <v>0</v>
      </c>
      <c r="BE38" s="79">
        <v>0</v>
      </c>
      <c r="BF38" s="79">
        <v>0</v>
      </c>
      <c r="BG38" s="79">
        <v>0</v>
      </c>
      <c r="BH38" s="79">
        <v>0</v>
      </c>
      <c r="BI38" s="79">
        <v>0</v>
      </c>
      <c r="BJ38" s="79">
        <v>0</v>
      </c>
      <c r="BK38" s="79">
        <v>0</v>
      </c>
      <c r="BL38" s="79">
        <v>0</v>
      </c>
      <c r="BM38" s="79">
        <v>0</v>
      </c>
      <c r="BN38" s="79">
        <v>0</v>
      </c>
      <c r="BO38" s="79">
        <v>0</v>
      </c>
      <c r="BP38" s="79">
        <v>0</v>
      </c>
      <c r="BQ38" s="79">
        <v>0</v>
      </c>
      <c r="BR38" s="79">
        <v>0</v>
      </c>
      <c r="BS38" s="79">
        <v>0</v>
      </c>
      <c r="BT38" s="79">
        <v>0</v>
      </c>
      <c r="BU38" s="79">
        <v>0</v>
      </c>
      <c r="BV38" s="79">
        <v>0</v>
      </c>
      <c r="BW38" s="79">
        <v>0</v>
      </c>
      <c r="BX38" s="79">
        <v>0</v>
      </c>
      <c r="BY38" s="79">
        <v>0</v>
      </c>
      <c r="BZ38" s="79">
        <v>0</v>
      </c>
      <c r="CA38" s="79">
        <v>0</v>
      </c>
      <c r="CB38" s="79">
        <v>0</v>
      </c>
      <c r="CC38" s="79">
        <v>0</v>
      </c>
      <c r="CD38" s="79">
        <v>0</v>
      </c>
      <c r="CE38" s="79">
        <v>0</v>
      </c>
      <c r="CF38" s="79">
        <v>0</v>
      </c>
      <c r="CG38" s="79">
        <v>0</v>
      </c>
      <c r="CH38" s="79">
        <v>0</v>
      </c>
      <c r="CI38" s="79">
        <v>0</v>
      </c>
      <c r="CJ38" s="79">
        <v>0</v>
      </c>
      <c r="CK38" s="79">
        <v>0</v>
      </c>
      <c r="CL38" s="79">
        <v>0</v>
      </c>
      <c r="CM38" s="79">
        <v>0</v>
      </c>
      <c r="CN38" s="79">
        <v>0</v>
      </c>
      <c r="CO38" s="79">
        <v>0</v>
      </c>
      <c r="CP38" s="79">
        <v>0</v>
      </c>
      <c r="CQ38" s="79">
        <v>0</v>
      </c>
      <c r="CR38" s="79">
        <v>0</v>
      </c>
      <c r="CS38" s="79">
        <v>0</v>
      </c>
      <c r="CT38" s="79">
        <v>0</v>
      </c>
      <c r="CU38" s="79">
        <v>0</v>
      </c>
      <c r="CV38" s="79">
        <v>0</v>
      </c>
      <c r="CW38" s="79">
        <v>0</v>
      </c>
      <c r="CX38" s="79">
        <v>0</v>
      </c>
      <c r="CY38" s="79">
        <v>0</v>
      </c>
      <c r="CZ38" s="79">
        <v>0</v>
      </c>
      <c r="DA38" s="79">
        <v>0</v>
      </c>
      <c r="DB38" s="79">
        <v>0</v>
      </c>
      <c r="DC38" s="79">
        <v>0</v>
      </c>
      <c r="DD38" s="79">
        <v>0</v>
      </c>
      <c r="DE38" s="79">
        <v>0</v>
      </c>
      <c r="DF38" s="79">
        <v>0</v>
      </c>
      <c r="DG38" s="79">
        <v>0</v>
      </c>
      <c r="DH38" s="79">
        <v>0</v>
      </c>
      <c r="DI38" s="79">
        <v>0</v>
      </c>
      <c r="DJ38" s="79">
        <v>0</v>
      </c>
      <c r="DK38" s="79">
        <v>0</v>
      </c>
      <c r="DL38" s="79">
        <v>0</v>
      </c>
      <c r="DM38" s="79">
        <v>0</v>
      </c>
      <c r="DN38" s="79"/>
      <c r="DO38" s="79"/>
      <c r="DP38" s="79"/>
      <c r="DQ38" s="79"/>
      <c r="DR38" s="79"/>
      <c r="DS38" s="79"/>
    </row>
    <row r="39" s="43" customFormat="1" spans="1:123">
      <c r="A39" s="75" t="s">
        <v>340</v>
      </c>
      <c r="B39" s="79">
        <v>2016536.63</v>
      </c>
      <c r="C39" s="79">
        <v>2016536.63</v>
      </c>
      <c r="D39" s="79">
        <v>0</v>
      </c>
      <c r="E39" s="79">
        <v>0</v>
      </c>
      <c r="F39" s="79"/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2016536.63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2016536.63</v>
      </c>
      <c r="X39" s="79">
        <v>0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0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79">
        <v>0</v>
      </c>
      <c r="BG39" s="79">
        <v>0</v>
      </c>
      <c r="BH39" s="79">
        <v>0</v>
      </c>
      <c r="BI39" s="79">
        <v>0</v>
      </c>
      <c r="BJ39" s="79">
        <v>0</v>
      </c>
      <c r="BK39" s="79">
        <v>0</v>
      </c>
      <c r="BL39" s="79">
        <v>0</v>
      </c>
      <c r="BM39" s="79">
        <v>0</v>
      </c>
      <c r="BN39" s="79">
        <v>0</v>
      </c>
      <c r="BO39" s="79">
        <v>0</v>
      </c>
      <c r="BP39" s="79">
        <v>0</v>
      </c>
      <c r="BQ39" s="79">
        <v>0</v>
      </c>
      <c r="BR39" s="79">
        <v>0</v>
      </c>
      <c r="BS39" s="79">
        <v>0</v>
      </c>
      <c r="BT39" s="79">
        <v>0</v>
      </c>
      <c r="BU39" s="79">
        <v>0</v>
      </c>
      <c r="BV39" s="79">
        <v>0</v>
      </c>
      <c r="BW39" s="79">
        <v>0</v>
      </c>
      <c r="BX39" s="79">
        <v>0</v>
      </c>
      <c r="BY39" s="79">
        <v>0</v>
      </c>
      <c r="BZ39" s="79">
        <v>0</v>
      </c>
      <c r="CA39" s="79">
        <v>0</v>
      </c>
      <c r="CB39" s="79">
        <v>0</v>
      </c>
      <c r="CC39" s="79">
        <v>0</v>
      </c>
      <c r="CD39" s="79">
        <v>0</v>
      </c>
      <c r="CE39" s="79">
        <v>0</v>
      </c>
      <c r="CF39" s="79">
        <v>0</v>
      </c>
      <c r="CG39" s="79">
        <v>0</v>
      </c>
      <c r="CH39" s="79">
        <v>0</v>
      </c>
      <c r="CI39" s="79">
        <v>0</v>
      </c>
      <c r="CJ39" s="79">
        <v>0</v>
      </c>
      <c r="CK39" s="79">
        <v>0</v>
      </c>
      <c r="CL39" s="79">
        <v>0</v>
      </c>
      <c r="CM39" s="79">
        <v>0</v>
      </c>
      <c r="CN39" s="79">
        <v>0</v>
      </c>
      <c r="CO39" s="79">
        <v>0</v>
      </c>
      <c r="CP39" s="79">
        <v>0</v>
      </c>
      <c r="CQ39" s="79">
        <v>0</v>
      </c>
      <c r="CR39" s="79">
        <v>0</v>
      </c>
      <c r="CS39" s="79">
        <v>0</v>
      </c>
      <c r="CT39" s="79">
        <v>0</v>
      </c>
      <c r="CU39" s="79">
        <v>0</v>
      </c>
      <c r="CV39" s="79">
        <v>0</v>
      </c>
      <c r="CW39" s="79">
        <v>0</v>
      </c>
      <c r="CX39" s="79">
        <v>0</v>
      </c>
      <c r="CY39" s="79">
        <v>0</v>
      </c>
      <c r="CZ39" s="79">
        <v>0</v>
      </c>
      <c r="DA39" s="79">
        <v>0</v>
      </c>
      <c r="DB39" s="79">
        <v>0</v>
      </c>
      <c r="DC39" s="79">
        <v>0</v>
      </c>
      <c r="DD39" s="79">
        <v>0</v>
      </c>
      <c r="DE39" s="79">
        <v>0</v>
      </c>
      <c r="DF39" s="79">
        <v>0</v>
      </c>
      <c r="DG39" s="79">
        <v>0</v>
      </c>
      <c r="DH39" s="79">
        <v>0</v>
      </c>
      <c r="DI39" s="79">
        <v>0</v>
      </c>
      <c r="DJ39" s="79">
        <v>0</v>
      </c>
      <c r="DK39" s="79">
        <v>0</v>
      </c>
      <c r="DL39" s="79">
        <v>0</v>
      </c>
      <c r="DM39" s="79">
        <v>0</v>
      </c>
      <c r="DN39" s="79"/>
      <c r="DO39" s="79"/>
      <c r="DP39" s="79"/>
      <c r="DQ39" s="52"/>
      <c r="DR39" s="52"/>
      <c r="DS39" s="52"/>
    </row>
    <row r="40" s="43" customFormat="1" spans="1:123">
      <c r="A40" s="75" t="s">
        <v>341</v>
      </c>
      <c r="B40" s="79">
        <v>0</v>
      </c>
      <c r="C40" s="79"/>
      <c r="D40" s="79"/>
      <c r="E40" s="79">
        <v>0</v>
      </c>
      <c r="F40" s="79">
        <v>0</v>
      </c>
      <c r="G40" s="79"/>
      <c r="H40" s="79"/>
      <c r="I40" s="79"/>
      <c r="J40" s="52"/>
      <c r="K40" s="52"/>
      <c r="L40" s="52"/>
      <c r="M40" s="52"/>
      <c r="N40" s="52"/>
      <c r="O40" s="52">
        <v>0</v>
      </c>
      <c r="P40" s="52"/>
      <c r="Q40" s="52"/>
      <c r="R40" s="52"/>
      <c r="S40" s="52"/>
      <c r="T40" s="52">
        <v>0</v>
      </c>
      <c r="U40" s="52"/>
      <c r="V40" s="52"/>
      <c r="W40" s="52"/>
      <c r="X40" s="52"/>
      <c r="Y40" s="52"/>
      <c r="Z40" s="52"/>
      <c r="AA40" s="52"/>
      <c r="AB40" s="52"/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/>
      <c r="AI40" s="52"/>
      <c r="AJ40" s="52"/>
      <c r="AK40" s="52"/>
      <c r="AL40" s="52"/>
      <c r="AM40" s="52"/>
      <c r="AN40" s="52"/>
      <c r="AO40" s="52">
        <v>0</v>
      </c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</row>
    <row r="41" s="43" customFormat="1" ht="24" spans="1:123">
      <c r="A41" s="75" t="s">
        <v>342</v>
      </c>
      <c r="B41" s="79">
        <v>0</v>
      </c>
      <c r="C41" s="79"/>
      <c r="D41" s="79"/>
      <c r="E41" s="79">
        <v>0</v>
      </c>
      <c r="F41" s="79"/>
      <c r="G41" s="79"/>
      <c r="H41" s="79"/>
      <c r="I41" s="79"/>
      <c r="J41" s="52"/>
      <c r="K41" s="52"/>
      <c r="L41" s="52"/>
      <c r="M41" s="52"/>
      <c r="N41" s="52"/>
      <c r="O41" s="52">
        <v>0</v>
      </c>
      <c r="P41" s="52"/>
      <c r="Q41" s="52"/>
      <c r="R41" s="52"/>
      <c r="S41" s="52"/>
      <c r="T41" s="52">
        <v>0</v>
      </c>
      <c r="U41" s="52"/>
      <c r="V41" s="52"/>
      <c r="W41" s="52"/>
      <c r="X41" s="52"/>
      <c r="Y41" s="52"/>
      <c r="Z41" s="52"/>
      <c r="AA41" s="52"/>
      <c r="AB41" s="52"/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/>
      <c r="AI41" s="52"/>
      <c r="AJ41" s="52"/>
      <c r="AK41" s="52"/>
      <c r="AL41" s="52"/>
      <c r="AM41" s="52"/>
      <c r="AN41" s="52"/>
      <c r="AO41" s="52">
        <v>0</v>
      </c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</row>
    <row r="42" s="43" customFormat="1" spans="1:123">
      <c r="A42" s="75" t="s">
        <v>343</v>
      </c>
      <c r="B42" s="79">
        <v>2016536.63</v>
      </c>
      <c r="C42" s="81">
        <v>2016536.63</v>
      </c>
      <c r="D42" s="79"/>
      <c r="E42" s="79">
        <v>0</v>
      </c>
      <c r="F42" s="79"/>
      <c r="G42" s="79"/>
      <c r="H42" s="79"/>
      <c r="I42" s="79"/>
      <c r="J42" s="52"/>
      <c r="K42" s="52"/>
      <c r="L42" s="52"/>
      <c r="M42" s="52"/>
      <c r="N42" s="52"/>
      <c r="O42" s="52">
        <v>0</v>
      </c>
      <c r="P42" s="52">
        <v>2016536.63</v>
      </c>
      <c r="Q42" s="52"/>
      <c r="R42" s="52"/>
      <c r="S42" s="52"/>
      <c r="T42" s="52">
        <v>0</v>
      </c>
      <c r="U42" s="52"/>
      <c r="V42" s="52"/>
      <c r="W42" s="52">
        <v>2016536.63</v>
      </c>
      <c r="X42" s="52"/>
      <c r="Y42" s="52"/>
      <c r="Z42" s="52"/>
      <c r="AA42" s="52"/>
      <c r="AB42" s="52"/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/>
      <c r="AI42" s="52"/>
      <c r="AJ42" s="52"/>
      <c r="AK42" s="52"/>
      <c r="AL42" s="52"/>
      <c r="AM42" s="52"/>
      <c r="AN42" s="52"/>
      <c r="AO42" s="52">
        <v>0</v>
      </c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</row>
    <row r="43" s="43" customFormat="1" spans="1:123">
      <c r="A43" s="75" t="s">
        <v>344</v>
      </c>
      <c r="B43" s="79">
        <v>0</v>
      </c>
      <c r="C43" s="79"/>
      <c r="D43" s="79"/>
      <c r="E43" s="79">
        <v>0</v>
      </c>
      <c r="F43" s="79"/>
      <c r="G43" s="79"/>
      <c r="H43" s="79"/>
      <c r="I43" s="79"/>
      <c r="J43" s="52"/>
      <c r="K43" s="52"/>
      <c r="L43" s="52"/>
      <c r="M43" s="52"/>
      <c r="N43" s="52"/>
      <c r="O43" s="52">
        <v>0</v>
      </c>
      <c r="P43" s="52"/>
      <c r="Q43" s="52"/>
      <c r="R43" s="52"/>
      <c r="S43" s="52"/>
      <c r="T43" s="52">
        <v>0</v>
      </c>
      <c r="U43" s="52"/>
      <c r="V43" s="52"/>
      <c r="W43" s="52"/>
      <c r="X43" s="52"/>
      <c r="Y43" s="52"/>
      <c r="Z43" s="52"/>
      <c r="AA43" s="52"/>
      <c r="AB43" s="52"/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/>
      <c r="AI43" s="52"/>
      <c r="AJ43" s="52"/>
      <c r="AK43" s="52"/>
      <c r="AL43" s="52"/>
      <c r="AM43" s="52"/>
      <c r="AN43" s="52"/>
      <c r="AO43" s="52">
        <v>0</v>
      </c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</row>
    <row r="44" s="43" customFormat="1" spans="1:123">
      <c r="A44" s="75" t="s">
        <v>345</v>
      </c>
      <c r="B44" s="79">
        <v>8580656.16</v>
      </c>
      <c r="C44" s="79">
        <v>8580656.16</v>
      </c>
      <c r="D44" s="79">
        <v>0</v>
      </c>
      <c r="E44" s="79">
        <v>0</v>
      </c>
      <c r="F44" s="79"/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8580656.16</v>
      </c>
      <c r="Q44" s="79">
        <v>0</v>
      </c>
      <c r="R44" s="79">
        <v>0</v>
      </c>
      <c r="S44" s="79">
        <v>0</v>
      </c>
      <c r="T44" s="79">
        <v>8580656.16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</v>
      </c>
      <c r="BF44" s="79">
        <v>0</v>
      </c>
      <c r="BG44" s="79">
        <v>0</v>
      </c>
      <c r="BH44" s="79">
        <v>0</v>
      </c>
      <c r="BI44" s="79">
        <v>0</v>
      </c>
      <c r="BJ44" s="79">
        <v>0</v>
      </c>
      <c r="BK44" s="79">
        <v>0</v>
      </c>
      <c r="BL44" s="79">
        <v>0</v>
      </c>
      <c r="BM44" s="79">
        <v>0</v>
      </c>
      <c r="BN44" s="79">
        <v>0</v>
      </c>
      <c r="BO44" s="79">
        <v>0</v>
      </c>
      <c r="BP44" s="79">
        <v>0</v>
      </c>
      <c r="BQ44" s="79">
        <v>0</v>
      </c>
      <c r="BR44" s="79">
        <v>0</v>
      </c>
      <c r="BS44" s="79">
        <v>0</v>
      </c>
      <c r="BT44" s="79">
        <v>0</v>
      </c>
      <c r="BU44" s="79">
        <v>0</v>
      </c>
      <c r="BV44" s="79">
        <v>0</v>
      </c>
      <c r="BW44" s="79">
        <v>0</v>
      </c>
      <c r="BX44" s="79">
        <v>0</v>
      </c>
      <c r="BY44" s="79">
        <v>0</v>
      </c>
      <c r="BZ44" s="79">
        <v>0</v>
      </c>
      <c r="CA44" s="79">
        <v>0</v>
      </c>
      <c r="CB44" s="79">
        <v>0</v>
      </c>
      <c r="CC44" s="79">
        <v>0</v>
      </c>
      <c r="CD44" s="79">
        <v>0</v>
      </c>
      <c r="CE44" s="79">
        <v>0</v>
      </c>
      <c r="CF44" s="79">
        <v>0</v>
      </c>
      <c r="CG44" s="79">
        <v>0</v>
      </c>
      <c r="CH44" s="79">
        <v>0</v>
      </c>
      <c r="CI44" s="79">
        <v>0</v>
      </c>
      <c r="CJ44" s="79">
        <v>0</v>
      </c>
      <c r="CK44" s="79">
        <v>0</v>
      </c>
      <c r="CL44" s="79">
        <v>0</v>
      </c>
      <c r="CM44" s="79">
        <v>0</v>
      </c>
      <c r="CN44" s="79">
        <v>0</v>
      </c>
      <c r="CO44" s="79">
        <v>0</v>
      </c>
      <c r="CP44" s="79">
        <v>0</v>
      </c>
      <c r="CQ44" s="79">
        <v>0</v>
      </c>
      <c r="CR44" s="79">
        <v>0</v>
      </c>
      <c r="CS44" s="79">
        <v>0</v>
      </c>
      <c r="CT44" s="79">
        <v>0</v>
      </c>
      <c r="CU44" s="79">
        <v>0</v>
      </c>
      <c r="CV44" s="79">
        <v>0</v>
      </c>
      <c r="CW44" s="79">
        <v>0</v>
      </c>
      <c r="CX44" s="79">
        <v>0</v>
      </c>
      <c r="CY44" s="79">
        <v>0</v>
      </c>
      <c r="CZ44" s="79">
        <v>0</v>
      </c>
      <c r="DA44" s="79">
        <v>0</v>
      </c>
      <c r="DB44" s="79">
        <v>0</v>
      </c>
      <c r="DC44" s="79">
        <v>0</v>
      </c>
      <c r="DD44" s="79">
        <v>0</v>
      </c>
      <c r="DE44" s="79">
        <v>0</v>
      </c>
      <c r="DF44" s="79">
        <v>0</v>
      </c>
      <c r="DG44" s="79">
        <v>0</v>
      </c>
      <c r="DH44" s="79">
        <v>0</v>
      </c>
      <c r="DI44" s="79">
        <v>0</v>
      </c>
      <c r="DJ44" s="79">
        <v>0</v>
      </c>
      <c r="DK44" s="79">
        <v>0</v>
      </c>
      <c r="DL44" s="79">
        <v>0</v>
      </c>
      <c r="DM44" s="79">
        <v>0</v>
      </c>
      <c r="DN44" s="79"/>
      <c r="DO44" s="79"/>
      <c r="DP44" s="79"/>
      <c r="DQ44" s="79">
        <v>0</v>
      </c>
      <c r="DR44" s="79"/>
      <c r="DS44" s="79"/>
    </row>
    <row r="45" s="43" customFormat="1" spans="1:123">
      <c r="A45" s="75" t="s">
        <v>346</v>
      </c>
      <c r="B45" s="79">
        <v>0</v>
      </c>
      <c r="C45" s="79"/>
      <c r="D45" s="79"/>
      <c r="E45" s="79">
        <v>0</v>
      </c>
      <c r="F45" s="79"/>
      <c r="G45" s="79"/>
      <c r="H45" s="79"/>
      <c r="I45" s="79"/>
      <c r="J45" s="52"/>
      <c r="K45" s="52"/>
      <c r="L45" s="52"/>
      <c r="M45" s="52"/>
      <c r="N45" s="52"/>
      <c r="O45" s="52">
        <v>0</v>
      </c>
      <c r="P45" s="52"/>
      <c r="Q45" s="52"/>
      <c r="R45" s="52"/>
      <c r="S45" s="52"/>
      <c r="T45" s="52">
        <v>0</v>
      </c>
      <c r="U45" s="52"/>
      <c r="V45" s="52"/>
      <c r="W45" s="52"/>
      <c r="X45" s="52"/>
      <c r="Y45" s="52"/>
      <c r="Z45" s="52"/>
      <c r="AA45" s="52"/>
      <c r="AB45" s="52"/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/>
      <c r="AI45" s="52"/>
      <c r="AJ45" s="52"/>
      <c r="AK45" s="52"/>
      <c r="AL45" s="52"/>
      <c r="AM45" s="52"/>
      <c r="AN45" s="52"/>
      <c r="AO45" s="52">
        <v>0</v>
      </c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</row>
    <row r="46" s="43" customFormat="1" spans="1:123">
      <c r="A46" s="75" t="s">
        <v>347</v>
      </c>
      <c r="B46" s="79">
        <v>5119845</v>
      </c>
      <c r="C46" s="81">
        <v>5119845</v>
      </c>
      <c r="D46" s="79"/>
      <c r="E46" s="79">
        <v>0</v>
      </c>
      <c r="F46" s="79"/>
      <c r="G46" s="79"/>
      <c r="H46" s="79"/>
      <c r="I46" s="79"/>
      <c r="J46" s="52"/>
      <c r="K46" s="52"/>
      <c r="L46" s="52"/>
      <c r="M46" s="52"/>
      <c r="N46" s="52"/>
      <c r="O46" s="52">
        <v>0</v>
      </c>
      <c r="P46" s="52">
        <v>5119845</v>
      </c>
      <c r="Q46" s="52"/>
      <c r="R46" s="52"/>
      <c r="S46" s="52"/>
      <c r="T46" s="52">
        <v>5119845</v>
      </c>
      <c r="U46" s="52"/>
      <c r="V46" s="52"/>
      <c r="W46" s="52"/>
      <c r="X46" s="52"/>
      <c r="Y46" s="52"/>
      <c r="Z46" s="52"/>
      <c r="AA46" s="52"/>
      <c r="AB46" s="52"/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/>
      <c r="AI46" s="52"/>
      <c r="AJ46" s="52"/>
      <c r="AK46" s="52"/>
      <c r="AL46" s="52"/>
      <c r="AM46" s="52"/>
      <c r="AN46" s="52"/>
      <c r="AO46" s="52">
        <v>0</v>
      </c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</row>
    <row r="47" s="43" customFormat="1" ht="24" spans="1:123">
      <c r="A47" s="75" t="s">
        <v>348</v>
      </c>
      <c r="B47" s="79">
        <v>0</v>
      </c>
      <c r="C47" s="79"/>
      <c r="D47" s="79"/>
      <c r="E47" s="79">
        <v>0</v>
      </c>
      <c r="F47" s="79"/>
      <c r="G47" s="79"/>
      <c r="H47" s="79"/>
      <c r="I47" s="79"/>
      <c r="J47" s="52"/>
      <c r="K47" s="52"/>
      <c r="L47" s="52"/>
      <c r="M47" s="52"/>
      <c r="N47" s="52"/>
      <c r="O47" s="52">
        <v>0</v>
      </c>
      <c r="P47" s="52"/>
      <c r="Q47" s="52"/>
      <c r="R47" s="52"/>
      <c r="S47" s="52"/>
      <c r="T47" s="52">
        <v>0</v>
      </c>
      <c r="U47" s="52"/>
      <c r="V47" s="52"/>
      <c r="W47" s="52"/>
      <c r="X47" s="52"/>
      <c r="Y47" s="52"/>
      <c r="Z47" s="52"/>
      <c r="AA47" s="52"/>
      <c r="AB47" s="52"/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/>
      <c r="AI47" s="52"/>
      <c r="AJ47" s="52"/>
      <c r="AK47" s="52"/>
      <c r="AL47" s="52"/>
      <c r="AM47" s="52"/>
      <c r="AN47" s="52"/>
      <c r="AO47" s="52">
        <v>0</v>
      </c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</row>
    <row r="48" s="43" customFormat="1" spans="1:123">
      <c r="A48" s="75" t="s">
        <v>349</v>
      </c>
      <c r="B48" s="79">
        <v>3460811.16</v>
      </c>
      <c r="C48" s="79">
        <v>3460811.16</v>
      </c>
      <c r="D48" s="79"/>
      <c r="E48" s="79">
        <v>0</v>
      </c>
      <c r="F48" s="79"/>
      <c r="G48" s="79"/>
      <c r="H48" s="79"/>
      <c r="I48" s="79"/>
      <c r="J48" s="52"/>
      <c r="K48" s="52"/>
      <c r="L48" s="52"/>
      <c r="M48" s="52"/>
      <c r="N48" s="52"/>
      <c r="O48" s="52">
        <v>0</v>
      </c>
      <c r="P48" s="52">
        <v>3460811.16</v>
      </c>
      <c r="Q48" s="52"/>
      <c r="R48" s="52"/>
      <c r="S48" s="52"/>
      <c r="T48" s="52">
        <v>3460811.16</v>
      </c>
      <c r="U48" s="52"/>
      <c r="V48" s="52"/>
      <c r="W48" s="52"/>
      <c r="X48" s="52"/>
      <c r="Y48" s="52"/>
      <c r="Z48" s="52"/>
      <c r="AA48" s="52"/>
      <c r="AB48" s="52"/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/>
      <c r="AI48" s="52"/>
      <c r="AJ48" s="52"/>
      <c r="AK48" s="52"/>
      <c r="AL48" s="52"/>
      <c r="AM48" s="52"/>
      <c r="AN48" s="52"/>
      <c r="AO48" s="52">
        <v>0</v>
      </c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</row>
    <row r="49" s="43" customFormat="1" spans="1:123">
      <c r="A49" s="75" t="s">
        <v>350</v>
      </c>
      <c r="B49" s="79">
        <v>0</v>
      </c>
      <c r="C49" s="79"/>
      <c r="D49" s="79"/>
      <c r="E49" s="79">
        <v>0</v>
      </c>
      <c r="F49" s="79"/>
      <c r="G49" s="79"/>
      <c r="H49" s="79"/>
      <c r="I49" s="79"/>
      <c r="J49" s="52"/>
      <c r="K49" s="52"/>
      <c r="L49" s="52"/>
      <c r="M49" s="52"/>
      <c r="N49" s="52"/>
      <c r="O49" s="52">
        <v>0</v>
      </c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/>
      <c r="AI49" s="52"/>
      <c r="AJ49" s="52"/>
      <c r="AK49" s="52"/>
      <c r="AL49" s="52"/>
      <c r="AM49" s="52"/>
      <c r="AN49" s="52"/>
      <c r="AO49" s="52">
        <v>0</v>
      </c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</row>
    <row r="50" s="43" customFormat="1" spans="1:123">
      <c r="A50" s="75" t="s">
        <v>351</v>
      </c>
      <c r="B50" s="79">
        <v>0</v>
      </c>
      <c r="C50" s="79"/>
      <c r="D50" s="79"/>
      <c r="E50" s="79">
        <v>0</v>
      </c>
      <c r="F50" s="79"/>
      <c r="G50" s="79"/>
      <c r="H50" s="79"/>
      <c r="I50" s="79"/>
      <c r="J50" s="52"/>
      <c r="K50" s="52"/>
      <c r="L50" s="52"/>
      <c r="M50" s="52"/>
      <c r="N50" s="52"/>
      <c r="O50" s="52">
        <v>0</v>
      </c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>
        <v>0</v>
      </c>
      <c r="AD50" s="52"/>
      <c r="AE50" s="52">
        <v>0</v>
      </c>
      <c r="AF50" s="52"/>
      <c r="AG50" s="52">
        <v>0</v>
      </c>
      <c r="AH50" s="52"/>
      <c r="AI50" s="52"/>
      <c r="AJ50" s="52"/>
      <c r="AK50" s="52"/>
      <c r="AL50" s="52"/>
      <c r="AM50" s="52"/>
      <c r="AN50" s="52"/>
      <c r="AO50" s="52">
        <v>0</v>
      </c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</row>
    <row r="51" s="43" customFormat="1" spans="1:123">
      <c r="A51" s="75" t="s">
        <v>352</v>
      </c>
      <c r="B51" s="79">
        <v>0</v>
      </c>
      <c r="C51" s="79"/>
      <c r="D51" s="79"/>
      <c r="E51" s="79">
        <v>0</v>
      </c>
      <c r="F51" s="79"/>
      <c r="G51" s="79"/>
      <c r="H51" s="79"/>
      <c r="I51" s="79"/>
      <c r="J51" s="52"/>
      <c r="K51" s="52"/>
      <c r="L51" s="52"/>
      <c r="M51" s="52"/>
      <c r="N51" s="52"/>
      <c r="O51" s="52">
        <v>0</v>
      </c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>
        <v>0</v>
      </c>
      <c r="AD51" s="52"/>
      <c r="AE51" s="52">
        <v>0</v>
      </c>
      <c r="AF51" s="52"/>
      <c r="AG51" s="52">
        <v>0</v>
      </c>
      <c r="AH51" s="52"/>
      <c r="AI51" s="52"/>
      <c r="AJ51" s="52"/>
      <c r="AK51" s="52"/>
      <c r="AL51" s="52"/>
      <c r="AM51" s="52"/>
      <c r="AN51" s="52"/>
      <c r="AO51" s="52">
        <v>0</v>
      </c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</row>
    <row r="52" s="65" customFormat="1" spans="1:123">
      <c r="A52" s="69" t="s">
        <v>353</v>
      </c>
      <c r="B52" s="80">
        <v>101506413.13</v>
      </c>
      <c r="C52" s="80">
        <v>105271885.92</v>
      </c>
      <c r="D52" s="80">
        <v>132294.050000006</v>
      </c>
      <c r="E52" s="80">
        <v>1836382.11</v>
      </c>
      <c r="F52" s="80">
        <v>272284.49</v>
      </c>
      <c r="G52" s="80">
        <v>3323735.7</v>
      </c>
      <c r="H52" s="80">
        <v>-9330169.13999994</v>
      </c>
      <c r="I52" s="80">
        <v>-84149944.03</v>
      </c>
      <c r="J52" s="80">
        <v>0</v>
      </c>
      <c r="K52" s="80">
        <v>4.88</v>
      </c>
      <c r="L52" s="80">
        <v>0</v>
      </c>
      <c r="M52" s="80">
        <v>-1139715.46</v>
      </c>
      <c r="N52" s="80">
        <v>-854789.93</v>
      </c>
      <c r="O52" s="80">
        <v>92830760.79</v>
      </c>
      <c r="P52" s="80">
        <v>74289171.62</v>
      </c>
      <c r="Q52" s="80">
        <v>-844197.14</v>
      </c>
      <c r="R52" s="80">
        <v>25140595.19</v>
      </c>
      <c r="S52" s="80">
        <v>-2680641.92</v>
      </c>
      <c r="T52" s="80">
        <v>70354680.72</v>
      </c>
      <c r="U52" s="80">
        <v>-451407.57</v>
      </c>
      <c r="V52" s="80">
        <v>-1118306.4</v>
      </c>
      <c r="W52" s="80">
        <v>8184846.79</v>
      </c>
      <c r="X52" s="80">
        <v>-850391.94</v>
      </c>
      <c r="Y52" s="80">
        <v>-400682.96</v>
      </c>
      <c r="Z52" s="80">
        <v>227119.71</v>
      </c>
      <c r="AA52" s="80">
        <v>-4645365.68</v>
      </c>
      <c r="AB52" s="80">
        <v>2754922.48</v>
      </c>
      <c r="AC52" s="80">
        <v>2070201.25</v>
      </c>
      <c r="AD52" s="80">
        <v>-785617.48</v>
      </c>
      <c r="AE52" s="80">
        <v>9575112.51</v>
      </c>
      <c r="AF52" s="80">
        <v>16351100.16</v>
      </c>
      <c r="AG52" s="80">
        <v>-947479.64</v>
      </c>
      <c r="AH52" s="80">
        <v>56282358.05</v>
      </c>
      <c r="AI52" s="80">
        <v>-1148293.05</v>
      </c>
      <c r="AJ52" s="80">
        <v>-1546229.16</v>
      </c>
      <c r="AK52" s="80">
        <v>-14228256.9</v>
      </c>
      <c r="AL52" s="80">
        <v>-501275.08</v>
      </c>
      <c r="AM52" s="80">
        <v>-895287.66</v>
      </c>
      <c r="AN52" s="80">
        <v>672513.2</v>
      </c>
      <c r="AO52" s="80">
        <v>55142711.03</v>
      </c>
      <c r="AP52" s="80">
        <v>1855567.26</v>
      </c>
      <c r="AQ52" s="80">
        <v>2742469.22</v>
      </c>
      <c r="AR52" s="80">
        <v>1954588.53</v>
      </c>
      <c r="AS52" s="80">
        <v>2479010.69</v>
      </c>
      <c r="AT52" s="80">
        <v>2981829.19</v>
      </c>
      <c r="AU52" s="80">
        <v>2820078.66</v>
      </c>
      <c r="AV52" s="80">
        <v>797653.64</v>
      </c>
      <c r="AW52" s="80">
        <v>3318719.83</v>
      </c>
      <c r="AX52" s="80">
        <v>349791.8</v>
      </c>
      <c r="AY52" s="80">
        <v>61816.46</v>
      </c>
      <c r="AZ52" s="80">
        <v>11739281.47</v>
      </c>
      <c r="BA52" s="80">
        <v>499369.1</v>
      </c>
      <c r="BB52" s="80">
        <v>169779.91</v>
      </c>
      <c r="BC52" s="80">
        <v>506319.28</v>
      </c>
      <c r="BD52" s="80">
        <v>676068.4</v>
      </c>
      <c r="BE52" s="80">
        <v>638825.15</v>
      </c>
      <c r="BF52" s="80">
        <v>652387.61</v>
      </c>
      <c r="BG52" s="80">
        <v>599145.92</v>
      </c>
      <c r="BH52" s="80">
        <v>316884.41</v>
      </c>
      <c r="BI52" s="80">
        <v>461803.75</v>
      </c>
      <c r="BJ52" s="80">
        <v>621877.85</v>
      </c>
      <c r="BK52" s="80">
        <v>-279713.78</v>
      </c>
      <c r="BL52" s="80">
        <v>161958.18</v>
      </c>
      <c r="BM52" s="80">
        <v>-77496.71</v>
      </c>
      <c r="BN52" s="80">
        <v>-27648.18</v>
      </c>
      <c r="BO52" s="80">
        <v>-42926.78</v>
      </c>
      <c r="BP52" s="80">
        <v>183571.72</v>
      </c>
      <c r="BQ52" s="80">
        <v>87418.53</v>
      </c>
      <c r="BR52" s="80">
        <v>-575644.44</v>
      </c>
      <c r="BS52" s="80">
        <v>-39271.87</v>
      </c>
      <c r="BT52" s="80">
        <v>53751.04</v>
      </c>
      <c r="BU52" s="80">
        <v>-10181.87</v>
      </c>
      <c r="BV52" s="80">
        <v>23260.12</v>
      </c>
      <c r="BW52" s="80">
        <v>117538.37</v>
      </c>
      <c r="BX52" s="80">
        <v>-733160.41</v>
      </c>
      <c r="BY52" s="80">
        <v>24461184.67</v>
      </c>
      <c r="BZ52" s="80">
        <v>-133764.01</v>
      </c>
      <c r="CA52" s="80">
        <v>-215237.19</v>
      </c>
      <c r="CB52" s="80">
        <v>-16209.02</v>
      </c>
      <c r="CC52" s="80">
        <v>-28221.04</v>
      </c>
      <c r="CD52" s="80">
        <v>-125405.15</v>
      </c>
      <c r="CE52" s="80">
        <v>-149465.27</v>
      </c>
      <c r="CF52" s="80">
        <v>-35772.25</v>
      </c>
      <c r="CG52" s="80">
        <v>-137245.6</v>
      </c>
      <c r="CH52" s="80">
        <v>-360088.99</v>
      </c>
      <c r="CI52" s="80">
        <v>77769.82</v>
      </c>
      <c r="CJ52" s="80">
        <v>-179356.8</v>
      </c>
      <c r="CK52" s="80">
        <v>-12649.57</v>
      </c>
      <c r="CL52" s="80">
        <v>30176.93</v>
      </c>
      <c r="CM52" s="80">
        <v>-211961.21</v>
      </c>
      <c r="CN52" s="80">
        <v>-135921.76</v>
      </c>
      <c r="CO52" s="80">
        <v>-212164.78</v>
      </c>
      <c r="CP52" s="80">
        <v>-81009.31</v>
      </c>
      <c r="CQ52" s="80">
        <v>-125275.47</v>
      </c>
      <c r="CR52" s="80">
        <v>-67681.7</v>
      </c>
      <c r="CS52" s="80">
        <v>-239215.98</v>
      </c>
      <c r="CT52" s="80">
        <v>-111832.75</v>
      </c>
      <c r="CU52" s="80">
        <v>-196806.53</v>
      </c>
      <c r="CV52" s="80">
        <v>-122228.54</v>
      </c>
      <c r="CW52" s="80">
        <v>275192.77</v>
      </c>
      <c r="CX52" s="80">
        <v>70919.04</v>
      </c>
      <c r="CY52" s="80">
        <v>-137510.1</v>
      </c>
      <c r="CZ52" s="80">
        <v>-83701.33</v>
      </c>
      <c r="DA52" s="80">
        <v>88892.54</v>
      </c>
      <c r="DB52" s="80">
        <v>-127359.66</v>
      </c>
      <c r="DC52" s="80">
        <v>-194980.66</v>
      </c>
      <c r="DD52" s="80">
        <v>-170957.1</v>
      </c>
      <c r="DE52" s="80">
        <v>-176077.29</v>
      </c>
      <c r="DF52" s="80">
        <v>341836.24</v>
      </c>
      <c r="DG52" s="80">
        <v>-166386.13</v>
      </c>
      <c r="DH52" s="80">
        <v>-78751.41</v>
      </c>
      <c r="DI52" s="80">
        <v>40803.9</v>
      </c>
      <c r="DJ52" s="80">
        <v>-203818.3</v>
      </c>
      <c r="DK52" s="80">
        <v>-171163.73</v>
      </c>
      <c r="DL52" s="80">
        <v>-146224.08</v>
      </c>
      <c r="DM52" s="80">
        <v>-134819.98</v>
      </c>
      <c r="DN52" s="80">
        <v>-111224.42</v>
      </c>
      <c r="DO52" s="80">
        <v>-90773.97</v>
      </c>
      <c r="DP52" s="80">
        <v>-113729.59</v>
      </c>
      <c r="DQ52" s="80">
        <v>-91247.38</v>
      </c>
      <c r="DR52" s="80">
        <v>-139445.86</v>
      </c>
      <c r="DS52" s="80">
        <v>-93103.02</v>
      </c>
    </row>
    <row r="53" s="43" customFormat="1" spans="1:123">
      <c r="A53" s="75" t="s">
        <v>354</v>
      </c>
      <c r="B53" s="79">
        <v>101455530.81</v>
      </c>
      <c r="C53" s="79">
        <v>105271885.92</v>
      </c>
      <c r="D53" s="79">
        <v>132294.050000006</v>
      </c>
      <c r="E53" s="79">
        <v>1836382.11</v>
      </c>
      <c r="F53" s="79">
        <v>272284.49</v>
      </c>
      <c r="G53" s="79">
        <v>3323735.7</v>
      </c>
      <c r="H53" s="79">
        <v>-9381051.45999994</v>
      </c>
      <c r="I53" s="79">
        <v>-84149944.03</v>
      </c>
      <c r="J53" s="79">
        <v>0</v>
      </c>
      <c r="K53" s="79">
        <v>4.88</v>
      </c>
      <c r="L53" s="79">
        <v>0</v>
      </c>
      <c r="M53" s="79">
        <v>-1139715.46</v>
      </c>
      <c r="N53" s="79">
        <v>-854789.93</v>
      </c>
      <c r="O53" s="79">
        <v>92830760.79</v>
      </c>
      <c r="P53" s="79">
        <v>74289171.62</v>
      </c>
      <c r="Q53" s="79">
        <v>-844197.14</v>
      </c>
      <c r="R53" s="79">
        <v>25140595.19</v>
      </c>
      <c r="S53" s="79">
        <v>-2680641.92</v>
      </c>
      <c r="T53" s="79">
        <v>70354680.72</v>
      </c>
      <c r="U53" s="79">
        <v>-451407.57</v>
      </c>
      <c r="V53" s="79">
        <v>-1118306.4</v>
      </c>
      <c r="W53" s="79">
        <v>8184846.79</v>
      </c>
      <c r="X53" s="79">
        <v>-850391.94</v>
      </c>
      <c r="Y53" s="79">
        <v>-400682.96</v>
      </c>
      <c r="Z53" s="79">
        <v>227119.71</v>
      </c>
      <c r="AA53" s="79">
        <v>-4645365.68</v>
      </c>
      <c r="AB53" s="79">
        <v>2754922.48</v>
      </c>
      <c r="AC53" s="79">
        <v>2070201.25</v>
      </c>
      <c r="AD53" s="79">
        <v>-785617.48</v>
      </c>
      <c r="AE53" s="79">
        <v>9575112.51</v>
      </c>
      <c r="AF53" s="79">
        <v>16351100.16</v>
      </c>
      <c r="AG53" s="79">
        <v>-947479.64</v>
      </c>
      <c r="AH53" s="79">
        <v>56282358.05</v>
      </c>
      <c r="AI53" s="79">
        <v>-1148293.05</v>
      </c>
      <c r="AJ53" s="79">
        <v>-1546229.16</v>
      </c>
      <c r="AK53" s="79">
        <v>-14228256.9</v>
      </c>
      <c r="AL53" s="79">
        <v>-501275.08</v>
      </c>
      <c r="AM53" s="79">
        <v>-895287.66</v>
      </c>
      <c r="AN53" s="79">
        <v>672513.2</v>
      </c>
      <c r="AO53" s="79">
        <v>55142711.03</v>
      </c>
      <c r="AP53" s="79">
        <v>1855567.26</v>
      </c>
      <c r="AQ53" s="79">
        <v>2742469.22</v>
      </c>
      <c r="AR53" s="79">
        <v>1954588.53</v>
      </c>
      <c r="AS53" s="79">
        <v>2479010.69</v>
      </c>
      <c r="AT53" s="79">
        <v>2981829.19</v>
      </c>
      <c r="AU53" s="79">
        <v>2820078.66</v>
      </c>
      <c r="AV53" s="79">
        <v>797653.64</v>
      </c>
      <c r="AW53" s="79">
        <v>3318719.83</v>
      </c>
      <c r="AX53" s="79">
        <v>349791.8</v>
      </c>
      <c r="AY53" s="79">
        <v>61816.46</v>
      </c>
      <c r="AZ53" s="79">
        <v>11739281.47</v>
      </c>
      <c r="BA53" s="79">
        <v>499369.1</v>
      </c>
      <c r="BB53" s="79">
        <v>169779.91</v>
      </c>
      <c r="BC53" s="79">
        <v>506319.28</v>
      </c>
      <c r="BD53" s="79">
        <v>676068.4</v>
      </c>
      <c r="BE53" s="79">
        <v>638825.15</v>
      </c>
      <c r="BF53" s="79">
        <v>652387.61</v>
      </c>
      <c r="BG53" s="79">
        <v>599145.92</v>
      </c>
      <c r="BH53" s="79">
        <v>316884.41</v>
      </c>
      <c r="BI53" s="79">
        <v>461803.75</v>
      </c>
      <c r="BJ53" s="79">
        <v>621877.85</v>
      </c>
      <c r="BK53" s="79">
        <v>-279713.78</v>
      </c>
      <c r="BL53" s="79">
        <v>161958.18</v>
      </c>
      <c r="BM53" s="79">
        <v>-77496.71</v>
      </c>
      <c r="BN53" s="79">
        <v>-27648.18</v>
      </c>
      <c r="BO53" s="79">
        <v>-42926.78</v>
      </c>
      <c r="BP53" s="79">
        <v>183571.72</v>
      </c>
      <c r="BQ53" s="79">
        <v>87418.53</v>
      </c>
      <c r="BR53" s="79">
        <v>-575644.44</v>
      </c>
      <c r="BS53" s="79">
        <v>-39271.87</v>
      </c>
      <c r="BT53" s="79">
        <v>53751.04</v>
      </c>
      <c r="BU53" s="79">
        <v>-10181.87</v>
      </c>
      <c r="BV53" s="79">
        <v>23260.12</v>
      </c>
      <c r="BW53" s="79">
        <v>117538.37</v>
      </c>
      <c r="BX53" s="79">
        <v>-733160.41</v>
      </c>
      <c r="BY53" s="79">
        <v>24461184.67</v>
      </c>
      <c r="BZ53" s="79">
        <v>-133764.01</v>
      </c>
      <c r="CA53" s="79">
        <v>-215237.19</v>
      </c>
      <c r="CB53" s="79">
        <v>-16209.02</v>
      </c>
      <c r="CC53" s="79">
        <v>-28221.04</v>
      </c>
      <c r="CD53" s="79">
        <v>-125405.15</v>
      </c>
      <c r="CE53" s="79">
        <v>-149465.27</v>
      </c>
      <c r="CF53" s="79">
        <v>-35772.25</v>
      </c>
      <c r="CG53" s="79">
        <v>-137245.6</v>
      </c>
      <c r="CH53" s="79">
        <v>-360088.99</v>
      </c>
      <c r="CI53" s="79">
        <v>77769.82</v>
      </c>
      <c r="CJ53" s="79">
        <v>-179356.8</v>
      </c>
      <c r="CK53" s="79">
        <v>-12649.57</v>
      </c>
      <c r="CL53" s="79">
        <v>30176.93</v>
      </c>
      <c r="CM53" s="79">
        <v>-211961.21</v>
      </c>
      <c r="CN53" s="79">
        <v>-135921.76</v>
      </c>
      <c r="CO53" s="79">
        <v>-212164.78</v>
      </c>
      <c r="CP53" s="79">
        <v>-81009.31</v>
      </c>
      <c r="CQ53" s="79">
        <v>-125275.47</v>
      </c>
      <c r="CR53" s="79">
        <v>-67681.7</v>
      </c>
      <c r="CS53" s="79">
        <v>-239215.98</v>
      </c>
      <c r="CT53" s="79">
        <v>-111832.75</v>
      </c>
      <c r="CU53" s="79">
        <v>-196806.53</v>
      </c>
      <c r="CV53" s="79">
        <v>-122228.54</v>
      </c>
      <c r="CW53" s="79">
        <v>275192.77</v>
      </c>
      <c r="CX53" s="79">
        <v>70919.04</v>
      </c>
      <c r="CY53" s="79">
        <v>-137510.1</v>
      </c>
      <c r="CZ53" s="79">
        <v>-83701.33</v>
      </c>
      <c r="DA53" s="79">
        <v>88892.54</v>
      </c>
      <c r="DB53" s="79">
        <v>-127359.66</v>
      </c>
      <c r="DC53" s="79">
        <v>-194980.66</v>
      </c>
      <c r="DD53" s="79">
        <v>-170957.1</v>
      </c>
      <c r="DE53" s="79">
        <v>-176077.29</v>
      </c>
      <c r="DF53" s="79">
        <v>341836.24</v>
      </c>
      <c r="DG53" s="79">
        <v>-166386.13</v>
      </c>
      <c r="DH53" s="79">
        <v>-78751.41</v>
      </c>
      <c r="DI53" s="79">
        <v>40803.9</v>
      </c>
      <c r="DJ53" s="79">
        <v>-203818.3</v>
      </c>
      <c r="DK53" s="79">
        <v>-171163.73</v>
      </c>
      <c r="DL53" s="79">
        <v>-146224.08</v>
      </c>
      <c r="DM53" s="79">
        <v>-134819.98</v>
      </c>
      <c r="DN53" s="79">
        <v>-111224.42</v>
      </c>
      <c r="DO53" s="79">
        <v>-90773.97</v>
      </c>
      <c r="DP53" s="79">
        <v>-113729.59</v>
      </c>
      <c r="DQ53" s="79">
        <v>-91247.38</v>
      </c>
      <c r="DR53" s="79">
        <v>-139445.86</v>
      </c>
      <c r="DS53" s="79">
        <v>-93103.02</v>
      </c>
    </row>
    <row r="54" s="43" customFormat="1" ht="14.25" spans="1:123">
      <c r="A54" s="82" t="s">
        <v>355</v>
      </c>
      <c r="B54" s="83">
        <v>50882.32</v>
      </c>
      <c r="C54" s="83">
        <v>0</v>
      </c>
      <c r="D54" s="83">
        <v>0</v>
      </c>
      <c r="E54" s="83">
        <v>0</v>
      </c>
      <c r="F54" s="83">
        <v>0</v>
      </c>
      <c r="G54" s="83">
        <v>0</v>
      </c>
      <c r="H54" s="83">
        <v>50882.32</v>
      </c>
      <c r="I54" s="83">
        <v>0</v>
      </c>
      <c r="J54" s="83">
        <v>0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>
        <v>0</v>
      </c>
      <c r="AA54" s="83">
        <v>0</v>
      </c>
      <c r="AB54" s="83">
        <v>0</v>
      </c>
      <c r="AC54" s="83">
        <v>0</v>
      </c>
      <c r="AD54" s="83">
        <v>0</v>
      </c>
      <c r="AE54" s="83">
        <v>0</v>
      </c>
      <c r="AF54" s="83">
        <v>0</v>
      </c>
      <c r="AG54" s="83">
        <v>0</v>
      </c>
      <c r="AH54" s="83">
        <v>0</v>
      </c>
      <c r="AI54" s="83">
        <v>0</v>
      </c>
      <c r="AJ54" s="83">
        <v>0</v>
      </c>
      <c r="AK54" s="83">
        <v>0</v>
      </c>
      <c r="AL54" s="83">
        <v>0</v>
      </c>
      <c r="AM54" s="83">
        <v>0</v>
      </c>
      <c r="AN54" s="83">
        <v>0</v>
      </c>
      <c r="AO54" s="83">
        <v>0</v>
      </c>
      <c r="AP54" s="83">
        <v>0</v>
      </c>
      <c r="AQ54" s="83">
        <v>0</v>
      </c>
      <c r="AR54" s="83">
        <v>0</v>
      </c>
      <c r="AS54" s="83">
        <v>0</v>
      </c>
      <c r="AT54" s="83">
        <v>0</v>
      </c>
      <c r="AU54" s="83">
        <v>0</v>
      </c>
      <c r="AV54" s="83">
        <v>0</v>
      </c>
      <c r="AW54" s="83">
        <v>0</v>
      </c>
      <c r="AX54" s="83">
        <v>0</v>
      </c>
      <c r="AY54" s="83">
        <v>0</v>
      </c>
      <c r="AZ54" s="83">
        <v>0</v>
      </c>
      <c r="BA54" s="83">
        <v>0</v>
      </c>
      <c r="BB54" s="83">
        <v>0</v>
      </c>
      <c r="BC54" s="83">
        <v>0</v>
      </c>
      <c r="BD54" s="83">
        <v>0</v>
      </c>
      <c r="BE54" s="83">
        <v>0</v>
      </c>
      <c r="BF54" s="83">
        <v>0</v>
      </c>
      <c r="BG54" s="83">
        <v>0</v>
      </c>
      <c r="BH54" s="83">
        <v>0</v>
      </c>
      <c r="BI54" s="83">
        <v>0</v>
      </c>
      <c r="BJ54" s="83">
        <v>0</v>
      </c>
      <c r="BK54" s="83">
        <v>0</v>
      </c>
      <c r="BL54" s="83">
        <v>0</v>
      </c>
      <c r="BM54" s="83">
        <v>0</v>
      </c>
      <c r="BN54" s="83">
        <v>0</v>
      </c>
      <c r="BO54" s="83">
        <v>0</v>
      </c>
      <c r="BP54" s="83">
        <v>0</v>
      </c>
      <c r="BQ54" s="83">
        <v>0</v>
      </c>
      <c r="BR54" s="83">
        <v>0</v>
      </c>
      <c r="BS54" s="83">
        <v>0</v>
      </c>
      <c r="BT54" s="83">
        <v>0</v>
      </c>
      <c r="BU54" s="83">
        <v>0</v>
      </c>
      <c r="BV54" s="83">
        <v>0</v>
      </c>
      <c r="BW54" s="83">
        <v>0</v>
      </c>
      <c r="BX54" s="83">
        <v>0</v>
      </c>
      <c r="BY54" s="83">
        <v>0</v>
      </c>
      <c r="BZ54" s="83">
        <v>0</v>
      </c>
      <c r="CA54" s="83">
        <v>0</v>
      </c>
      <c r="CB54" s="83">
        <v>0</v>
      </c>
      <c r="CC54" s="83">
        <v>0</v>
      </c>
      <c r="CD54" s="83">
        <v>0</v>
      </c>
      <c r="CE54" s="83">
        <v>0</v>
      </c>
      <c r="CF54" s="83">
        <v>0</v>
      </c>
      <c r="CG54" s="83">
        <v>0</v>
      </c>
      <c r="CH54" s="83">
        <v>0</v>
      </c>
      <c r="CI54" s="83">
        <v>0</v>
      </c>
      <c r="CJ54" s="83">
        <v>0</v>
      </c>
      <c r="CK54" s="83">
        <v>0</v>
      </c>
      <c r="CL54" s="83">
        <v>0</v>
      </c>
      <c r="CM54" s="83">
        <v>0</v>
      </c>
      <c r="CN54" s="83">
        <v>0</v>
      </c>
      <c r="CO54" s="83">
        <v>0</v>
      </c>
      <c r="CP54" s="83">
        <v>0</v>
      </c>
      <c r="CQ54" s="83">
        <v>0</v>
      </c>
      <c r="CR54" s="83">
        <v>0</v>
      </c>
      <c r="CS54" s="83">
        <v>0</v>
      </c>
      <c r="CT54" s="83">
        <v>0</v>
      </c>
      <c r="CU54" s="83">
        <v>0</v>
      </c>
      <c r="CV54" s="83">
        <v>0</v>
      </c>
      <c r="CW54" s="83">
        <v>0</v>
      </c>
      <c r="CX54" s="83">
        <v>0</v>
      </c>
      <c r="CY54" s="83">
        <v>0</v>
      </c>
      <c r="CZ54" s="83">
        <v>0</v>
      </c>
      <c r="DA54" s="83">
        <v>0</v>
      </c>
      <c r="DB54" s="83">
        <v>0</v>
      </c>
      <c r="DC54" s="83">
        <v>0</v>
      </c>
      <c r="DD54" s="83">
        <v>0</v>
      </c>
      <c r="DE54" s="83">
        <v>0</v>
      </c>
      <c r="DF54" s="83">
        <v>0</v>
      </c>
      <c r="DG54" s="83">
        <v>0</v>
      </c>
      <c r="DH54" s="83">
        <v>0</v>
      </c>
      <c r="DI54" s="83">
        <v>0</v>
      </c>
      <c r="DJ54" s="83">
        <v>0</v>
      </c>
      <c r="DK54" s="83">
        <v>0</v>
      </c>
      <c r="DL54" s="83">
        <v>0</v>
      </c>
      <c r="DM54" s="83">
        <v>0</v>
      </c>
      <c r="DN54" s="83">
        <v>0</v>
      </c>
      <c r="DO54" s="83">
        <v>0</v>
      </c>
      <c r="DP54" s="83">
        <v>0</v>
      </c>
      <c r="DQ54" s="83">
        <v>0</v>
      </c>
      <c r="DR54" s="83">
        <v>0</v>
      </c>
      <c r="DS54" s="83">
        <v>0</v>
      </c>
    </row>
    <row r="55" spans="2:2">
      <c r="B55" s="43">
        <v>14129590.3866667</v>
      </c>
    </row>
    <row r="56" s="43" customFormat="1" ht="14.25" spans="3:3">
      <c r="C56" s="43">
        <v>-3765472.78999994</v>
      </c>
    </row>
    <row r="57" s="44" customFormat="1" spans="1:123">
      <c r="A57" s="66" t="s">
        <v>1</v>
      </c>
      <c r="B57" s="67" t="s">
        <v>198</v>
      </c>
      <c r="C57" s="68" t="s">
        <v>199</v>
      </c>
      <c r="D57" s="67" t="s">
        <v>200</v>
      </c>
      <c r="E57" s="67" t="s">
        <v>201</v>
      </c>
      <c r="F57" s="67" t="s">
        <v>202</v>
      </c>
      <c r="G57" s="67" t="s">
        <v>203</v>
      </c>
      <c r="H57" s="67" t="s">
        <v>204</v>
      </c>
      <c r="I57" s="50" t="s">
        <v>4</v>
      </c>
      <c r="J57" s="50" t="s">
        <v>205</v>
      </c>
      <c r="K57" s="50" t="s">
        <v>206</v>
      </c>
      <c r="L57" s="50" t="s">
        <v>207</v>
      </c>
      <c r="M57" s="50" t="s">
        <v>208</v>
      </c>
      <c r="N57" s="50" t="s">
        <v>5</v>
      </c>
      <c r="O57" s="50" t="s">
        <v>7</v>
      </c>
      <c r="P57" s="50" t="s">
        <v>209</v>
      </c>
      <c r="Q57" s="50" t="s">
        <v>210</v>
      </c>
      <c r="R57" s="50" t="s">
        <v>211</v>
      </c>
      <c r="S57" s="50" t="s">
        <v>6</v>
      </c>
      <c r="T57" s="50" t="s">
        <v>13</v>
      </c>
      <c r="U57" s="50" t="s">
        <v>14</v>
      </c>
      <c r="V57" s="50" t="s">
        <v>16</v>
      </c>
      <c r="W57" s="50" t="s">
        <v>17</v>
      </c>
      <c r="X57" s="50" t="s">
        <v>24</v>
      </c>
      <c r="Y57" s="50" t="s">
        <v>23</v>
      </c>
      <c r="Z57" s="54" t="s">
        <v>19</v>
      </c>
      <c r="AA57" s="54" t="s">
        <v>20</v>
      </c>
      <c r="AB57" s="54" t="s">
        <v>21</v>
      </c>
      <c r="AC57" s="54" t="s">
        <v>22</v>
      </c>
      <c r="AD57" s="54" t="s">
        <v>11</v>
      </c>
      <c r="AE57" s="54" t="s">
        <v>9</v>
      </c>
      <c r="AF57" s="54" t="s">
        <v>10</v>
      </c>
      <c r="AG57" s="54" t="s">
        <v>212</v>
      </c>
      <c r="AH57" s="54" t="s">
        <v>213</v>
      </c>
      <c r="AI57" s="54" t="s">
        <v>214</v>
      </c>
      <c r="AJ57" s="54" t="s">
        <v>215</v>
      </c>
      <c r="AK57" s="54" t="s">
        <v>216</v>
      </c>
      <c r="AL57" s="54" t="s">
        <v>217</v>
      </c>
      <c r="AM57" s="50" t="s">
        <v>218</v>
      </c>
      <c r="AN57" s="50" t="s">
        <v>219</v>
      </c>
      <c r="AO57" s="50" t="s">
        <v>220</v>
      </c>
      <c r="AP57" s="50" t="s">
        <v>221</v>
      </c>
      <c r="AQ57" s="50" t="s">
        <v>222</v>
      </c>
      <c r="AR57" s="50" t="s">
        <v>223</v>
      </c>
      <c r="AS57" s="50" t="s">
        <v>224</v>
      </c>
      <c r="AT57" s="50" t="s">
        <v>225</v>
      </c>
      <c r="AU57" s="50" t="s">
        <v>226</v>
      </c>
      <c r="AV57" s="50" t="s">
        <v>227</v>
      </c>
      <c r="AW57" s="50" t="s">
        <v>228</v>
      </c>
      <c r="AX57" s="50" t="s">
        <v>229</v>
      </c>
      <c r="AY57" s="50" t="s">
        <v>230</v>
      </c>
      <c r="AZ57" s="50" t="s">
        <v>231</v>
      </c>
      <c r="BA57" s="50" t="s">
        <v>232</v>
      </c>
      <c r="BB57" s="50" t="s">
        <v>233</v>
      </c>
      <c r="BC57" s="50" t="s">
        <v>234</v>
      </c>
      <c r="BD57" s="50" t="s">
        <v>235</v>
      </c>
      <c r="BE57" s="50" t="s">
        <v>236</v>
      </c>
      <c r="BF57" s="50" t="s">
        <v>237</v>
      </c>
      <c r="BG57" s="50" t="s">
        <v>238</v>
      </c>
      <c r="BH57" s="50" t="s">
        <v>239</v>
      </c>
      <c r="BI57" s="50" t="s">
        <v>240</v>
      </c>
      <c r="BJ57" s="50" t="s">
        <v>241</v>
      </c>
      <c r="BK57" s="50" t="s">
        <v>242</v>
      </c>
      <c r="BL57" s="50" t="s">
        <v>243</v>
      </c>
      <c r="BM57" s="50" t="s">
        <v>244</v>
      </c>
      <c r="BN57" s="50" t="s">
        <v>245</v>
      </c>
      <c r="BO57" s="50" t="s">
        <v>246</v>
      </c>
      <c r="BP57" s="50" t="s">
        <v>247</v>
      </c>
      <c r="BQ57" s="50" t="s">
        <v>248</v>
      </c>
      <c r="BR57" s="50" t="s">
        <v>249</v>
      </c>
      <c r="BS57" s="50" t="s">
        <v>250</v>
      </c>
      <c r="BT57" s="50" t="s">
        <v>251</v>
      </c>
      <c r="BU57" s="50" t="s">
        <v>252</v>
      </c>
      <c r="BV57" s="50" t="s">
        <v>253</v>
      </c>
      <c r="BW57" s="50" t="s">
        <v>254</v>
      </c>
      <c r="BX57" s="50" t="s">
        <v>255</v>
      </c>
      <c r="BY57" s="50" t="s">
        <v>256</v>
      </c>
      <c r="BZ57" s="50" t="s">
        <v>257</v>
      </c>
      <c r="CA57" s="50" t="s">
        <v>258</v>
      </c>
      <c r="CB57" s="50" t="s">
        <v>259</v>
      </c>
      <c r="CC57" s="50" t="s">
        <v>260</v>
      </c>
      <c r="CD57" s="50" t="s">
        <v>261</v>
      </c>
      <c r="CE57" s="50" t="s">
        <v>262</v>
      </c>
      <c r="CF57" s="50" t="s">
        <v>263</v>
      </c>
      <c r="CG57" s="50" t="s">
        <v>264</v>
      </c>
      <c r="CH57" s="50" t="s">
        <v>265</v>
      </c>
      <c r="CI57" s="50" t="s">
        <v>266</v>
      </c>
      <c r="CJ57" s="50" t="s">
        <v>267</v>
      </c>
      <c r="CK57" s="50" t="s">
        <v>268</v>
      </c>
      <c r="CL57" s="50" t="s">
        <v>269</v>
      </c>
      <c r="CM57" s="50" t="s">
        <v>270</v>
      </c>
      <c r="CN57" s="50" t="s">
        <v>271</v>
      </c>
      <c r="CO57" s="50" t="s">
        <v>272</v>
      </c>
      <c r="CP57" s="50" t="s">
        <v>273</v>
      </c>
      <c r="CQ57" s="50" t="s">
        <v>274</v>
      </c>
      <c r="CR57" s="50" t="s">
        <v>275</v>
      </c>
      <c r="CS57" s="50" t="s">
        <v>276</v>
      </c>
      <c r="CT57" s="50" t="s">
        <v>277</v>
      </c>
      <c r="CU57" s="50" t="s">
        <v>278</v>
      </c>
      <c r="CV57" s="50" t="s">
        <v>279</v>
      </c>
      <c r="CW57" s="50" t="s">
        <v>280</v>
      </c>
      <c r="CX57" s="50" t="s">
        <v>281</v>
      </c>
      <c r="CY57" s="50" t="s">
        <v>282</v>
      </c>
      <c r="CZ57" s="50" t="s">
        <v>283</v>
      </c>
      <c r="DA57" s="50" t="s">
        <v>284</v>
      </c>
      <c r="DB57" s="50" t="s">
        <v>285</v>
      </c>
      <c r="DC57" s="50" t="s">
        <v>286</v>
      </c>
      <c r="DD57" s="50" t="s">
        <v>287</v>
      </c>
      <c r="DE57" s="50" t="s">
        <v>288</v>
      </c>
      <c r="DF57" s="50" t="s">
        <v>289</v>
      </c>
      <c r="DG57" s="50" t="s">
        <v>290</v>
      </c>
      <c r="DH57" s="50" t="s">
        <v>291</v>
      </c>
      <c r="DI57" s="50" t="s">
        <v>292</v>
      </c>
      <c r="DJ57" s="50" t="s">
        <v>293</v>
      </c>
      <c r="DK57" s="50" t="s">
        <v>294</v>
      </c>
      <c r="DL57" s="50" t="s">
        <v>295</v>
      </c>
      <c r="DM57" s="50" t="s">
        <v>296</v>
      </c>
      <c r="DN57" s="50" t="s">
        <v>297</v>
      </c>
      <c r="DO57" s="50" t="s">
        <v>298</v>
      </c>
      <c r="DP57" s="50" t="s">
        <v>299</v>
      </c>
      <c r="DQ57" s="50" t="s">
        <v>300</v>
      </c>
      <c r="DR57" s="50" t="s">
        <v>301</v>
      </c>
      <c r="DS57" s="50" t="s">
        <v>302</v>
      </c>
    </row>
    <row r="58" s="64" customFormat="1" spans="1:123">
      <c r="A58" s="69" t="s">
        <v>303</v>
      </c>
      <c r="B58" s="80">
        <v>151713240.2</v>
      </c>
      <c r="C58" s="80">
        <v>149199053.28</v>
      </c>
      <c r="D58" s="80">
        <v>12573969.26</v>
      </c>
      <c r="E58" s="80">
        <v>2920037.51</v>
      </c>
      <c r="F58" s="80">
        <v>277501.53</v>
      </c>
      <c r="G58" s="80">
        <v>-3404482.79</v>
      </c>
      <c r="H58" s="80">
        <v>-9852838.5899999</v>
      </c>
      <c r="I58" s="80">
        <v>-19906374.31</v>
      </c>
      <c r="J58" s="80">
        <v>0</v>
      </c>
      <c r="K58" s="80">
        <v>4.64</v>
      </c>
      <c r="L58" s="80">
        <v>0</v>
      </c>
      <c r="M58" s="80">
        <v>0</v>
      </c>
      <c r="N58" s="80">
        <v>0</v>
      </c>
      <c r="O58" s="80">
        <v>101804228.25</v>
      </c>
      <c r="P58" s="80">
        <v>50243748.73</v>
      </c>
      <c r="Q58" s="80">
        <v>179245.279999999</v>
      </c>
      <c r="R58" s="80">
        <v>16878200.69</v>
      </c>
      <c r="S58" s="80">
        <v>-530</v>
      </c>
      <c r="T58" s="80">
        <v>49580777.81</v>
      </c>
      <c r="U58" s="80">
        <v>4993.25</v>
      </c>
      <c r="V58" s="80">
        <v>-2382920.02</v>
      </c>
      <c r="W58" s="80">
        <v>3041427.69</v>
      </c>
      <c r="X58" s="80">
        <v>0</v>
      </c>
      <c r="Y58" s="80">
        <v>0</v>
      </c>
      <c r="Z58" s="80">
        <v>179245.28</v>
      </c>
      <c r="AA58" s="80">
        <v>0</v>
      </c>
      <c r="AB58" s="80">
        <v>0</v>
      </c>
      <c r="AC58" s="80">
        <v>0</v>
      </c>
      <c r="AD58" s="80">
        <v>326903.92</v>
      </c>
      <c r="AE58" s="80">
        <v>8521689.06</v>
      </c>
      <c r="AF58" s="80">
        <v>8029607.71</v>
      </c>
      <c r="AG58" s="80">
        <v>69178.19</v>
      </c>
      <c r="AH58" s="80">
        <v>38543896.01</v>
      </c>
      <c r="AI58" s="80">
        <v>0</v>
      </c>
      <c r="AJ58" s="80">
        <v>0</v>
      </c>
      <c r="AK58" s="80">
        <v>0</v>
      </c>
      <c r="AL58" s="80">
        <v>0</v>
      </c>
      <c r="AM58" s="80">
        <v>0</v>
      </c>
      <c r="AN58" s="80">
        <v>1788680.44</v>
      </c>
      <c r="AO58" s="80">
        <v>61402473.61</v>
      </c>
      <c r="AP58" s="80">
        <v>2200460.15</v>
      </c>
      <c r="AQ58" s="80">
        <v>2981227.39</v>
      </c>
      <c r="AR58" s="80">
        <v>2371666.95</v>
      </c>
      <c r="AS58" s="80">
        <v>2828743.09</v>
      </c>
      <c r="AT58" s="80">
        <v>2987854.85</v>
      </c>
      <c r="AU58" s="80">
        <v>2890861.96</v>
      </c>
      <c r="AV58" s="80">
        <v>882809.75</v>
      </c>
      <c r="AW58" s="80">
        <v>3255467.15</v>
      </c>
      <c r="AX58" s="80">
        <v>938958.56</v>
      </c>
      <c r="AY58" s="80">
        <v>653897.5</v>
      </c>
      <c r="AZ58" s="80">
        <v>8552556.87</v>
      </c>
      <c r="BA58" s="80">
        <v>1082805.06</v>
      </c>
      <c r="BB58" s="80">
        <v>788180.79</v>
      </c>
      <c r="BC58" s="80">
        <v>789520.72</v>
      </c>
      <c r="BD58" s="80">
        <v>943936.67</v>
      </c>
      <c r="BE58" s="80">
        <v>828443.1</v>
      </c>
      <c r="BF58" s="80">
        <v>939228.76</v>
      </c>
      <c r="BG58" s="80">
        <v>667526.04</v>
      </c>
      <c r="BH58" s="80">
        <v>505668.68</v>
      </c>
      <c r="BI58" s="80">
        <v>701526.96</v>
      </c>
      <c r="BJ58" s="80">
        <v>1040075.71</v>
      </c>
      <c r="BK58" s="80">
        <v>160351.65</v>
      </c>
      <c r="BL58" s="80">
        <v>338625.79</v>
      </c>
      <c r="BM58" s="80">
        <v>188372.61</v>
      </c>
      <c r="BN58" s="80">
        <v>286346.68</v>
      </c>
      <c r="BO58" s="80">
        <v>252809.46</v>
      </c>
      <c r="BP58" s="80">
        <v>417809.94</v>
      </c>
      <c r="BQ58" s="80">
        <v>275686.65</v>
      </c>
      <c r="BR58" s="80">
        <v>31671.03</v>
      </c>
      <c r="BS58" s="80">
        <v>134041.16</v>
      </c>
      <c r="BT58" s="80">
        <v>223803.45</v>
      </c>
      <c r="BU58" s="80">
        <v>82805.16</v>
      </c>
      <c r="BV58" s="80">
        <v>202038.55</v>
      </c>
      <c r="BW58" s="80">
        <v>306430.53</v>
      </c>
      <c r="BX58" s="80">
        <v>160658.97</v>
      </c>
      <c r="BY58" s="80">
        <v>16679674.95</v>
      </c>
      <c r="BZ58" s="80">
        <v>65365.67</v>
      </c>
      <c r="CA58" s="80">
        <v>52972.69</v>
      </c>
      <c r="CB58" s="80">
        <v>69214.52</v>
      </c>
      <c r="CC58" s="80">
        <v>113963.93</v>
      </c>
      <c r="CD58" s="80">
        <v>11285.86</v>
      </c>
      <c r="CE58" s="80">
        <v>73339.16</v>
      </c>
      <c r="CF58" s="80">
        <v>201355.43</v>
      </c>
      <c r="CG58" s="80">
        <v>91175.56</v>
      </c>
      <c r="CH58" s="80">
        <v>31382.22</v>
      </c>
      <c r="CI58" s="80">
        <v>277127.84</v>
      </c>
      <c r="CJ58" s="80">
        <v>87244.53</v>
      </c>
      <c r="CK58" s="80">
        <v>122676.83</v>
      </c>
      <c r="CL58" s="80">
        <v>139209.34</v>
      </c>
      <c r="CM58" s="80">
        <v>97015.83</v>
      </c>
      <c r="CN58" s="80">
        <v>26114.94</v>
      </c>
      <c r="CO58" s="80">
        <v>34312.06</v>
      </c>
      <c r="CP58" s="80">
        <v>55604.41</v>
      </c>
      <c r="CQ58" s="80">
        <v>90065.29</v>
      </c>
      <c r="CR58" s="80">
        <v>18190.08</v>
      </c>
      <c r="CS58" s="80">
        <v>20030.44</v>
      </c>
      <c r="CT58" s="80">
        <v>37198.32</v>
      </c>
      <c r="CU58" s="80">
        <v>119593.57</v>
      </c>
      <c r="CV58" s="80">
        <v>116731.96</v>
      </c>
      <c r="CW58" s="80">
        <v>-635785.72</v>
      </c>
      <c r="CX58" s="80">
        <v>205997</v>
      </c>
      <c r="CY58" s="80">
        <v>105533.13</v>
      </c>
      <c r="CZ58" s="80">
        <v>85963.04</v>
      </c>
      <c r="DA58" s="80">
        <v>393798.21</v>
      </c>
      <c r="DB58" s="80">
        <v>81013.23</v>
      </c>
      <c r="DC58" s="80">
        <v>63685.05</v>
      </c>
      <c r="DD58" s="80">
        <v>107219.52</v>
      </c>
      <c r="DE58" s="80">
        <v>28954.15</v>
      </c>
      <c r="DF58" s="80">
        <v>119424.72</v>
      </c>
      <c r="DG58" s="80">
        <v>88114.82</v>
      </c>
      <c r="DH58" s="80">
        <v>1865.93</v>
      </c>
      <c r="DI58" s="80">
        <v>8855.78000000003</v>
      </c>
      <c r="DJ58" s="80">
        <v>28056.86</v>
      </c>
      <c r="DK58" s="80">
        <v>128680.24</v>
      </c>
      <c r="DL58" s="80">
        <v>32897.28</v>
      </c>
      <c r="DM58" s="80">
        <v>6825.24</v>
      </c>
      <c r="DN58" s="80">
        <v>18656.42</v>
      </c>
      <c r="DO58" s="80">
        <v>3486.97</v>
      </c>
      <c r="DP58" s="80">
        <v>1168.34</v>
      </c>
      <c r="DQ58" s="80">
        <v>258.54</v>
      </c>
      <c r="DR58" s="80">
        <v>1832.51</v>
      </c>
      <c r="DS58" s="80">
        <v>2258.58</v>
      </c>
    </row>
    <row r="59" s="43" customFormat="1" spans="1:124">
      <c r="A59" s="71" t="s">
        <v>304</v>
      </c>
      <c r="B59" s="80">
        <v>43938974.7600001</v>
      </c>
      <c r="C59" s="80">
        <v>39643568.68</v>
      </c>
      <c r="D59" s="80">
        <v>148069.44</v>
      </c>
      <c r="E59" s="80">
        <v>0</v>
      </c>
      <c r="F59" s="80">
        <v>34522.14</v>
      </c>
      <c r="G59" s="80">
        <v>4254474.11</v>
      </c>
      <c r="H59" s="80">
        <v>-141659.60999994</v>
      </c>
      <c r="I59" s="80">
        <v>-19859078.14</v>
      </c>
      <c r="J59" s="80">
        <v>0</v>
      </c>
      <c r="K59" s="80">
        <v>4.64</v>
      </c>
      <c r="L59" s="80">
        <v>0</v>
      </c>
      <c r="M59" s="80">
        <v>0</v>
      </c>
      <c r="N59" s="80">
        <v>0</v>
      </c>
      <c r="O59" s="80">
        <v>38687719.06</v>
      </c>
      <c r="P59" s="80">
        <v>20790942.2</v>
      </c>
      <c r="Q59" s="80">
        <v>0</v>
      </c>
      <c r="R59" s="80">
        <v>23980.92</v>
      </c>
      <c r="S59" s="80">
        <v>0</v>
      </c>
      <c r="T59" s="80">
        <v>20398779.8</v>
      </c>
      <c r="U59" s="80">
        <v>0</v>
      </c>
      <c r="V59" s="80">
        <v>392162.4</v>
      </c>
      <c r="W59" s="80">
        <v>0</v>
      </c>
      <c r="X59" s="80">
        <v>0</v>
      </c>
      <c r="Y59" s="80">
        <v>0</v>
      </c>
      <c r="Z59" s="80">
        <v>0</v>
      </c>
      <c r="AA59" s="80">
        <v>0</v>
      </c>
      <c r="AB59" s="80">
        <v>0</v>
      </c>
      <c r="AC59" s="80">
        <v>0</v>
      </c>
      <c r="AD59" s="80">
        <v>23980.92</v>
      </c>
      <c r="AE59" s="80">
        <v>0</v>
      </c>
      <c r="AF59" s="80">
        <v>0</v>
      </c>
      <c r="AG59" s="80">
        <v>0</v>
      </c>
      <c r="AH59" s="80">
        <v>38694813.06</v>
      </c>
      <c r="AI59" s="80">
        <v>0</v>
      </c>
      <c r="AJ59" s="80">
        <v>0</v>
      </c>
      <c r="AK59" s="80">
        <v>0</v>
      </c>
      <c r="AL59" s="80">
        <v>0</v>
      </c>
      <c r="AM59" s="80">
        <v>0</v>
      </c>
      <c r="AN59" s="80">
        <v>-0.30000000000291</v>
      </c>
      <c r="AO59" s="80">
        <v>-7093.7</v>
      </c>
      <c r="AP59" s="80">
        <v>-78.43</v>
      </c>
      <c r="AQ59" s="80">
        <v>-56.94</v>
      </c>
      <c r="AR59" s="80">
        <v>-74.21</v>
      </c>
      <c r="AS59" s="80">
        <v>-188.59</v>
      </c>
      <c r="AT59" s="80">
        <v>-79.9</v>
      </c>
      <c r="AU59" s="80">
        <v>-92.73</v>
      </c>
      <c r="AV59" s="80">
        <v>-46.65</v>
      </c>
      <c r="AW59" s="80">
        <v>-195.87</v>
      </c>
      <c r="AX59" s="80">
        <v>-9.41000000000002</v>
      </c>
      <c r="AY59" s="80">
        <v>-8.71</v>
      </c>
      <c r="AZ59" s="80">
        <v>-519.27</v>
      </c>
      <c r="BA59" s="80">
        <v>-527.48</v>
      </c>
      <c r="BB59" s="80">
        <v>-8.55</v>
      </c>
      <c r="BC59" s="80">
        <v>-35.62</v>
      </c>
      <c r="BD59" s="80">
        <v>-11.81</v>
      </c>
      <c r="BE59" s="80">
        <v>-5.7</v>
      </c>
      <c r="BF59" s="80">
        <v>-30.94</v>
      </c>
      <c r="BG59" s="80">
        <v>-31.56</v>
      </c>
      <c r="BH59" s="80">
        <v>-5.08</v>
      </c>
      <c r="BI59" s="80">
        <v>-5.23</v>
      </c>
      <c r="BJ59" s="80">
        <v>-22.95</v>
      </c>
      <c r="BK59" s="80">
        <v>-13.91</v>
      </c>
      <c r="BL59" s="80">
        <v>-44.4</v>
      </c>
      <c r="BM59" s="80">
        <v>-2.98</v>
      </c>
      <c r="BN59" s="80">
        <v>-1.63</v>
      </c>
      <c r="BO59" s="80">
        <v>-21.82</v>
      </c>
      <c r="BP59" s="80">
        <v>-1.62</v>
      </c>
      <c r="BQ59" s="80">
        <v>-28.12</v>
      </c>
      <c r="BR59" s="80">
        <v>-2608.91</v>
      </c>
      <c r="BS59" s="80">
        <v>-1.25</v>
      </c>
      <c r="BT59" s="80">
        <v>0</v>
      </c>
      <c r="BU59" s="80">
        <v>-7.38</v>
      </c>
      <c r="BV59" s="80">
        <v>-13.26</v>
      </c>
      <c r="BW59" s="80">
        <v>0</v>
      </c>
      <c r="BX59" s="80">
        <v>-1.95</v>
      </c>
      <c r="BY59" s="80">
        <v>-1519.3</v>
      </c>
      <c r="BZ59" s="80">
        <v>0</v>
      </c>
      <c r="CA59" s="80">
        <v>0</v>
      </c>
      <c r="CB59" s="80">
        <v>0</v>
      </c>
      <c r="CC59" s="80">
        <v>0</v>
      </c>
      <c r="CD59" s="80">
        <v>0</v>
      </c>
      <c r="CE59" s="80">
        <v>-14.61</v>
      </c>
      <c r="CF59" s="80">
        <v>-1.93</v>
      </c>
      <c r="CG59" s="80">
        <v>-18.16</v>
      </c>
      <c r="CH59" s="80">
        <v>0</v>
      </c>
      <c r="CI59" s="80">
        <v>0</v>
      </c>
      <c r="CJ59" s="80">
        <v>-0.01</v>
      </c>
      <c r="CK59" s="80">
        <v>-0.00999999999999979</v>
      </c>
      <c r="CL59" s="80">
        <v>-0.17</v>
      </c>
      <c r="CM59" s="80">
        <v>-3.86</v>
      </c>
      <c r="CN59" s="80">
        <v>-0.46</v>
      </c>
      <c r="CO59" s="80">
        <v>-0.83</v>
      </c>
      <c r="CP59" s="80">
        <v>0</v>
      </c>
      <c r="CQ59" s="80">
        <v>-2.85</v>
      </c>
      <c r="CR59" s="80">
        <v>0</v>
      </c>
      <c r="CS59" s="80">
        <v>-0.03</v>
      </c>
      <c r="CT59" s="80">
        <v>0</v>
      </c>
      <c r="CU59" s="80">
        <v>0</v>
      </c>
      <c r="CV59" s="80">
        <v>-0.01</v>
      </c>
      <c r="CW59" s="80">
        <v>-7.91</v>
      </c>
      <c r="CX59" s="80">
        <v>0</v>
      </c>
      <c r="CY59" s="80">
        <v>0</v>
      </c>
      <c r="CZ59" s="80">
        <v>-3.92</v>
      </c>
      <c r="DA59" s="80">
        <v>-291.4</v>
      </c>
      <c r="DB59" s="80">
        <v>-437.6</v>
      </c>
      <c r="DC59" s="80">
        <v>0</v>
      </c>
      <c r="DD59" s="80">
        <v>0</v>
      </c>
      <c r="DE59" s="80">
        <v>0</v>
      </c>
      <c r="DF59" s="80">
        <v>-0.00999999999999979</v>
      </c>
      <c r="DG59" s="80">
        <v>-0.34</v>
      </c>
      <c r="DH59" s="80">
        <v>0</v>
      </c>
      <c r="DI59" s="80">
        <v>-0.07</v>
      </c>
      <c r="DJ59" s="80">
        <v>0</v>
      </c>
      <c r="DK59" s="80">
        <v>-7.28</v>
      </c>
      <c r="DL59" s="80">
        <v>0</v>
      </c>
      <c r="DM59" s="80">
        <v>0</v>
      </c>
      <c r="DN59" s="80">
        <v>-0.08</v>
      </c>
      <c r="DO59" s="80">
        <v>0</v>
      </c>
      <c r="DP59" s="80">
        <v>0</v>
      </c>
      <c r="DQ59" s="80">
        <v>0</v>
      </c>
      <c r="DR59" s="80">
        <v>0</v>
      </c>
      <c r="DS59" s="80">
        <v>0</v>
      </c>
      <c r="DT59" s="85"/>
    </row>
    <row r="60" s="43" customFormat="1" spans="1:124">
      <c r="A60" s="75" t="s">
        <v>305</v>
      </c>
      <c r="B60" s="80">
        <v>72297311.47</v>
      </c>
      <c r="C60" s="80">
        <v>67860245.78</v>
      </c>
      <c r="D60" s="80">
        <v>148069.44</v>
      </c>
      <c r="E60" s="80">
        <v>0</v>
      </c>
      <c r="F60" s="80">
        <v>34522.14</v>
      </c>
      <c r="G60" s="80">
        <v>4254474.11</v>
      </c>
      <c r="H60" s="80">
        <v>0</v>
      </c>
      <c r="I60" s="80">
        <v>376727.95</v>
      </c>
      <c r="J60" s="80">
        <v>0</v>
      </c>
      <c r="K60" s="80">
        <v>4.65</v>
      </c>
      <c r="L60" s="80">
        <v>0</v>
      </c>
      <c r="M60" s="80">
        <v>0</v>
      </c>
      <c r="N60" s="80">
        <v>0</v>
      </c>
      <c r="O60" s="80">
        <v>38768687.03</v>
      </c>
      <c r="P60" s="80">
        <v>28688385.96</v>
      </c>
      <c r="Q60" s="80">
        <v>0</v>
      </c>
      <c r="R60" s="80">
        <v>26440.19</v>
      </c>
      <c r="S60" s="80">
        <v>0</v>
      </c>
      <c r="T60" s="80">
        <v>28296223.56</v>
      </c>
      <c r="U60" s="80">
        <v>0</v>
      </c>
      <c r="V60" s="80">
        <v>392162.4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0">
        <v>0</v>
      </c>
      <c r="AC60" s="80">
        <v>0</v>
      </c>
      <c r="AD60" s="80">
        <v>26440.19</v>
      </c>
      <c r="AE60" s="80">
        <v>0</v>
      </c>
      <c r="AF60" s="80">
        <v>0</v>
      </c>
      <c r="AG60" s="80">
        <v>0</v>
      </c>
      <c r="AH60" s="80">
        <v>38768687.03</v>
      </c>
      <c r="AI60" s="80">
        <v>0</v>
      </c>
      <c r="AJ60" s="80">
        <v>0</v>
      </c>
      <c r="AK60" s="80">
        <v>0</v>
      </c>
      <c r="AL60" s="80">
        <v>0</v>
      </c>
      <c r="AM60" s="80">
        <v>0</v>
      </c>
      <c r="AN60" s="80">
        <v>0</v>
      </c>
      <c r="AO60" s="80">
        <v>0</v>
      </c>
      <c r="AP60" s="80">
        <v>0</v>
      </c>
      <c r="AQ60" s="80">
        <v>0</v>
      </c>
      <c r="AR60" s="80">
        <v>0</v>
      </c>
      <c r="AS60" s="80">
        <v>0</v>
      </c>
      <c r="AT60" s="80">
        <v>0</v>
      </c>
      <c r="AU60" s="80">
        <v>0</v>
      </c>
      <c r="AV60" s="80">
        <v>0</v>
      </c>
      <c r="AW60" s="80">
        <v>0</v>
      </c>
      <c r="AX60" s="80">
        <v>0</v>
      </c>
      <c r="AY60" s="80">
        <v>0</v>
      </c>
      <c r="AZ60" s="80">
        <v>0</v>
      </c>
      <c r="BA60" s="80">
        <v>0</v>
      </c>
      <c r="BB60" s="80">
        <v>0</v>
      </c>
      <c r="BC60" s="80">
        <v>0</v>
      </c>
      <c r="BD60" s="80">
        <v>0</v>
      </c>
      <c r="BE60" s="80">
        <v>0</v>
      </c>
      <c r="BF60" s="80">
        <v>0</v>
      </c>
      <c r="BG60" s="80">
        <v>0</v>
      </c>
      <c r="BH60" s="80">
        <v>0</v>
      </c>
      <c r="BI60" s="80">
        <v>0</v>
      </c>
      <c r="BJ60" s="80">
        <v>0</v>
      </c>
      <c r="BK60" s="80">
        <v>0</v>
      </c>
      <c r="BL60" s="80">
        <v>0</v>
      </c>
      <c r="BM60" s="80">
        <v>0</v>
      </c>
      <c r="BN60" s="80">
        <v>0</v>
      </c>
      <c r="BO60" s="80">
        <v>0</v>
      </c>
      <c r="BP60" s="80">
        <v>0</v>
      </c>
      <c r="BQ60" s="80">
        <v>0</v>
      </c>
      <c r="BR60" s="80">
        <v>0</v>
      </c>
      <c r="BS60" s="80">
        <v>0</v>
      </c>
      <c r="BT60" s="80">
        <v>0</v>
      </c>
      <c r="BU60" s="80">
        <v>0</v>
      </c>
      <c r="BV60" s="80">
        <v>0</v>
      </c>
      <c r="BW60" s="80">
        <v>0</v>
      </c>
      <c r="BX60" s="80">
        <v>0</v>
      </c>
      <c r="BY60" s="80">
        <v>0</v>
      </c>
      <c r="BZ60" s="80">
        <v>0</v>
      </c>
      <c r="CA60" s="80">
        <v>0</v>
      </c>
      <c r="CB60" s="80">
        <v>0</v>
      </c>
      <c r="CC60" s="80">
        <v>0</v>
      </c>
      <c r="CD60" s="80">
        <v>0</v>
      </c>
      <c r="CE60" s="80">
        <v>0</v>
      </c>
      <c r="CF60" s="80">
        <v>0</v>
      </c>
      <c r="CG60" s="80">
        <v>0</v>
      </c>
      <c r="CH60" s="80">
        <v>0</v>
      </c>
      <c r="CI60" s="80">
        <v>0</v>
      </c>
      <c r="CJ60" s="80">
        <v>0</v>
      </c>
      <c r="CK60" s="80">
        <v>0</v>
      </c>
      <c r="CL60" s="80">
        <v>0</v>
      </c>
      <c r="CM60" s="80">
        <v>0</v>
      </c>
      <c r="CN60" s="80">
        <v>0</v>
      </c>
      <c r="CO60" s="80">
        <v>0</v>
      </c>
      <c r="CP60" s="80">
        <v>0</v>
      </c>
      <c r="CQ60" s="80">
        <v>0</v>
      </c>
      <c r="CR60" s="80">
        <v>0</v>
      </c>
      <c r="CS60" s="80">
        <v>0</v>
      </c>
      <c r="CT60" s="80">
        <v>0</v>
      </c>
      <c r="CU60" s="80">
        <v>0</v>
      </c>
      <c r="CV60" s="80">
        <v>0</v>
      </c>
      <c r="CW60" s="80">
        <v>0</v>
      </c>
      <c r="CX60" s="80">
        <v>0</v>
      </c>
      <c r="CY60" s="80">
        <v>0</v>
      </c>
      <c r="CZ60" s="80">
        <v>0</v>
      </c>
      <c r="DA60" s="80">
        <v>0</v>
      </c>
      <c r="DB60" s="80">
        <v>0</v>
      </c>
      <c r="DC60" s="80">
        <v>0</v>
      </c>
      <c r="DD60" s="80">
        <v>0</v>
      </c>
      <c r="DE60" s="80">
        <v>0</v>
      </c>
      <c r="DF60" s="80">
        <v>0</v>
      </c>
      <c r="DG60" s="80">
        <v>0</v>
      </c>
      <c r="DH60" s="80">
        <v>0</v>
      </c>
      <c r="DI60" s="80">
        <v>0</v>
      </c>
      <c r="DJ60" s="80">
        <v>0</v>
      </c>
      <c r="DK60" s="80">
        <v>0</v>
      </c>
      <c r="DL60" s="80">
        <v>0</v>
      </c>
      <c r="DM60" s="80">
        <v>0</v>
      </c>
      <c r="DN60" s="80">
        <v>0</v>
      </c>
      <c r="DO60" s="80">
        <v>0</v>
      </c>
      <c r="DP60" s="80">
        <v>0</v>
      </c>
      <c r="DQ60" s="80">
        <v>0</v>
      </c>
      <c r="DR60" s="80">
        <v>0</v>
      </c>
      <c r="DS60" s="80">
        <v>0</v>
      </c>
      <c r="DT60" s="85"/>
    </row>
    <row r="61" s="43" customFormat="1" spans="1:124">
      <c r="A61" s="75" t="s">
        <v>306</v>
      </c>
      <c r="B61" s="80">
        <v>28358336.71</v>
      </c>
      <c r="C61" s="80">
        <v>28216677.1</v>
      </c>
      <c r="D61" s="80">
        <v>0</v>
      </c>
      <c r="E61" s="80">
        <v>0</v>
      </c>
      <c r="F61" s="80">
        <v>0</v>
      </c>
      <c r="G61" s="80">
        <v>0</v>
      </c>
      <c r="H61" s="80">
        <v>141659.60999994</v>
      </c>
      <c r="I61" s="80">
        <v>20235806.09</v>
      </c>
      <c r="J61" s="80">
        <v>0</v>
      </c>
      <c r="K61" s="80">
        <v>0.01</v>
      </c>
      <c r="L61" s="80">
        <v>0</v>
      </c>
      <c r="M61" s="80">
        <v>0</v>
      </c>
      <c r="N61" s="80">
        <v>0</v>
      </c>
      <c r="O61" s="80">
        <v>80967.97</v>
      </c>
      <c r="P61" s="80">
        <v>7897443.76</v>
      </c>
      <c r="Q61" s="80">
        <v>0</v>
      </c>
      <c r="R61" s="80">
        <v>2459.27</v>
      </c>
      <c r="S61" s="80">
        <v>0</v>
      </c>
      <c r="T61" s="80">
        <v>7897443.76</v>
      </c>
      <c r="U61" s="80">
        <v>0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0</v>
      </c>
      <c r="AD61" s="80">
        <v>2459.27</v>
      </c>
      <c r="AE61" s="80">
        <v>0</v>
      </c>
      <c r="AF61" s="80">
        <v>0</v>
      </c>
      <c r="AG61" s="80">
        <v>0</v>
      </c>
      <c r="AH61" s="80">
        <v>73873.97</v>
      </c>
      <c r="AI61" s="80">
        <v>0</v>
      </c>
      <c r="AJ61" s="80">
        <v>0</v>
      </c>
      <c r="AK61" s="80">
        <v>0</v>
      </c>
      <c r="AL61" s="80">
        <v>0</v>
      </c>
      <c r="AM61" s="80">
        <v>0</v>
      </c>
      <c r="AN61" s="80">
        <v>0.30000000000291</v>
      </c>
      <c r="AO61" s="80">
        <v>7093.7</v>
      </c>
      <c r="AP61" s="80">
        <v>78.43</v>
      </c>
      <c r="AQ61" s="80">
        <v>56.94</v>
      </c>
      <c r="AR61" s="80">
        <v>74.21</v>
      </c>
      <c r="AS61" s="80">
        <v>188.59</v>
      </c>
      <c r="AT61" s="80">
        <v>79.9</v>
      </c>
      <c r="AU61" s="80">
        <v>92.73</v>
      </c>
      <c r="AV61" s="80">
        <v>46.65</v>
      </c>
      <c r="AW61" s="80">
        <v>195.87</v>
      </c>
      <c r="AX61" s="80">
        <v>9.41000000000002</v>
      </c>
      <c r="AY61" s="80">
        <v>8.71</v>
      </c>
      <c r="AZ61" s="80">
        <v>519.27</v>
      </c>
      <c r="BA61" s="80">
        <v>527.48</v>
      </c>
      <c r="BB61" s="80">
        <v>8.55</v>
      </c>
      <c r="BC61" s="80">
        <v>35.62</v>
      </c>
      <c r="BD61" s="80">
        <v>11.81</v>
      </c>
      <c r="BE61" s="80">
        <v>5.7</v>
      </c>
      <c r="BF61" s="80">
        <v>30.94</v>
      </c>
      <c r="BG61" s="80">
        <v>31.56</v>
      </c>
      <c r="BH61" s="80">
        <v>5.08</v>
      </c>
      <c r="BI61" s="80">
        <v>5.23</v>
      </c>
      <c r="BJ61" s="80">
        <v>22.95</v>
      </c>
      <c r="BK61" s="80">
        <v>13.91</v>
      </c>
      <c r="BL61" s="80">
        <v>44.4</v>
      </c>
      <c r="BM61" s="80">
        <v>2.98</v>
      </c>
      <c r="BN61" s="80">
        <v>1.63</v>
      </c>
      <c r="BO61" s="80">
        <v>21.82</v>
      </c>
      <c r="BP61" s="80">
        <v>1.62</v>
      </c>
      <c r="BQ61" s="80">
        <v>28.12</v>
      </c>
      <c r="BR61" s="80">
        <v>2608.91</v>
      </c>
      <c r="BS61" s="80">
        <v>1.25</v>
      </c>
      <c r="BT61" s="80">
        <v>0</v>
      </c>
      <c r="BU61" s="80">
        <v>7.38</v>
      </c>
      <c r="BV61" s="80">
        <v>13.26</v>
      </c>
      <c r="BW61" s="80">
        <v>0</v>
      </c>
      <c r="BX61" s="80">
        <v>1.95</v>
      </c>
      <c r="BY61" s="80">
        <v>1519.3</v>
      </c>
      <c r="BZ61" s="80">
        <v>0</v>
      </c>
      <c r="CA61" s="80">
        <v>0</v>
      </c>
      <c r="CB61" s="80">
        <v>0</v>
      </c>
      <c r="CC61" s="80">
        <v>0</v>
      </c>
      <c r="CD61" s="80">
        <v>0</v>
      </c>
      <c r="CE61" s="80">
        <v>14.61</v>
      </c>
      <c r="CF61" s="80">
        <v>1.93</v>
      </c>
      <c r="CG61" s="80">
        <v>18.16</v>
      </c>
      <c r="CH61" s="80">
        <v>0</v>
      </c>
      <c r="CI61" s="80">
        <v>0</v>
      </c>
      <c r="CJ61" s="80">
        <v>0.01</v>
      </c>
      <c r="CK61" s="80">
        <v>0.00999999999999979</v>
      </c>
      <c r="CL61" s="80">
        <v>0.17</v>
      </c>
      <c r="CM61" s="80">
        <v>3.86</v>
      </c>
      <c r="CN61" s="80">
        <v>0.46</v>
      </c>
      <c r="CO61" s="80">
        <v>0.83</v>
      </c>
      <c r="CP61" s="80">
        <v>0</v>
      </c>
      <c r="CQ61" s="80">
        <v>2.85</v>
      </c>
      <c r="CR61" s="80">
        <v>0</v>
      </c>
      <c r="CS61" s="80">
        <v>0.03</v>
      </c>
      <c r="CT61" s="80">
        <v>0</v>
      </c>
      <c r="CU61" s="80">
        <v>0</v>
      </c>
      <c r="CV61" s="80">
        <v>0.01</v>
      </c>
      <c r="CW61" s="80">
        <v>7.91</v>
      </c>
      <c r="CX61" s="80">
        <v>0</v>
      </c>
      <c r="CY61" s="80">
        <v>0</v>
      </c>
      <c r="CZ61" s="80">
        <v>3.92</v>
      </c>
      <c r="DA61" s="80">
        <v>291.4</v>
      </c>
      <c r="DB61" s="80">
        <v>437.6</v>
      </c>
      <c r="DC61" s="80">
        <v>0</v>
      </c>
      <c r="DD61" s="80">
        <v>0</v>
      </c>
      <c r="DE61" s="80">
        <v>0</v>
      </c>
      <c r="DF61" s="80">
        <v>0.00999999999999979</v>
      </c>
      <c r="DG61" s="80">
        <v>0.34</v>
      </c>
      <c r="DH61" s="80">
        <v>0</v>
      </c>
      <c r="DI61" s="80">
        <v>0.07</v>
      </c>
      <c r="DJ61" s="80">
        <v>0</v>
      </c>
      <c r="DK61" s="80">
        <v>7.28</v>
      </c>
      <c r="DL61" s="80">
        <v>0</v>
      </c>
      <c r="DM61" s="80">
        <v>0</v>
      </c>
      <c r="DN61" s="80">
        <v>0.08</v>
      </c>
      <c r="DO61" s="80">
        <v>0</v>
      </c>
      <c r="DP61" s="80">
        <v>0</v>
      </c>
      <c r="DQ61" s="80">
        <v>0</v>
      </c>
      <c r="DR61" s="80">
        <v>0</v>
      </c>
      <c r="DS61" s="80">
        <v>0</v>
      </c>
      <c r="DT61" s="85"/>
    </row>
    <row r="62" s="43" customFormat="1" spans="1:124">
      <c r="A62" s="75" t="s">
        <v>307</v>
      </c>
      <c r="B62" s="80">
        <v>82119287.21</v>
      </c>
      <c r="C62" s="80">
        <v>72476060.11</v>
      </c>
      <c r="D62" s="80">
        <v>10655850.2</v>
      </c>
      <c r="E62" s="80">
        <v>-168.8</v>
      </c>
      <c r="F62" s="80">
        <v>242979.39</v>
      </c>
      <c r="G62" s="80">
        <v>0</v>
      </c>
      <c r="H62" s="80">
        <v>-1255433.69</v>
      </c>
      <c r="I62" s="80">
        <v>-32274.63</v>
      </c>
      <c r="J62" s="80">
        <v>0</v>
      </c>
      <c r="K62" s="80">
        <v>0</v>
      </c>
      <c r="L62" s="80">
        <v>0</v>
      </c>
      <c r="M62" s="80">
        <v>0</v>
      </c>
      <c r="N62" s="80">
        <v>0</v>
      </c>
      <c r="O62" s="80">
        <v>63006432.27</v>
      </c>
      <c r="P62" s="80">
        <v>-209083.67</v>
      </c>
      <c r="Q62" s="80">
        <v>179245.279999999</v>
      </c>
      <c r="R62" s="80">
        <v>9531740.86</v>
      </c>
      <c r="S62" s="80">
        <v>-530</v>
      </c>
      <c r="T62" s="80">
        <v>-146814.02</v>
      </c>
      <c r="U62" s="80">
        <v>4993.25</v>
      </c>
      <c r="V62" s="80">
        <v>-66732.9</v>
      </c>
      <c r="W62" s="80">
        <v>0</v>
      </c>
      <c r="X62" s="80">
        <v>0</v>
      </c>
      <c r="Y62" s="80">
        <v>0</v>
      </c>
      <c r="Z62" s="80">
        <v>179245.28</v>
      </c>
      <c r="AA62" s="80">
        <v>0</v>
      </c>
      <c r="AB62" s="80">
        <v>0</v>
      </c>
      <c r="AC62" s="80">
        <v>0</v>
      </c>
      <c r="AD62" s="80">
        <v>302923</v>
      </c>
      <c r="AE62" s="80">
        <v>1199210.15</v>
      </c>
      <c r="AF62" s="80">
        <v>8029607.71</v>
      </c>
      <c r="AG62" s="80">
        <v>69178.19</v>
      </c>
      <c r="AH62" s="80">
        <v>282.95</v>
      </c>
      <c r="AI62" s="80">
        <v>0</v>
      </c>
      <c r="AJ62" s="80">
        <v>0</v>
      </c>
      <c r="AK62" s="80">
        <v>0</v>
      </c>
      <c r="AL62" s="80">
        <v>0</v>
      </c>
      <c r="AM62" s="80">
        <v>0</v>
      </c>
      <c r="AN62" s="80">
        <v>1773781.46</v>
      </c>
      <c r="AO62" s="80">
        <v>61163189.67</v>
      </c>
      <c r="AP62" s="80">
        <v>2181559.96</v>
      </c>
      <c r="AQ62" s="80">
        <v>2973694.84</v>
      </c>
      <c r="AR62" s="80">
        <v>2362910.44</v>
      </c>
      <c r="AS62" s="80">
        <v>2810708.87</v>
      </c>
      <c r="AT62" s="80">
        <v>2951647.37</v>
      </c>
      <c r="AU62" s="80">
        <v>2872761.43</v>
      </c>
      <c r="AV62" s="80">
        <v>882829.96</v>
      </c>
      <c r="AW62" s="80">
        <v>3242906.62</v>
      </c>
      <c r="AX62" s="80">
        <v>930925.26</v>
      </c>
      <c r="AY62" s="80">
        <v>649237.84</v>
      </c>
      <c r="AZ62" s="80">
        <v>8529671.37</v>
      </c>
      <c r="BA62" s="80">
        <v>1021462.32</v>
      </c>
      <c r="BB62" s="80">
        <v>764119.35</v>
      </c>
      <c r="BC62" s="80">
        <v>789556.94</v>
      </c>
      <c r="BD62" s="80">
        <v>944981.32</v>
      </c>
      <c r="BE62" s="80">
        <v>827913.29</v>
      </c>
      <c r="BF62" s="80">
        <v>938529.71</v>
      </c>
      <c r="BG62" s="80">
        <v>667163.1</v>
      </c>
      <c r="BH62" s="80">
        <v>505617.35</v>
      </c>
      <c r="BI62" s="80">
        <v>701499.99</v>
      </c>
      <c r="BJ62" s="80">
        <v>1037648.05</v>
      </c>
      <c r="BK62" s="80">
        <v>160365.56</v>
      </c>
      <c r="BL62" s="80">
        <v>338669.71</v>
      </c>
      <c r="BM62" s="80">
        <v>188375.59</v>
      </c>
      <c r="BN62" s="80">
        <v>286348.31</v>
      </c>
      <c r="BO62" s="80">
        <v>252807.92</v>
      </c>
      <c r="BP62" s="80">
        <v>417811.56</v>
      </c>
      <c r="BQ62" s="80">
        <v>275714.77</v>
      </c>
      <c r="BR62" s="80">
        <v>34272.3</v>
      </c>
      <c r="BS62" s="80">
        <v>134042.41</v>
      </c>
      <c r="BT62" s="80">
        <v>223803.45</v>
      </c>
      <c r="BU62" s="80">
        <v>82812.54</v>
      </c>
      <c r="BV62" s="80">
        <v>202051.81</v>
      </c>
      <c r="BW62" s="80">
        <v>306406.93</v>
      </c>
      <c r="BX62" s="80">
        <v>160625.57</v>
      </c>
      <c r="BY62" s="80">
        <v>16681185.98</v>
      </c>
      <c r="BZ62" s="80">
        <v>65365.67</v>
      </c>
      <c r="CA62" s="80">
        <v>52972.69</v>
      </c>
      <c r="CB62" s="80">
        <v>69214.53</v>
      </c>
      <c r="CC62" s="80">
        <v>113963.93</v>
      </c>
      <c r="CD62" s="80">
        <v>11285.86</v>
      </c>
      <c r="CE62" s="80">
        <v>73353.77</v>
      </c>
      <c r="CF62" s="80">
        <v>201357.36</v>
      </c>
      <c r="CG62" s="80">
        <v>91193.72</v>
      </c>
      <c r="CH62" s="80">
        <v>31382.22</v>
      </c>
      <c r="CI62" s="80">
        <v>277127.84</v>
      </c>
      <c r="CJ62" s="80">
        <v>87244.54</v>
      </c>
      <c r="CK62" s="80">
        <v>122676.84</v>
      </c>
      <c r="CL62" s="80">
        <v>139209.51</v>
      </c>
      <c r="CM62" s="80">
        <v>97019.69</v>
      </c>
      <c r="CN62" s="80">
        <v>26115.4</v>
      </c>
      <c r="CO62" s="80">
        <v>34312.89</v>
      </c>
      <c r="CP62" s="80">
        <v>55604.41</v>
      </c>
      <c r="CQ62" s="80">
        <v>90068.14</v>
      </c>
      <c r="CR62" s="80">
        <v>18190.08</v>
      </c>
      <c r="CS62" s="80">
        <v>20030.47</v>
      </c>
      <c r="CT62" s="80">
        <v>37198.32</v>
      </c>
      <c r="CU62" s="80">
        <v>119593.57</v>
      </c>
      <c r="CV62" s="80">
        <v>116731.97</v>
      </c>
      <c r="CW62" s="80">
        <v>-635934.07</v>
      </c>
      <c r="CX62" s="80">
        <v>205992.48</v>
      </c>
      <c r="CY62" s="80">
        <v>105533.13</v>
      </c>
      <c r="CZ62" s="80">
        <v>85966.96</v>
      </c>
      <c r="DA62" s="80">
        <v>394089.61</v>
      </c>
      <c r="DB62" s="80">
        <v>81450.83</v>
      </c>
      <c r="DC62" s="80">
        <v>63685.05</v>
      </c>
      <c r="DD62" s="80">
        <v>107219.52</v>
      </c>
      <c r="DE62" s="80">
        <v>28942.94</v>
      </c>
      <c r="DF62" s="80">
        <v>119424.73</v>
      </c>
      <c r="DG62" s="80">
        <v>88115.16</v>
      </c>
      <c r="DH62" s="80">
        <v>1865.93</v>
      </c>
      <c r="DI62" s="80">
        <v>8855.85000000003</v>
      </c>
      <c r="DJ62" s="80">
        <v>28056.86</v>
      </c>
      <c r="DK62" s="80">
        <v>128687.52</v>
      </c>
      <c r="DL62" s="80">
        <v>32897.28</v>
      </c>
      <c r="DM62" s="80">
        <v>6825.24</v>
      </c>
      <c r="DN62" s="80">
        <v>18656.5</v>
      </c>
      <c r="DO62" s="80">
        <v>3486.97</v>
      </c>
      <c r="DP62" s="80">
        <v>1168.34</v>
      </c>
      <c r="DQ62" s="80">
        <v>258.54</v>
      </c>
      <c r="DR62" s="80">
        <v>1832.51</v>
      </c>
      <c r="DS62" s="80">
        <v>2258.58</v>
      </c>
      <c r="DT62" s="85"/>
    </row>
    <row r="63" s="43" customFormat="1" spans="1:124">
      <c r="A63" s="75" t="s">
        <v>308</v>
      </c>
      <c r="B63" s="80">
        <v>73578821.9</v>
      </c>
      <c r="C63" s="80">
        <v>63027960.71</v>
      </c>
      <c r="D63" s="80">
        <v>10551336.69</v>
      </c>
      <c r="E63" s="80">
        <v>0</v>
      </c>
      <c r="F63" s="80">
        <v>0</v>
      </c>
      <c r="G63" s="80">
        <v>0</v>
      </c>
      <c r="H63" s="80">
        <v>-475.5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62817320.92</v>
      </c>
      <c r="P63" s="80">
        <v>-66732.9</v>
      </c>
      <c r="Q63" s="80">
        <v>0</v>
      </c>
      <c r="R63" s="80">
        <v>277372.69</v>
      </c>
      <c r="S63" s="80">
        <v>0</v>
      </c>
      <c r="T63" s="80">
        <v>0</v>
      </c>
      <c r="U63" s="80">
        <v>0</v>
      </c>
      <c r="V63" s="80">
        <v>-66732.9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>
        <v>0</v>
      </c>
      <c r="AD63" s="80">
        <v>277372.69</v>
      </c>
      <c r="AE63" s="80">
        <v>0</v>
      </c>
      <c r="AF63" s="80">
        <v>0</v>
      </c>
      <c r="AG63" s="80">
        <v>0</v>
      </c>
      <c r="AH63" s="80">
        <v>312.95</v>
      </c>
      <c r="AI63" s="80">
        <v>0</v>
      </c>
      <c r="AJ63" s="80">
        <v>0</v>
      </c>
      <c r="AK63" s="80">
        <v>0</v>
      </c>
      <c r="AL63" s="80">
        <v>0</v>
      </c>
      <c r="AM63" s="80">
        <v>0</v>
      </c>
      <c r="AN63" s="80">
        <v>1773638.06</v>
      </c>
      <c r="AO63" s="80">
        <v>61043369.91</v>
      </c>
      <c r="AP63" s="80">
        <v>2159558.07</v>
      </c>
      <c r="AQ63" s="80">
        <v>2965735.41</v>
      </c>
      <c r="AR63" s="80">
        <v>2362568.67</v>
      </c>
      <c r="AS63" s="80">
        <v>2806813.48</v>
      </c>
      <c r="AT63" s="80">
        <v>2949693.24</v>
      </c>
      <c r="AU63" s="80">
        <v>2819308.6</v>
      </c>
      <c r="AV63" s="80">
        <v>888046.85</v>
      </c>
      <c r="AW63" s="80">
        <v>3242417.02</v>
      </c>
      <c r="AX63" s="80">
        <v>931630.11</v>
      </c>
      <c r="AY63" s="80">
        <v>649230.29</v>
      </c>
      <c r="AZ63" s="80">
        <v>8529059.95</v>
      </c>
      <c r="BA63" s="80">
        <v>1021251</v>
      </c>
      <c r="BB63" s="80">
        <v>763947.65</v>
      </c>
      <c r="BC63" s="80">
        <v>789309.77</v>
      </c>
      <c r="BD63" s="80">
        <v>940502.07</v>
      </c>
      <c r="BE63" s="80">
        <v>827830.27</v>
      </c>
      <c r="BF63" s="80">
        <v>938335.37</v>
      </c>
      <c r="BG63" s="80">
        <v>667089.52</v>
      </c>
      <c r="BH63" s="80">
        <v>505466.41</v>
      </c>
      <c r="BI63" s="80">
        <v>701388.67</v>
      </c>
      <c r="BJ63" s="80">
        <v>1037432.96</v>
      </c>
      <c r="BK63" s="80">
        <v>160350.47</v>
      </c>
      <c r="BL63" s="80">
        <v>338586.69</v>
      </c>
      <c r="BM63" s="80">
        <v>188375.59</v>
      </c>
      <c r="BN63" s="80">
        <v>286146.42</v>
      </c>
      <c r="BO63" s="80">
        <v>252779.62</v>
      </c>
      <c r="BP63" s="80">
        <v>409971.94</v>
      </c>
      <c r="BQ63" s="80">
        <v>281018.54</v>
      </c>
      <c r="BR63" s="80">
        <v>34213.81</v>
      </c>
      <c r="BS63" s="80">
        <v>134064.11</v>
      </c>
      <c r="BT63" s="80">
        <v>223795.9</v>
      </c>
      <c r="BU63" s="80">
        <v>82812.54</v>
      </c>
      <c r="BV63" s="80">
        <v>202051.81</v>
      </c>
      <c r="BW63" s="80">
        <v>304316.27</v>
      </c>
      <c r="BX63" s="80">
        <v>160685.57</v>
      </c>
      <c r="BY63" s="80">
        <v>16674551.19</v>
      </c>
      <c r="BZ63" s="80">
        <v>65365.67</v>
      </c>
      <c r="CA63" s="80">
        <v>52972.69</v>
      </c>
      <c r="CB63" s="80">
        <v>69214.53</v>
      </c>
      <c r="CC63" s="80">
        <v>113963.93</v>
      </c>
      <c r="CD63" s="80">
        <v>11315.86</v>
      </c>
      <c r="CE63" s="80">
        <v>73353.77</v>
      </c>
      <c r="CF63" s="80">
        <v>201357.36</v>
      </c>
      <c r="CG63" s="80">
        <v>91293.72</v>
      </c>
      <c r="CH63" s="80">
        <v>31361.47</v>
      </c>
      <c r="CI63" s="80">
        <v>277127.84</v>
      </c>
      <c r="CJ63" s="80">
        <v>80868.54</v>
      </c>
      <c r="CK63" s="80">
        <v>122660.84</v>
      </c>
      <c r="CL63" s="80">
        <v>139136.33</v>
      </c>
      <c r="CM63" s="80">
        <v>97043.89</v>
      </c>
      <c r="CN63" s="80">
        <v>26315.4</v>
      </c>
      <c r="CO63" s="80">
        <v>33416.89</v>
      </c>
      <c r="CP63" s="80">
        <v>56242.41</v>
      </c>
      <c r="CQ63" s="80">
        <v>90068.14</v>
      </c>
      <c r="CR63" s="80">
        <v>18190.08</v>
      </c>
      <c r="CS63" s="80">
        <v>20035.47</v>
      </c>
      <c r="CT63" s="80">
        <v>37190.32</v>
      </c>
      <c r="CU63" s="80">
        <v>119585.57</v>
      </c>
      <c r="CV63" s="80">
        <v>116703.67</v>
      </c>
      <c r="CW63" s="80">
        <v>-636080.53</v>
      </c>
      <c r="CX63" s="80">
        <v>205976.48</v>
      </c>
      <c r="CY63" s="80">
        <v>105585.13</v>
      </c>
      <c r="CZ63" s="80">
        <v>86092.96</v>
      </c>
      <c r="DA63" s="80">
        <v>394089.61</v>
      </c>
      <c r="DB63" s="80">
        <v>69794.83</v>
      </c>
      <c r="DC63" s="80">
        <v>63639.05</v>
      </c>
      <c r="DD63" s="80">
        <v>107219.52</v>
      </c>
      <c r="DE63" s="80">
        <v>28942.94</v>
      </c>
      <c r="DF63" s="80">
        <v>119416.73</v>
      </c>
      <c r="DG63" s="80">
        <v>88269.16</v>
      </c>
      <c r="DH63" s="80">
        <v>1882.6</v>
      </c>
      <c r="DI63" s="80">
        <v>8855.85000000003</v>
      </c>
      <c r="DJ63" s="80">
        <v>28056.86</v>
      </c>
      <c r="DK63" s="80">
        <v>128623.52</v>
      </c>
      <c r="DL63" s="80">
        <v>32897.28</v>
      </c>
      <c r="DM63" s="80">
        <v>6825.24</v>
      </c>
      <c r="DN63" s="80">
        <v>18956.5</v>
      </c>
      <c r="DO63" s="80">
        <v>3486.97</v>
      </c>
      <c r="DP63" s="80">
        <v>1369.34</v>
      </c>
      <c r="DQ63" s="80">
        <v>258.54</v>
      </c>
      <c r="DR63" s="80">
        <v>1832.51</v>
      </c>
      <c r="DS63" s="80">
        <v>2258.58</v>
      </c>
      <c r="DT63" s="85"/>
    </row>
    <row r="64" s="43" customFormat="1" spans="1:124">
      <c r="A64" s="75" t="s">
        <v>309</v>
      </c>
      <c r="B64" s="80">
        <v>179245.279999999</v>
      </c>
      <c r="C64" s="80">
        <v>179245.279999999</v>
      </c>
      <c r="D64" s="80">
        <v>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179245.279999999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  <c r="W64" s="80">
        <v>0</v>
      </c>
      <c r="X64" s="80">
        <v>0</v>
      </c>
      <c r="Y64" s="80">
        <v>0</v>
      </c>
      <c r="Z64" s="80">
        <v>179245.28</v>
      </c>
      <c r="AA64" s="80">
        <v>0</v>
      </c>
      <c r="AB64" s="80">
        <v>0</v>
      </c>
      <c r="AC64" s="80">
        <v>0</v>
      </c>
      <c r="AD64" s="80">
        <v>0</v>
      </c>
      <c r="AE64" s="80">
        <v>0</v>
      </c>
      <c r="AF64" s="80">
        <v>0</v>
      </c>
      <c r="AG64" s="80">
        <v>0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0</v>
      </c>
      <c r="AN64" s="80">
        <v>0</v>
      </c>
      <c r="AO64" s="80">
        <v>0</v>
      </c>
      <c r="AP64" s="80">
        <v>0</v>
      </c>
      <c r="AQ64" s="80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0</v>
      </c>
      <c r="AW64" s="80">
        <v>0</v>
      </c>
      <c r="AX64" s="80">
        <v>0</v>
      </c>
      <c r="AY64" s="80">
        <v>0</v>
      </c>
      <c r="AZ64" s="80">
        <v>0</v>
      </c>
      <c r="BA64" s="80">
        <v>0</v>
      </c>
      <c r="BB64" s="80">
        <v>0</v>
      </c>
      <c r="BC64" s="80">
        <v>0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0</v>
      </c>
      <c r="BJ64" s="80">
        <v>0</v>
      </c>
      <c r="BK64" s="80">
        <v>0</v>
      </c>
      <c r="BL64" s="80">
        <v>0</v>
      </c>
      <c r="BM64" s="80">
        <v>0</v>
      </c>
      <c r="BN64" s="80">
        <v>0</v>
      </c>
      <c r="BO64" s="80">
        <v>0</v>
      </c>
      <c r="BP64" s="80">
        <v>0</v>
      </c>
      <c r="BQ64" s="80">
        <v>0</v>
      </c>
      <c r="BR64" s="80">
        <v>0</v>
      </c>
      <c r="BS64" s="80">
        <v>0</v>
      </c>
      <c r="BT64" s="80">
        <v>0</v>
      </c>
      <c r="BU64" s="80">
        <v>0</v>
      </c>
      <c r="BV64" s="80">
        <v>0</v>
      </c>
      <c r="BW64" s="80">
        <v>0</v>
      </c>
      <c r="BX64" s="80">
        <v>0</v>
      </c>
      <c r="BY64" s="80">
        <v>0</v>
      </c>
      <c r="BZ64" s="80">
        <v>0</v>
      </c>
      <c r="CA64" s="80">
        <v>0</v>
      </c>
      <c r="CB64" s="80">
        <v>0</v>
      </c>
      <c r="CC64" s="80">
        <v>0</v>
      </c>
      <c r="CD64" s="80">
        <v>0</v>
      </c>
      <c r="CE64" s="80">
        <v>0</v>
      </c>
      <c r="CF64" s="80">
        <v>0</v>
      </c>
      <c r="CG64" s="80">
        <v>0</v>
      </c>
      <c r="CH64" s="80">
        <v>0</v>
      </c>
      <c r="CI64" s="80">
        <v>0</v>
      </c>
      <c r="CJ64" s="80">
        <v>0</v>
      </c>
      <c r="CK64" s="80">
        <v>0</v>
      </c>
      <c r="CL64" s="80">
        <v>0</v>
      </c>
      <c r="CM64" s="80">
        <v>0</v>
      </c>
      <c r="CN64" s="80">
        <v>0</v>
      </c>
      <c r="CO64" s="80">
        <v>0</v>
      </c>
      <c r="CP64" s="80">
        <v>0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0</v>
      </c>
      <c r="CX64" s="80">
        <v>0</v>
      </c>
      <c r="CY64" s="80">
        <v>0</v>
      </c>
      <c r="CZ64" s="80">
        <v>0</v>
      </c>
      <c r="DA64" s="80">
        <v>0</v>
      </c>
      <c r="DB64" s="80">
        <v>0</v>
      </c>
      <c r="DC64" s="80">
        <v>0</v>
      </c>
      <c r="DD64" s="80">
        <v>0</v>
      </c>
      <c r="DE64" s="80">
        <v>0</v>
      </c>
      <c r="DF64" s="80">
        <v>0</v>
      </c>
      <c r="DG64" s="80">
        <v>0</v>
      </c>
      <c r="DH64" s="80">
        <v>0</v>
      </c>
      <c r="DI64" s="80">
        <v>0</v>
      </c>
      <c r="DJ64" s="80">
        <v>0</v>
      </c>
      <c r="DK64" s="80">
        <v>0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  <c r="DQ64" s="80">
        <v>0</v>
      </c>
      <c r="DR64" s="80">
        <v>0</v>
      </c>
      <c r="DS64" s="80">
        <v>0</v>
      </c>
      <c r="DT64" s="85"/>
    </row>
    <row r="65" s="43" customFormat="1" spans="1:124">
      <c r="A65" s="75" t="s">
        <v>310</v>
      </c>
      <c r="B65" s="80">
        <v>8416182.27</v>
      </c>
      <c r="C65" s="80">
        <v>9254368.17</v>
      </c>
      <c r="D65" s="80">
        <v>104513.51</v>
      </c>
      <c r="E65" s="80">
        <v>0</v>
      </c>
      <c r="F65" s="80">
        <v>243080.59</v>
      </c>
      <c r="G65" s="80">
        <v>0</v>
      </c>
      <c r="H65" s="80">
        <v>-1185780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0">
        <v>0</v>
      </c>
      <c r="R65" s="80">
        <v>9254368.17</v>
      </c>
      <c r="S65" s="80">
        <v>0</v>
      </c>
      <c r="T65" s="80">
        <v>0</v>
      </c>
      <c r="U65" s="80">
        <v>0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0">
        <v>0</v>
      </c>
      <c r="AD65" s="80">
        <v>25550.31</v>
      </c>
      <c r="AE65" s="80">
        <v>1199210.15</v>
      </c>
      <c r="AF65" s="80">
        <v>8029607.71</v>
      </c>
      <c r="AG65" s="80">
        <v>0</v>
      </c>
      <c r="AH65" s="80">
        <v>0</v>
      </c>
      <c r="AI65" s="80">
        <v>0</v>
      </c>
      <c r="AJ65" s="80">
        <v>0</v>
      </c>
      <c r="AK65" s="80">
        <v>0</v>
      </c>
      <c r="AL65" s="80">
        <v>0</v>
      </c>
      <c r="AM65" s="80">
        <v>0</v>
      </c>
      <c r="AN65" s="80">
        <v>0</v>
      </c>
      <c r="AO65" s="80">
        <v>0</v>
      </c>
      <c r="AP65" s="80">
        <v>0</v>
      </c>
      <c r="AQ65" s="80">
        <v>0</v>
      </c>
      <c r="AR65" s="80">
        <v>0</v>
      </c>
      <c r="AS65" s="80">
        <v>0</v>
      </c>
      <c r="AT65" s="80">
        <v>0</v>
      </c>
      <c r="AU65" s="80">
        <v>0</v>
      </c>
      <c r="AV65" s="80">
        <v>0</v>
      </c>
      <c r="AW65" s="80">
        <v>0</v>
      </c>
      <c r="AX65" s="80">
        <v>0</v>
      </c>
      <c r="AY65" s="80">
        <v>0</v>
      </c>
      <c r="AZ65" s="80">
        <v>0</v>
      </c>
      <c r="BA65" s="80">
        <v>0</v>
      </c>
      <c r="BB65" s="80">
        <v>0</v>
      </c>
      <c r="BC65" s="80">
        <v>0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0</v>
      </c>
      <c r="BK65" s="80">
        <v>0</v>
      </c>
      <c r="BL65" s="80">
        <v>0</v>
      </c>
      <c r="BM65" s="80">
        <v>0</v>
      </c>
      <c r="BN65" s="80">
        <v>0</v>
      </c>
      <c r="BO65" s="80">
        <v>0</v>
      </c>
      <c r="BP65" s="80">
        <v>0</v>
      </c>
      <c r="BQ65" s="80">
        <v>0</v>
      </c>
      <c r="BR65" s="80">
        <v>0</v>
      </c>
      <c r="BS65" s="80">
        <v>0</v>
      </c>
      <c r="BT65" s="80">
        <v>0</v>
      </c>
      <c r="BU65" s="80">
        <v>0</v>
      </c>
      <c r="BV65" s="80">
        <v>0</v>
      </c>
      <c r="BW65" s="80">
        <v>0</v>
      </c>
      <c r="BX65" s="80">
        <v>0</v>
      </c>
      <c r="BY65" s="80">
        <v>0</v>
      </c>
      <c r="BZ65" s="80">
        <v>0</v>
      </c>
      <c r="CA65" s="80">
        <v>0</v>
      </c>
      <c r="CB65" s="80">
        <v>0</v>
      </c>
      <c r="CC65" s="80">
        <v>0</v>
      </c>
      <c r="CD65" s="80">
        <v>0</v>
      </c>
      <c r="CE65" s="80">
        <v>0</v>
      </c>
      <c r="CF65" s="80">
        <v>0</v>
      </c>
      <c r="CG65" s="80">
        <v>0</v>
      </c>
      <c r="CH65" s="80">
        <v>0</v>
      </c>
      <c r="CI65" s="80">
        <v>0</v>
      </c>
      <c r="CJ65" s="80">
        <v>0</v>
      </c>
      <c r="CK65" s="80">
        <v>0</v>
      </c>
      <c r="CL65" s="80">
        <v>0</v>
      </c>
      <c r="CM65" s="80">
        <v>0</v>
      </c>
      <c r="CN65" s="80">
        <v>0</v>
      </c>
      <c r="CO65" s="80">
        <v>0</v>
      </c>
      <c r="CP65" s="80">
        <v>0</v>
      </c>
      <c r="CQ65" s="80">
        <v>0</v>
      </c>
      <c r="CR65" s="80">
        <v>0</v>
      </c>
      <c r="CS65" s="80">
        <v>0</v>
      </c>
      <c r="CT65" s="80">
        <v>0</v>
      </c>
      <c r="CU65" s="80">
        <v>0</v>
      </c>
      <c r="CV65" s="80">
        <v>0</v>
      </c>
      <c r="CW65" s="80">
        <v>0</v>
      </c>
      <c r="CX65" s="80">
        <v>0</v>
      </c>
      <c r="CY65" s="80">
        <v>0</v>
      </c>
      <c r="CZ65" s="80">
        <v>0</v>
      </c>
      <c r="DA65" s="80">
        <v>0</v>
      </c>
      <c r="DB65" s="80">
        <v>0</v>
      </c>
      <c r="DC65" s="80">
        <v>0</v>
      </c>
      <c r="DD65" s="80">
        <v>0</v>
      </c>
      <c r="DE65" s="80">
        <v>0</v>
      </c>
      <c r="DF65" s="80">
        <v>0</v>
      </c>
      <c r="DG65" s="80">
        <v>0</v>
      </c>
      <c r="DH65" s="80">
        <v>0</v>
      </c>
      <c r="DI65" s="80">
        <v>0</v>
      </c>
      <c r="DJ65" s="80">
        <v>0</v>
      </c>
      <c r="DK65" s="80">
        <v>0</v>
      </c>
      <c r="DL65" s="80">
        <v>0</v>
      </c>
      <c r="DM65" s="80">
        <v>0</v>
      </c>
      <c r="DN65" s="80">
        <v>0</v>
      </c>
      <c r="DO65" s="80">
        <v>0</v>
      </c>
      <c r="DP65" s="80">
        <v>0</v>
      </c>
      <c r="DQ65" s="80">
        <v>0</v>
      </c>
      <c r="DR65" s="80">
        <v>0</v>
      </c>
      <c r="DS65" s="80">
        <v>0</v>
      </c>
      <c r="DT65" s="85"/>
    </row>
    <row r="66" s="43" customFormat="1" spans="1:124">
      <c r="A66" s="75" t="s">
        <v>311</v>
      </c>
      <c r="B66" s="80">
        <v>14521194.92</v>
      </c>
      <c r="C66" s="80">
        <v>12544408.65</v>
      </c>
      <c r="D66" s="80">
        <v>714126.87</v>
      </c>
      <c r="E66" s="80">
        <v>40631.48</v>
      </c>
      <c r="F66" s="80">
        <v>0</v>
      </c>
      <c r="G66" s="80">
        <v>1710577.45</v>
      </c>
      <c r="H66" s="80">
        <v>-488549.53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12308862.97</v>
      </c>
      <c r="Q66" s="80">
        <v>0</v>
      </c>
      <c r="R66" s="80">
        <v>235545.68</v>
      </c>
      <c r="S66" s="80">
        <v>0</v>
      </c>
      <c r="T66" s="80">
        <v>12321143.14</v>
      </c>
      <c r="U66" s="80">
        <v>0</v>
      </c>
      <c r="V66" s="80">
        <v>-333796.42</v>
      </c>
      <c r="W66" s="80">
        <v>321516.25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 s="80">
        <v>0</v>
      </c>
      <c r="AD66" s="80">
        <v>0</v>
      </c>
      <c r="AE66" s="80">
        <v>235545.68</v>
      </c>
      <c r="AF66" s="80">
        <v>0</v>
      </c>
      <c r="AG66" s="80">
        <v>0</v>
      </c>
      <c r="AH66" s="80">
        <v>0</v>
      </c>
      <c r="AI66" s="80">
        <v>0</v>
      </c>
      <c r="AJ66" s="80">
        <v>0</v>
      </c>
      <c r="AK66" s="80">
        <v>0</v>
      </c>
      <c r="AL66" s="80">
        <v>0</v>
      </c>
      <c r="AM66" s="80">
        <v>0</v>
      </c>
      <c r="AN66" s="80">
        <v>0</v>
      </c>
      <c r="AO66" s="80">
        <v>0</v>
      </c>
      <c r="AP66" s="80">
        <v>0</v>
      </c>
      <c r="AQ66" s="80">
        <v>0</v>
      </c>
      <c r="AR66" s="80">
        <v>0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0</v>
      </c>
      <c r="AZ66" s="80">
        <v>0</v>
      </c>
      <c r="BA66" s="80">
        <v>0</v>
      </c>
      <c r="BB66" s="80">
        <v>0</v>
      </c>
      <c r="BC66" s="80">
        <v>0</v>
      </c>
      <c r="BD66" s="80">
        <v>0</v>
      </c>
      <c r="BE66" s="80">
        <v>0</v>
      </c>
      <c r="BF66" s="80">
        <v>0</v>
      </c>
      <c r="BG66" s="80">
        <v>0</v>
      </c>
      <c r="BH66" s="80">
        <v>0</v>
      </c>
      <c r="BI66" s="80">
        <v>0</v>
      </c>
      <c r="BJ66" s="80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80">
        <v>0</v>
      </c>
      <c r="BQ66" s="80">
        <v>0</v>
      </c>
      <c r="BR66" s="80">
        <v>0</v>
      </c>
      <c r="BS66" s="80">
        <v>0</v>
      </c>
      <c r="BT66" s="80">
        <v>0</v>
      </c>
      <c r="BU66" s="80">
        <v>0</v>
      </c>
      <c r="BV66" s="80">
        <v>0</v>
      </c>
      <c r="BW66" s="80">
        <v>0</v>
      </c>
      <c r="BX66" s="80">
        <v>0</v>
      </c>
      <c r="BY66" s="80">
        <v>0</v>
      </c>
      <c r="BZ66" s="80">
        <v>0</v>
      </c>
      <c r="CA66" s="80">
        <v>0</v>
      </c>
      <c r="CB66" s="80">
        <v>0</v>
      </c>
      <c r="CC66" s="80">
        <v>0</v>
      </c>
      <c r="CD66" s="80">
        <v>0</v>
      </c>
      <c r="CE66" s="80">
        <v>0</v>
      </c>
      <c r="CF66" s="80">
        <v>0</v>
      </c>
      <c r="CG66" s="80">
        <v>0</v>
      </c>
      <c r="CH66" s="80">
        <v>0</v>
      </c>
      <c r="CI66" s="80">
        <v>0</v>
      </c>
      <c r="CJ66" s="80">
        <v>0</v>
      </c>
      <c r="CK66" s="80">
        <v>0</v>
      </c>
      <c r="CL66" s="80">
        <v>0</v>
      </c>
      <c r="CM66" s="80">
        <v>0</v>
      </c>
      <c r="CN66" s="80">
        <v>0</v>
      </c>
      <c r="CO66" s="80">
        <v>0</v>
      </c>
      <c r="CP66" s="80">
        <v>0</v>
      </c>
      <c r="CQ66" s="80">
        <v>0</v>
      </c>
      <c r="CR66" s="80">
        <v>0</v>
      </c>
      <c r="CS66" s="80">
        <v>0</v>
      </c>
      <c r="CT66" s="80">
        <v>0</v>
      </c>
      <c r="CU66" s="80">
        <v>0</v>
      </c>
      <c r="CV66" s="80">
        <v>0</v>
      </c>
      <c r="CW66" s="80">
        <v>0</v>
      </c>
      <c r="CX66" s="80">
        <v>0</v>
      </c>
      <c r="CY66" s="80">
        <v>0</v>
      </c>
      <c r="CZ66" s="80">
        <v>0</v>
      </c>
      <c r="DA66" s="80">
        <v>0</v>
      </c>
      <c r="DB66" s="80">
        <v>0</v>
      </c>
      <c r="DC66" s="80">
        <v>0</v>
      </c>
      <c r="DD66" s="80">
        <v>0</v>
      </c>
      <c r="DE66" s="80">
        <v>0</v>
      </c>
      <c r="DF66" s="80">
        <v>0</v>
      </c>
      <c r="DG66" s="80">
        <v>0</v>
      </c>
      <c r="DH66" s="80">
        <v>0</v>
      </c>
      <c r="DI66" s="80">
        <v>0</v>
      </c>
      <c r="DJ66" s="80">
        <v>0</v>
      </c>
      <c r="DK66" s="80">
        <v>0</v>
      </c>
      <c r="DL66" s="80">
        <v>0</v>
      </c>
      <c r="DM66" s="80">
        <v>0</v>
      </c>
      <c r="DN66" s="80">
        <v>0</v>
      </c>
      <c r="DO66" s="80">
        <v>0</v>
      </c>
      <c r="DP66" s="80">
        <v>0</v>
      </c>
      <c r="DQ66" s="80">
        <v>0</v>
      </c>
      <c r="DR66" s="80">
        <v>0</v>
      </c>
      <c r="DS66" s="80">
        <v>0</v>
      </c>
      <c r="DT66" s="85"/>
    </row>
    <row r="67" s="43" customFormat="1" spans="1:124">
      <c r="A67" s="75" t="s">
        <v>312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v>0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0">
        <v>0</v>
      </c>
      <c r="AC67" s="80">
        <v>0</v>
      </c>
      <c r="AD67" s="80">
        <v>0</v>
      </c>
      <c r="AE67" s="80">
        <v>0</v>
      </c>
      <c r="AF67" s="80">
        <v>0</v>
      </c>
      <c r="AG67" s="80">
        <v>0</v>
      </c>
      <c r="AH67" s="80">
        <v>0</v>
      </c>
      <c r="AI67" s="80">
        <v>0</v>
      </c>
      <c r="AJ67" s="80">
        <v>0</v>
      </c>
      <c r="AK67" s="80">
        <v>0</v>
      </c>
      <c r="AL67" s="80">
        <v>0</v>
      </c>
      <c r="AM67" s="80">
        <v>0</v>
      </c>
      <c r="AN67" s="80">
        <v>0</v>
      </c>
      <c r="AO67" s="80">
        <v>0</v>
      </c>
      <c r="AP67" s="80">
        <v>0</v>
      </c>
      <c r="AQ67" s="80">
        <v>0</v>
      </c>
      <c r="AR67" s="80">
        <v>0</v>
      </c>
      <c r="AS67" s="80">
        <v>0</v>
      </c>
      <c r="AT67" s="80">
        <v>0</v>
      </c>
      <c r="AU67" s="80">
        <v>0</v>
      </c>
      <c r="AV67" s="80">
        <v>0</v>
      </c>
      <c r="AW67" s="80">
        <v>0</v>
      </c>
      <c r="AX67" s="80">
        <v>0</v>
      </c>
      <c r="AY67" s="80">
        <v>0</v>
      </c>
      <c r="AZ67" s="80">
        <v>0</v>
      </c>
      <c r="BA67" s="80">
        <v>0</v>
      </c>
      <c r="BB67" s="80">
        <v>0</v>
      </c>
      <c r="BC67" s="80">
        <v>0</v>
      </c>
      <c r="BD67" s="80">
        <v>0</v>
      </c>
      <c r="BE67" s="80">
        <v>0</v>
      </c>
      <c r="BF67" s="80">
        <v>0</v>
      </c>
      <c r="BG67" s="80">
        <v>0</v>
      </c>
      <c r="BH67" s="80">
        <v>0</v>
      </c>
      <c r="BI67" s="80">
        <v>0</v>
      </c>
      <c r="BJ67" s="80">
        <v>0</v>
      </c>
      <c r="BK67" s="80">
        <v>0</v>
      </c>
      <c r="BL67" s="80">
        <v>0</v>
      </c>
      <c r="BM67" s="80">
        <v>0</v>
      </c>
      <c r="BN67" s="80">
        <v>0</v>
      </c>
      <c r="BO67" s="80">
        <v>0</v>
      </c>
      <c r="BP67" s="80">
        <v>0</v>
      </c>
      <c r="BQ67" s="80">
        <v>0</v>
      </c>
      <c r="BR67" s="80">
        <v>0</v>
      </c>
      <c r="BS67" s="80">
        <v>0</v>
      </c>
      <c r="BT67" s="80">
        <v>0</v>
      </c>
      <c r="BU67" s="80">
        <v>0</v>
      </c>
      <c r="BV67" s="80">
        <v>0</v>
      </c>
      <c r="BW67" s="80">
        <v>0</v>
      </c>
      <c r="BX67" s="80">
        <v>0</v>
      </c>
      <c r="BY67" s="80">
        <v>0</v>
      </c>
      <c r="BZ67" s="80">
        <v>0</v>
      </c>
      <c r="CA67" s="80">
        <v>0</v>
      </c>
      <c r="CB67" s="80">
        <v>0</v>
      </c>
      <c r="CC67" s="80">
        <v>0</v>
      </c>
      <c r="CD67" s="80">
        <v>0</v>
      </c>
      <c r="CE67" s="80">
        <v>0</v>
      </c>
      <c r="CF67" s="80">
        <v>0</v>
      </c>
      <c r="CG67" s="80">
        <v>0</v>
      </c>
      <c r="CH67" s="80">
        <v>0</v>
      </c>
      <c r="CI67" s="80">
        <v>0</v>
      </c>
      <c r="CJ67" s="80">
        <v>0</v>
      </c>
      <c r="CK67" s="80">
        <v>0</v>
      </c>
      <c r="CL67" s="80">
        <v>0</v>
      </c>
      <c r="CM67" s="80">
        <v>0</v>
      </c>
      <c r="CN67" s="80">
        <v>0</v>
      </c>
      <c r="CO67" s="80">
        <v>0</v>
      </c>
      <c r="CP67" s="80">
        <v>0</v>
      </c>
      <c r="CQ67" s="80">
        <v>0</v>
      </c>
      <c r="CR67" s="80">
        <v>0</v>
      </c>
      <c r="CS67" s="80">
        <v>0</v>
      </c>
      <c r="CT67" s="80">
        <v>0</v>
      </c>
      <c r="CU67" s="80">
        <v>0</v>
      </c>
      <c r="CV67" s="80">
        <v>0</v>
      </c>
      <c r="CW67" s="80">
        <v>0</v>
      </c>
      <c r="CX67" s="80">
        <v>0</v>
      </c>
      <c r="CY67" s="80">
        <v>0</v>
      </c>
      <c r="CZ67" s="80">
        <v>0</v>
      </c>
      <c r="DA67" s="80">
        <v>0</v>
      </c>
      <c r="DB67" s="80">
        <v>0</v>
      </c>
      <c r="DC67" s="80">
        <v>0</v>
      </c>
      <c r="DD67" s="80">
        <v>0</v>
      </c>
      <c r="DE67" s="80">
        <v>0</v>
      </c>
      <c r="DF67" s="80">
        <v>0</v>
      </c>
      <c r="DG67" s="80">
        <v>0</v>
      </c>
      <c r="DH67" s="80">
        <v>0</v>
      </c>
      <c r="DI67" s="80">
        <v>0</v>
      </c>
      <c r="DJ67" s="80">
        <v>0</v>
      </c>
      <c r="DK67" s="80">
        <v>0</v>
      </c>
      <c r="DL67" s="80">
        <v>0</v>
      </c>
      <c r="DM67" s="80">
        <v>0</v>
      </c>
      <c r="DN67" s="80">
        <v>0</v>
      </c>
      <c r="DO67" s="80">
        <v>0</v>
      </c>
      <c r="DP67" s="80">
        <v>0</v>
      </c>
      <c r="DQ67" s="80">
        <v>0</v>
      </c>
      <c r="DR67" s="80">
        <v>0</v>
      </c>
      <c r="DS67" s="80">
        <v>0</v>
      </c>
      <c r="DT67" s="85"/>
    </row>
    <row r="68" s="43" customFormat="1" ht="24" spans="1:124">
      <c r="A68" s="78" t="s">
        <v>313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  <c r="H68" s="80">
        <v>0</v>
      </c>
      <c r="I68" s="80">
        <v>0</v>
      </c>
      <c r="J68" s="80">
        <v>0</v>
      </c>
      <c r="K68" s="80">
        <v>0</v>
      </c>
      <c r="L68" s="80">
        <v>0</v>
      </c>
      <c r="M68" s="80">
        <v>0</v>
      </c>
      <c r="N68" s="80">
        <v>0</v>
      </c>
      <c r="O68" s="80">
        <v>0</v>
      </c>
      <c r="P68" s="80">
        <v>0</v>
      </c>
      <c r="Q68" s="80">
        <v>0</v>
      </c>
      <c r="R68" s="80">
        <v>0</v>
      </c>
      <c r="S68" s="80">
        <v>0</v>
      </c>
      <c r="T68" s="80">
        <v>0</v>
      </c>
      <c r="U68" s="80">
        <v>0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0">
        <v>0</v>
      </c>
      <c r="AD68" s="80">
        <v>0</v>
      </c>
      <c r="AE68" s="80">
        <v>0</v>
      </c>
      <c r="AF68" s="80">
        <v>0</v>
      </c>
      <c r="AG68" s="80">
        <v>0</v>
      </c>
      <c r="AH68" s="80">
        <v>0</v>
      </c>
      <c r="AI68" s="80">
        <v>0</v>
      </c>
      <c r="AJ68" s="80">
        <v>0</v>
      </c>
      <c r="AK68" s="80">
        <v>0</v>
      </c>
      <c r="AL68" s="80">
        <v>0</v>
      </c>
      <c r="AM68" s="80">
        <v>0</v>
      </c>
      <c r="AN68" s="80">
        <v>0</v>
      </c>
      <c r="AO68" s="80">
        <v>0</v>
      </c>
      <c r="AP68" s="80">
        <v>0</v>
      </c>
      <c r="AQ68" s="80">
        <v>0</v>
      </c>
      <c r="AR68" s="80">
        <v>0</v>
      </c>
      <c r="AS68" s="80">
        <v>0</v>
      </c>
      <c r="AT68" s="80">
        <v>0</v>
      </c>
      <c r="AU68" s="80">
        <v>0</v>
      </c>
      <c r="AV68" s="80">
        <v>0</v>
      </c>
      <c r="AW68" s="80">
        <v>0</v>
      </c>
      <c r="AX68" s="80">
        <v>0</v>
      </c>
      <c r="AY68" s="80">
        <v>0</v>
      </c>
      <c r="AZ68" s="80">
        <v>0</v>
      </c>
      <c r="BA68" s="80">
        <v>0</v>
      </c>
      <c r="BB68" s="80">
        <v>0</v>
      </c>
      <c r="BC68" s="80">
        <v>0</v>
      </c>
      <c r="BD68" s="80">
        <v>0</v>
      </c>
      <c r="BE68" s="80">
        <v>0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0</v>
      </c>
      <c r="BM68" s="80">
        <v>0</v>
      </c>
      <c r="BN68" s="80">
        <v>0</v>
      </c>
      <c r="BO68" s="80">
        <v>0</v>
      </c>
      <c r="BP68" s="80">
        <v>0</v>
      </c>
      <c r="BQ68" s="80">
        <v>0</v>
      </c>
      <c r="BR68" s="80">
        <v>0</v>
      </c>
      <c r="BS68" s="80">
        <v>0</v>
      </c>
      <c r="BT68" s="80">
        <v>0</v>
      </c>
      <c r="BU68" s="80">
        <v>0</v>
      </c>
      <c r="BV68" s="80">
        <v>0</v>
      </c>
      <c r="BW68" s="80">
        <v>0</v>
      </c>
      <c r="BX68" s="80">
        <v>0</v>
      </c>
      <c r="BY68" s="80">
        <v>0</v>
      </c>
      <c r="BZ68" s="80">
        <v>0</v>
      </c>
      <c r="CA68" s="80">
        <v>0</v>
      </c>
      <c r="CB68" s="80">
        <v>0</v>
      </c>
      <c r="CC68" s="80">
        <v>0</v>
      </c>
      <c r="CD68" s="80">
        <v>0</v>
      </c>
      <c r="CE68" s="80">
        <v>0</v>
      </c>
      <c r="CF68" s="80">
        <v>0</v>
      </c>
      <c r="CG68" s="80">
        <v>0</v>
      </c>
      <c r="CH68" s="80">
        <v>0</v>
      </c>
      <c r="CI68" s="80">
        <v>0</v>
      </c>
      <c r="CJ68" s="80">
        <v>0</v>
      </c>
      <c r="CK68" s="80">
        <v>0</v>
      </c>
      <c r="CL68" s="80">
        <v>0</v>
      </c>
      <c r="CM68" s="80">
        <v>0</v>
      </c>
      <c r="CN68" s="80">
        <v>0</v>
      </c>
      <c r="CO68" s="80">
        <v>0</v>
      </c>
      <c r="CP68" s="80">
        <v>0</v>
      </c>
      <c r="CQ68" s="80">
        <v>0</v>
      </c>
      <c r="CR68" s="80">
        <v>0</v>
      </c>
      <c r="CS68" s="80">
        <v>0</v>
      </c>
      <c r="CT68" s="80">
        <v>0</v>
      </c>
      <c r="CU68" s="80">
        <v>0</v>
      </c>
      <c r="CV68" s="80">
        <v>0</v>
      </c>
      <c r="CW68" s="80">
        <v>0</v>
      </c>
      <c r="CX68" s="80">
        <v>0</v>
      </c>
      <c r="CY68" s="80">
        <v>0</v>
      </c>
      <c r="CZ68" s="80">
        <v>0</v>
      </c>
      <c r="DA68" s="80">
        <v>0</v>
      </c>
      <c r="DB68" s="80">
        <v>0</v>
      </c>
      <c r="DC68" s="80">
        <v>0</v>
      </c>
      <c r="DD68" s="80">
        <v>0</v>
      </c>
      <c r="DE68" s="80">
        <v>0</v>
      </c>
      <c r="DF68" s="80">
        <v>0</v>
      </c>
      <c r="DG68" s="80">
        <v>0</v>
      </c>
      <c r="DH68" s="80">
        <v>0</v>
      </c>
      <c r="DI68" s="80">
        <v>0</v>
      </c>
      <c r="DJ68" s="80">
        <v>0</v>
      </c>
      <c r="DK68" s="80">
        <v>0</v>
      </c>
      <c r="DL68" s="80">
        <v>0</v>
      </c>
      <c r="DM68" s="80">
        <v>0</v>
      </c>
      <c r="DN68" s="80">
        <v>0</v>
      </c>
      <c r="DO68" s="80">
        <v>0</v>
      </c>
      <c r="DP68" s="80">
        <v>0</v>
      </c>
      <c r="DQ68" s="80">
        <v>0</v>
      </c>
      <c r="DR68" s="80">
        <v>0</v>
      </c>
      <c r="DS68" s="80">
        <v>0</v>
      </c>
      <c r="DT68" s="85"/>
    </row>
    <row r="69" s="43" customFormat="1" spans="1:124">
      <c r="A69" s="75" t="s">
        <v>314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 s="80">
        <v>0</v>
      </c>
      <c r="AG69" s="80">
        <v>0</v>
      </c>
      <c r="AH69" s="80">
        <v>0</v>
      </c>
      <c r="AI69" s="80">
        <v>0</v>
      </c>
      <c r="AJ69" s="80">
        <v>0</v>
      </c>
      <c r="AK69" s="80">
        <v>0</v>
      </c>
      <c r="AL69" s="80">
        <v>0</v>
      </c>
      <c r="AM69" s="80">
        <v>0</v>
      </c>
      <c r="AN69" s="80">
        <v>0</v>
      </c>
      <c r="AO69" s="80">
        <v>0</v>
      </c>
      <c r="AP69" s="80">
        <v>0</v>
      </c>
      <c r="AQ69" s="80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0</v>
      </c>
      <c r="AY69" s="80">
        <v>0</v>
      </c>
      <c r="AZ69" s="80">
        <v>0</v>
      </c>
      <c r="BA69" s="80">
        <v>0</v>
      </c>
      <c r="BB69" s="80">
        <v>0</v>
      </c>
      <c r="BC69" s="80">
        <v>0</v>
      </c>
      <c r="BD69" s="80">
        <v>0</v>
      </c>
      <c r="BE69" s="80">
        <v>0</v>
      </c>
      <c r="BF69" s="80">
        <v>0</v>
      </c>
      <c r="BG69" s="80">
        <v>0</v>
      </c>
      <c r="BH69" s="80">
        <v>0</v>
      </c>
      <c r="BI69" s="80">
        <v>0</v>
      </c>
      <c r="BJ69" s="80">
        <v>0</v>
      </c>
      <c r="BK69" s="80">
        <v>0</v>
      </c>
      <c r="BL69" s="80">
        <v>0</v>
      </c>
      <c r="BM69" s="80">
        <v>0</v>
      </c>
      <c r="BN69" s="80">
        <v>0</v>
      </c>
      <c r="BO69" s="80">
        <v>0</v>
      </c>
      <c r="BP69" s="80">
        <v>0</v>
      </c>
      <c r="BQ69" s="80">
        <v>0</v>
      </c>
      <c r="BR69" s="80">
        <v>0</v>
      </c>
      <c r="BS69" s="80">
        <v>0</v>
      </c>
      <c r="BT69" s="80">
        <v>0</v>
      </c>
      <c r="BU69" s="80">
        <v>0</v>
      </c>
      <c r="BV69" s="80">
        <v>0</v>
      </c>
      <c r="BW69" s="80">
        <v>0</v>
      </c>
      <c r="BX69" s="80">
        <v>0</v>
      </c>
      <c r="BY69" s="80">
        <v>0</v>
      </c>
      <c r="BZ69" s="80">
        <v>0</v>
      </c>
      <c r="CA69" s="80">
        <v>0</v>
      </c>
      <c r="CB69" s="80">
        <v>0</v>
      </c>
      <c r="CC69" s="80">
        <v>0</v>
      </c>
      <c r="CD69" s="80">
        <v>0</v>
      </c>
      <c r="CE69" s="80">
        <v>0</v>
      </c>
      <c r="CF69" s="80">
        <v>0</v>
      </c>
      <c r="CG69" s="80">
        <v>0</v>
      </c>
      <c r="CH69" s="80">
        <v>0</v>
      </c>
      <c r="CI69" s="80">
        <v>0</v>
      </c>
      <c r="CJ69" s="80">
        <v>0</v>
      </c>
      <c r="CK69" s="80">
        <v>0</v>
      </c>
      <c r="CL69" s="80">
        <v>0</v>
      </c>
      <c r="CM69" s="80">
        <v>0</v>
      </c>
      <c r="CN69" s="80">
        <v>0</v>
      </c>
      <c r="CO69" s="80">
        <v>0</v>
      </c>
      <c r="CP69" s="80">
        <v>0</v>
      </c>
      <c r="CQ69" s="80">
        <v>0</v>
      </c>
      <c r="CR69" s="80">
        <v>0</v>
      </c>
      <c r="CS69" s="80">
        <v>0</v>
      </c>
      <c r="CT69" s="80">
        <v>0</v>
      </c>
      <c r="CU69" s="80">
        <v>0</v>
      </c>
      <c r="CV69" s="80">
        <v>0</v>
      </c>
      <c r="CW69" s="80">
        <v>0</v>
      </c>
      <c r="CX69" s="80">
        <v>0</v>
      </c>
      <c r="CY69" s="80">
        <v>0</v>
      </c>
      <c r="CZ69" s="80">
        <v>0</v>
      </c>
      <c r="DA69" s="80">
        <v>0</v>
      </c>
      <c r="DB69" s="80">
        <v>0</v>
      </c>
      <c r="DC69" s="80">
        <v>0</v>
      </c>
      <c r="DD69" s="80">
        <v>0</v>
      </c>
      <c r="DE69" s="80">
        <v>0</v>
      </c>
      <c r="DF69" s="80">
        <v>0</v>
      </c>
      <c r="DG69" s="80">
        <v>0</v>
      </c>
      <c r="DH69" s="80">
        <v>0</v>
      </c>
      <c r="DI69" s="80">
        <v>0</v>
      </c>
      <c r="DJ69" s="80">
        <v>0</v>
      </c>
      <c r="DK69" s="80">
        <v>0</v>
      </c>
      <c r="DL69" s="80">
        <v>0</v>
      </c>
      <c r="DM69" s="80">
        <v>0</v>
      </c>
      <c r="DN69" s="80">
        <v>0</v>
      </c>
      <c r="DO69" s="80">
        <v>0</v>
      </c>
      <c r="DP69" s="80">
        <v>0</v>
      </c>
      <c r="DQ69" s="80">
        <v>0</v>
      </c>
      <c r="DR69" s="80">
        <v>0</v>
      </c>
      <c r="DS69" s="80">
        <v>0</v>
      </c>
      <c r="DT69" s="85"/>
    </row>
    <row r="70" s="43" customFormat="1" spans="1:124">
      <c r="A70" s="71" t="s">
        <v>315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</v>
      </c>
      <c r="M70" s="80">
        <v>0</v>
      </c>
      <c r="N70" s="80">
        <v>0</v>
      </c>
      <c r="O70" s="80">
        <v>0</v>
      </c>
      <c r="P70" s="80">
        <v>0</v>
      </c>
      <c r="Q70" s="80">
        <v>0</v>
      </c>
      <c r="R70" s="80">
        <v>0</v>
      </c>
      <c r="S70" s="80">
        <v>0</v>
      </c>
      <c r="T70" s="80">
        <v>0</v>
      </c>
      <c r="U70" s="80">
        <v>0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0">
        <v>0</v>
      </c>
      <c r="AD70" s="80">
        <v>0</v>
      </c>
      <c r="AE70" s="80">
        <v>0</v>
      </c>
      <c r="AF70" s="80">
        <v>0</v>
      </c>
      <c r="AG70" s="80">
        <v>0</v>
      </c>
      <c r="AH70" s="80">
        <v>0</v>
      </c>
      <c r="AI70" s="80">
        <v>0</v>
      </c>
      <c r="AJ70" s="80">
        <v>0</v>
      </c>
      <c r="AK70" s="80">
        <v>0</v>
      </c>
      <c r="AL70" s="80">
        <v>0</v>
      </c>
      <c r="AM70" s="80">
        <v>0</v>
      </c>
      <c r="AN70" s="80">
        <v>0</v>
      </c>
      <c r="AO70" s="80">
        <v>0</v>
      </c>
      <c r="AP70" s="80">
        <v>0</v>
      </c>
      <c r="AQ70" s="80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0</v>
      </c>
      <c r="AW70" s="80">
        <v>0</v>
      </c>
      <c r="AX70" s="80">
        <v>0</v>
      </c>
      <c r="AY70" s="80">
        <v>0</v>
      </c>
      <c r="AZ70" s="80">
        <v>0</v>
      </c>
      <c r="BA70" s="80">
        <v>0</v>
      </c>
      <c r="BB70" s="80">
        <v>0</v>
      </c>
      <c r="BC70" s="80">
        <v>0</v>
      </c>
      <c r="BD70" s="80">
        <v>0</v>
      </c>
      <c r="BE70" s="80">
        <v>0</v>
      </c>
      <c r="BF70" s="80">
        <v>0</v>
      </c>
      <c r="BG70" s="80">
        <v>0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0</v>
      </c>
      <c r="BN70" s="80">
        <v>0</v>
      </c>
      <c r="BO70" s="80">
        <v>0</v>
      </c>
      <c r="BP70" s="80">
        <v>0</v>
      </c>
      <c r="BQ70" s="80">
        <v>0</v>
      </c>
      <c r="BR70" s="80">
        <v>0</v>
      </c>
      <c r="BS70" s="80">
        <v>0</v>
      </c>
      <c r="BT70" s="80">
        <v>0</v>
      </c>
      <c r="BU70" s="80">
        <v>0</v>
      </c>
      <c r="BV70" s="80">
        <v>0</v>
      </c>
      <c r="BW70" s="80">
        <v>0</v>
      </c>
      <c r="BX70" s="80">
        <v>0</v>
      </c>
      <c r="BY70" s="80">
        <v>0</v>
      </c>
      <c r="BZ70" s="80">
        <v>0</v>
      </c>
      <c r="CA70" s="80">
        <v>0</v>
      </c>
      <c r="CB70" s="80">
        <v>0</v>
      </c>
      <c r="CC70" s="80">
        <v>0</v>
      </c>
      <c r="CD70" s="80">
        <v>0</v>
      </c>
      <c r="CE70" s="80">
        <v>0</v>
      </c>
      <c r="CF70" s="80">
        <v>0</v>
      </c>
      <c r="CG70" s="80">
        <v>0</v>
      </c>
      <c r="CH70" s="80">
        <v>0</v>
      </c>
      <c r="CI70" s="80">
        <v>0</v>
      </c>
      <c r="CJ70" s="80">
        <v>0</v>
      </c>
      <c r="CK70" s="80">
        <v>0</v>
      </c>
      <c r="CL70" s="80">
        <v>0</v>
      </c>
      <c r="CM70" s="80">
        <v>0</v>
      </c>
      <c r="CN70" s="80">
        <v>0</v>
      </c>
      <c r="CO70" s="80">
        <v>0</v>
      </c>
      <c r="CP70" s="80">
        <v>0</v>
      </c>
      <c r="CQ70" s="80">
        <v>0</v>
      </c>
      <c r="CR70" s="80">
        <v>0</v>
      </c>
      <c r="CS70" s="80">
        <v>0</v>
      </c>
      <c r="CT70" s="80">
        <v>0</v>
      </c>
      <c r="CU70" s="80">
        <v>0</v>
      </c>
      <c r="CV70" s="80">
        <v>0</v>
      </c>
      <c r="CW70" s="80">
        <v>0</v>
      </c>
      <c r="CX70" s="80">
        <v>0</v>
      </c>
      <c r="CY70" s="80">
        <v>0</v>
      </c>
      <c r="CZ70" s="80">
        <v>0</v>
      </c>
      <c r="DA70" s="80">
        <v>0</v>
      </c>
      <c r="DB70" s="80">
        <v>0</v>
      </c>
      <c r="DC70" s="80">
        <v>0</v>
      </c>
      <c r="DD70" s="80">
        <v>0</v>
      </c>
      <c r="DE70" s="80">
        <v>0</v>
      </c>
      <c r="DF70" s="80">
        <v>0</v>
      </c>
      <c r="DG70" s="80">
        <v>0</v>
      </c>
      <c r="DH70" s="80">
        <v>0</v>
      </c>
      <c r="DI70" s="80">
        <v>0</v>
      </c>
      <c r="DJ70" s="80">
        <v>0</v>
      </c>
      <c r="DK70" s="80">
        <v>0</v>
      </c>
      <c r="DL70" s="80">
        <v>0</v>
      </c>
      <c r="DM70" s="80">
        <v>0</v>
      </c>
      <c r="DN70" s="80">
        <v>0</v>
      </c>
      <c r="DO70" s="80">
        <v>0</v>
      </c>
      <c r="DP70" s="80">
        <v>0</v>
      </c>
      <c r="DQ70" s="80">
        <v>0</v>
      </c>
      <c r="DR70" s="80">
        <v>0</v>
      </c>
      <c r="DS70" s="80">
        <v>0</v>
      </c>
      <c r="DT70" s="85"/>
    </row>
    <row r="71" s="43" customFormat="1" spans="1:124">
      <c r="A71" s="75" t="s">
        <v>316</v>
      </c>
      <c r="B71" s="80">
        <v>10887527.93</v>
      </c>
      <c r="C71" s="80">
        <v>24288760.46</v>
      </c>
      <c r="D71" s="80">
        <v>1055922.75</v>
      </c>
      <c r="E71" s="80">
        <v>2879574.83</v>
      </c>
      <c r="F71" s="80">
        <v>0</v>
      </c>
      <c r="G71" s="80">
        <v>-9369534.35</v>
      </c>
      <c r="H71" s="80">
        <v>-7967195.75999996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-151200</v>
      </c>
      <c r="P71" s="80">
        <v>17353027.23</v>
      </c>
      <c r="Q71" s="80">
        <v>0</v>
      </c>
      <c r="R71" s="80">
        <v>7086933.23</v>
      </c>
      <c r="S71" s="80">
        <v>0</v>
      </c>
      <c r="T71" s="80">
        <v>17007668.89</v>
      </c>
      <c r="U71" s="80">
        <v>0</v>
      </c>
      <c r="V71" s="80">
        <v>-2374553.1</v>
      </c>
      <c r="W71" s="80">
        <v>2719911.44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>
        <v>0</v>
      </c>
      <c r="AD71" s="80">
        <v>0</v>
      </c>
      <c r="AE71" s="80">
        <v>7086933.23</v>
      </c>
      <c r="AF71" s="80">
        <v>0</v>
      </c>
      <c r="AG71" s="80">
        <v>0</v>
      </c>
      <c r="AH71" s="80">
        <v>-151200</v>
      </c>
      <c r="AI71" s="80">
        <v>0</v>
      </c>
      <c r="AJ71" s="80">
        <v>0</v>
      </c>
      <c r="AK71" s="80">
        <v>0</v>
      </c>
      <c r="AL71" s="80">
        <v>0</v>
      </c>
      <c r="AM71" s="80">
        <v>0</v>
      </c>
      <c r="AN71" s="80">
        <v>0</v>
      </c>
      <c r="AO71" s="80">
        <v>0</v>
      </c>
      <c r="AP71" s="80">
        <v>0</v>
      </c>
      <c r="AQ71" s="80">
        <v>0</v>
      </c>
      <c r="AR71" s="80">
        <v>0</v>
      </c>
      <c r="AS71" s="80">
        <v>0</v>
      </c>
      <c r="AT71" s="80">
        <v>0</v>
      </c>
      <c r="AU71" s="80">
        <v>0</v>
      </c>
      <c r="AV71" s="80">
        <v>0</v>
      </c>
      <c r="AW71" s="80">
        <v>0</v>
      </c>
      <c r="AX71" s="80">
        <v>0</v>
      </c>
      <c r="AY71" s="80">
        <v>0</v>
      </c>
      <c r="AZ71" s="80">
        <v>0</v>
      </c>
      <c r="BA71" s="80">
        <v>0</v>
      </c>
      <c r="BB71" s="80">
        <v>0</v>
      </c>
      <c r="BC71" s="80">
        <v>0</v>
      </c>
      <c r="BD71" s="80">
        <v>0</v>
      </c>
      <c r="BE71" s="80">
        <v>0</v>
      </c>
      <c r="BF71" s="80">
        <v>0</v>
      </c>
      <c r="BG71" s="80">
        <v>0</v>
      </c>
      <c r="BH71" s="80">
        <v>0</v>
      </c>
      <c r="BI71" s="80">
        <v>0</v>
      </c>
      <c r="BJ71" s="80">
        <v>0</v>
      </c>
      <c r="BK71" s="80">
        <v>0</v>
      </c>
      <c r="BL71" s="80">
        <v>0</v>
      </c>
      <c r="BM71" s="80">
        <v>0</v>
      </c>
      <c r="BN71" s="80">
        <v>0</v>
      </c>
      <c r="BO71" s="80">
        <v>0</v>
      </c>
      <c r="BP71" s="80">
        <v>0</v>
      </c>
      <c r="BQ71" s="80">
        <v>0</v>
      </c>
      <c r="BR71" s="80">
        <v>0</v>
      </c>
      <c r="BS71" s="80">
        <v>0</v>
      </c>
      <c r="BT71" s="80">
        <v>0</v>
      </c>
      <c r="BU71" s="80">
        <v>0</v>
      </c>
      <c r="BV71" s="80">
        <v>0</v>
      </c>
      <c r="BW71" s="80">
        <v>0</v>
      </c>
      <c r="BX71" s="80">
        <v>0</v>
      </c>
      <c r="BY71" s="80">
        <v>0</v>
      </c>
      <c r="BZ71" s="80">
        <v>0</v>
      </c>
      <c r="CA71" s="80">
        <v>0</v>
      </c>
      <c r="CB71" s="80">
        <v>0</v>
      </c>
      <c r="CC71" s="80">
        <v>0</v>
      </c>
      <c r="CD71" s="80">
        <v>0</v>
      </c>
      <c r="CE71" s="80">
        <v>0</v>
      </c>
      <c r="CF71" s="80">
        <v>0</v>
      </c>
      <c r="CG71" s="80">
        <v>0</v>
      </c>
      <c r="CH71" s="80">
        <v>0</v>
      </c>
      <c r="CI71" s="80">
        <v>0</v>
      </c>
      <c r="CJ71" s="80">
        <v>0</v>
      </c>
      <c r="CK71" s="80">
        <v>0</v>
      </c>
      <c r="CL71" s="80">
        <v>0</v>
      </c>
      <c r="CM71" s="80">
        <v>0</v>
      </c>
      <c r="CN71" s="80">
        <v>0</v>
      </c>
      <c r="CO71" s="80">
        <v>0</v>
      </c>
      <c r="CP71" s="80">
        <v>0</v>
      </c>
      <c r="CQ71" s="80">
        <v>0</v>
      </c>
      <c r="CR71" s="80">
        <v>0</v>
      </c>
      <c r="CS71" s="80">
        <v>0</v>
      </c>
      <c r="CT71" s="80">
        <v>0</v>
      </c>
      <c r="CU71" s="80">
        <v>0</v>
      </c>
      <c r="CV71" s="80">
        <v>0</v>
      </c>
      <c r="CW71" s="80">
        <v>0</v>
      </c>
      <c r="CX71" s="80">
        <v>0</v>
      </c>
      <c r="CY71" s="80">
        <v>0</v>
      </c>
      <c r="CZ71" s="80">
        <v>0</v>
      </c>
      <c r="DA71" s="80">
        <v>0</v>
      </c>
      <c r="DB71" s="80">
        <v>0</v>
      </c>
      <c r="DC71" s="80">
        <v>0</v>
      </c>
      <c r="DD71" s="80">
        <v>0</v>
      </c>
      <c r="DE71" s="80">
        <v>0</v>
      </c>
      <c r="DF71" s="80">
        <v>0</v>
      </c>
      <c r="DG71" s="80">
        <v>0</v>
      </c>
      <c r="DH71" s="80">
        <v>0</v>
      </c>
      <c r="DI71" s="80">
        <v>0</v>
      </c>
      <c r="DJ71" s="80">
        <v>0</v>
      </c>
      <c r="DK71" s="80">
        <v>0</v>
      </c>
      <c r="DL71" s="80">
        <v>0</v>
      </c>
      <c r="DM71" s="80">
        <v>0</v>
      </c>
      <c r="DN71" s="80">
        <v>0</v>
      </c>
      <c r="DO71" s="80">
        <v>0</v>
      </c>
      <c r="DP71" s="80">
        <v>0</v>
      </c>
      <c r="DQ71" s="80">
        <v>0</v>
      </c>
      <c r="DR71" s="80">
        <v>0</v>
      </c>
      <c r="DS71" s="80">
        <v>0</v>
      </c>
      <c r="DT71" s="85"/>
    </row>
    <row r="72" s="43" customFormat="1" spans="1:124">
      <c r="A72" s="75" t="s">
        <v>317</v>
      </c>
      <c r="B72" s="80">
        <v>234997.22</v>
      </c>
      <c r="C72" s="80">
        <v>234997.22</v>
      </c>
      <c r="D72" s="80">
        <v>0</v>
      </c>
      <c r="E72" s="80">
        <v>0</v>
      </c>
      <c r="F72" s="80">
        <v>0</v>
      </c>
      <c r="G72" s="80">
        <v>0</v>
      </c>
      <c r="H72" s="80">
        <v>0</v>
      </c>
      <c r="I72" s="80">
        <v>-26113.38</v>
      </c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261110.6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0</v>
      </c>
      <c r="AE72" s="80">
        <v>0</v>
      </c>
      <c r="AF72" s="80">
        <v>0</v>
      </c>
      <c r="AG72" s="80">
        <v>0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14889.85</v>
      </c>
      <c r="AO72" s="80">
        <v>246220.75</v>
      </c>
      <c r="AP72" s="80">
        <v>18978.62</v>
      </c>
      <c r="AQ72" s="80">
        <v>7589.49</v>
      </c>
      <c r="AR72" s="80">
        <v>8811.85</v>
      </c>
      <c r="AS72" s="80">
        <v>18222.81</v>
      </c>
      <c r="AT72" s="80">
        <v>36287.38</v>
      </c>
      <c r="AU72" s="80">
        <v>18193.26</v>
      </c>
      <c r="AV72" s="80">
        <v>26.44</v>
      </c>
      <c r="AW72" s="80">
        <v>12656.11</v>
      </c>
      <c r="AX72" s="80">
        <v>8042.71</v>
      </c>
      <c r="AY72" s="80">
        <v>4668.37</v>
      </c>
      <c r="AZ72" s="80">
        <v>23395.34</v>
      </c>
      <c r="BA72" s="80">
        <v>61870.22</v>
      </c>
      <c r="BB72" s="80">
        <v>24069.99</v>
      </c>
      <c r="BC72" s="80">
        <v>-0.6</v>
      </c>
      <c r="BD72" s="80">
        <v>-1032.84</v>
      </c>
      <c r="BE72" s="80">
        <v>535.51</v>
      </c>
      <c r="BF72" s="80">
        <v>729.99</v>
      </c>
      <c r="BG72" s="80">
        <v>394.5</v>
      </c>
      <c r="BH72" s="80">
        <v>56.41</v>
      </c>
      <c r="BI72" s="80">
        <v>32.2</v>
      </c>
      <c r="BJ72" s="80">
        <v>2450.61</v>
      </c>
      <c r="BK72" s="80">
        <v>0</v>
      </c>
      <c r="BL72" s="80">
        <v>0.48</v>
      </c>
      <c r="BM72" s="80">
        <v>0</v>
      </c>
      <c r="BN72" s="80">
        <v>0</v>
      </c>
      <c r="BO72" s="80">
        <v>23.36</v>
      </c>
      <c r="BP72" s="80">
        <v>0</v>
      </c>
      <c r="BQ72" s="80">
        <v>0</v>
      </c>
      <c r="BR72" s="80">
        <v>-1.79</v>
      </c>
      <c r="BS72" s="80">
        <v>0</v>
      </c>
      <c r="BT72" s="80">
        <v>0</v>
      </c>
      <c r="BU72" s="80">
        <v>0</v>
      </c>
      <c r="BV72" s="80">
        <v>0</v>
      </c>
      <c r="BW72" s="80">
        <v>23.6</v>
      </c>
      <c r="BX72" s="80">
        <v>35.35</v>
      </c>
      <c r="BY72" s="80">
        <v>8.27</v>
      </c>
      <c r="BZ72" s="80">
        <v>0</v>
      </c>
      <c r="CA72" s="80">
        <v>0</v>
      </c>
      <c r="CB72" s="80">
        <v>-0.01</v>
      </c>
      <c r="CC72" s="80">
        <v>0</v>
      </c>
      <c r="CD72" s="80">
        <v>0</v>
      </c>
      <c r="CE72" s="80">
        <v>0</v>
      </c>
      <c r="CF72" s="80">
        <v>0</v>
      </c>
      <c r="CG72" s="80">
        <v>0</v>
      </c>
      <c r="CH72" s="80">
        <v>0</v>
      </c>
      <c r="CI72" s="80">
        <v>0</v>
      </c>
      <c r="CJ72" s="80">
        <v>0</v>
      </c>
      <c r="CK72" s="80">
        <v>0</v>
      </c>
      <c r="CL72" s="80">
        <v>0</v>
      </c>
      <c r="CM72" s="80">
        <v>0</v>
      </c>
      <c r="CN72" s="80">
        <v>0</v>
      </c>
      <c r="CO72" s="80">
        <v>0</v>
      </c>
      <c r="CP72" s="80">
        <v>0</v>
      </c>
      <c r="CQ72" s="80">
        <v>0</v>
      </c>
      <c r="CR72" s="80">
        <v>0</v>
      </c>
      <c r="CS72" s="80">
        <v>0</v>
      </c>
      <c r="CT72" s="80">
        <v>0</v>
      </c>
      <c r="CU72" s="80">
        <v>0</v>
      </c>
      <c r="CV72" s="80">
        <v>0</v>
      </c>
      <c r="CW72" s="80">
        <v>137.39</v>
      </c>
      <c r="CX72" s="80">
        <v>4.52</v>
      </c>
      <c r="CY72" s="80">
        <v>0</v>
      </c>
      <c r="CZ72" s="80">
        <v>0</v>
      </c>
      <c r="DA72" s="80">
        <v>0</v>
      </c>
      <c r="DB72" s="80">
        <v>0</v>
      </c>
      <c r="DC72" s="80">
        <v>0</v>
      </c>
      <c r="DD72" s="80">
        <v>0</v>
      </c>
      <c r="DE72" s="80">
        <v>11.21</v>
      </c>
      <c r="DF72" s="80">
        <v>0</v>
      </c>
      <c r="DG72" s="80">
        <v>0</v>
      </c>
      <c r="DH72" s="80">
        <v>0</v>
      </c>
      <c r="DI72" s="80">
        <v>0</v>
      </c>
      <c r="DJ72" s="80">
        <v>0</v>
      </c>
      <c r="DK72" s="80">
        <v>0</v>
      </c>
      <c r="DL72" s="80">
        <v>0</v>
      </c>
      <c r="DM72" s="80">
        <v>0</v>
      </c>
      <c r="DN72" s="80">
        <v>0</v>
      </c>
      <c r="DO72" s="80">
        <v>0</v>
      </c>
      <c r="DP72" s="80">
        <v>0</v>
      </c>
      <c r="DQ72" s="80">
        <v>0</v>
      </c>
      <c r="DR72" s="80">
        <v>0</v>
      </c>
      <c r="DS72" s="80">
        <v>0</v>
      </c>
      <c r="DT72" s="85"/>
    </row>
    <row r="73" s="43" customFormat="1" spans="1:124">
      <c r="A73" s="75" t="s">
        <v>318</v>
      </c>
      <c r="B73" s="80">
        <v>166.320000000007</v>
      </c>
      <c r="C73" s="80">
        <v>166.320000000007</v>
      </c>
      <c r="D73" s="80">
        <v>0</v>
      </c>
      <c r="E73" s="80">
        <v>0</v>
      </c>
      <c r="F73" s="80">
        <v>0</v>
      </c>
      <c r="G73" s="80">
        <v>0</v>
      </c>
      <c r="H73" s="80">
        <v>0</v>
      </c>
      <c r="I73" s="80">
        <v>0</v>
      </c>
      <c r="J73" s="80">
        <v>0</v>
      </c>
      <c r="K73" s="80">
        <v>0</v>
      </c>
      <c r="L73" s="80">
        <v>0</v>
      </c>
      <c r="M73" s="80">
        <v>0</v>
      </c>
      <c r="N73" s="80">
        <v>0</v>
      </c>
      <c r="O73" s="80">
        <v>166.320000000007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0">
        <v>0</v>
      </c>
      <c r="AC73" s="80">
        <v>0</v>
      </c>
      <c r="AD73" s="80">
        <v>0</v>
      </c>
      <c r="AE73" s="80">
        <v>0</v>
      </c>
      <c r="AF73" s="80">
        <v>0</v>
      </c>
      <c r="AG73" s="80">
        <v>0</v>
      </c>
      <c r="AH73" s="80">
        <v>0</v>
      </c>
      <c r="AI73" s="80">
        <v>0</v>
      </c>
      <c r="AJ73" s="80">
        <v>0</v>
      </c>
      <c r="AK73" s="80">
        <v>0</v>
      </c>
      <c r="AL73" s="80">
        <v>0</v>
      </c>
      <c r="AM73" s="80">
        <v>0</v>
      </c>
      <c r="AN73" s="80">
        <v>9.43</v>
      </c>
      <c r="AO73" s="80">
        <v>156.89</v>
      </c>
      <c r="AP73" s="80">
        <v>0</v>
      </c>
      <c r="AQ73" s="80">
        <v>0</v>
      </c>
      <c r="AR73" s="80">
        <v>18.87</v>
      </c>
      <c r="AS73" s="80">
        <v>0</v>
      </c>
      <c r="AT73" s="80">
        <v>0</v>
      </c>
      <c r="AU73" s="80">
        <v>0</v>
      </c>
      <c r="AV73" s="80">
        <v>0</v>
      </c>
      <c r="AW73" s="80">
        <v>100.29</v>
      </c>
      <c r="AX73" s="80">
        <v>0</v>
      </c>
      <c r="AY73" s="80">
        <v>0</v>
      </c>
      <c r="AZ73" s="80">
        <v>9.43</v>
      </c>
      <c r="BA73" s="80">
        <v>0</v>
      </c>
      <c r="BB73" s="80">
        <v>0</v>
      </c>
      <c r="BC73" s="80">
        <v>0</v>
      </c>
      <c r="BD73" s="80">
        <v>0</v>
      </c>
      <c r="BE73" s="80">
        <v>0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0</v>
      </c>
      <c r="BM73" s="80">
        <v>0</v>
      </c>
      <c r="BN73" s="80">
        <v>0</v>
      </c>
      <c r="BO73" s="80">
        <v>0</v>
      </c>
      <c r="BP73" s="80">
        <v>0</v>
      </c>
      <c r="BQ73" s="80">
        <v>0</v>
      </c>
      <c r="BR73" s="80">
        <v>9.43</v>
      </c>
      <c r="BS73" s="80">
        <v>0</v>
      </c>
      <c r="BT73" s="80">
        <v>0</v>
      </c>
      <c r="BU73" s="80">
        <v>0</v>
      </c>
      <c r="BV73" s="80">
        <v>0</v>
      </c>
      <c r="BW73" s="80">
        <v>0</v>
      </c>
      <c r="BX73" s="80">
        <v>0</v>
      </c>
      <c r="BY73" s="80">
        <v>0</v>
      </c>
      <c r="BZ73" s="80">
        <v>0</v>
      </c>
      <c r="CA73" s="80">
        <v>0</v>
      </c>
      <c r="CB73" s="80">
        <v>0</v>
      </c>
      <c r="CC73" s="80">
        <v>0</v>
      </c>
      <c r="CD73" s="80">
        <v>0</v>
      </c>
      <c r="CE73" s="80">
        <v>0</v>
      </c>
      <c r="CF73" s="80">
        <v>0</v>
      </c>
      <c r="CG73" s="80">
        <v>0</v>
      </c>
      <c r="CH73" s="80">
        <v>0</v>
      </c>
      <c r="CI73" s="80">
        <v>0</v>
      </c>
      <c r="CJ73" s="80">
        <v>0</v>
      </c>
      <c r="CK73" s="80">
        <v>0</v>
      </c>
      <c r="CL73" s="80">
        <v>0</v>
      </c>
      <c r="CM73" s="80">
        <v>0</v>
      </c>
      <c r="CN73" s="80">
        <v>0</v>
      </c>
      <c r="CO73" s="80">
        <v>0</v>
      </c>
      <c r="CP73" s="80">
        <v>0</v>
      </c>
      <c r="CQ73" s="80">
        <v>0</v>
      </c>
      <c r="CR73" s="80">
        <v>0</v>
      </c>
      <c r="CS73" s="80">
        <v>0</v>
      </c>
      <c r="CT73" s="80">
        <v>0</v>
      </c>
      <c r="CU73" s="80">
        <v>0</v>
      </c>
      <c r="CV73" s="80">
        <v>0</v>
      </c>
      <c r="CW73" s="80">
        <v>18.87</v>
      </c>
      <c r="CX73" s="80">
        <v>0</v>
      </c>
      <c r="CY73" s="80">
        <v>0</v>
      </c>
      <c r="CZ73" s="80">
        <v>0</v>
      </c>
      <c r="DA73" s="80">
        <v>0</v>
      </c>
      <c r="DB73" s="80">
        <v>0</v>
      </c>
      <c r="DC73" s="80">
        <v>0</v>
      </c>
      <c r="DD73" s="80">
        <v>0</v>
      </c>
      <c r="DE73" s="80">
        <v>0</v>
      </c>
      <c r="DF73" s="80">
        <v>0</v>
      </c>
      <c r="DG73" s="80">
        <v>0</v>
      </c>
      <c r="DH73" s="80">
        <v>0</v>
      </c>
      <c r="DI73" s="80">
        <v>0</v>
      </c>
      <c r="DJ73" s="80">
        <v>0</v>
      </c>
      <c r="DK73" s="80">
        <v>0</v>
      </c>
      <c r="DL73" s="80">
        <v>0</v>
      </c>
      <c r="DM73" s="80">
        <v>0</v>
      </c>
      <c r="DN73" s="80">
        <v>0</v>
      </c>
      <c r="DO73" s="80">
        <v>0</v>
      </c>
      <c r="DP73" s="80">
        <v>0</v>
      </c>
      <c r="DQ73" s="80">
        <v>0</v>
      </c>
      <c r="DR73" s="80">
        <v>0</v>
      </c>
      <c r="DS73" s="80">
        <v>0</v>
      </c>
      <c r="DT73" s="85"/>
    </row>
    <row r="74" s="43" customFormat="1" spans="1:124">
      <c r="A74" s="75" t="s">
        <v>319</v>
      </c>
      <c r="B74" s="80">
        <v>11091.84</v>
      </c>
      <c r="C74" s="80">
        <v>11091.84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11091.84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0</v>
      </c>
      <c r="AG74" s="80">
        <v>0</v>
      </c>
      <c r="AH74" s="80">
        <v>0</v>
      </c>
      <c r="AI74" s="80">
        <v>0</v>
      </c>
      <c r="AJ74" s="80">
        <v>0</v>
      </c>
      <c r="AK74" s="80">
        <v>0</v>
      </c>
      <c r="AL74" s="80">
        <v>0</v>
      </c>
      <c r="AM74" s="80">
        <v>0</v>
      </c>
      <c r="AN74" s="80">
        <v>0</v>
      </c>
      <c r="AO74" s="80">
        <v>0</v>
      </c>
      <c r="AP74" s="80">
        <v>0</v>
      </c>
      <c r="AQ74" s="80">
        <v>0</v>
      </c>
      <c r="AR74" s="80">
        <v>0</v>
      </c>
      <c r="AS74" s="80">
        <v>0</v>
      </c>
      <c r="AT74" s="80">
        <v>0</v>
      </c>
      <c r="AU74" s="80">
        <v>0</v>
      </c>
      <c r="AV74" s="80">
        <v>0</v>
      </c>
      <c r="AW74" s="80">
        <v>0</v>
      </c>
      <c r="AX74" s="80">
        <v>0</v>
      </c>
      <c r="AY74" s="80">
        <v>0</v>
      </c>
      <c r="AZ74" s="80">
        <v>0</v>
      </c>
      <c r="BA74" s="80">
        <v>0</v>
      </c>
      <c r="BB74" s="80">
        <v>0</v>
      </c>
      <c r="BC74" s="80">
        <v>0</v>
      </c>
      <c r="BD74" s="80">
        <v>0</v>
      </c>
      <c r="BE74" s="80">
        <v>0</v>
      </c>
      <c r="BF74" s="80">
        <v>0</v>
      </c>
      <c r="BG74" s="80">
        <v>0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0">
        <v>0</v>
      </c>
      <c r="BU74" s="80">
        <v>0</v>
      </c>
      <c r="BV74" s="80">
        <v>0</v>
      </c>
      <c r="BW74" s="80">
        <v>0</v>
      </c>
      <c r="BX74" s="80">
        <v>0</v>
      </c>
      <c r="BY74" s="80">
        <v>0</v>
      </c>
      <c r="BZ74" s="80">
        <v>0</v>
      </c>
      <c r="CA74" s="80">
        <v>0</v>
      </c>
      <c r="CB74" s="80">
        <v>0</v>
      </c>
      <c r="CC74" s="80">
        <v>0</v>
      </c>
      <c r="CD74" s="80">
        <v>0</v>
      </c>
      <c r="CE74" s="80">
        <v>0</v>
      </c>
      <c r="CF74" s="80">
        <v>0</v>
      </c>
      <c r="CG74" s="80">
        <v>0</v>
      </c>
      <c r="CH74" s="80">
        <v>0</v>
      </c>
      <c r="CI74" s="80">
        <v>0</v>
      </c>
      <c r="CJ74" s="80">
        <v>0</v>
      </c>
      <c r="CK74" s="80">
        <v>0</v>
      </c>
      <c r="CL74" s="80">
        <v>0</v>
      </c>
      <c r="CM74" s="80">
        <v>0</v>
      </c>
      <c r="CN74" s="80">
        <v>0</v>
      </c>
      <c r="CO74" s="80">
        <v>0</v>
      </c>
      <c r="CP74" s="80">
        <v>0</v>
      </c>
      <c r="CQ74" s="80">
        <v>0</v>
      </c>
      <c r="CR74" s="80">
        <v>0</v>
      </c>
      <c r="CS74" s="80">
        <v>0</v>
      </c>
      <c r="CT74" s="80">
        <v>0</v>
      </c>
      <c r="CU74" s="80">
        <v>0</v>
      </c>
      <c r="CV74" s="80">
        <v>0</v>
      </c>
      <c r="CW74" s="80">
        <v>0</v>
      </c>
      <c r="CX74" s="80">
        <v>0</v>
      </c>
      <c r="CY74" s="80">
        <v>0</v>
      </c>
      <c r="CZ74" s="80">
        <v>0</v>
      </c>
      <c r="DA74" s="80">
        <v>0</v>
      </c>
      <c r="DB74" s="80">
        <v>0</v>
      </c>
      <c r="DC74" s="80">
        <v>0</v>
      </c>
      <c r="DD74" s="80">
        <v>0</v>
      </c>
      <c r="DE74" s="80">
        <v>0</v>
      </c>
      <c r="DF74" s="80">
        <v>0</v>
      </c>
      <c r="DG74" s="80">
        <v>0</v>
      </c>
      <c r="DH74" s="80">
        <v>0</v>
      </c>
      <c r="DI74" s="80">
        <v>0</v>
      </c>
      <c r="DJ74" s="80">
        <v>0</v>
      </c>
      <c r="DK74" s="80">
        <v>0</v>
      </c>
      <c r="DL74" s="80">
        <v>0</v>
      </c>
      <c r="DM74" s="80">
        <v>0</v>
      </c>
      <c r="DN74" s="80">
        <v>0</v>
      </c>
      <c r="DO74" s="80">
        <v>0</v>
      </c>
      <c r="DP74" s="80">
        <v>0</v>
      </c>
      <c r="DQ74" s="80">
        <v>0</v>
      </c>
      <c r="DR74" s="80">
        <v>0</v>
      </c>
      <c r="DS74" s="80">
        <v>0</v>
      </c>
      <c r="DT74" s="85"/>
    </row>
    <row r="75" s="64" customFormat="1" spans="1:123">
      <c r="A75" s="69" t="s">
        <v>320</v>
      </c>
      <c r="B75" s="80">
        <v>75760582.61</v>
      </c>
      <c r="C75" s="80">
        <v>63649972.78</v>
      </c>
      <c r="D75" s="80">
        <v>11660108.58</v>
      </c>
      <c r="E75" s="80">
        <v>266575.53</v>
      </c>
      <c r="F75" s="80">
        <v>132953.45</v>
      </c>
      <c r="G75" s="80">
        <v>1305930.46</v>
      </c>
      <c r="H75" s="80">
        <v>-1254958.19</v>
      </c>
      <c r="I75" s="80">
        <v>13519047.44</v>
      </c>
      <c r="J75" s="80">
        <v>0</v>
      </c>
      <c r="K75" s="80">
        <v>0</v>
      </c>
      <c r="L75" s="80">
        <v>0</v>
      </c>
      <c r="M75" s="80">
        <v>249285.77</v>
      </c>
      <c r="N75" s="80">
        <v>386844.11</v>
      </c>
      <c r="O75" s="80">
        <v>36004450.78</v>
      </c>
      <c r="P75" s="80">
        <v>3988404.71</v>
      </c>
      <c r="Q75" s="80">
        <v>8181099</v>
      </c>
      <c r="R75" s="80">
        <v>1320840.97</v>
      </c>
      <c r="S75" s="80">
        <v>1599278.64</v>
      </c>
      <c r="T75" s="80">
        <v>1024452.13</v>
      </c>
      <c r="U75" s="80">
        <v>248353.44</v>
      </c>
      <c r="V75" s="80">
        <v>795161.42</v>
      </c>
      <c r="W75" s="80">
        <v>321159.08</v>
      </c>
      <c r="X75" s="80">
        <v>292432.46</v>
      </c>
      <c r="Y75" s="80">
        <v>111612.79</v>
      </c>
      <c r="Z75" s="80">
        <v>2164574.33</v>
      </c>
      <c r="AA75" s="80">
        <v>2230504.4</v>
      </c>
      <c r="AB75" s="80">
        <v>1662492.7</v>
      </c>
      <c r="AC75" s="80">
        <v>1719482.32</v>
      </c>
      <c r="AD75" s="80">
        <v>405358.11</v>
      </c>
      <c r="AE75" s="80">
        <v>335366.2</v>
      </c>
      <c r="AF75" s="80">
        <v>580116.66</v>
      </c>
      <c r="AG75" s="80">
        <v>430269.37</v>
      </c>
      <c r="AH75" s="80">
        <v>5433009.04</v>
      </c>
      <c r="AI75" s="80">
        <v>357085.21</v>
      </c>
      <c r="AJ75" s="80">
        <v>751513.95</v>
      </c>
      <c r="AK75" s="80">
        <v>9311468.64</v>
      </c>
      <c r="AL75" s="80">
        <v>290218.09</v>
      </c>
      <c r="AM75" s="80">
        <v>300058.84</v>
      </c>
      <c r="AN75" s="80">
        <v>1269065.91</v>
      </c>
      <c r="AO75" s="80">
        <v>17861761.73</v>
      </c>
      <c r="AP75" s="80">
        <v>638773.66</v>
      </c>
      <c r="AQ75" s="80">
        <v>633905.98</v>
      </c>
      <c r="AR75" s="80">
        <v>731564.6</v>
      </c>
      <c r="AS75" s="80">
        <v>895983.68</v>
      </c>
      <c r="AT75" s="80">
        <v>704940.13</v>
      </c>
      <c r="AU75" s="80">
        <v>691695.6</v>
      </c>
      <c r="AV75" s="80">
        <v>247420.28</v>
      </c>
      <c r="AW75" s="80">
        <v>718951.48</v>
      </c>
      <c r="AX75" s="80">
        <v>417140.88</v>
      </c>
      <c r="AY75" s="80">
        <v>347349.45</v>
      </c>
      <c r="AZ75" s="80">
        <v>528010.73</v>
      </c>
      <c r="BA75" s="80">
        <v>550569.29</v>
      </c>
      <c r="BB75" s="80">
        <v>569788.63</v>
      </c>
      <c r="BC75" s="80">
        <v>277231.65</v>
      </c>
      <c r="BD75" s="80">
        <v>344057.88</v>
      </c>
      <c r="BE75" s="80">
        <v>281480.95</v>
      </c>
      <c r="BF75" s="80">
        <v>374535.45</v>
      </c>
      <c r="BG75" s="80">
        <v>182622.09</v>
      </c>
      <c r="BH75" s="80">
        <v>193179.05</v>
      </c>
      <c r="BI75" s="80">
        <v>256303.65</v>
      </c>
      <c r="BJ75" s="80">
        <v>428492.52</v>
      </c>
      <c r="BK75" s="80">
        <v>251703.26</v>
      </c>
      <c r="BL75" s="80">
        <v>147914.49</v>
      </c>
      <c r="BM75" s="80">
        <v>191132.67</v>
      </c>
      <c r="BN75" s="80">
        <v>173395.79</v>
      </c>
      <c r="BO75" s="80">
        <v>193190</v>
      </c>
      <c r="BP75" s="80">
        <v>185304.29</v>
      </c>
      <c r="BQ75" s="80">
        <v>146287.1</v>
      </c>
      <c r="BR75" s="80">
        <v>249292.14</v>
      </c>
      <c r="BS75" s="80">
        <v>98474.42</v>
      </c>
      <c r="BT75" s="80">
        <v>120602.37</v>
      </c>
      <c r="BU75" s="80">
        <v>55631.07</v>
      </c>
      <c r="BV75" s="80">
        <v>122253.84</v>
      </c>
      <c r="BW75" s="80">
        <v>148512.59</v>
      </c>
      <c r="BX75" s="80">
        <v>284378.16</v>
      </c>
      <c r="BY75" s="80">
        <v>527587.51</v>
      </c>
      <c r="BZ75" s="80">
        <v>101541.97</v>
      </c>
      <c r="CA75" s="80">
        <v>137482.69</v>
      </c>
      <c r="CB75" s="80">
        <v>69660.69</v>
      </c>
      <c r="CC75" s="80">
        <v>98266.4</v>
      </c>
      <c r="CD75" s="80">
        <v>70599.98</v>
      </c>
      <c r="CE75" s="80">
        <v>108431.5</v>
      </c>
      <c r="CF75" s="80">
        <v>159381.36</v>
      </c>
      <c r="CG75" s="80">
        <v>147336.62</v>
      </c>
      <c r="CH75" s="80">
        <v>105713.48</v>
      </c>
      <c r="CI75" s="80">
        <v>110556.84</v>
      </c>
      <c r="CJ75" s="80">
        <v>137315.15</v>
      </c>
      <c r="CK75" s="80">
        <v>80784.62</v>
      </c>
      <c r="CL75" s="80">
        <v>92452.54</v>
      </c>
      <c r="CM75" s="80">
        <v>174366.59</v>
      </c>
      <c r="CN75" s="80">
        <v>62413.29</v>
      </c>
      <c r="CO75" s="80">
        <v>113295.17</v>
      </c>
      <c r="CP75" s="80">
        <v>73459.43</v>
      </c>
      <c r="CQ75" s="80">
        <v>112185.78</v>
      </c>
      <c r="CR75" s="80">
        <v>49197.97</v>
      </c>
      <c r="CS75" s="80">
        <v>119476.29</v>
      </c>
      <c r="CT75" s="80">
        <v>107153.32</v>
      </c>
      <c r="CU75" s="80">
        <v>247061.46</v>
      </c>
      <c r="CV75" s="80">
        <v>117597.47</v>
      </c>
      <c r="CW75" s="80">
        <v>177587.83</v>
      </c>
      <c r="CX75" s="80">
        <v>95158.81</v>
      </c>
      <c r="CY75" s="80">
        <v>115867.14</v>
      </c>
      <c r="CZ75" s="80">
        <v>88871.18</v>
      </c>
      <c r="DA75" s="80">
        <v>223560.8</v>
      </c>
      <c r="DB75" s="80">
        <v>96295.74</v>
      </c>
      <c r="DC75" s="80">
        <v>111673.64</v>
      </c>
      <c r="DD75" s="80">
        <v>125525.37</v>
      </c>
      <c r="DE75" s="80">
        <v>89939.21</v>
      </c>
      <c r="DF75" s="80">
        <v>110648.78</v>
      </c>
      <c r="DG75" s="80">
        <v>157920.52</v>
      </c>
      <c r="DH75" s="80">
        <v>30364.97</v>
      </c>
      <c r="DI75" s="80">
        <v>152436.18</v>
      </c>
      <c r="DJ75" s="80">
        <v>116624.86</v>
      </c>
      <c r="DK75" s="80">
        <v>173533.62</v>
      </c>
      <c r="DL75" s="80">
        <v>87594.29</v>
      </c>
      <c r="DM75" s="80">
        <v>64571.94</v>
      </c>
      <c r="DN75" s="80">
        <v>81211.9</v>
      </c>
      <c r="DO75" s="80">
        <v>43361.42</v>
      </c>
      <c r="DP75" s="80">
        <v>61144</v>
      </c>
      <c r="DQ75" s="80">
        <v>36802.06</v>
      </c>
      <c r="DR75" s="80">
        <v>72611.97</v>
      </c>
      <c r="DS75" s="80">
        <v>43067.56</v>
      </c>
    </row>
    <row r="76" s="43" customFormat="1" spans="1:124">
      <c r="A76" s="75" t="s">
        <v>321</v>
      </c>
      <c r="B76" s="80">
        <v>1150844.63</v>
      </c>
      <c r="C76" s="80">
        <v>1063282</v>
      </c>
      <c r="D76" s="80">
        <v>76213.33</v>
      </c>
      <c r="E76" s="80">
        <v>0</v>
      </c>
      <c r="F76" s="80">
        <v>1726.63</v>
      </c>
      <c r="G76" s="80">
        <v>9622.67</v>
      </c>
      <c r="H76" s="80">
        <v>0</v>
      </c>
      <c r="I76" s="80">
        <v>-12038.73</v>
      </c>
      <c r="J76" s="80">
        <v>0</v>
      </c>
      <c r="K76" s="80">
        <v>0</v>
      </c>
      <c r="L76" s="80">
        <v>0</v>
      </c>
      <c r="M76" s="80">
        <v>-46.9</v>
      </c>
      <c r="N76" s="80">
        <v>-226.22</v>
      </c>
      <c r="O76" s="80">
        <v>851147.65</v>
      </c>
      <c r="P76" s="80">
        <v>155650.86</v>
      </c>
      <c r="Q76" s="80">
        <v>334.820000000007</v>
      </c>
      <c r="R76" s="80">
        <v>68460.52</v>
      </c>
      <c r="S76" s="80">
        <v>-30.32</v>
      </c>
      <c r="T76" s="80">
        <v>146844.57</v>
      </c>
      <c r="U76" s="80">
        <v>28.25</v>
      </c>
      <c r="V76" s="80">
        <v>6560.28</v>
      </c>
      <c r="W76" s="80">
        <v>2248.08</v>
      </c>
      <c r="X76" s="80">
        <v>-108.89</v>
      </c>
      <c r="Y76" s="80">
        <v>-27.17</v>
      </c>
      <c r="Z76" s="80">
        <v>959.150000000001</v>
      </c>
      <c r="AA76" s="80">
        <v>-46.0999999999999</v>
      </c>
      <c r="AB76" s="80">
        <v>-205.419999999998</v>
      </c>
      <c r="AC76" s="80">
        <v>-236.75</v>
      </c>
      <c r="AD76" s="80">
        <v>2118.77</v>
      </c>
      <c r="AE76" s="80">
        <v>8585.35</v>
      </c>
      <c r="AF76" s="80">
        <v>57756.4</v>
      </c>
      <c r="AG76" s="80">
        <v>472.39</v>
      </c>
      <c r="AH76" s="80">
        <v>279104.79</v>
      </c>
      <c r="AI76" s="80">
        <v>0</v>
      </c>
      <c r="AJ76" s="80">
        <v>-18.57</v>
      </c>
      <c r="AK76" s="80">
        <v>-1246.13</v>
      </c>
      <c r="AL76" s="80">
        <v>0</v>
      </c>
      <c r="AM76" s="80">
        <v>0</v>
      </c>
      <c r="AN76" s="80">
        <v>13738.99</v>
      </c>
      <c r="AO76" s="80">
        <v>559096.18</v>
      </c>
      <c r="AP76" s="80">
        <v>19669.41</v>
      </c>
      <c r="AQ76" s="80">
        <v>27398.86</v>
      </c>
      <c r="AR76" s="80">
        <v>25053.74</v>
      </c>
      <c r="AS76" s="80">
        <v>24524.59</v>
      </c>
      <c r="AT76" s="80">
        <v>27446.58</v>
      </c>
      <c r="AU76" s="80">
        <v>24725.45</v>
      </c>
      <c r="AV76" s="80">
        <v>8735.69</v>
      </c>
      <c r="AW76" s="80">
        <v>28401.14</v>
      </c>
      <c r="AX76" s="80">
        <v>9033.1</v>
      </c>
      <c r="AY76" s="80">
        <v>5763.89</v>
      </c>
      <c r="AZ76" s="80">
        <v>79387.58</v>
      </c>
      <c r="BA76" s="80">
        <v>9807.67</v>
      </c>
      <c r="BB76" s="80">
        <v>8427.77</v>
      </c>
      <c r="BC76" s="80">
        <v>6753.65</v>
      </c>
      <c r="BD76" s="80">
        <v>8564.28</v>
      </c>
      <c r="BE76" s="80">
        <v>9659.59</v>
      </c>
      <c r="BF76" s="80">
        <v>7568.67</v>
      </c>
      <c r="BG76" s="80">
        <v>6515.86</v>
      </c>
      <c r="BH76" s="80">
        <v>4944.78</v>
      </c>
      <c r="BI76" s="80">
        <v>6994.95</v>
      </c>
      <c r="BJ76" s="80">
        <v>10617.82</v>
      </c>
      <c r="BK76" s="80">
        <v>1502.06</v>
      </c>
      <c r="BL76" s="80">
        <v>3654.43</v>
      </c>
      <c r="BM76" s="80">
        <v>1997.62</v>
      </c>
      <c r="BN76" s="80">
        <v>2598.47</v>
      </c>
      <c r="BO76" s="80">
        <v>2328.88</v>
      </c>
      <c r="BP76" s="80">
        <v>4205.37</v>
      </c>
      <c r="BQ76" s="80">
        <v>2639.81</v>
      </c>
      <c r="BR76" s="80">
        <v>3188.66</v>
      </c>
      <c r="BS76" s="80">
        <v>1730.45</v>
      </c>
      <c r="BT76" s="80">
        <v>2585.29</v>
      </c>
      <c r="BU76" s="80">
        <v>283.74</v>
      </c>
      <c r="BV76" s="80">
        <v>1640.26</v>
      </c>
      <c r="BW76" s="80">
        <v>3771.12</v>
      </c>
      <c r="BX76" s="80">
        <v>773.18</v>
      </c>
      <c r="BY76" s="80">
        <v>151218.03</v>
      </c>
      <c r="BZ76" s="80">
        <v>0</v>
      </c>
      <c r="CA76" s="80">
        <v>0</v>
      </c>
      <c r="CB76" s="80">
        <v>0</v>
      </c>
      <c r="CC76" s="80">
        <v>0</v>
      </c>
      <c r="CD76" s="80">
        <v>245.56</v>
      </c>
      <c r="CE76" s="80">
        <v>0</v>
      </c>
      <c r="CF76" s="80">
        <v>0</v>
      </c>
      <c r="CG76" s="80">
        <v>0</v>
      </c>
      <c r="CH76" s="80">
        <v>-632.11</v>
      </c>
      <c r="CI76" s="80">
        <v>0</v>
      </c>
      <c r="CJ76" s="80">
        <v>0</v>
      </c>
      <c r="CK76" s="80">
        <v>0</v>
      </c>
      <c r="CL76" s="80">
        <v>0</v>
      </c>
      <c r="CM76" s="80">
        <v>0</v>
      </c>
      <c r="CN76" s="80">
        <v>0</v>
      </c>
      <c r="CO76" s="80">
        <v>0</v>
      </c>
      <c r="CP76" s="80">
        <v>0</v>
      </c>
      <c r="CQ76" s="80">
        <v>0</v>
      </c>
      <c r="CR76" s="80">
        <v>0</v>
      </c>
      <c r="CS76" s="80">
        <v>0</v>
      </c>
      <c r="CT76" s="80">
        <v>0</v>
      </c>
      <c r="CU76" s="80">
        <v>0</v>
      </c>
      <c r="CV76" s="80">
        <v>1535.25</v>
      </c>
      <c r="CW76" s="80">
        <v>2032.61</v>
      </c>
      <c r="CX76" s="80">
        <v>0</v>
      </c>
      <c r="CY76" s="80">
        <v>0</v>
      </c>
      <c r="CZ76" s="80">
        <v>0</v>
      </c>
      <c r="DA76" s="80">
        <v>11332.2</v>
      </c>
      <c r="DB76" s="80">
        <v>0</v>
      </c>
      <c r="DC76" s="80">
        <v>0</v>
      </c>
      <c r="DD76" s="80">
        <v>0</v>
      </c>
      <c r="DE76" s="80">
        <v>0</v>
      </c>
      <c r="DF76" s="80">
        <v>0</v>
      </c>
      <c r="DG76" s="80">
        <v>0</v>
      </c>
      <c r="DH76" s="80">
        <v>0</v>
      </c>
      <c r="DI76" s="80">
        <v>0</v>
      </c>
      <c r="DJ76" s="80">
        <v>0</v>
      </c>
      <c r="DK76" s="80">
        <v>0</v>
      </c>
      <c r="DL76" s="80">
        <v>142.3</v>
      </c>
      <c r="DM76" s="80">
        <v>126.48</v>
      </c>
      <c r="DN76" s="80">
        <v>166.69</v>
      </c>
      <c r="DO76" s="80">
        <v>11.96</v>
      </c>
      <c r="DP76" s="80">
        <v>5.99</v>
      </c>
      <c r="DQ76" s="80">
        <v>0</v>
      </c>
      <c r="DR76" s="80">
        <v>10.89</v>
      </c>
      <c r="DS76" s="80">
        <v>5.92</v>
      </c>
      <c r="DT76" s="85"/>
    </row>
    <row r="77" s="43" customFormat="1" spans="1:124">
      <c r="A77" s="75" t="s">
        <v>322</v>
      </c>
      <c r="B77" s="80">
        <v>70397629.43</v>
      </c>
      <c r="C77" s="80">
        <v>58374582.23</v>
      </c>
      <c r="D77" s="80">
        <v>11583895.25</v>
      </c>
      <c r="E77" s="80">
        <v>266575.53</v>
      </c>
      <c r="F77" s="80">
        <v>131226.82</v>
      </c>
      <c r="G77" s="80">
        <v>1296307.79</v>
      </c>
      <c r="H77" s="80">
        <v>-1254958.19</v>
      </c>
      <c r="I77" s="80">
        <v>13531086.17</v>
      </c>
      <c r="J77" s="80">
        <v>0</v>
      </c>
      <c r="K77" s="80">
        <v>0</v>
      </c>
      <c r="L77" s="80">
        <v>0</v>
      </c>
      <c r="M77" s="80">
        <v>249332.67</v>
      </c>
      <c r="N77" s="80">
        <v>387070.33</v>
      </c>
      <c r="O77" s="80">
        <v>30811374.46</v>
      </c>
      <c r="P77" s="80">
        <v>3962573.97</v>
      </c>
      <c r="Q77" s="80">
        <v>8180764.18</v>
      </c>
      <c r="R77" s="80">
        <v>1252380.45</v>
      </c>
      <c r="S77" s="80">
        <v>1599308.96</v>
      </c>
      <c r="T77" s="80">
        <v>1007427.68</v>
      </c>
      <c r="U77" s="80">
        <v>248325.19</v>
      </c>
      <c r="V77" s="80">
        <v>788601.14</v>
      </c>
      <c r="W77" s="80">
        <v>318911</v>
      </c>
      <c r="X77" s="80">
        <v>292541.35</v>
      </c>
      <c r="Y77" s="80">
        <v>111639.96</v>
      </c>
      <c r="Z77" s="80">
        <v>2163615.18</v>
      </c>
      <c r="AA77" s="80">
        <v>2230550.5</v>
      </c>
      <c r="AB77" s="80">
        <v>1662698.12</v>
      </c>
      <c r="AC77" s="80">
        <v>1719719.07</v>
      </c>
      <c r="AD77" s="80">
        <v>403239.34</v>
      </c>
      <c r="AE77" s="80">
        <v>326780.85</v>
      </c>
      <c r="AF77" s="80">
        <v>522360.26</v>
      </c>
      <c r="AG77" s="80">
        <v>429796.98</v>
      </c>
      <c r="AH77" s="80">
        <v>1208223.03</v>
      </c>
      <c r="AI77" s="80">
        <v>357085.21</v>
      </c>
      <c r="AJ77" s="80">
        <v>751532.52</v>
      </c>
      <c r="AK77" s="80">
        <v>9312714.77</v>
      </c>
      <c r="AL77" s="80">
        <v>290218.09</v>
      </c>
      <c r="AM77" s="80">
        <v>300058.84</v>
      </c>
      <c r="AN77" s="80">
        <v>1255070.98</v>
      </c>
      <c r="AO77" s="80">
        <v>16906674.04</v>
      </c>
      <c r="AP77" s="80">
        <v>618081.61</v>
      </c>
      <c r="AQ77" s="80">
        <v>601154.29</v>
      </c>
      <c r="AR77" s="80">
        <v>705459.35</v>
      </c>
      <c r="AS77" s="80">
        <v>541706.26</v>
      </c>
      <c r="AT77" s="80">
        <v>676095.44</v>
      </c>
      <c r="AU77" s="80">
        <v>665136.19</v>
      </c>
      <c r="AV77" s="80">
        <v>237631.76</v>
      </c>
      <c r="AW77" s="80">
        <v>688876.19</v>
      </c>
      <c r="AX77" s="80">
        <v>407487.03</v>
      </c>
      <c r="AY77" s="80">
        <v>340927.07</v>
      </c>
      <c r="AZ77" s="80">
        <v>447740.79</v>
      </c>
      <c r="BA77" s="80">
        <v>540537.09</v>
      </c>
      <c r="BB77" s="80">
        <v>561149.54</v>
      </c>
      <c r="BC77" s="80">
        <v>269676.11</v>
      </c>
      <c r="BD77" s="80">
        <v>333540.77</v>
      </c>
      <c r="BE77" s="80">
        <v>270398.72</v>
      </c>
      <c r="BF77" s="80">
        <v>366217.72</v>
      </c>
      <c r="BG77" s="80">
        <v>175619.44</v>
      </c>
      <c r="BH77" s="80">
        <v>186807.85</v>
      </c>
      <c r="BI77" s="80">
        <v>248004.93</v>
      </c>
      <c r="BJ77" s="80">
        <v>416952.06</v>
      </c>
      <c r="BK77" s="80">
        <v>249780.45</v>
      </c>
      <c r="BL77" s="80">
        <v>143533.64</v>
      </c>
      <c r="BM77" s="80">
        <v>188910.52</v>
      </c>
      <c r="BN77" s="80">
        <v>169846.38</v>
      </c>
      <c r="BO77" s="80">
        <v>189817.72</v>
      </c>
      <c r="BP77" s="80">
        <v>177189.49</v>
      </c>
      <c r="BQ77" s="80">
        <v>143198.23</v>
      </c>
      <c r="BR77" s="80">
        <v>244436.22</v>
      </c>
      <c r="BS77" s="80">
        <v>95766.61</v>
      </c>
      <c r="BT77" s="80">
        <v>117464.25</v>
      </c>
      <c r="BU77" s="80">
        <v>54977.52</v>
      </c>
      <c r="BV77" s="80">
        <v>119864.52</v>
      </c>
      <c r="BW77" s="80">
        <v>144150.9</v>
      </c>
      <c r="BX77" s="80">
        <v>283448.38</v>
      </c>
      <c r="BY77" s="80">
        <v>367341.18</v>
      </c>
      <c r="BZ77" s="80">
        <v>101471.97</v>
      </c>
      <c r="CA77" s="80">
        <v>137342.69</v>
      </c>
      <c r="CB77" s="80">
        <v>68430.69</v>
      </c>
      <c r="CC77" s="80">
        <v>98266.4</v>
      </c>
      <c r="CD77" s="80">
        <v>69694.04</v>
      </c>
      <c r="CE77" s="80">
        <v>108249.5</v>
      </c>
      <c r="CF77" s="80">
        <v>158751.36</v>
      </c>
      <c r="CG77" s="80">
        <v>146808.62</v>
      </c>
      <c r="CH77" s="80">
        <v>106337.93</v>
      </c>
      <c r="CI77" s="80">
        <v>110360.84</v>
      </c>
      <c r="CJ77" s="80">
        <v>136993.15</v>
      </c>
      <c r="CK77" s="80">
        <v>80588.62</v>
      </c>
      <c r="CL77" s="80">
        <v>91782.54</v>
      </c>
      <c r="CM77" s="80">
        <v>172140.59</v>
      </c>
      <c r="CN77" s="80">
        <v>62399.29</v>
      </c>
      <c r="CO77" s="80">
        <v>113113.17</v>
      </c>
      <c r="CP77" s="80">
        <v>73249.43</v>
      </c>
      <c r="CQ77" s="80">
        <v>110451.78</v>
      </c>
      <c r="CR77" s="80">
        <v>49029.97</v>
      </c>
      <c r="CS77" s="80">
        <v>119378.29</v>
      </c>
      <c r="CT77" s="80">
        <v>107111.32</v>
      </c>
      <c r="CU77" s="80">
        <v>246529.46</v>
      </c>
      <c r="CV77" s="80">
        <v>115996.18</v>
      </c>
      <c r="CW77" s="80">
        <v>175399.94</v>
      </c>
      <c r="CX77" s="80">
        <v>94738.81</v>
      </c>
      <c r="CY77" s="80">
        <v>115169.14</v>
      </c>
      <c r="CZ77" s="80">
        <v>88469.18</v>
      </c>
      <c r="DA77" s="80">
        <v>212056.9</v>
      </c>
      <c r="DB77" s="80">
        <v>96029.74</v>
      </c>
      <c r="DC77" s="80">
        <v>111337.64</v>
      </c>
      <c r="DD77" s="80">
        <v>125413.37</v>
      </c>
      <c r="DE77" s="80">
        <v>89897.21</v>
      </c>
      <c r="DF77" s="80">
        <v>110550.78</v>
      </c>
      <c r="DG77" s="80">
        <v>156390.52</v>
      </c>
      <c r="DH77" s="80">
        <v>30350.97</v>
      </c>
      <c r="DI77" s="80">
        <v>152352.18</v>
      </c>
      <c r="DJ77" s="80">
        <v>116526.86</v>
      </c>
      <c r="DK77" s="80">
        <v>173295.62</v>
      </c>
      <c r="DL77" s="80">
        <v>86582.18</v>
      </c>
      <c r="DM77" s="80">
        <v>63560.55</v>
      </c>
      <c r="DN77" s="80">
        <v>80309.36</v>
      </c>
      <c r="DO77" s="80">
        <v>42702.29</v>
      </c>
      <c r="DP77" s="80">
        <v>60636.12</v>
      </c>
      <c r="DQ77" s="80">
        <v>36669.98</v>
      </c>
      <c r="DR77" s="80">
        <v>72350.14</v>
      </c>
      <c r="DS77" s="80">
        <v>42480.51</v>
      </c>
      <c r="DT77" s="85"/>
    </row>
    <row r="78" s="43" customFormat="1" spans="1:124">
      <c r="A78" s="75" t="s">
        <v>323</v>
      </c>
      <c r="B78" s="80">
        <v>3815861.1</v>
      </c>
      <c r="C78" s="80">
        <v>3815861.1</v>
      </c>
      <c r="D78" s="80">
        <v>0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3945681.22</v>
      </c>
      <c r="P78" s="80">
        <v>-129820.12</v>
      </c>
      <c r="Q78" s="80">
        <v>0</v>
      </c>
      <c r="R78" s="80">
        <v>0</v>
      </c>
      <c r="S78" s="80">
        <v>0</v>
      </c>
      <c r="T78" s="80">
        <v>-129820.12</v>
      </c>
      <c r="U78" s="80">
        <v>0</v>
      </c>
      <c r="V78" s="80">
        <v>0</v>
      </c>
      <c r="W78" s="80">
        <v>0</v>
      </c>
      <c r="X78" s="80">
        <v>0</v>
      </c>
      <c r="Y78" s="80">
        <v>0</v>
      </c>
      <c r="Z78" s="80">
        <v>0</v>
      </c>
      <c r="AA78" s="80">
        <v>0</v>
      </c>
      <c r="AB78" s="80">
        <v>0</v>
      </c>
      <c r="AC78" s="80">
        <v>0</v>
      </c>
      <c r="AD78" s="80">
        <v>0</v>
      </c>
      <c r="AE78" s="80">
        <v>0</v>
      </c>
      <c r="AF78" s="80">
        <v>0</v>
      </c>
      <c r="AG78" s="80">
        <v>0</v>
      </c>
      <c r="AH78" s="80">
        <v>3945681.22</v>
      </c>
      <c r="AI78" s="80">
        <v>0</v>
      </c>
      <c r="AJ78" s="80">
        <v>0</v>
      </c>
      <c r="AK78" s="80">
        <v>0</v>
      </c>
      <c r="AL78" s="80">
        <v>0</v>
      </c>
      <c r="AM78" s="80">
        <v>0</v>
      </c>
      <c r="AN78" s="80">
        <v>0</v>
      </c>
      <c r="AO78" s="80">
        <v>0</v>
      </c>
      <c r="AP78" s="80">
        <v>0</v>
      </c>
      <c r="AQ78" s="80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0</v>
      </c>
      <c r="AZ78" s="80">
        <v>0</v>
      </c>
      <c r="BA78" s="80">
        <v>0</v>
      </c>
      <c r="BB78" s="80">
        <v>0</v>
      </c>
      <c r="BC78" s="80">
        <v>0</v>
      </c>
      <c r="BD78" s="80">
        <v>0</v>
      </c>
      <c r="BE78" s="80">
        <v>0</v>
      </c>
      <c r="BF78" s="80">
        <v>0</v>
      </c>
      <c r="BG78" s="80">
        <v>0</v>
      </c>
      <c r="BH78" s="80">
        <v>0</v>
      </c>
      <c r="BI78" s="80">
        <v>0</v>
      </c>
      <c r="BJ78" s="80">
        <v>0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0">
        <v>0</v>
      </c>
      <c r="BU78" s="80">
        <v>0</v>
      </c>
      <c r="BV78" s="80">
        <v>0</v>
      </c>
      <c r="BW78" s="80">
        <v>0</v>
      </c>
      <c r="BX78" s="80">
        <v>0</v>
      </c>
      <c r="BY78" s="80">
        <v>0</v>
      </c>
      <c r="BZ78" s="80">
        <v>0</v>
      </c>
      <c r="CA78" s="80">
        <v>0</v>
      </c>
      <c r="CB78" s="80">
        <v>0</v>
      </c>
      <c r="CC78" s="80">
        <v>0</v>
      </c>
      <c r="CD78" s="80">
        <v>0</v>
      </c>
      <c r="CE78" s="80">
        <v>0</v>
      </c>
      <c r="CF78" s="80">
        <v>0</v>
      </c>
      <c r="CG78" s="80">
        <v>0</v>
      </c>
      <c r="CH78" s="80">
        <v>0</v>
      </c>
      <c r="CI78" s="80">
        <v>0</v>
      </c>
      <c r="CJ78" s="80">
        <v>0</v>
      </c>
      <c r="CK78" s="80">
        <v>0</v>
      </c>
      <c r="CL78" s="80">
        <v>0</v>
      </c>
      <c r="CM78" s="80">
        <v>0</v>
      </c>
      <c r="CN78" s="80">
        <v>0</v>
      </c>
      <c r="CO78" s="80">
        <v>0</v>
      </c>
      <c r="CP78" s="80">
        <v>0</v>
      </c>
      <c r="CQ78" s="80">
        <v>0</v>
      </c>
      <c r="CR78" s="80">
        <v>0</v>
      </c>
      <c r="CS78" s="80">
        <v>0</v>
      </c>
      <c r="CT78" s="80">
        <v>0</v>
      </c>
      <c r="CU78" s="80">
        <v>0</v>
      </c>
      <c r="CV78" s="80">
        <v>0</v>
      </c>
      <c r="CW78" s="80">
        <v>0</v>
      </c>
      <c r="CX78" s="80">
        <v>0</v>
      </c>
      <c r="CY78" s="80">
        <v>0</v>
      </c>
      <c r="CZ78" s="80">
        <v>0</v>
      </c>
      <c r="DA78" s="80">
        <v>0</v>
      </c>
      <c r="DB78" s="80">
        <v>0</v>
      </c>
      <c r="DC78" s="80">
        <v>0</v>
      </c>
      <c r="DD78" s="80">
        <v>0</v>
      </c>
      <c r="DE78" s="80">
        <v>0</v>
      </c>
      <c r="DF78" s="80">
        <v>0</v>
      </c>
      <c r="DG78" s="80">
        <v>0</v>
      </c>
      <c r="DH78" s="80">
        <v>0</v>
      </c>
      <c r="DI78" s="80">
        <v>0</v>
      </c>
      <c r="DJ78" s="80">
        <v>0</v>
      </c>
      <c r="DK78" s="80">
        <v>0</v>
      </c>
      <c r="DL78" s="80">
        <v>0</v>
      </c>
      <c r="DM78" s="80">
        <v>0</v>
      </c>
      <c r="DN78" s="80">
        <v>0</v>
      </c>
      <c r="DO78" s="80">
        <v>0</v>
      </c>
      <c r="DP78" s="80">
        <v>0</v>
      </c>
      <c r="DQ78" s="80">
        <v>0</v>
      </c>
      <c r="DR78" s="80">
        <v>0</v>
      </c>
      <c r="DS78" s="80">
        <v>0</v>
      </c>
      <c r="DT78" s="85"/>
    </row>
    <row r="79" s="43" customFormat="1" spans="1:124">
      <c r="A79" s="75" t="s">
        <v>324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v>0</v>
      </c>
      <c r="H79" s="80">
        <v>0</v>
      </c>
      <c r="I79" s="80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0</v>
      </c>
      <c r="P79" s="80">
        <v>0</v>
      </c>
      <c r="Q79" s="80">
        <v>0</v>
      </c>
      <c r="R79" s="80">
        <v>0</v>
      </c>
      <c r="S79" s="80">
        <v>0</v>
      </c>
      <c r="T79" s="80">
        <v>0</v>
      </c>
      <c r="U79" s="80">
        <v>0</v>
      </c>
      <c r="V79" s="80">
        <v>0</v>
      </c>
      <c r="W79" s="80">
        <v>0</v>
      </c>
      <c r="X79" s="80">
        <v>0</v>
      </c>
      <c r="Y79" s="80">
        <v>0</v>
      </c>
      <c r="Z79" s="80">
        <v>0</v>
      </c>
      <c r="AA79" s="80">
        <v>0</v>
      </c>
      <c r="AB79" s="80">
        <v>0</v>
      </c>
      <c r="AC79" s="80">
        <v>0</v>
      </c>
      <c r="AD79" s="80">
        <v>0</v>
      </c>
      <c r="AE79" s="80">
        <v>0</v>
      </c>
      <c r="AF79" s="80">
        <v>0</v>
      </c>
      <c r="AG79" s="80">
        <v>0</v>
      </c>
      <c r="AH79" s="80">
        <v>0</v>
      </c>
      <c r="AI79" s="80">
        <v>0</v>
      </c>
      <c r="AJ79" s="80">
        <v>0</v>
      </c>
      <c r="AK79" s="80">
        <v>0</v>
      </c>
      <c r="AL79" s="80">
        <v>0</v>
      </c>
      <c r="AM79" s="80">
        <v>0</v>
      </c>
      <c r="AN79" s="80">
        <v>0</v>
      </c>
      <c r="AO79" s="80">
        <v>0</v>
      </c>
      <c r="AP79" s="80">
        <v>0</v>
      </c>
      <c r="AQ79" s="80"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v>0</v>
      </c>
      <c r="AW79" s="80">
        <v>0</v>
      </c>
      <c r="AX79" s="80">
        <v>0</v>
      </c>
      <c r="AY79" s="80">
        <v>0</v>
      </c>
      <c r="AZ79" s="80">
        <v>0</v>
      </c>
      <c r="BA79" s="80">
        <v>0</v>
      </c>
      <c r="BB79" s="80">
        <v>0</v>
      </c>
      <c r="BC79" s="80">
        <v>0</v>
      </c>
      <c r="BD79" s="80">
        <v>0</v>
      </c>
      <c r="BE79" s="80">
        <v>0</v>
      </c>
      <c r="BF79" s="80">
        <v>0</v>
      </c>
      <c r="BG79" s="80">
        <v>0</v>
      </c>
      <c r="BH79" s="80">
        <v>0</v>
      </c>
      <c r="BI79" s="80">
        <v>0</v>
      </c>
      <c r="BJ79" s="80">
        <v>0</v>
      </c>
      <c r="BK79" s="80">
        <v>0</v>
      </c>
      <c r="BL79" s="80">
        <v>0</v>
      </c>
      <c r="BM79" s="80">
        <v>0</v>
      </c>
      <c r="BN79" s="80">
        <v>0</v>
      </c>
      <c r="BO79" s="80">
        <v>0</v>
      </c>
      <c r="BP79" s="80">
        <v>0</v>
      </c>
      <c r="BQ79" s="80">
        <v>0</v>
      </c>
      <c r="BR79" s="80">
        <v>0</v>
      </c>
      <c r="BS79" s="80">
        <v>0</v>
      </c>
      <c r="BT79" s="80">
        <v>0</v>
      </c>
      <c r="BU79" s="80">
        <v>0</v>
      </c>
      <c r="BV79" s="80">
        <v>0</v>
      </c>
      <c r="BW79" s="80">
        <v>0</v>
      </c>
      <c r="BX79" s="80">
        <v>0</v>
      </c>
      <c r="BY79" s="80">
        <v>0</v>
      </c>
      <c r="BZ79" s="80">
        <v>0</v>
      </c>
      <c r="CA79" s="80">
        <v>0</v>
      </c>
      <c r="CB79" s="80">
        <v>0</v>
      </c>
      <c r="CC79" s="80">
        <v>0</v>
      </c>
      <c r="CD79" s="80">
        <v>0</v>
      </c>
      <c r="CE79" s="80">
        <v>0</v>
      </c>
      <c r="CF79" s="80">
        <v>0</v>
      </c>
      <c r="CG79" s="80">
        <v>0</v>
      </c>
      <c r="CH79" s="80">
        <v>0</v>
      </c>
      <c r="CI79" s="80">
        <v>0</v>
      </c>
      <c r="CJ79" s="80">
        <v>0</v>
      </c>
      <c r="CK79" s="80">
        <v>0</v>
      </c>
      <c r="CL79" s="80">
        <v>0</v>
      </c>
      <c r="CM79" s="80">
        <v>0</v>
      </c>
      <c r="CN79" s="80">
        <v>0</v>
      </c>
      <c r="CO79" s="80">
        <v>0</v>
      </c>
      <c r="CP79" s="80">
        <v>0</v>
      </c>
      <c r="CQ79" s="80">
        <v>0</v>
      </c>
      <c r="CR79" s="80">
        <v>0</v>
      </c>
      <c r="CS79" s="80">
        <v>0</v>
      </c>
      <c r="CT79" s="80">
        <v>0</v>
      </c>
      <c r="CU79" s="80">
        <v>0</v>
      </c>
      <c r="CV79" s="80">
        <v>0</v>
      </c>
      <c r="CW79" s="80">
        <v>0</v>
      </c>
      <c r="CX79" s="80">
        <v>0</v>
      </c>
      <c r="CY79" s="80">
        <v>0</v>
      </c>
      <c r="CZ79" s="80">
        <v>0</v>
      </c>
      <c r="DA79" s="80">
        <v>0</v>
      </c>
      <c r="DB79" s="80">
        <v>0</v>
      </c>
      <c r="DC79" s="80">
        <v>0</v>
      </c>
      <c r="DD79" s="80">
        <v>0</v>
      </c>
      <c r="DE79" s="80">
        <v>0</v>
      </c>
      <c r="DF79" s="80">
        <v>0</v>
      </c>
      <c r="DG79" s="80">
        <v>0</v>
      </c>
      <c r="DH79" s="80">
        <v>0</v>
      </c>
      <c r="DI79" s="80">
        <v>0</v>
      </c>
      <c r="DJ79" s="80">
        <v>0</v>
      </c>
      <c r="DK79" s="80">
        <v>0</v>
      </c>
      <c r="DL79" s="80">
        <v>0</v>
      </c>
      <c r="DM79" s="80">
        <v>0</v>
      </c>
      <c r="DN79" s="80">
        <v>0</v>
      </c>
      <c r="DO79" s="80">
        <v>0</v>
      </c>
      <c r="DP79" s="80">
        <v>0</v>
      </c>
      <c r="DQ79" s="80">
        <v>0</v>
      </c>
      <c r="DR79" s="80">
        <v>0</v>
      </c>
      <c r="DS79" s="80">
        <v>0</v>
      </c>
      <c r="DT79" s="85"/>
    </row>
    <row r="80" s="43" customFormat="1" spans="1:124">
      <c r="A80" s="75" t="s">
        <v>325</v>
      </c>
      <c r="B80" s="80">
        <v>396247.45</v>
      </c>
      <c r="C80" s="80">
        <v>396247.45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396247.45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  <c r="AH80" s="80">
        <v>0</v>
      </c>
      <c r="AI80" s="80">
        <v>0</v>
      </c>
      <c r="AJ80" s="80">
        <v>0</v>
      </c>
      <c r="AK80" s="80">
        <v>0</v>
      </c>
      <c r="AL80" s="80">
        <v>0</v>
      </c>
      <c r="AM80" s="80">
        <v>0</v>
      </c>
      <c r="AN80" s="80">
        <v>255.94</v>
      </c>
      <c r="AO80" s="80">
        <v>395991.51</v>
      </c>
      <c r="AP80" s="80">
        <v>1022.64</v>
      </c>
      <c r="AQ80" s="80">
        <v>5352.83</v>
      </c>
      <c r="AR80" s="80">
        <v>1051.51</v>
      </c>
      <c r="AS80" s="80">
        <v>329752.83</v>
      </c>
      <c r="AT80" s="80">
        <v>1398.11</v>
      </c>
      <c r="AU80" s="80">
        <v>1833.96</v>
      </c>
      <c r="AV80" s="80">
        <v>1052.83</v>
      </c>
      <c r="AW80" s="80">
        <v>1674.15</v>
      </c>
      <c r="AX80" s="80">
        <v>620.75</v>
      </c>
      <c r="AY80" s="80">
        <v>658.49</v>
      </c>
      <c r="AZ80" s="80">
        <v>882.36</v>
      </c>
      <c r="BA80" s="80">
        <v>224.53</v>
      </c>
      <c r="BB80" s="80">
        <v>211.32</v>
      </c>
      <c r="BC80" s="80">
        <v>801.89</v>
      </c>
      <c r="BD80" s="80">
        <v>1952.83</v>
      </c>
      <c r="BE80" s="80">
        <v>1422.64</v>
      </c>
      <c r="BF80" s="80">
        <v>749.06</v>
      </c>
      <c r="BG80" s="80">
        <v>486.79</v>
      </c>
      <c r="BH80" s="80">
        <v>1426.42</v>
      </c>
      <c r="BI80" s="80">
        <v>1303.77</v>
      </c>
      <c r="BJ80" s="80">
        <v>922.64</v>
      </c>
      <c r="BK80" s="80">
        <v>420.75</v>
      </c>
      <c r="BL80" s="80">
        <v>726.42</v>
      </c>
      <c r="BM80" s="80">
        <v>224.53</v>
      </c>
      <c r="BN80" s="80">
        <v>950.94</v>
      </c>
      <c r="BO80" s="80">
        <v>1043.4</v>
      </c>
      <c r="BP80" s="80">
        <v>3909.43</v>
      </c>
      <c r="BQ80" s="80">
        <v>449.06</v>
      </c>
      <c r="BR80" s="80">
        <v>1667.26</v>
      </c>
      <c r="BS80" s="80">
        <v>977.36</v>
      </c>
      <c r="BT80" s="80">
        <v>552.83</v>
      </c>
      <c r="BU80" s="80">
        <v>369.81</v>
      </c>
      <c r="BV80" s="80">
        <v>749.06</v>
      </c>
      <c r="BW80" s="80">
        <v>590.57</v>
      </c>
      <c r="BX80" s="80">
        <v>156.6</v>
      </c>
      <c r="BY80" s="80">
        <v>9028.3</v>
      </c>
      <c r="BZ80" s="80">
        <v>70</v>
      </c>
      <c r="CA80" s="80">
        <v>140</v>
      </c>
      <c r="CB80" s="80">
        <v>1230</v>
      </c>
      <c r="CC80" s="80">
        <v>0</v>
      </c>
      <c r="CD80" s="80">
        <v>660.38</v>
      </c>
      <c r="CE80" s="80">
        <v>182</v>
      </c>
      <c r="CF80" s="80">
        <v>630</v>
      </c>
      <c r="CG80" s="80">
        <v>528</v>
      </c>
      <c r="CH80" s="80">
        <v>7.66</v>
      </c>
      <c r="CI80" s="80">
        <v>196</v>
      </c>
      <c r="CJ80" s="80">
        <v>322</v>
      </c>
      <c r="CK80" s="80">
        <v>196</v>
      </c>
      <c r="CL80" s="80">
        <v>670</v>
      </c>
      <c r="CM80" s="80">
        <v>2226</v>
      </c>
      <c r="CN80" s="80">
        <v>14</v>
      </c>
      <c r="CO80" s="80">
        <v>182</v>
      </c>
      <c r="CP80" s="80">
        <v>210</v>
      </c>
      <c r="CQ80" s="80">
        <v>1734</v>
      </c>
      <c r="CR80" s="80">
        <v>168</v>
      </c>
      <c r="CS80" s="80">
        <v>98</v>
      </c>
      <c r="CT80" s="80">
        <v>42</v>
      </c>
      <c r="CU80" s="80">
        <v>532</v>
      </c>
      <c r="CV80" s="80">
        <v>66.04</v>
      </c>
      <c r="CW80" s="80">
        <v>155.28</v>
      </c>
      <c r="CX80" s="80">
        <v>420</v>
      </c>
      <c r="CY80" s="80">
        <v>698</v>
      </c>
      <c r="CZ80" s="80">
        <v>402</v>
      </c>
      <c r="DA80" s="80">
        <v>171.7</v>
      </c>
      <c r="DB80" s="80">
        <v>266</v>
      </c>
      <c r="DC80" s="80">
        <v>336</v>
      </c>
      <c r="DD80" s="80">
        <v>112</v>
      </c>
      <c r="DE80" s="80">
        <v>42</v>
      </c>
      <c r="DF80" s="80">
        <v>98</v>
      </c>
      <c r="DG80" s="80">
        <v>1530</v>
      </c>
      <c r="DH80" s="80">
        <v>14</v>
      </c>
      <c r="DI80" s="80">
        <v>84</v>
      </c>
      <c r="DJ80" s="80">
        <v>98</v>
      </c>
      <c r="DK80" s="80">
        <v>238</v>
      </c>
      <c r="DL80" s="80">
        <v>869.81</v>
      </c>
      <c r="DM80" s="80">
        <v>884.91</v>
      </c>
      <c r="DN80" s="80">
        <v>735.85</v>
      </c>
      <c r="DO80" s="80">
        <v>647.17</v>
      </c>
      <c r="DP80" s="80">
        <v>501.89</v>
      </c>
      <c r="DQ80" s="80">
        <v>132.08</v>
      </c>
      <c r="DR80" s="80">
        <v>250.94</v>
      </c>
      <c r="DS80" s="80">
        <v>581.13</v>
      </c>
      <c r="DT80" s="85"/>
    </row>
    <row r="81" s="64" customFormat="1" spans="1:123">
      <c r="A81" s="69" t="s">
        <v>326</v>
      </c>
      <c r="B81" s="80">
        <v>75952657.5900001</v>
      </c>
      <c r="C81" s="80">
        <v>85549080.5</v>
      </c>
      <c r="D81" s="80">
        <v>913860.680000005</v>
      </c>
      <c r="E81" s="80">
        <v>2653461.98</v>
      </c>
      <c r="F81" s="80">
        <v>144548.08</v>
      </c>
      <c r="G81" s="80">
        <v>-4710413.25</v>
      </c>
      <c r="H81" s="80">
        <v>-8597880.3999999</v>
      </c>
      <c r="I81" s="80">
        <v>-33425421.75</v>
      </c>
      <c r="J81" s="80">
        <v>0</v>
      </c>
      <c r="K81" s="80">
        <v>4.64</v>
      </c>
      <c r="L81" s="80">
        <v>0</v>
      </c>
      <c r="M81" s="80">
        <v>-249285.77</v>
      </c>
      <c r="N81" s="80">
        <v>-386844.11</v>
      </c>
      <c r="O81" s="80">
        <v>65799777.47</v>
      </c>
      <c r="P81" s="80">
        <v>46255344.02</v>
      </c>
      <c r="Q81" s="80">
        <v>-8001853.72</v>
      </c>
      <c r="R81" s="80">
        <v>15557359.72</v>
      </c>
      <c r="S81" s="80">
        <v>-1599808.64</v>
      </c>
      <c r="T81" s="80">
        <v>48556325.68</v>
      </c>
      <c r="U81" s="80">
        <v>-243360.19</v>
      </c>
      <c r="V81" s="80">
        <v>-3178081.44</v>
      </c>
      <c r="W81" s="80">
        <v>2720268.61</v>
      </c>
      <c r="X81" s="80">
        <v>-292432.46</v>
      </c>
      <c r="Y81" s="80">
        <v>-111612.79</v>
      </c>
      <c r="Z81" s="80">
        <v>-1985329.05</v>
      </c>
      <c r="AA81" s="80">
        <v>-2230504.4</v>
      </c>
      <c r="AB81" s="80">
        <v>-1662492.7</v>
      </c>
      <c r="AC81" s="80">
        <v>-1719482.32</v>
      </c>
      <c r="AD81" s="80">
        <v>-78454.1899999999</v>
      </c>
      <c r="AE81" s="80">
        <v>8186322.86</v>
      </c>
      <c r="AF81" s="80">
        <v>7449491.05</v>
      </c>
      <c r="AG81" s="80">
        <v>-361091.18</v>
      </c>
      <c r="AH81" s="80">
        <v>33110886.97</v>
      </c>
      <c r="AI81" s="80">
        <v>-357085.21</v>
      </c>
      <c r="AJ81" s="80">
        <v>-751513.95</v>
      </c>
      <c r="AK81" s="80">
        <v>-9311468.64</v>
      </c>
      <c r="AL81" s="80">
        <v>-290218.09</v>
      </c>
      <c r="AM81" s="80">
        <v>-300058.84</v>
      </c>
      <c r="AN81" s="80">
        <v>519614.53</v>
      </c>
      <c r="AO81" s="80">
        <v>43540711.88</v>
      </c>
      <c r="AP81" s="80">
        <v>1561686.49</v>
      </c>
      <c r="AQ81" s="80">
        <v>2347321.41</v>
      </c>
      <c r="AR81" s="80">
        <v>1640102.35</v>
      </c>
      <c r="AS81" s="80">
        <v>1932759.41</v>
      </c>
      <c r="AT81" s="80">
        <v>2282914.72</v>
      </c>
      <c r="AU81" s="80">
        <v>2199166.36</v>
      </c>
      <c r="AV81" s="80">
        <v>635389.47</v>
      </c>
      <c r="AW81" s="80">
        <v>2536515.67</v>
      </c>
      <c r="AX81" s="80">
        <v>521817.68</v>
      </c>
      <c r="AY81" s="80">
        <v>306548.05</v>
      </c>
      <c r="AZ81" s="80">
        <v>8024546.14</v>
      </c>
      <c r="BA81" s="80">
        <v>532235.77</v>
      </c>
      <c r="BB81" s="80">
        <v>218392.16</v>
      </c>
      <c r="BC81" s="80">
        <v>512289.07</v>
      </c>
      <c r="BD81" s="80">
        <v>599878.79</v>
      </c>
      <c r="BE81" s="80">
        <v>546962.15</v>
      </c>
      <c r="BF81" s="80">
        <v>564693.31</v>
      </c>
      <c r="BG81" s="80">
        <v>484903.95</v>
      </c>
      <c r="BH81" s="80">
        <v>312489.63</v>
      </c>
      <c r="BI81" s="80">
        <v>445223.31</v>
      </c>
      <c r="BJ81" s="80">
        <v>611583.19</v>
      </c>
      <c r="BK81" s="80">
        <v>-91351.61</v>
      </c>
      <c r="BL81" s="80">
        <v>190711.3</v>
      </c>
      <c r="BM81" s="80">
        <v>-2760.06000000001</v>
      </c>
      <c r="BN81" s="80">
        <v>112950.89</v>
      </c>
      <c r="BO81" s="80">
        <v>59619.46</v>
      </c>
      <c r="BP81" s="80">
        <v>232505.65</v>
      </c>
      <c r="BQ81" s="80">
        <v>129399.55</v>
      </c>
      <c r="BR81" s="80">
        <v>-217621.11</v>
      </c>
      <c r="BS81" s="80">
        <v>35566.74</v>
      </c>
      <c r="BT81" s="80">
        <v>103201.08</v>
      </c>
      <c r="BU81" s="80">
        <v>27174.09</v>
      </c>
      <c r="BV81" s="80">
        <v>79784.71</v>
      </c>
      <c r="BW81" s="80">
        <v>157917.94</v>
      </c>
      <c r="BX81" s="80">
        <v>-123719.19</v>
      </c>
      <c r="BY81" s="80">
        <v>16152087.44</v>
      </c>
      <c r="BZ81" s="80">
        <v>-36176.3</v>
      </c>
      <c r="CA81" s="80">
        <v>-84510</v>
      </c>
      <c r="CB81" s="80">
        <v>-446.17</v>
      </c>
      <c r="CC81" s="80">
        <v>15697.53</v>
      </c>
      <c r="CD81" s="80">
        <v>-59314.12</v>
      </c>
      <c r="CE81" s="80">
        <v>-35092.34</v>
      </c>
      <c r="CF81" s="80">
        <v>41974.07</v>
      </c>
      <c r="CG81" s="80">
        <v>-56161.06</v>
      </c>
      <c r="CH81" s="80">
        <v>-74331.26</v>
      </c>
      <c r="CI81" s="80">
        <v>166571</v>
      </c>
      <c r="CJ81" s="80">
        <v>-50070.62</v>
      </c>
      <c r="CK81" s="80">
        <v>41892.21</v>
      </c>
      <c r="CL81" s="80">
        <v>46756.8</v>
      </c>
      <c r="CM81" s="80">
        <v>-77350.76</v>
      </c>
      <c r="CN81" s="80">
        <v>-36298.35</v>
      </c>
      <c r="CO81" s="80">
        <v>-78983.11</v>
      </c>
      <c r="CP81" s="80">
        <v>-17855.02</v>
      </c>
      <c r="CQ81" s="80">
        <v>-22120.49</v>
      </c>
      <c r="CR81" s="80">
        <v>-31007.89</v>
      </c>
      <c r="CS81" s="80">
        <v>-99445.85</v>
      </c>
      <c r="CT81" s="80">
        <v>-69955</v>
      </c>
      <c r="CU81" s="80">
        <v>-127467.89</v>
      </c>
      <c r="CV81" s="80">
        <v>-865.509999999995</v>
      </c>
      <c r="CW81" s="80">
        <v>-813373.55</v>
      </c>
      <c r="CX81" s="80">
        <v>110838.19</v>
      </c>
      <c r="CY81" s="80">
        <v>-10334.01</v>
      </c>
      <c r="CZ81" s="80">
        <v>-2908.14</v>
      </c>
      <c r="DA81" s="80">
        <v>170237.41</v>
      </c>
      <c r="DB81" s="80">
        <v>-15282.51</v>
      </c>
      <c r="DC81" s="80">
        <v>-47988.59</v>
      </c>
      <c r="DD81" s="80">
        <v>-18305.85</v>
      </c>
      <c r="DE81" s="80">
        <v>-60985.06</v>
      </c>
      <c r="DF81" s="80">
        <v>8775.94</v>
      </c>
      <c r="DG81" s="80">
        <v>-69805.7</v>
      </c>
      <c r="DH81" s="80">
        <v>-28499.04</v>
      </c>
      <c r="DI81" s="80">
        <v>-143580.4</v>
      </c>
      <c r="DJ81" s="80">
        <v>-88568</v>
      </c>
      <c r="DK81" s="80">
        <v>-44853.38</v>
      </c>
      <c r="DL81" s="80">
        <v>-54697.01</v>
      </c>
      <c r="DM81" s="80">
        <v>-57746.7</v>
      </c>
      <c r="DN81" s="80">
        <v>-62555.48</v>
      </c>
      <c r="DO81" s="80">
        <v>-39874.45</v>
      </c>
      <c r="DP81" s="80">
        <v>-59975.66</v>
      </c>
      <c r="DQ81" s="80">
        <v>-36543.52</v>
      </c>
      <c r="DR81" s="80">
        <v>-70779.46</v>
      </c>
      <c r="DS81" s="80">
        <v>-40808.98</v>
      </c>
    </row>
    <row r="82" s="43" customFormat="1" spans="1:124">
      <c r="A82" s="75" t="s">
        <v>327</v>
      </c>
      <c r="B82" s="80">
        <v>4354.84999999986</v>
      </c>
      <c r="C82" s="80">
        <v>4153.14999999991</v>
      </c>
      <c r="D82" s="80">
        <v>201.7</v>
      </c>
      <c r="E82" s="80">
        <v>0</v>
      </c>
      <c r="F82" s="80">
        <v>0</v>
      </c>
      <c r="G82" s="80">
        <v>0</v>
      </c>
      <c r="H82" s="80">
        <v>0</v>
      </c>
      <c r="I82" s="80">
        <v>4151.67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1.48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>
        <v>0</v>
      </c>
      <c r="AE82" s="80">
        <v>0</v>
      </c>
      <c r="AF82" s="80">
        <v>0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  <c r="AN82" s="80">
        <v>0</v>
      </c>
      <c r="AO82" s="80">
        <v>1.48</v>
      </c>
      <c r="AP82" s="80">
        <v>0</v>
      </c>
      <c r="AQ82" s="80">
        <v>0</v>
      </c>
      <c r="AR82" s="80">
        <v>0</v>
      </c>
      <c r="AS82" s="80">
        <v>0</v>
      </c>
      <c r="AT82" s="80">
        <v>0</v>
      </c>
      <c r="AU82" s="80">
        <v>0</v>
      </c>
      <c r="AV82" s="80">
        <v>0</v>
      </c>
      <c r="AW82" s="80">
        <v>0</v>
      </c>
      <c r="AX82" s="80">
        <v>0</v>
      </c>
      <c r="AY82" s="80">
        <v>0</v>
      </c>
      <c r="AZ82" s="80">
        <v>0</v>
      </c>
      <c r="BA82" s="80">
        <v>0</v>
      </c>
      <c r="BB82" s="80">
        <v>0</v>
      </c>
      <c r="BC82" s="80">
        <v>1</v>
      </c>
      <c r="BD82" s="80">
        <v>0</v>
      </c>
      <c r="BE82" s="80">
        <v>0</v>
      </c>
      <c r="BF82" s="80">
        <v>0</v>
      </c>
      <c r="BG82" s="80">
        <v>0</v>
      </c>
      <c r="BH82" s="80">
        <v>0</v>
      </c>
      <c r="BI82" s="80">
        <v>0</v>
      </c>
      <c r="BJ82" s="80">
        <v>0</v>
      </c>
      <c r="BK82" s="80">
        <v>0</v>
      </c>
      <c r="BL82" s="80">
        <v>0</v>
      </c>
      <c r="BM82" s="80">
        <v>0</v>
      </c>
      <c r="BN82" s="80">
        <v>0</v>
      </c>
      <c r="BO82" s="80">
        <v>0</v>
      </c>
      <c r="BP82" s="80">
        <v>0</v>
      </c>
      <c r="BQ82" s="80">
        <v>0</v>
      </c>
      <c r="BR82" s="80">
        <v>0</v>
      </c>
      <c r="BS82" s="80">
        <v>0</v>
      </c>
      <c r="BT82" s="80">
        <v>0</v>
      </c>
      <c r="BU82" s="80">
        <v>0</v>
      </c>
      <c r="BV82" s="80">
        <v>0</v>
      </c>
      <c r="BW82" s="80">
        <v>0</v>
      </c>
      <c r="BX82" s="80">
        <v>0</v>
      </c>
      <c r="BY82" s="80">
        <v>0</v>
      </c>
      <c r="BZ82" s="80">
        <v>0</v>
      </c>
      <c r="CA82" s="80">
        <v>0</v>
      </c>
      <c r="CB82" s="80">
        <v>0</v>
      </c>
      <c r="CC82" s="80">
        <v>0</v>
      </c>
      <c r="CD82" s="80">
        <v>0</v>
      </c>
      <c r="CE82" s="80">
        <v>0</v>
      </c>
      <c r="CF82" s="80">
        <v>0</v>
      </c>
      <c r="CG82" s="80">
        <v>0</v>
      </c>
      <c r="CH82" s="80">
        <v>0</v>
      </c>
      <c r="CI82" s="80">
        <v>0</v>
      </c>
      <c r="CJ82" s="80">
        <v>0</v>
      </c>
      <c r="CK82" s="80">
        <v>0</v>
      </c>
      <c r="CL82" s="80">
        <v>0</v>
      </c>
      <c r="CM82" s="80">
        <v>0</v>
      </c>
      <c r="CN82" s="80">
        <v>0</v>
      </c>
      <c r="CO82" s="80">
        <v>0</v>
      </c>
      <c r="CP82" s="80">
        <v>0</v>
      </c>
      <c r="CQ82" s="80">
        <v>0</v>
      </c>
      <c r="CR82" s="80">
        <v>0</v>
      </c>
      <c r="CS82" s="80">
        <v>0</v>
      </c>
      <c r="CT82" s="80">
        <v>0</v>
      </c>
      <c r="CU82" s="80">
        <v>0</v>
      </c>
      <c r="CV82" s="80">
        <v>0</v>
      </c>
      <c r="CW82" s="80">
        <v>0</v>
      </c>
      <c r="CX82" s="80">
        <v>0.1</v>
      </c>
      <c r="CY82" s="80">
        <v>0</v>
      </c>
      <c r="CZ82" s="80">
        <v>0</v>
      </c>
      <c r="DA82" s="80">
        <v>0</v>
      </c>
      <c r="DB82" s="80">
        <v>0</v>
      </c>
      <c r="DC82" s="80">
        <v>0</v>
      </c>
      <c r="DD82" s="80">
        <v>0</v>
      </c>
      <c r="DE82" s="80">
        <v>0</v>
      </c>
      <c r="DF82" s="80">
        <v>0</v>
      </c>
      <c r="DG82" s="80">
        <v>0</v>
      </c>
      <c r="DH82" s="80">
        <v>0</v>
      </c>
      <c r="DI82" s="80">
        <v>0</v>
      </c>
      <c r="DJ82" s="80">
        <v>0</v>
      </c>
      <c r="DK82" s="80">
        <v>0</v>
      </c>
      <c r="DL82" s="80">
        <v>0</v>
      </c>
      <c r="DM82" s="80">
        <v>0</v>
      </c>
      <c r="DN82" s="80">
        <v>0</v>
      </c>
      <c r="DO82" s="80">
        <v>0</v>
      </c>
      <c r="DP82" s="80">
        <v>0.3</v>
      </c>
      <c r="DQ82" s="80">
        <v>0.08</v>
      </c>
      <c r="DR82" s="80">
        <v>0</v>
      </c>
      <c r="DS82" s="80">
        <v>0</v>
      </c>
      <c r="DT82" s="85"/>
    </row>
    <row r="83" s="43" customFormat="1" spans="1:124">
      <c r="A83" s="75" t="s">
        <v>328</v>
      </c>
      <c r="B83" s="80">
        <v>2050286.7</v>
      </c>
      <c r="C83" s="80">
        <v>2000286.7</v>
      </c>
      <c r="D83" s="80">
        <v>50000</v>
      </c>
      <c r="E83" s="80">
        <v>0</v>
      </c>
      <c r="F83" s="80">
        <v>0</v>
      </c>
      <c r="G83" s="80">
        <v>0</v>
      </c>
      <c r="H83" s="80">
        <v>0</v>
      </c>
      <c r="I83" s="80">
        <v>2000000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286.700000000001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  <c r="X83" s="80">
        <v>0</v>
      </c>
      <c r="Y83" s="80">
        <v>0</v>
      </c>
      <c r="Z83" s="80">
        <v>0</v>
      </c>
      <c r="AA83" s="80">
        <v>0</v>
      </c>
      <c r="AB83" s="80">
        <v>0</v>
      </c>
      <c r="AC83" s="80">
        <v>0</v>
      </c>
      <c r="AD83" s="80"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v>0</v>
      </c>
      <c r="AJ83" s="80">
        <v>0</v>
      </c>
      <c r="AK83" s="80">
        <v>0</v>
      </c>
      <c r="AL83" s="80">
        <v>0</v>
      </c>
      <c r="AM83" s="80">
        <v>0</v>
      </c>
      <c r="AN83" s="80">
        <v>0</v>
      </c>
      <c r="AO83" s="80">
        <v>286.700000000001</v>
      </c>
      <c r="AP83" s="80">
        <v>0</v>
      </c>
      <c r="AQ83" s="80"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v>0</v>
      </c>
      <c r="AW83" s="80">
        <v>0</v>
      </c>
      <c r="AX83" s="80">
        <v>0</v>
      </c>
      <c r="AY83" s="80">
        <v>0</v>
      </c>
      <c r="AZ83" s="80">
        <v>0</v>
      </c>
      <c r="BA83" s="80">
        <v>0</v>
      </c>
      <c r="BB83" s="80">
        <v>0</v>
      </c>
      <c r="BC83" s="80">
        <v>0</v>
      </c>
      <c r="BD83" s="80">
        <v>286.7</v>
      </c>
      <c r="BE83" s="80">
        <v>0</v>
      </c>
      <c r="BF83" s="80">
        <v>0</v>
      </c>
      <c r="BG83" s="80">
        <v>0</v>
      </c>
      <c r="BH83" s="80">
        <v>0</v>
      </c>
      <c r="BI83" s="80">
        <v>0</v>
      </c>
      <c r="BJ83" s="80">
        <v>0</v>
      </c>
      <c r="BK83" s="80">
        <v>0</v>
      </c>
      <c r="BL83" s="80">
        <v>0</v>
      </c>
      <c r="BM83" s="80">
        <v>0</v>
      </c>
      <c r="BN83" s="80">
        <v>0</v>
      </c>
      <c r="BO83" s="80">
        <v>0</v>
      </c>
      <c r="BP83" s="80">
        <v>0</v>
      </c>
      <c r="BQ83" s="80">
        <v>0</v>
      </c>
      <c r="BR83" s="80">
        <v>0</v>
      </c>
      <c r="BS83" s="80">
        <v>0</v>
      </c>
      <c r="BT83" s="80">
        <v>0</v>
      </c>
      <c r="BU83" s="80">
        <v>0</v>
      </c>
      <c r="BV83" s="80">
        <v>0</v>
      </c>
      <c r="BW83" s="80">
        <v>0</v>
      </c>
      <c r="BX83" s="80">
        <v>0</v>
      </c>
      <c r="BY83" s="80">
        <v>0</v>
      </c>
      <c r="BZ83" s="80">
        <v>0</v>
      </c>
      <c r="CA83" s="80">
        <v>0</v>
      </c>
      <c r="CB83" s="80">
        <v>0</v>
      </c>
      <c r="CC83" s="80">
        <v>0</v>
      </c>
      <c r="CD83" s="80">
        <v>0</v>
      </c>
      <c r="CE83" s="80">
        <v>0</v>
      </c>
      <c r="CF83" s="80">
        <v>0</v>
      </c>
      <c r="CG83" s="80">
        <v>0</v>
      </c>
      <c r="CH83" s="80">
        <v>0</v>
      </c>
      <c r="CI83" s="80">
        <v>0</v>
      </c>
      <c r="CJ83" s="80">
        <v>0</v>
      </c>
      <c r="CK83" s="80">
        <v>0</v>
      </c>
      <c r="CL83" s="80">
        <v>0</v>
      </c>
      <c r="CM83" s="80">
        <v>0</v>
      </c>
      <c r="CN83" s="80">
        <v>0</v>
      </c>
      <c r="CO83" s="80">
        <v>0</v>
      </c>
      <c r="CP83" s="80">
        <v>0</v>
      </c>
      <c r="CQ83" s="80">
        <v>0</v>
      </c>
      <c r="CR83" s="80">
        <v>0</v>
      </c>
      <c r="CS83" s="80">
        <v>0</v>
      </c>
      <c r="CT83" s="80">
        <v>0</v>
      </c>
      <c r="CU83" s="80">
        <v>0</v>
      </c>
      <c r="CV83" s="80">
        <v>0</v>
      </c>
      <c r="CW83" s="80">
        <v>0</v>
      </c>
      <c r="CX83" s="80">
        <v>0</v>
      </c>
      <c r="CY83" s="80">
        <v>0</v>
      </c>
      <c r="CZ83" s="80">
        <v>0</v>
      </c>
      <c r="DA83" s="80">
        <v>0</v>
      </c>
      <c r="DB83" s="80">
        <v>0</v>
      </c>
      <c r="DC83" s="80">
        <v>0</v>
      </c>
      <c r="DD83" s="80">
        <v>0</v>
      </c>
      <c r="DE83" s="80">
        <v>0</v>
      </c>
      <c r="DF83" s="80">
        <v>0</v>
      </c>
      <c r="DG83" s="80">
        <v>0</v>
      </c>
      <c r="DH83" s="80">
        <v>0</v>
      </c>
      <c r="DI83" s="80">
        <v>0</v>
      </c>
      <c r="DJ83" s="80">
        <v>0</v>
      </c>
      <c r="DK83" s="80">
        <v>0</v>
      </c>
      <c r="DL83" s="80">
        <v>0</v>
      </c>
      <c r="DM83" s="80">
        <v>0</v>
      </c>
      <c r="DN83" s="80">
        <v>0</v>
      </c>
      <c r="DO83" s="80">
        <v>0</v>
      </c>
      <c r="DP83" s="80">
        <v>0</v>
      </c>
      <c r="DQ83" s="80">
        <v>0</v>
      </c>
      <c r="DR83" s="80">
        <v>0</v>
      </c>
      <c r="DS83" s="80">
        <v>0</v>
      </c>
      <c r="DT83" s="85"/>
    </row>
    <row r="84" s="64" customFormat="1" spans="1:123">
      <c r="A84" s="69" t="s">
        <v>329</v>
      </c>
      <c r="B84" s="80">
        <v>73906725.7400001</v>
      </c>
      <c r="C84" s="80">
        <v>83552946.95</v>
      </c>
      <c r="D84" s="80">
        <v>864062.380000006</v>
      </c>
      <c r="E84" s="80">
        <v>2653461.98</v>
      </c>
      <c r="F84" s="80">
        <v>144548.08</v>
      </c>
      <c r="G84" s="80">
        <v>-4710413.25</v>
      </c>
      <c r="H84" s="80">
        <v>-8597880.3999999</v>
      </c>
      <c r="I84" s="80">
        <v>-35421270.08</v>
      </c>
      <c r="J84" s="80">
        <v>0</v>
      </c>
      <c r="K84" s="80">
        <v>4.64</v>
      </c>
      <c r="L84" s="80">
        <v>0</v>
      </c>
      <c r="M84" s="80">
        <v>-249285.77</v>
      </c>
      <c r="N84" s="80">
        <v>-386844.11</v>
      </c>
      <c r="O84" s="80">
        <v>65799492.25</v>
      </c>
      <c r="P84" s="80">
        <v>46255344.02</v>
      </c>
      <c r="Q84" s="80">
        <v>-8001853.72</v>
      </c>
      <c r="R84" s="80">
        <v>15557359.72</v>
      </c>
      <c r="S84" s="80">
        <v>-1599808.64</v>
      </c>
      <c r="T84" s="80">
        <v>48556325.68</v>
      </c>
      <c r="U84" s="80">
        <v>-243360.19</v>
      </c>
      <c r="V84" s="80">
        <v>-3178081.44</v>
      </c>
      <c r="W84" s="80">
        <v>2720268.61</v>
      </c>
      <c r="X84" s="80">
        <v>-292432.46</v>
      </c>
      <c r="Y84" s="80">
        <v>-111612.79</v>
      </c>
      <c r="Z84" s="80">
        <v>-1985329.05</v>
      </c>
      <c r="AA84" s="80">
        <v>-2230504.4</v>
      </c>
      <c r="AB84" s="80">
        <v>-1662492.7</v>
      </c>
      <c r="AC84" s="80">
        <v>-1719482.32</v>
      </c>
      <c r="AD84" s="80">
        <v>-78454.1899999999</v>
      </c>
      <c r="AE84" s="80">
        <v>8186322.86</v>
      </c>
      <c r="AF84" s="80">
        <v>7449491.05</v>
      </c>
      <c r="AG84" s="80">
        <v>-361091.18</v>
      </c>
      <c r="AH84" s="80">
        <v>33110886.97</v>
      </c>
      <c r="AI84" s="80">
        <v>-357085.21</v>
      </c>
      <c r="AJ84" s="80">
        <v>-751513.95</v>
      </c>
      <c r="AK84" s="80">
        <v>-9311468.64</v>
      </c>
      <c r="AL84" s="80">
        <v>-290218.09</v>
      </c>
      <c r="AM84" s="80">
        <v>-300058.84</v>
      </c>
      <c r="AN84" s="80">
        <v>519614.53</v>
      </c>
      <c r="AO84" s="80">
        <v>43540426.66</v>
      </c>
      <c r="AP84" s="80">
        <v>1561686.49</v>
      </c>
      <c r="AQ84" s="80">
        <v>2347321.41</v>
      </c>
      <c r="AR84" s="80">
        <v>1640102.35</v>
      </c>
      <c r="AS84" s="80">
        <v>1932759.41</v>
      </c>
      <c r="AT84" s="80">
        <v>2282914.72</v>
      </c>
      <c r="AU84" s="80">
        <v>2199166.36</v>
      </c>
      <c r="AV84" s="80">
        <v>635389.47</v>
      </c>
      <c r="AW84" s="80">
        <v>2536515.67</v>
      </c>
      <c r="AX84" s="80">
        <v>521817.68</v>
      </c>
      <c r="AY84" s="80">
        <v>306548.05</v>
      </c>
      <c r="AZ84" s="80">
        <v>8024546.14</v>
      </c>
      <c r="BA84" s="80">
        <v>532235.77</v>
      </c>
      <c r="BB84" s="80">
        <v>218392.16</v>
      </c>
      <c r="BC84" s="80">
        <v>512290.07</v>
      </c>
      <c r="BD84" s="80">
        <v>599592.09</v>
      </c>
      <c r="BE84" s="80">
        <v>546962.15</v>
      </c>
      <c r="BF84" s="80">
        <v>564693.31</v>
      </c>
      <c r="BG84" s="80">
        <v>484903.95</v>
      </c>
      <c r="BH84" s="80">
        <v>312489.63</v>
      </c>
      <c r="BI84" s="80">
        <v>445223.31</v>
      </c>
      <c r="BJ84" s="80">
        <v>611583.19</v>
      </c>
      <c r="BK84" s="80">
        <v>-91351.61</v>
      </c>
      <c r="BL84" s="80">
        <v>190711.3</v>
      </c>
      <c r="BM84" s="80">
        <v>-2760.06000000001</v>
      </c>
      <c r="BN84" s="80">
        <v>112950.89</v>
      </c>
      <c r="BO84" s="80">
        <v>59619.46</v>
      </c>
      <c r="BP84" s="80">
        <v>232505.65</v>
      </c>
      <c r="BQ84" s="80">
        <v>129399.55</v>
      </c>
      <c r="BR84" s="80">
        <v>-217621.11</v>
      </c>
      <c r="BS84" s="80">
        <v>35566.74</v>
      </c>
      <c r="BT84" s="80">
        <v>103201.08</v>
      </c>
      <c r="BU84" s="80">
        <v>27174.09</v>
      </c>
      <c r="BV84" s="80">
        <v>79784.71</v>
      </c>
      <c r="BW84" s="80">
        <v>157917.94</v>
      </c>
      <c r="BX84" s="80">
        <v>-123719.19</v>
      </c>
      <c r="BY84" s="80">
        <v>16152087.44</v>
      </c>
      <c r="BZ84" s="80">
        <v>-36176.3</v>
      </c>
      <c r="CA84" s="80">
        <v>-84510</v>
      </c>
      <c r="CB84" s="80">
        <v>-446.17</v>
      </c>
      <c r="CC84" s="80">
        <v>15697.53</v>
      </c>
      <c r="CD84" s="80">
        <v>-59314.12</v>
      </c>
      <c r="CE84" s="80">
        <v>-35092.34</v>
      </c>
      <c r="CF84" s="80">
        <v>41974.07</v>
      </c>
      <c r="CG84" s="80">
        <v>-56161.06</v>
      </c>
      <c r="CH84" s="80">
        <v>-74331.26</v>
      </c>
      <c r="CI84" s="80">
        <v>166571</v>
      </c>
      <c r="CJ84" s="80">
        <v>-50070.62</v>
      </c>
      <c r="CK84" s="80">
        <v>41892.21</v>
      </c>
      <c r="CL84" s="80">
        <v>46756.8</v>
      </c>
      <c r="CM84" s="80">
        <v>-77350.76</v>
      </c>
      <c r="CN84" s="80">
        <v>-36298.35</v>
      </c>
      <c r="CO84" s="80">
        <v>-78983.11</v>
      </c>
      <c r="CP84" s="80">
        <v>-17855.02</v>
      </c>
      <c r="CQ84" s="80">
        <v>-22120.49</v>
      </c>
      <c r="CR84" s="80">
        <v>-31007.89</v>
      </c>
      <c r="CS84" s="80">
        <v>-99445.85</v>
      </c>
      <c r="CT84" s="80">
        <v>-69955</v>
      </c>
      <c r="CU84" s="80">
        <v>-127467.89</v>
      </c>
      <c r="CV84" s="80">
        <v>-865.509999999995</v>
      </c>
      <c r="CW84" s="80">
        <v>-813373.55</v>
      </c>
      <c r="CX84" s="80">
        <v>110838.29</v>
      </c>
      <c r="CY84" s="80">
        <v>-10334.01</v>
      </c>
      <c r="CZ84" s="80">
        <v>-2908.14</v>
      </c>
      <c r="DA84" s="80">
        <v>170237.41</v>
      </c>
      <c r="DB84" s="80">
        <v>-15282.51</v>
      </c>
      <c r="DC84" s="80">
        <v>-47988.59</v>
      </c>
      <c r="DD84" s="80">
        <v>-18305.85</v>
      </c>
      <c r="DE84" s="80">
        <v>-60985.06</v>
      </c>
      <c r="DF84" s="80">
        <v>8775.94</v>
      </c>
      <c r="DG84" s="80">
        <v>-69805.7</v>
      </c>
      <c r="DH84" s="80">
        <v>-28499.04</v>
      </c>
      <c r="DI84" s="80">
        <v>-143580.4</v>
      </c>
      <c r="DJ84" s="80">
        <v>-88568</v>
      </c>
      <c r="DK84" s="80">
        <v>-44853.38</v>
      </c>
      <c r="DL84" s="80">
        <v>-54697.01</v>
      </c>
      <c r="DM84" s="80">
        <v>-57746.7</v>
      </c>
      <c r="DN84" s="80">
        <v>-62555.48</v>
      </c>
      <c r="DO84" s="80">
        <v>-39874.45</v>
      </c>
      <c r="DP84" s="80">
        <v>-59975.36</v>
      </c>
      <c r="DQ84" s="80">
        <v>-36543.44</v>
      </c>
      <c r="DR84" s="80">
        <v>-70779.46</v>
      </c>
      <c r="DS84" s="80">
        <v>-40808.98</v>
      </c>
    </row>
    <row r="85" s="43" customFormat="1" spans="1:124">
      <c r="A85" s="75" t="s">
        <v>330</v>
      </c>
      <c r="B85" s="80">
        <v>21916418.02</v>
      </c>
      <c r="C85" s="80">
        <v>20980508.72</v>
      </c>
      <c r="D85" s="80">
        <v>216015.6</v>
      </c>
      <c r="E85" s="80">
        <v>719893.7</v>
      </c>
      <c r="F85" s="80">
        <v>0</v>
      </c>
      <c r="G85" s="80">
        <v>0</v>
      </c>
      <c r="H85" s="80">
        <v>0</v>
      </c>
      <c r="I85" s="80">
        <v>20980508.72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>
        <v>0</v>
      </c>
      <c r="AD85" s="80">
        <v>0</v>
      </c>
      <c r="AE85" s="80">
        <v>0</v>
      </c>
      <c r="AF85" s="80">
        <v>0</v>
      </c>
      <c r="AG85" s="80">
        <v>0</v>
      </c>
      <c r="AH85" s="80">
        <v>0</v>
      </c>
      <c r="AI85" s="80">
        <v>0</v>
      </c>
      <c r="AJ85" s="80">
        <v>0</v>
      </c>
      <c r="AK85" s="80">
        <v>0</v>
      </c>
      <c r="AL85" s="80">
        <v>0</v>
      </c>
      <c r="AM85" s="80">
        <v>0</v>
      </c>
      <c r="AN85" s="80">
        <v>0</v>
      </c>
      <c r="AO85" s="80">
        <v>0</v>
      </c>
      <c r="AP85" s="80">
        <v>0</v>
      </c>
      <c r="AQ85" s="80">
        <v>0</v>
      </c>
      <c r="AR85" s="80">
        <v>0</v>
      </c>
      <c r="AS85" s="80">
        <v>0</v>
      </c>
      <c r="AT85" s="80">
        <v>0</v>
      </c>
      <c r="AU85" s="80">
        <v>0</v>
      </c>
      <c r="AV85" s="80">
        <v>0</v>
      </c>
      <c r="AW85" s="80">
        <v>0</v>
      </c>
      <c r="AX85" s="80">
        <v>0</v>
      </c>
      <c r="AY85" s="80">
        <v>0</v>
      </c>
      <c r="AZ85" s="80">
        <v>0</v>
      </c>
      <c r="BA85" s="80">
        <v>0</v>
      </c>
      <c r="BB85" s="80">
        <v>0</v>
      </c>
      <c r="BC85" s="80">
        <v>0</v>
      </c>
      <c r="BD85" s="80">
        <v>0</v>
      </c>
      <c r="BE85" s="80">
        <v>0</v>
      </c>
      <c r="BF85" s="80">
        <v>0</v>
      </c>
      <c r="BG85" s="80">
        <v>0</v>
      </c>
      <c r="BH85" s="80">
        <v>0</v>
      </c>
      <c r="BI85" s="80">
        <v>0</v>
      </c>
      <c r="BJ85" s="80">
        <v>0</v>
      </c>
      <c r="BK85" s="80">
        <v>0</v>
      </c>
      <c r="BL85" s="80">
        <v>0</v>
      </c>
      <c r="BM85" s="80">
        <v>0</v>
      </c>
      <c r="BN85" s="80">
        <v>0</v>
      </c>
      <c r="BO85" s="80">
        <v>0</v>
      </c>
      <c r="BP85" s="80">
        <v>0</v>
      </c>
      <c r="BQ85" s="80">
        <v>0</v>
      </c>
      <c r="BR85" s="80">
        <v>0</v>
      </c>
      <c r="BS85" s="80">
        <v>0</v>
      </c>
      <c r="BT85" s="80">
        <v>0</v>
      </c>
      <c r="BU85" s="80">
        <v>0</v>
      </c>
      <c r="BV85" s="80">
        <v>0</v>
      </c>
      <c r="BW85" s="80">
        <v>0</v>
      </c>
      <c r="BX85" s="80">
        <v>0</v>
      </c>
      <c r="BY85" s="80">
        <v>0</v>
      </c>
      <c r="BZ85" s="80">
        <v>0</v>
      </c>
      <c r="CA85" s="80">
        <v>0</v>
      </c>
      <c r="CB85" s="80">
        <v>0</v>
      </c>
      <c r="CC85" s="80">
        <v>0</v>
      </c>
      <c r="CD85" s="80">
        <v>0</v>
      </c>
      <c r="CE85" s="80">
        <v>0</v>
      </c>
      <c r="CF85" s="80">
        <v>0</v>
      </c>
      <c r="CG85" s="80">
        <v>0</v>
      </c>
      <c r="CH85" s="80">
        <v>0</v>
      </c>
      <c r="CI85" s="80">
        <v>0</v>
      </c>
      <c r="CJ85" s="80">
        <v>0</v>
      </c>
      <c r="CK85" s="80">
        <v>0</v>
      </c>
      <c r="CL85" s="80">
        <v>0</v>
      </c>
      <c r="CM85" s="80">
        <v>0</v>
      </c>
      <c r="CN85" s="80">
        <v>0</v>
      </c>
      <c r="CO85" s="80">
        <v>0</v>
      </c>
      <c r="CP85" s="80">
        <v>0</v>
      </c>
      <c r="CQ85" s="80">
        <v>0</v>
      </c>
      <c r="CR85" s="80">
        <v>0</v>
      </c>
      <c r="CS85" s="80">
        <v>0</v>
      </c>
      <c r="CT85" s="80">
        <v>0</v>
      </c>
      <c r="CU85" s="80">
        <v>0</v>
      </c>
      <c r="CV85" s="80">
        <v>0</v>
      </c>
      <c r="CW85" s="80">
        <v>0</v>
      </c>
      <c r="CX85" s="80">
        <v>0</v>
      </c>
      <c r="CY85" s="80">
        <v>0</v>
      </c>
      <c r="CZ85" s="80">
        <v>0</v>
      </c>
      <c r="DA85" s="80">
        <v>0</v>
      </c>
      <c r="DB85" s="80">
        <v>0</v>
      </c>
      <c r="DC85" s="80">
        <v>0</v>
      </c>
      <c r="DD85" s="80">
        <v>0</v>
      </c>
      <c r="DE85" s="80">
        <v>0</v>
      </c>
      <c r="DF85" s="80">
        <v>0</v>
      </c>
      <c r="DG85" s="80">
        <v>0</v>
      </c>
      <c r="DH85" s="80">
        <v>0</v>
      </c>
      <c r="DI85" s="80">
        <v>0</v>
      </c>
      <c r="DJ85" s="80">
        <v>0</v>
      </c>
      <c r="DK85" s="80">
        <v>0</v>
      </c>
      <c r="DL85" s="80">
        <v>0</v>
      </c>
      <c r="DM85" s="80">
        <v>0</v>
      </c>
      <c r="DN85" s="80">
        <v>0</v>
      </c>
      <c r="DO85" s="80">
        <v>0</v>
      </c>
      <c r="DP85" s="80">
        <v>0</v>
      </c>
      <c r="DQ85" s="80">
        <v>0</v>
      </c>
      <c r="DR85" s="80">
        <v>0</v>
      </c>
      <c r="DS85" s="80">
        <v>0</v>
      </c>
      <c r="DT85" s="85"/>
    </row>
    <row r="86" s="64" customFormat="1" spans="1:123">
      <c r="A86" s="69" t="s">
        <v>331</v>
      </c>
      <c r="B86" s="80">
        <v>51990307.7200001</v>
      </c>
      <c r="C86" s="80">
        <v>62572438.23</v>
      </c>
      <c r="D86" s="80">
        <v>648046.780000006</v>
      </c>
      <c r="E86" s="80">
        <v>1933568.28</v>
      </c>
      <c r="F86" s="80">
        <v>144548.08</v>
      </c>
      <c r="G86" s="80">
        <v>-4710413.25</v>
      </c>
      <c r="H86" s="80">
        <v>-8597880.3999999</v>
      </c>
      <c r="I86" s="80">
        <v>-56401778.8</v>
      </c>
      <c r="J86" s="80">
        <v>0</v>
      </c>
      <c r="K86" s="80">
        <v>4.64</v>
      </c>
      <c r="L86" s="80">
        <v>0</v>
      </c>
      <c r="M86" s="80">
        <v>-249285.77</v>
      </c>
      <c r="N86" s="80">
        <v>-386844.11</v>
      </c>
      <c r="O86" s="80">
        <v>65799492.25</v>
      </c>
      <c r="P86" s="80">
        <v>46255344.02</v>
      </c>
      <c r="Q86" s="80">
        <v>-8001853.72</v>
      </c>
      <c r="R86" s="80">
        <v>15557359.72</v>
      </c>
      <c r="S86" s="80">
        <v>-1599808.64</v>
      </c>
      <c r="T86" s="80">
        <v>48556325.68</v>
      </c>
      <c r="U86" s="80">
        <v>-243360.19</v>
      </c>
      <c r="V86" s="80">
        <v>-3178081.44</v>
      </c>
      <c r="W86" s="80">
        <v>2720268.61</v>
      </c>
      <c r="X86" s="80">
        <v>-292432.46</v>
      </c>
      <c r="Y86" s="80">
        <v>-111612.79</v>
      </c>
      <c r="Z86" s="80">
        <v>-1985329.05</v>
      </c>
      <c r="AA86" s="80">
        <v>-2230504.4</v>
      </c>
      <c r="AB86" s="80">
        <v>-1662492.7</v>
      </c>
      <c r="AC86" s="80">
        <v>-1719482.32</v>
      </c>
      <c r="AD86" s="80">
        <v>-78454.1899999999</v>
      </c>
      <c r="AE86" s="80">
        <v>8186322.86</v>
      </c>
      <c r="AF86" s="80">
        <v>7449491.05</v>
      </c>
      <c r="AG86" s="80">
        <v>-361091.18</v>
      </c>
      <c r="AH86" s="80">
        <v>33110886.97</v>
      </c>
      <c r="AI86" s="80">
        <v>-357085.21</v>
      </c>
      <c r="AJ86" s="80">
        <v>-751513.95</v>
      </c>
      <c r="AK86" s="80">
        <v>-9311468.64</v>
      </c>
      <c r="AL86" s="80">
        <v>-290218.09</v>
      </c>
      <c r="AM86" s="80">
        <v>-300058.84</v>
      </c>
      <c r="AN86" s="80">
        <v>519614.53</v>
      </c>
      <c r="AO86" s="80">
        <v>43540426.66</v>
      </c>
      <c r="AP86" s="80">
        <v>1561686.49</v>
      </c>
      <c r="AQ86" s="80">
        <v>2347321.41</v>
      </c>
      <c r="AR86" s="80">
        <v>1640102.35</v>
      </c>
      <c r="AS86" s="80">
        <v>1932759.41</v>
      </c>
      <c r="AT86" s="80">
        <v>2282914.72</v>
      </c>
      <c r="AU86" s="80">
        <v>2199166.36</v>
      </c>
      <c r="AV86" s="80">
        <v>635389.47</v>
      </c>
      <c r="AW86" s="80">
        <v>2536515.67</v>
      </c>
      <c r="AX86" s="80">
        <v>521817.68</v>
      </c>
      <c r="AY86" s="80">
        <v>306548.05</v>
      </c>
      <c r="AZ86" s="80">
        <v>8024546.14</v>
      </c>
      <c r="BA86" s="80">
        <v>532235.77</v>
      </c>
      <c r="BB86" s="80">
        <v>218392.16</v>
      </c>
      <c r="BC86" s="80">
        <v>512290.07</v>
      </c>
      <c r="BD86" s="80">
        <v>599592.09</v>
      </c>
      <c r="BE86" s="80">
        <v>546962.15</v>
      </c>
      <c r="BF86" s="80">
        <v>564693.31</v>
      </c>
      <c r="BG86" s="80">
        <v>484903.95</v>
      </c>
      <c r="BH86" s="80">
        <v>312489.63</v>
      </c>
      <c r="BI86" s="80">
        <v>445223.31</v>
      </c>
      <c r="BJ86" s="80">
        <v>611583.19</v>
      </c>
      <c r="BK86" s="80">
        <v>-91351.61</v>
      </c>
      <c r="BL86" s="80">
        <v>190711.3</v>
      </c>
      <c r="BM86" s="80">
        <v>-2760.06000000001</v>
      </c>
      <c r="BN86" s="80">
        <v>112950.89</v>
      </c>
      <c r="BO86" s="80">
        <v>59619.46</v>
      </c>
      <c r="BP86" s="80">
        <v>232505.65</v>
      </c>
      <c r="BQ86" s="80">
        <v>129399.55</v>
      </c>
      <c r="BR86" s="80">
        <v>-217621.11</v>
      </c>
      <c r="BS86" s="80">
        <v>35566.74</v>
      </c>
      <c r="BT86" s="80">
        <v>103201.08</v>
      </c>
      <c r="BU86" s="80">
        <v>27174.09</v>
      </c>
      <c r="BV86" s="80">
        <v>79784.71</v>
      </c>
      <c r="BW86" s="80">
        <v>157917.94</v>
      </c>
      <c r="BX86" s="80">
        <v>-123719.19</v>
      </c>
      <c r="BY86" s="80">
        <v>16152087.44</v>
      </c>
      <c r="BZ86" s="80">
        <v>-36176.3</v>
      </c>
      <c r="CA86" s="80">
        <v>-84510</v>
      </c>
      <c r="CB86" s="80">
        <v>-446.17</v>
      </c>
      <c r="CC86" s="80">
        <v>15697.53</v>
      </c>
      <c r="CD86" s="80">
        <v>-59314.12</v>
      </c>
      <c r="CE86" s="80">
        <v>-35092.34</v>
      </c>
      <c r="CF86" s="80">
        <v>41974.07</v>
      </c>
      <c r="CG86" s="80">
        <v>-56161.06</v>
      </c>
      <c r="CH86" s="80">
        <v>-74331.26</v>
      </c>
      <c r="CI86" s="80">
        <v>166571</v>
      </c>
      <c r="CJ86" s="80">
        <v>-50070.62</v>
      </c>
      <c r="CK86" s="80">
        <v>41892.21</v>
      </c>
      <c r="CL86" s="80">
        <v>46756.8</v>
      </c>
      <c r="CM86" s="80">
        <v>-77350.76</v>
      </c>
      <c r="CN86" s="80">
        <v>-36298.35</v>
      </c>
      <c r="CO86" s="80">
        <v>-78983.11</v>
      </c>
      <c r="CP86" s="80">
        <v>-17855.02</v>
      </c>
      <c r="CQ86" s="80">
        <v>-22120.49</v>
      </c>
      <c r="CR86" s="80">
        <v>-31007.89</v>
      </c>
      <c r="CS86" s="80">
        <v>-99445.85</v>
      </c>
      <c r="CT86" s="80">
        <v>-69955</v>
      </c>
      <c r="CU86" s="80">
        <v>-127467.89</v>
      </c>
      <c r="CV86" s="80">
        <v>-865.509999999995</v>
      </c>
      <c r="CW86" s="80">
        <v>-813373.55</v>
      </c>
      <c r="CX86" s="80">
        <v>110838.29</v>
      </c>
      <c r="CY86" s="80">
        <v>-10334.01</v>
      </c>
      <c r="CZ86" s="80">
        <v>-2908.14</v>
      </c>
      <c r="DA86" s="80">
        <v>170237.41</v>
      </c>
      <c r="DB86" s="80">
        <v>-15282.51</v>
      </c>
      <c r="DC86" s="80">
        <v>-47988.59</v>
      </c>
      <c r="DD86" s="80">
        <v>-18305.85</v>
      </c>
      <c r="DE86" s="80">
        <v>-60985.06</v>
      </c>
      <c r="DF86" s="80">
        <v>8775.94</v>
      </c>
      <c r="DG86" s="80">
        <v>-69805.7</v>
      </c>
      <c r="DH86" s="80">
        <v>-28499.04</v>
      </c>
      <c r="DI86" s="80">
        <v>-143580.4</v>
      </c>
      <c r="DJ86" s="80">
        <v>-88568</v>
      </c>
      <c r="DK86" s="80">
        <v>-44853.38</v>
      </c>
      <c r="DL86" s="80">
        <v>-54697.01</v>
      </c>
      <c r="DM86" s="80">
        <v>-57746.7</v>
      </c>
      <c r="DN86" s="80">
        <v>-62555.48</v>
      </c>
      <c r="DO86" s="80">
        <v>-39874.45</v>
      </c>
      <c r="DP86" s="80">
        <v>-59975.36</v>
      </c>
      <c r="DQ86" s="80">
        <v>-36543.44</v>
      </c>
      <c r="DR86" s="80">
        <v>-70779.46</v>
      </c>
      <c r="DS86" s="80">
        <v>-40808.98</v>
      </c>
    </row>
    <row r="87" s="43" customFormat="1" spans="1:124">
      <c r="A87" s="75" t="s">
        <v>332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</v>
      </c>
      <c r="AF87" s="80">
        <v>0</v>
      </c>
      <c r="AG87" s="80">
        <v>0</v>
      </c>
      <c r="AH87" s="80">
        <v>0</v>
      </c>
      <c r="AI87" s="80">
        <v>0</v>
      </c>
      <c r="AJ87" s="80">
        <v>0</v>
      </c>
      <c r="AK87" s="80">
        <v>0</v>
      </c>
      <c r="AL87" s="80">
        <v>0</v>
      </c>
      <c r="AM87" s="80">
        <v>0</v>
      </c>
      <c r="AN87" s="80">
        <v>0</v>
      </c>
      <c r="AO87" s="80">
        <v>0</v>
      </c>
      <c r="AP87" s="80">
        <v>0</v>
      </c>
      <c r="AQ87" s="80"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v>0</v>
      </c>
      <c r="AW87" s="80">
        <v>0</v>
      </c>
      <c r="AX87" s="80">
        <v>0</v>
      </c>
      <c r="AY87" s="80">
        <v>0</v>
      </c>
      <c r="AZ87" s="80">
        <v>0</v>
      </c>
      <c r="BA87" s="80">
        <v>0</v>
      </c>
      <c r="BB87" s="80">
        <v>0</v>
      </c>
      <c r="BC87" s="80">
        <v>0</v>
      </c>
      <c r="BD87" s="80">
        <v>0</v>
      </c>
      <c r="BE87" s="80">
        <v>0</v>
      </c>
      <c r="BF87" s="80">
        <v>0</v>
      </c>
      <c r="BG87" s="80">
        <v>0</v>
      </c>
      <c r="BH87" s="80">
        <v>0</v>
      </c>
      <c r="BI87" s="80">
        <v>0</v>
      </c>
      <c r="BJ87" s="80">
        <v>0</v>
      </c>
      <c r="BK87" s="80">
        <v>0</v>
      </c>
      <c r="BL87" s="80">
        <v>0</v>
      </c>
      <c r="BM87" s="80">
        <v>0</v>
      </c>
      <c r="BN87" s="80">
        <v>0</v>
      </c>
      <c r="BO87" s="80">
        <v>0</v>
      </c>
      <c r="BP87" s="80">
        <v>0</v>
      </c>
      <c r="BQ87" s="80">
        <v>0</v>
      </c>
      <c r="BR87" s="80">
        <v>0</v>
      </c>
      <c r="BS87" s="80">
        <v>0</v>
      </c>
      <c r="BT87" s="80">
        <v>0</v>
      </c>
      <c r="BU87" s="80">
        <v>0</v>
      </c>
      <c r="BV87" s="80">
        <v>0</v>
      </c>
      <c r="BW87" s="80">
        <v>0</v>
      </c>
      <c r="BX87" s="80">
        <v>0</v>
      </c>
      <c r="BY87" s="80">
        <v>0</v>
      </c>
      <c r="BZ87" s="80">
        <v>0</v>
      </c>
      <c r="CA87" s="80">
        <v>0</v>
      </c>
      <c r="CB87" s="80">
        <v>0</v>
      </c>
      <c r="CC87" s="80">
        <v>0</v>
      </c>
      <c r="CD87" s="80">
        <v>0</v>
      </c>
      <c r="CE87" s="80">
        <v>0</v>
      </c>
      <c r="CF87" s="80">
        <v>0</v>
      </c>
      <c r="CG87" s="80">
        <v>0</v>
      </c>
      <c r="CH87" s="80">
        <v>0</v>
      </c>
      <c r="CI87" s="80">
        <v>0</v>
      </c>
      <c r="CJ87" s="80">
        <v>0</v>
      </c>
      <c r="CK87" s="80">
        <v>0</v>
      </c>
      <c r="CL87" s="80">
        <v>0</v>
      </c>
      <c r="CM87" s="80">
        <v>0</v>
      </c>
      <c r="CN87" s="80">
        <v>0</v>
      </c>
      <c r="CO87" s="80">
        <v>0</v>
      </c>
      <c r="CP87" s="80">
        <v>0</v>
      </c>
      <c r="CQ87" s="80">
        <v>0</v>
      </c>
      <c r="CR87" s="80">
        <v>0</v>
      </c>
      <c r="CS87" s="80">
        <v>0</v>
      </c>
      <c r="CT87" s="80">
        <v>0</v>
      </c>
      <c r="CU87" s="80">
        <v>0</v>
      </c>
      <c r="CV87" s="80">
        <v>0</v>
      </c>
      <c r="CW87" s="80">
        <v>0</v>
      </c>
      <c r="CX87" s="80">
        <v>0</v>
      </c>
      <c r="CY87" s="80">
        <v>0</v>
      </c>
      <c r="CZ87" s="80">
        <v>0</v>
      </c>
      <c r="DA87" s="80">
        <v>0</v>
      </c>
      <c r="DB87" s="80">
        <v>0</v>
      </c>
      <c r="DC87" s="80">
        <v>0</v>
      </c>
      <c r="DD87" s="80">
        <v>0</v>
      </c>
      <c r="DE87" s="80">
        <v>0</v>
      </c>
      <c r="DF87" s="80">
        <v>0</v>
      </c>
      <c r="DG87" s="80">
        <v>0</v>
      </c>
      <c r="DH87" s="80">
        <v>0</v>
      </c>
      <c r="DI87" s="80">
        <v>0</v>
      </c>
      <c r="DJ87" s="80">
        <v>0</v>
      </c>
      <c r="DK87" s="80">
        <v>0</v>
      </c>
      <c r="DL87" s="80">
        <v>0</v>
      </c>
      <c r="DM87" s="80">
        <v>0</v>
      </c>
      <c r="DN87" s="80">
        <v>0</v>
      </c>
      <c r="DO87" s="80">
        <v>0</v>
      </c>
      <c r="DP87" s="80">
        <v>0</v>
      </c>
      <c r="DQ87" s="80">
        <v>0</v>
      </c>
      <c r="DR87" s="80">
        <v>0</v>
      </c>
      <c r="DS87" s="80">
        <v>0</v>
      </c>
      <c r="DT87" s="85"/>
    </row>
    <row r="88" s="43" customFormat="1" spans="1:124">
      <c r="A88" s="75" t="s">
        <v>333</v>
      </c>
      <c r="B88" s="80">
        <v>51990307.7200001</v>
      </c>
      <c r="C88" s="80">
        <v>62572438.23</v>
      </c>
      <c r="D88" s="80">
        <v>648046.780000006</v>
      </c>
      <c r="E88" s="80">
        <v>1933568.28</v>
      </c>
      <c r="F88" s="80">
        <v>144548.08</v>
      </c>
      <c r="G88" s="80">
        <v>-4710413.25</v>
      </c>
      <c r="H88" s="80">
        <v>-8597880.3999999</v>
      </c>
      <c r="I88" s="80">
        <v>-56401778.8</v>
      </c>
      <c r="J88" s="80">
        <v>0</v>
      </c>
      <c r="K88" s="80">
        <v>4.64</v>
      </c>
      <c r="L88" s="80">
        <v>0</v>
      </c>
      <c r="M88" s="80">
        <v>-249285.77</v>
      </c>
      <c r="N88" s="80">
        <v>-386844.11</v>
      </c>
      <c r="O88" s="80">
        <v>65799492.25</v>
      </c>
      <c r="P88" s="80">
        <v>46255344.02</v>
      </c>
      <c r="Q88" s="80">
        <v>-8001853.72</v>
      </c>
      <c r="R88" s="80">
        <v>15557359.72</v>
      </c>
      <c r="S88" s="80">
        <v>-1599808.64</v>
      </c>
      <c r="T88" s="80">
        <v>48556325.68</v>
      </c>
      <c r="U88" s="80">
        <v>-243360.19</v>
      </c>
      <c r="V88" s="80">
        <v>-3178081.44</v>
      </c>
      <c r="W88" s="80">
        <v>2720268.61</v>
      </c>
      <c r="X88" s="80">
        <v>-292432.46</v>
      </c>
      <c r="Y88" s="80">
        <v>-111612.79</v>
      </c>
      <c r="Z88" s="80">
        <v>-1985329.05</v>
      </c>
      <c r="AA88" s="80">
        <v>-2230504.4</v>
      </c>
      <c r="AB88" s="80">
        <v>-1662492.7</v>
      </c>
      <c r="AC88" s="80">
        <v>-1719482.32</v>
      </c>
      <c r="AD88" s="80">
        <v>-78454.1899999999</v>
      </c>
      <c r="AE88" s="80">
        <v>8186322.86</v>
      </c>
      <c r="AF88" s="80">
        <v>7449491.05</v>
      </c>
      <c r="AG88" s="80">
        <v>-361091.18</v>
      </c>
      <c r="AH88" s="80">
        <v>33110886.97</v>
      </c>
      <c r="AI88" s="80">
        <v>-357085.21</v>
      </c>
      <c r="AJ88" s="80">
        <v>-751513.95</v>
      </c>
      <c r="AK88" s="80">
        <v>-9311468.64</v>
      </c>
      <c r="AL88" s="80">
        <v>-290218.09</v>
      </c>
      <c r="AM88" s="80">
        <v>-300058.84</v>
      </c>
      <c r="AN88" s="80">
        <v>519614.53</v>
      </c>
      <c r="AO88" s="80">
        <v>43540426.66</v>
      </c>
      <c r="AP88" s="80">
        <v>1561686.49</v>
      </c>
      <c r="AQ88" s="80">
        <v>2347321.41</v>
      </c>
      <c r="AR88" s="80">
        <v>1640102.35</v>
      </c>
      <c r="AS88" s="80">
        <v>1932759.41</v>
      </c>
      <c r="AT88" s="80">
        <v>2282914.72</v>
      </c>
      <c r="AU88" s="80">
        <v>2199166.36</v>
      </c>
      <c r="AV88" s="80">
        <v>635389.47</v>
      </c>
      <c r="AW88" s="80">
        <v>2536515.67</v>
      </c>
      <c r="AX88" s="80">
        <v>521817.68</v>
      </c>
      <c r="AY88" s="80">
        <v>306548.05</v>
      </c>
      <c r="AZ88" s="80">
        <v>8024546.14</v>
      </c>
      <c r="BA88" s="80">
        <v>532235.77</v>
      </c>
      <c r="BB88" s="80">
        <v>218392.16</v>
      </c>
      <c r="BC88" s="80">
        <v>512290.07</v>
      </c>
      <c r="BD88" s="80">
        <v>599592.09</v>
      </c>
      <c r="BE88" s="80">
        <v>546962.15</v>
      </c>
      <c r="BF88" s="80">
        <v>564693.31</v>
      </c>
      <c r="BG88" s="80">
        <v>484903.95</v>
      </c>
      <c r="BH88" s="80">
        <v>312489.63</v>
      </c>
      <c r="BI88" s="80">
        <v>445223.31</v>
      </c>
      <c r="BJ88" s="80">
        <v>611583.19</v>
      </c>
      <c r="BK88" s="80">
        <v>-91351.61</v>
      </c>
      <c r="BL88" s="80">
        <v>190711.3</v>
      </c>
      <c r="BM88" s="80">
        <v>-2760.06000000001</v>
      </c>
      <c r="BN88" s="80">
        <v>112950.89</v>
      </c>
      <c r="BO88" s="80">
        <v>59619.46</v>
      </c>
      <c r="BP88" s="80">
        <v>232505.65</v>
      </c>
      <c r="BQ88" s="80">
        <v>129399.55</v>
      </c>
      <c r="BR88" s="80">
        <v>-217621.11</v>
      </c>
      <c r="BS88" s="80">
        <v>35566.74</v>
      </c>
      <c r="BT88" s="80">
        <v>103201.08</v>
      </c>
      <c r="BU88" s="80">
        <v>27174.09</v>
      </c>
      <c r="BV88" s="80">
        <v>79784.71</v>
      </c>
      <c r="BW88" s="80">
        <v>157917.94</v>
      </c>
      <c r="BX88" s="80">
        <v>-123719.19</v>
      </c>
      <c r="BY88" s="80">
        <v>16152087.44</v>
      </c>
      <c r="BZ88" s="80">
        <v>-36176.3</v>
      </c>
      <c r="CA88" s="80">
        <v>-84510</v>
      </c>
      <c r="CB88" s="80">
        <v>-446.17</v>
      </c>
      <c r="CC88" s="80">
        <v>15697.53</v>
      </c>
      <c r="CD88" s="80">
        <v>-59314.12</v>
      </c>
      <c r="CE88" s="80">
        <v>-35092.34</v>
      </c>
      <c r="CF88" s="80">
        <v>41974.07</v>
      </c>
      <c r="CG88" s="80">
        <v>-56161.06</v>
      </c>
      <c r="CH88" s="80">
        <v>-74331.26</v>
      </c>
      <c r="CI88" s="80">
        <v>166571</v>
      </c>
      <c r="CJ88" s="80">
        <v>-50070.62</v>
      </c>
      <c r="CK88" s="80">
        <v>41892.21</v>
      </c>
      <c r="CL88" s="80">
        <v>46756.8</v>
      </c>
      <c r="CM88" s="80">
        <v>-77350.76</v>
      </c>
      <c r="CN88" s="80">
        <v>-36298.35</v>
      </c>
      <c r="CO88" s="80">
        <v>-78983.11</v>
      </c>
      <c r="CP88" s="80">
        <v>-17855.02</v>
      </c>
      <c r="CQ88" s="80">
        <v>-22120.49</v>
      </c>
      <c r="CR88" s="80">
        <v>-31007.89</v>
      </c>
      <c r="CS88" s="80">
        <v>-99445.85</v>
      </c>
      <c r="CT88" s="80">
        <v>-69955</v>
      </c>
      <c r="CU88" s="80">
        <v>-127467.89</v>
      </c>
      <c r="CV88" s="80">
        <v>-865.509999999995</v>
      </c>
      <c r="CW88" s="80">
        <v>-813373.55</v>
      </c>
      <c r="CX88" s="80">
        <v>110838.29</v>
      </c>
      <c r="CY88" s="80">
        <v>-10334.01</v>
      </c>
      <c r="CZ88" s="80">
        <v>-2908.14</v>
      </c>
      <c r="DA88" s="80">
        <v>170237.41</v>
      </c>
      <c r="DB88" s="80">
        <v>-15282.51</v>
      </c>
      <c r="DC88" s="80">
        <v>-47988.59</v>
      </c>
      <c r="DD88" s="80">
        <v>-18305.85</v>
      </c>
      <c r="DE88" s="80">
        <v>-60985.06</v>
      </c>
      <c r="DF88" s="80">
        <v>8775.94</v>
      </c>
      <c r="DG88" s="80">
        <v>-69805.7</v>
      </c>
      <c r="DH88" s="80">
        <v>-28499.04</v>
      </c>
      <c r="DI88" s="80">
        <v>-143580.4</v>
      </c>
      <c r="DJ88" s="80">
        <v>-88568</v>
      </c>
      <c r="DK88" s="80">
        <v>-44853.38</v>
      </c>
      <c r="DL88" s="80">
        <v>-54697.01</v>
      </c>
      <c r="DM88" s="80">
        <v>-57746.7</v>
      </c>
      <c r="DN88" s="80">
        <v>-62555.48</v>
      </c>
      <c r="DO88" s="80">
        <v>-39874.45</v>
      </c>
      <c r="DP88" s="80">
        <v>-59975.36</v>
      </c>
      <c r="DQ88" s="80">
        <v>-36543.44</v>
      </c>
      <c r="DR88" s="80">
        <v>-70779.46</v>
      </c>
      <c r="DS88" s="80">
        <v>-40808.98</v>
      </c>
      <c r="DT88" s="85"/>
    </row>
    <row r="89" s="43" customFormat="1" spans="1:124">
      <c r="A89" s="75" t="s">
        <v>334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0</v>
      </c>
      <c r="AF89" s="80">
        <v>0</v>
      </c>
      <c r="AG89" s="80">
        <v>0</v>
      </c>
      <c r="AH89" s="80">
        <v>0</v>
      </c>
      <c r="AI89" s="80">
        <v>0</v>
      </c>
      <c r="AJ89" s="80">
        <v>0</v>
      </c>
      <c r="AK89" s="80">
        <v>0</v>
      </c>
      <c r="AL89" s="80">
        <v>0</v>
      </c>
      <c r="AM89" s="80">
        <v>0</v>
      </c>
      <c r="AN89" s="80">
        <v>0</v>
      </c>
      <c r="AO89" s="80">
        <v>0</v>
      </c>
      <c r="AP89" s="80">
        <v>0</v>
      </c>
      <c r="AQ89" s="80">
        <v>0</v>
      </c>
      <c r="AR89" s="80">
        <v>0</v>
      </c>
      <c r="AS89" s="80">
        <v>0</v>
      </c>
      <c r="AT89" s="80">
        <v>0</v>
      </c>
      <c r="AU89" s="80">
        <v>0</v>
      </c>
      <c r="AV89" s="80">
        <v>0</v>
      </c>
      <c r="AW89" s="80">
        <v>0</v>
      </c>
      <c r="AX89" s="80">
        <v>0</v>
      </c>
      <c r="AY89" s="80">
        <v>0</v>
      </c>
      <c r="AZ89" s="80">
        <v>0</v>
      </c>
      <c r="BA89" s="80">
        <v>0</v>
      </c>
      <c r="BB89" s="80">
        <v>0</v>
      </c>
      <c r="BC89" s="80">
        <v>0</v>
      </c>
      <c r="BD89" s="80">
        <v>0</v>
      </c>
      <c r="BE89" s="80">
        <v>0</v>
      </c>
      <c r="BF89" s="80">
        <v>0</v>
      </c>
      <c r="BG89" s="80">
        <v>0</v>
      </c>
      <c r="BH89" s="80">
        <v>0</v>
      </c>
      <c r="BI89" s="80">
        <v>0</v>
      </c>
      <c r="BJ89" s="80">
        <v>0</v>
      </c>
      <c r="BK89" s="80">
        <v>0</v>
      </c>
      <c r="BL89" s="80">
        <v>0</v>
      </c>
      <c r="BM89" s="80">
        <v>0</v>
      </c>
      <c r="BN89" s="80">
        <v>0</v>
      </c>
      <c r="BO89" s="80">
        <v>0</v>
      </c>
      <c r="BP89" s="80">
        <v>0</v>
      </c>
      <c r="BQ89" s="80">
        <v>0</v>
      </c>
      <c r="BR89" s="80">
        <v>0</v>
      </c>
      <c r="BS89" s="80">
        <v>0</v>
      </c>
      <c r="BT89" s="80">
        <v>0</v>
      </c>
      <c r="BU89" s="80">
        <v>0</v>
      </c>
      <c r="BV89" s="80">
        <v>0</v>
      </c>
      <c r="BW89" s="80">
        <v>0</v>
      </c>
      <c r="BX89" s="80">
        <v>0</v>
      </c>
      <c r="BY89" s="80">
        <v>0</v>
      </c>
      <c r="BZ89" s="80">
        <v>0</v>
      </c>
      <c r="CA89" s="80">
        <v>0</v>
      </c>
      <c r="CB89" s="80">
        <v>0</v>
      </c>
      <c r="CC89" s="80">
        <v>0</v>
      </c>
      <c r="CD89" s="80">
        <v>0</v>
      </c>
      <c r="CE89" s="80">
        <v>0</v>
      </c>
      <c r="CF89" s="80">
        <v>0</v>
      </c>
      <c r="CG89" s="80">
        <v>0</v>
      </c>
      <c r="CH89" s="80">
        <v>0</v>
      </c>
      <c r="CI89" s="80">
        <v>0</v>
      </c>
      <c r="CJ89" s="80">
        <v>0</v>
      </c>
      <c r="CK89" s="80">
        <v>0</v>
      </c>
      <c r="CL89" s="80">
        <v>0</v>
      </c>
      <c r="CM89" s="80">
        <v>0</v>
      </c>
      <c r="CN89" s="80">
        <v>0</v>
      </c>
      <c r="CO89" s="80">
        <v>0</v>
      </c>
      <c r="CP89" s="80">
        <v>0</v>
      </c>
      <c r="CQ89" s="80">
        <v>0</v>
      </c>
      <c r="CR89" s="80">
        <v>0</v>
      </c>
      <c r="CS89" s="80">
        <v>0</v>
      </c>
      <c r="CT89" s="80">
        <v>0</v>
      </c>
      <c r="CU89" s="80">
        <v>0</v>
      </c>
      <c r="CV89" s="80">
        <v>0</v>
      </c>
      <c r="CW89" s="80">
        <v>0</v>
      </c>
      <c r="CX89" s="80">
        <v>0</v>
      </c>
      <c r="CY89" s="80">
        <v>0</v>
      </c>
      <c r="CZ89" s="80">
        <v>0</v>
      </c>
      <c r="DA89" s="80">
        <v>0</v>
      </c>
      <c r="DB89" s="80">
        <v>0</v>
      </c>
      <c r="DC89" s="80">
        <v>0</v>
      </c>
      <c r="DD89" s="80">
        <v>0</v>
      </c>
      <c r="DE89" s="80">
        <v>0</v>
      </c>
      <c r="DF89" s="80">
        <v>0</v>
      </c>
      <c r="DG89" s="80">
        <v>0</v>
      </c>
      <c r="DH89" s="80">
        <v>0</v>
      </c>
      <c r="DI89" s="80">
        <v>0</v>
      </c>
      <c r="DJ89" s="80">
        <v>0</v>
      </c>
      <c r="DK89" s="80">
        <v>0</v>
      </c>
      <c r="DL89" s="80">
        <v>0</v>
      </c>
      <c r="DM89" s="80">
        <v>0</v>
      </c>
      <c r="DN89" s="80">
        <v>0</v>
      </c>
      <c r="DO89" s="80">
        <v>0</v>
      </c>
      <c r="DP89" s="80">
        <v>0</v>
      </c>
      <c r="DQ89" s="80">
        <v>0</v>
      </c>
      <c r="DR89" s="80">
        <v>0</v>
      </c>
      <c r="DS89" s="80">
        <v>0</v>
      </c>
      <c r="DT89" s="85"/>
    </row>
    <row r="90" s="43" customFormat="1" spans="1:124">
      <c r="A90" s="75" t="s">
        <v>335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v>0</v>
      </c>
      <c r="H90" s="80">
        <v>0</v>
      </c>
      <c r="I90" s="80">
        <v>0</v>
      </c>
      <c r="J90" s="80">
        <v>0</v>
      </c>
      <c r="K90" s="80">
        <v>0</v>
      </c>
      <c r="L90" s="80">
        <v>0</v>
      </c>
      <c r="M90" s="80">
        <v>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0</v>
      </c>
      <c r="AA90" s="80">
        <v>0</v>
      </c>
      <c r="AB90" s="80">
        <v>0</v>
      </c>
      <c r="AC90" s="80">
        <v>0</v>
      </c>
      <c r="AD90" s="80">
        <v>0</v>
      </c>
      <c r="AE90" s="80">
        <v>0</v>
      </c>
      <c r="AF90" s="80">
        <v>0</v>
      </c>
      <c r="AG90" s="80">
        <v>0</v>
      </c>
      <c r="AH90" s="80">
        <v>0</v>
      </c>
      <c r="AI90" s="80">
        <v>0</v>
      </c>
      <c r="AJ90" s="80">
        <v>0</v>
      </c>
      <c r="AK90" s="80">
        <v>0</v>
      </c>
      <c r="AL90" s="80">
        <v>0</v>
      </c>
      <c r="AM90" s="80">
        <v>0</v>
      </c>
      <c r="AN90" s="80">
        <v>0</v>
      </c>
      <c r="AO90" s="80">
        <v>0</v>
      </c>
      <c r="AP90" s="80">
        <v>0</v>
      </c>
      <c r="AQ90" s="80">
        <v>0</v>
      </c>
      <c r="AR90" s="80">
        <v>0</v>
      </c>
      <c r="AS90" s="80">
        <v>0</v>
      </c>
      <c r="AT90" s="80">
        <v>0</v>
      </c>
      <c r="AU90" s="80">
        <v>0</v>
      </c>
      <c r="AV90" s="80">
        <v>0</v>
      </c>
      <c r="AW90" s="80">
        <v>0</v>
      </c>
      <c r="AX90" s="80">
        <v>0</v>
      </c>
      <c r="AY90" s="80">
        <v>0</v>
      </c>
      <c r="AZ90" s="80">
        <v>0</v>
      </c>
      <c r="BA90" s="80">
        <v>0</v>
      </c>
      <c r="BB90" s="80">
        <v>0</v>
      </c>
      <c r="BC90" s="80">
        <v>0</v>
      </c>
      <c r="BD90" s="80">
        <v>0</v>
      </c>
      <c r="BE90" s="80">
        <v>0</v>
      </c>
      <c r="BF90" s="80">
        <v>0</v>
      </c>
      <c r="BG90" s="80">
        <v>0</v>
      </c>
      <c r="BH90" s="80">
        <v>0</v>
      </c>
      <c r="BI90" s="80">
        <v>0</v>
      </c>
      <c r="BJ90" s="80">
        <v>0</v>
      </c>
      <c r="BK90" s="80">
        <v>0</v>
      </c>
      <c r="BL90" s="80">
        <v>0</v>
      </c>
      <c r="BM90" s="80">
        <v>0</v>
      </c>
      <c r="BN90" s="80">
        <v>0</v>
      </c>
      <c r="BO90" s="80">
        <v>0</v>
      </c>
      <c r="BP90" s="80">
        <v>0</v>
      </c>
      <c r="BQ90" s="80">
        <v>0</v>
      </c>
      <c r="BR90" s="80">
        <v>0</v>
      </c>
      <c r="BS90" s="80">
        <v>0</v>
      </c>
      <c r="BT90" s="80">
        <v>0</v>
      </c>
      <c r="BU90" s="80">
        <v>0</v>
      </c>
      <c r="BV90" s="80">
        <v>0</v>
      </c>
      <c r="BW90" s="80">
        <v>0</v>
      </c>
      <c r="BX90" s="80">
        <v>0</v>
      </c>
      <c r="BY90" s="80">
        <v>0</v>
      </c>
      <c r="BZ90" s="80">
        <v>0</v>
      </c>
      <c r="CA90" s="80">
        <v>0</v>
      </c>
      <c r="CB90" s="80">
        <v>0</v>
      </c>
      <c r="CC90" s="80">
        <v>0</v>
      </c>
      <c r="CD90" s="80">
        <v>0</v>
      </c>
      <c r="CE90" s="80">
        <v>0</v>
      </c>
      <c r="CF90" s="80">
        <v>0</v>
      </c>
      <c r="CG90" s="80">
        <v>0</v>
      </c>
      <c r="CH90" s="80">
        <v>0</v>
      </c>
      <c r="CI90" s="80">
        <v>0</v>
      </c>
      <c r="CJ90" s="80">
        <v>0</v>
      </c>
      <c r="CK90" s="80">
        <v>0</v>
      </c>
      <c r="CL90" s="80">
        <v>0</v>
      </c>
      <c r="CM90" s="80">
        <v>0</v>
      </c>
      <c r="CN90" s="80">
        <v>0</v>
      </c>
      <c r="CO90" s="80">
        <v>0</v>
      </c>
      <c r="CP90" s="80">
        <v>0</v>
      </c>
      <c r="CQ90" s="80">
        <v>0</v>
      </c>
      <c r="CR90" s="80">
        <v>0</v>
      </c>
      <c r="CS90" s="80">
        <v>0</v>
      </c>
      <c r="CT90" s="80">
        <v>0</v>
      </c>
      <c r="CU90" s="80">
        <v>0</v>
      </c>
      <c r="CV90" s="80">
        <v>0</v>
      </c>
      <c r="CW90" s="80">
        <v>0</v>
      </c>
      <c r="CX90" s="80">
        <v>0</v>
      </c>
      <c r="CY90" s="80">
        <v>0</v>
      </c>
      <c r="CZ90" s="80">
        <v>0</v>
      </c>
      <c r="DA90" s="80">
        <v>0</v>
      </c>
      <c r="DB90" s="80">
        <v>0</v>
      </c>
      <c r="DC90" s="80">
        <v>0</v>
      </c>
      <c r="DD90" s="80">
        <v>0</v>
      </c>
      <c r="DE90" s="80">
        <v>0</v>
      </c>
      <c r="DF90" s="80">
        <v>0</v>
      </c>
      <c r="DG90" s="80">
        <v>0</v>
      </c>
      <c r="DH90" s="80">
        <v>0</v>
      </c>
      <c r="DI90" s="80">
        <v>0</v>
      </c>
      <c r="DJ90" s="80">
        <v>0</v>
      </c>
      <c r="DK90" s="80">
        <v>0</v>
      </c>
      <c r="DL90" s="80">
        <v>0</v>
      </c>
      <c r="DM90" s="80">
        <v>0</v>
      </c>
      <c r="DN90" s="80">
        <v>0</v>
      </c>
      <c r="DO90" s="80">
        <v>0</v>
      </c>
      <c r="DP90" s="80">
        <v>0</v>
      </c>
      <c r="DQ90" s="80">
        <v>0</v>
      </c>
      <c r="DR90" s="80">
        <v>0</v>
      </c>
      <c r="DS90" s="80">
        <v>0</v>
      </c>
      <c r="DT90" s="85"/>
    </row>
    <row r="91" s="43" customFormat="1" spans="1:124">
      <c r="A91" s="75" t="s">
        <v>336</v>
      </c>
      <c r="B91" s="80">
        <v>249248.76</v>
      </c>
      <c r="C91" s="80">
        <v>0</v>
      </c>
      <c r="D91" s="80">
        <v>0</v>
      </c>
      <c r="E91" s="80">
        <v>0</v>
      </c>
      <c r="F91" s="80">
        <v>0</v>
      </c>
      <c r="G91" s="80">
        <v>0</v>
      </c>
      <c r="H91" s="80">
        <v>249248.76</v>
      </c>
      <c r="I91" s="80">
        <v>0</v>
      </c>
      <c r="J91" s="80">
        <v>0</v>
      </c>
      <c r="K91" s="80">
        <v>0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>
        <v>0</v>
      </c>
      <c r="R91" s="80">
        <v>0</v>
      </c>
      <c r="S91" s="80">
        <v>0</v>
      </c>
      <c r="T91" s="80">
        <v>0</v>
      </c>
      <c r="U91" s="80">
        <v>0</v>
      </c>
      <c r="V91" s="80">
        <v>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0</v>
      </c>
      <c r="AF91" s="80">
        <v>0</v>
      </c>
      <c r="AG91" s="80">
        <v>0</v>
      </c>
      <c r="AH91" s="80">
        <v>0</v>
      </c>
      <c r="AI91" s="80">
        <v>0</v>
      </c>
      <c r="AJ91" s="80">
        <v>0</v>
      </c>
      <c r="AK91" s="80">
        <v>0</v>
      </c>
      <c r="AL91" s="80">
        <v>0</v>
      </c>
      <c r="AM91" s="80">
        <v>0</v>
      </c>
      <c r="AN91" s="80">
        <v>0</v>
      </c>
      <c r="AO91" s="80">
        <v>0</v>
      </c>
      <c r="AP91" s="80">
        <v>0</v>
      </c>
      <c r="AQ91" s="80">
        <v>0</v>
      </c>
      <c r="AR91" s="80">
        <v>0</v>
      </c>
      <c r="AS91" s="80">
        <v>0</v>
      </c>
      <c r="AT91" s="80">
        <v>0</v>
      </c>
      <c r="AU91" s="80">
        <v>0</v>
      </c>
      <c r="AV91" s="80">
        <v>0</v>
      </c>
      <c r="AW91" s="80">
        <v>0</v>
      </c>
      <c r="AX91" s="80">
        <v>0</v>
      </c>
      <c r="AY91" s="80">
        <v>0</v>
      </c>
      <c r="AZ91" s="80">
        <v>0</v>
      </c>
      <c r="BA91" s="80">
        <v>0</v>
      </c>
      <c r="BB91" s="80">
        <v>0</v>
      </c>
      <c r="BC91" s="80">
        <v>0</v>
      </c>
      <c r="BD91" s="80">
        <v>0</v>
      </c>
      <c r="BE91" s="80">
        <v>0</v>
      </c>
      <c r="BF91" s="80">
        <v>0</v>
      </c>
      <c r="BG91" s="80">
        <v>0</v>
      </c>
      <c r="BH91" s="80">
        <v>0</v>
      </c>
      <c r="BI91" s="80">
        <v>0</v>
      </c>
      <c r="BJ91" s="80">
        <v>0</v>
      </c>
      <c r="BK91" s="80">
        <v>0</v>
      </c>
      <c r="BL91" s="80">
        <v>0</v>
      </c>
      <c r="BM91" s="80">
        <v>0</v>
      </c>
      <c r="BN91" s="80">
        <v>0</v>
      </c>
      <c r="BO91" s="80">
        <v>0</v>
      </c>
      <c r="BP91" s="80">
        <v>0</v>
      </c>
      <c r="BQ91" s="80">
        <v>0</v>
      </c>
      <c r="BR91" s="80">
        <v>0</v>
      </c>
      <c r="BS91" s="80">
        <v>0</v>
      </c>
      <c r="BT91" s="80">
        <v>0</v>
      </c>
      <c r="BU91" s="80">
        <v>0</v>
      </c>
      <c r="BV91" s="80">
        <v>0</v>
      </c>
      <c r="BW91" s="80">
        <v>0</v>
      </c>
      <c r="BX91" s="80">
        <v>0</v>
      </c>
      <c r="BY91" s="80">
        <v>0</v>
      </c>
      <c r="BZ91" s="80">
        <v>0</v>
      </c>
      <c r="CA91" s="80">
        <v>0</v>
      </c>
      <c r="CB91" s="80">
        <v>0</v>
      </c>
      <c r="CC91" s="80">
        <v>0</v>
      </c>
      <c r="CD91" s="80">
        <v>0</v>
      </c>
      <c r="CE91" s="80">
        <v>0</v>
      </c>
      <c r="CF91" s="80">
        <v>0</v>
      </c>
      <c r="CG91" s="80">
        <v>0</v>
      </c>
      <c r="CH91" s="80">
        <v>0</v>
      </c>
      <c r="CI91" s="80">
        <v>0</v>
      </c>
      <c r="CJ91" s="80">
        <v>0</v>
      </c>
      <c r="CK91" s="80">
        <v>0</v>
      </c>
      <c r="CL91" s="80">
        <v>0</v>
      </c>
      <c r="CM91" s="80">
        <v>0</v>
      </c>
      <c r="CN91" s="80">
        <v>0</v>
      </c>
      <c r="CO91" s="80">
        <v>0</v>
      </c>
      <c r="CP91" s="80">
        <v>0</v>
      </c>
      <c r="CQ91" s="80">
        <v>0</v>
      </c>
      <c r="CR91" s="80">
        <v>0</v>
      </c>
      <c r="CS91" s="80">
        <v>0</v>
      </c>
      <c r="CT91" s="80">
        <v>0</v>
      </c>
      <c r="CU91" s="80">
        <v>0</v>
      </c>
      <c r="CV91" s="80">
        <v>0</v>
      </c>
      <c r="CW91" s="80">
        <v>0</v>
      </c>
      <c r="CX91" s="80">
        <v>0</v>
      </c>
      <c r="CY91" s="80">
        <v>0</v>
      </c>
      <c r="CZ91" s="80">
        <v>0</v>
      </c>
      <c r="DA91" s="80">
        <v>0</v>
      </c>
      <c r="DB91" s="80">
        <v>0</v>
      </c>
      <c r="DC91" s="80">
        <v>0</v>
      </c>
      <c r="DD91" s="80">
        <v>0</v>
      </c>
      <c r="DE91" s="80">
        <v>0</v>
      </c>
      <c r="DF91" s="80">
        <v>0</v>
      </c>
      <c r="DG91" s="80">
        <v>0</v>
      </c>
      <c r="DH91" s="80">
        <v>0</v>
      </c>
      <c r="DI91" s="80">
        <v>0</v>
      </c>
      <c r="DJ91" s="80">
        <v>0</v>
      </c>
      <c r="DK91" s="80">
        <v>0</v>
      </c>
      <c r="DL91" s="80">
        <v>0</v>
      </c>
      <c r="DM91" s="80">
        <v>0</v>
      </c>
      <c r="DN91" s="80">
        <v>0</v>
      </c>
      <c r="DO91" s="80">
        <v>0</v>
      </c>
      <c r="DP91" s="80">
        <v>0</v>
      </c>
      <c r="DQ91" s="80">
        <v>0</v>
      </c>
      <c r="DR91" s="80">
        <v>0</v>
      </c>
      <c r="DS91" s="80">
        <v>0</v>
      </c>
      <c r="DT91" s="85"/>
    </row>
    <row r="92" s="43" customFormat="1" ht="24" spans="1:124">
      <c r="A92" s="75" t="s">
        <v>337</v>
      </c>
      <c r="B92" s="80">
        <v>51741058.9600001</v>
      </c>
      <c r="C92" s="80">
        <v>62572438.23</v>
      </c>
      <c r="D92" s="80">
        <v>648046.780000006</v>
      </c>
      <c r="E92" s="80">
        <v>1933568.28</v>
      </c>
      <c r="F92" s="80">
        <v>144548.08</v>
      </c>
      <c r="G92" s="80">
        <v>-4710413.25</v>
      </c>
      <c r="H92" s="80">
        <v>-8847129.1599999</v>
      </c>
      <c r="I92" s="80">
        <v>-56401778.8</v>
      </c>
      <c r="J92" s="80">
        <v>0</v>
      </c>
      <c r="K92" s="80">
        <v>4.64</v>
      </c>
      <c r="L92" s="80">
        <v>0</v>
      </c>
      <c r="M92" s="80">
        <v>-249285.77</v>
      </c>
      <c r="N92" s="80">
        <v>-386844.11</v>
      </c>
      <c r="O92" s="80">
        <v>65799492.25</v>
      </c>
      <c r="P92" s="80">
        <v>46255344.02</v>
      </c>
      <c r="Q92" s="80">
        <v>-8001853.72</v>
      </c>
      <c r="R92" s="80">
        <v>15557359.72</v>
      </c>
      <c r="S92" s="80">
        <v>-1599808.64</v>
      </c>
      <c r="T92" s="80">
        <v>48556325.68</v>
      </c>
      <c r="U92" s="80">
        <v>-243360.19</v>
      </c>
      <c r="V92" s="80">
        <v>-3178081.44</v>
      </c>
      <c r="W92" s="80">
        <v>2720268.61</v>
      </c>
      <c r="X92" s="80">
        <v>-292432.46</v>
      </c>
      <c r="Y92" s="80">
        <v>-111612.79</v>
      </c>
      <c r="Z92" s="80">
        <v>-1985329.05</v>
      </c>
      <c r="AA92" s="80">
        <v>-2230504.4</v>
      </c>
      <c r="AB92" s="80">
        <v>-1662492.7</v>
      </c>
      <c r="AC92" s="80">
        <v>-1719482.32</v>
      </c>
      <c r="AD92" s="80">
        <v>-78454.1899999999</v>
      </c>
      <c r="AE92" s="80">
        <v>8186322.86</v>
      </c>
      <c r="AF92" s="80">
        <v>7449491.05</v>
      </c>
      <c r="AG92" s="80">
        <v>-361091.18</v>
      </c>
      <c r="AH92" s="80">
        <v>33110886.97</v>
      </c>
      <c r="AI92" s="80">
        <v>-357085.21</v>
      </c>
      <c r="AJ92" s="80">
        <v>-751513.95</v>
      </c>
      <c r="AK92" s="80">
        <v>-9311468.64</v>
      </c>
      <c r="AL92" s="80">
        <v>-290218.09</v>
      </c>
      <c r="AM92" s="80">
        <v>-300058.84</v>
      </c>
      <c r="AN92" s="80">
        <v>519614.53</v>
      </c>
      <c r="AO92" s="80">
        <v>43540426.66</v>
      </c>
      <c r="AP92" s="80">
        <v>1561686.49</v>
      </c>
      <c r="AQ92" s="80">
        <v>2347321.41</v>
      </c>
      <c r="AR92" s="80">
        <v>1640102.35</v>
      </c>
      <c r="AS92" s="80">
        <v>1932759.41</v>
      </c>
      <c r="AT92" s="80">
        <v>2282914.72</v>
      </c>
      <c r="AU92" s="80">
        <v>2199166.36</v>
      </c>
      <c r="AV92" s="80">
        <v>635389.47</v>
      </c>
      <c r="AW92" s="80">
        <v>2536515.67</v>
      </c>
      <c r="AX92" s="80">
        <v>521817.68</v>
      </c>
      <c r="AY92" s="80">
        <v>306548.05</v>
      </c>
      <c r="AZ92" s="80">
        <v>8024546.14</v>
      </c>
      <c r="BA92" s="80">
        <v>532235.77</v>
      </c>
      <c r="BB92" s="80">
        <v>218392.16</v>
      </c>
      <c r="BC92" s="80">
        <v>512290.07</v>
      </c>
      <c r="BD92" s="80">
        <v>599592.09</v>
      </c>
      <c r="BE92" s="80">
        <v>546962.15</v>
      </c>
      <c r="BF92" s="80">
        <v>564693.31</v>
      </c>
      <c r="BG92" s="80">
        <v>484903.95</v>
      </c>
      <c r="BH92" s="80">
        <v>312489.63</v>
      </c>
      <c r="BI92" s="80">
        <v>445223.31</v>
      </c>
      <c r="BJ92" s="80">
        <v>611583.19</v>
      </c>
      <c r="BK92" s="80">
        <v>-91351.61</v>
      </c>
      <c r="BL92" s="80">
        <v>190711.3</v>
      </c>
      <c r="BM92" s="80">
        <v>-2760.06000000001</v>
      </c>
      <c r="BN92" s="80">
        <v>112950.89</v>
      </c>
      <c r="BO92" s="80">
        <v>59619.46</v>
      </c>
      <c r="BP92" s="80">
        <v>232505.65</v>
      </c>
      <c r="BQ92" s="80">
        <v>129399.55</v>
      </c>
      <c r="BR92" s="80">
        <v>-217621.11</v>
      </c>
      <c r="BS92" s="80">
        <v>35566.74</v>
      </c>
      <c r="BT92" s="80">
        <v>103201.08</v>
      </c>
      <c r="BU92" s="80">
        <v>27174.09</v>
      </c>
      <c r="BV92" s="80">
        <v>79784.71</v>
      </c>
      <c r="BW92" s="80">
        <v>157917.94</v>
      </c>
      <c r="BX92" s="80">
        <v>-123719.19</v>
      </c>
      <c r="BY92" s="80">
        <v>16152087.44</v>
      </c>
      <c r="BZ92" s="80">
        <v>-36176.3</v>
      </c>
      <c r="CA92" s="80">
        <v>-84510</v>
      </c>
      <c r="CB92" s="80">
        <v>-446.17</v>
      </c>
      <c r="CC92" s="80">
        <v>15697.53</v>
      </c>
      <c r="CD92" s="80">
        <v>-59314.12</v>
      </c>
      <c r="CE92" s="80">
        <v>-35092.34</v>
      </c>
      <c r="CF92" s="80">
        <v>41974.07</v>
      </c>
      <c r="CG92" s="80">
        <v>-56161.06</v>
      </c>
      <c r="CH92" s="80">
        <v>-74331.26</v>
      </c>
      <c r="CI92" s="80">
        <v>166571</v>
      </c>
      <c r="CJ92" s="80">
        <v>-50070.62</v>
      </c>
      <c r="CK92" s="80">
        <v>41892.21</v>
      </c>
      <c r="CL92" s="80">
        <v>46756.8</v>
      </c>
      <c r="CM92" s="80">
        <v>-77350.76</v>
      </c>
      <c r="CN92" s="80">
        <v>-36298.35</v>
      </c>
      <c r="CO92" s="80">
        <v>-78983.11</v>
      </c>
      <c r="CP92" s="80">
        <v>-17855.02</v>
      </c>
      <c r="CQ92" s="80">
        <v>-22120.49</v>
      </c>
      <c r="CR92" s="80">
        <v>-31007.89</v>
      </c>
      <c r="CS92" s="80">
        <v>-99445.85</v>
      </c>
      <c r="CT92" s="80">
        <v>-69955</v>
      </c>
      <c r="CU92" s="80">
        <v>-127467.89</v>
      </c>
      <c r="CV92" s="80">
        <v>-865.509999999995</v>
      </c>
      <c r="CW92" s="80">
        <v>-813373.55</v>
      </c>
      <c r="CX92" s="80">
        <v>110838.29</v>
      </c>
      <c r="CY92" s="80">
        <v>-10334.01</v>
      </c>
      <c r="CZ92" s="80">
        <v>-2908.14</v>
      </c>
      <c r="DA92" s="80">
        <v>170237.41</v>
      </c>
      <c r="DB92" s="80">
        <v>-15282.51</v>
      </c>
      <c r="DC92" s="80">
        <v>-47988.59</v>
      </c>
      <c r="DD92" s="80">
        <v>-18305.85</v>
      </c>
      <c r="DE92" s="80">
        <v>-60985.06</v>
      </c>
      <c r="DF92" s="80">
        <v>8775.94</v>
      </c>
      <c r="DG92" s="80">
        <v>-69805.7</v>
      </c>
      <c r="DH92" s="80">
        <v>-28499.04</v>
      </c>
      <c r="DI92" s="80">
        <v>-143580.4</v>
      </c>
      <c r="DJ92" s="80">
        <v>-88568</v>
      </c>
      <c r="DK92" s="80">
        <v>-44853.38</v>
      </c>
      <c r="DL92" s="80">
        <v>-54697.01</v>
      </c>
      <c r="DM92" s="80">
        <v>-57746.7</v>
      </c>
      <c r="DN92" s="80">
        <v>-62555.48</v>
      </c>
      <c r="DO92" s="80">
        <v>-39874.45</v>
      </c>
      <c r="DP92" s="80">
        <v>-59975.36</v>
      </c>
      <c r="DQ92" s="80">
        <v>-36543.44</v>
      </c>
      <c r="DR92" s="80">
        <v>-70779.46</v>
      </c>
      <c r="DS92" s="80">
        <v>-40808.98</v>
      </c>
      <c r="DT92" s="85"/>
    </row>
    <row r="93" s="64" customFormat="1" spans="1:123">
      <c r="A93" s="69" t="s">
        <v>338</v>
      </c>
      <c r="B93" s="80">
        <v>4605181.61</v>
      </c>
      <c r="C93" s="80">
        <v>4605181.61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4605181.61</v>
      </c>
      <c r="Q93" s="80">
        <v>0</v>
      </c>
      <c r="R93" s="80">
        <v>0</v>
      </c>
      <c r="S93" s="80">
        <v>0</v>
      </c>
      <c r="T93" s="80">
        <v>2996684.73</v>
      </c>
      <c r="U93" s="80">
        <v>0</v>
      </c>
      <c r="V93" s="80">
        <v>0</v>
      </c>
      <c r="W93" s="80">
        <v>1608496.88</v>
      </c>
      <c r="X93" s="80">
        <v>0</v>
      </c>
      <c r="Y93" s="80">
        <v>0</v>
      </c>
      <c r="Z93" s="80">
        <v>0</v>
      </c>
      <c r="AA93" s="80">
        <v>0</v>
      </c>
      <c r="AB93" s="80">
        <v>0</v>
      </c>
      <c r="AC93" s="80">
        <v>0</v>
      </c>
      <c r="AD93" s="80">
        <v>0</v>
      </c>
      <c r="AE93" s="80">
        <v>0</v>
      </c>
      <c r="AF93" s="80">
        <v>0</v>
      </c>
      <c r="AG93" s="80">
        <v>0</v>
      </c>
      <c r="AH93" s="80">
        <v>0</v>
      </c>
      <c r="AI93" s="80">
        <v>0</v>
      </c>
      <c r="AJ93" s="80">
        <v>0</v>
      </c>
      <c r="AK93" s="80">
        <v>0</v>
      </c>
      <c r="AL93" s="80">
        <v>0</v>
      </c>
      <c r="AM93" s="80">
        <v>0</v>
      </c>
      <c r="AN93" s="80">
        <v>0</v>
      </c>
      <c r="AO93" s="80">
        <v>0</v>
      </c>
      <c r="AP93" s="80">
        <v>0</v>
      </c>
      <c r="AQ93" s="80">
        <v>0</v>
      </c>
      <c r="AR93" s="80">
        <v>0</v>
      </c>
      <c r="AS93" s="80">
        <v>0</v>
      </c>
      <c r="AT93" s="80">
        <v>0</v>
      </c>
      <c r="AU93" s="80">
        <v>0</v>
      </c>
      <c r="AV93" s="80">
        <v>0</v>
      </c>
      <c r="AW93" s="80">
        <v>0</v>
      </c>
      <c r="AX93" s="80">
        <v>0</v>
      </c>
      <c r="AY93" s="80">
        <v>0</v>
      </c>
      <c r="AZ93" s="80">
        <v>0</v>
      </c>
      <c r="BA93" s="80">
        <v>0</v>
      </c>
      <c r="BB93" s="80">
        <v>0</v>
      </c>
      <c r="BC93" s="80">
        <v>0</v>
      </c>
      <c r="BD93" s="80">
        <v>0</v>
      </c>
      <c r="BE93" s="80">
        <v>0</v>
      </c>
      <c r="BF93" s="80">
        <v>0</v>
      </c>
      <c r="BG93" s="80">
        <v>0</v>
      </c>
      <c r="BH93" s="80">
        <v>0</v>
      </c>
      <c r="BI93" s="80">
        <v>0</v>
      </c>
      <c r="BJ93" s="80">
        <v>0</v>
      </c>
      <c r="BK93" s="80">
        <v>0</v>
      </c>
      <c r="BL93" s="80">
        <v>0</v>
      </c>
      <c r="BM93" s="80">
        <v>0</v>
      </c>
      <c r="BN93" s="80">
        <v>0</v>
      </c>
      <c r="BO93" s="80">
        <v>0</v>
      </c>
      <c r="BP93" s="80">
        <v>0</v>
      </c>
      <c r="BQ93" s="80">
        <v>0</v>
      </c>
      <c r="BR93" s="80">
        <v>0</v>
      </c>
      <c r="BS93" s="80">
        <v>0</v>
      </c>
      <c r="BT93" s="80">
        <v>0</v>
      </c>
      <c r="BU93" s="80">
        <v>0</v>
      </c>
      <c r="BV93" s="80">
        <v>0</v>
      </c>
      <c r="BW93" s="80">
        <v>0</v>
      </c>
      <c r="BX93" s="80">
        <v>0</v>
      </c>
      <c r="BY93" s="80">
        <v>0</v>
      </c>
      <c r="BZ93" s="80">
        <v>0</v>
      </c>
      <c r="CA93" s="80">
        <v>0</v>
      </c>
      <c r="CB93" s="80">
        <v>0</v>
      </c>
      <c r="CC93" s="80">
        <v>0</v>
      </c>
      <c r="CD93" s="80">
        <v>0</v>
      </c>
      <c r="CE93" s="80">
        <v>0</v>
      </c>
      <c r="CF93" s="80">
        <v>0</v>
      </c>
      <c r="CG93" s="80">
        <v>0</v>
      </c>
      <c r="CH93" s="80">
        <v>0</v>
      </c>
      <c r="CI93" s="80">
        <v>0</v>
      </c>
      <c r="CJ93" s="80">
        <v>0</v>
      </c>
      <c r="CK93" s="80">
        <v>0</v>
      </c>
      <c r="CL93" s="80">
        <v>0</v>
      </c>
      <c r="CM93" s="80">
        <v>0</v>
      </c>
      <c r="CN93" s="80">
        <v>0</v>
      </c>
      <c r="CO93" s="80">
        <v>0</v>
      </c>
      <c r="CP93" s="80">
        <v>0</v>
      </c>
      <c r="CQ93" s="80">
        <v>0</v>
      </c>
      <c r="CR93" s="80">
        <v>0</v>
      </c>
      <c r="CS93" s="80">
        <v>0</v>
      </c>
      <c r="CT93" s="80">
        <v>0</v>
      </c>
      <c r="CU93" s="80">
        <v>0</v>
      </c>
      <c r="CV93" s="80">
        <v>0</v>
      </c>
      <c r="CW93" s="80">
        <v>0</v>
      </c>
      <c r="CX93" s="80">
        <v>0</v>
      </c>
      <c r="CY93" s="80">
        <v>0</v>
      </c>
      <c r="CZ93" s="80">
        <v>0</v>
      </c>
      <c r="DA93" s="80">
        <v>0</v>
      </c>
      <c r="DB93" s="80">
        <v>0</v>
      </c>
      <c r="DC93" s="80">
        <v>0</v>
      </c>
      <c r="DD93" s="80">
        <v>0</v>
      </c>
      <c r="DE93" s="80">
        <v>0</v>
      </c>
      <c r="DF93" s="80">
        <v>0</v>
      </c>
      <c r="DG93" s="80">
        <v>0</v>
      </c>
      <c r="DH93" s="80">
        <v>0</v>
      </c>
      <c r="DI93" s="80">
        <v>0</v>
      </c>
      <c r="DJ93" s="80">
        <v>0</v>
      </c>
      <c r="DK93" s="80">
        <v>0</v>
      </c>
      <c r="DL93" s="80">
        <v>0</v>
      </c>
      <c r="DM93" s="80">
        <v>0</v>
      </c>
      <c r="DN93" s="80">
        <v>0</v>
      </c>
      <c r="DO93" s="80">
        <v>0</v>
      </c>
      <c r="DP93" s="80">
        <v>0</v>
      </c>
      <c r="DQ93" s="80">
        <v>0</v>
      </c>
      <c r="DR93" s="80">
        <v>0</v>
      </c>
      <c r="DS93" s="80">
        <v>0</v>
      </c>
    </row>
    <row r="94" s="43" customFormat="1" ht="24" spans="1:124">
      <c r="A94" s="75" t="s">
        <v>339</v>
      </c>
      <c r="B94" s="80">
        <v>4605181.61</v>
      </c>
      <c r="C94" s="80">
        <v>4605181.61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</v>
      </c>
      <c r="O94" s="80">
        <v>0</v>
      </c>
      <c r="P94" s="80">
        <v>4605181.61</v>
      </c>
      <c r="Q94" s="80">
        <v>0</v>
      </c>
      <c r="R94" s="80">
        <v>0</v>
      </c>
      <c r="S94" s="80">
        <v>0</v>
      </c>
      <c r="T94" s="80">
        <v>2996684.73</v>
      </c>
      <c r="U94" s="80">
        <v>0</v>
      </c>
      <c r="V94" s="80">
        <v>0</v>
      </c>
      <c r="W94" s="80">
        <v>1608496.88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0">
        <v>0</v>
      </c>
      <c r="AI94" s="80">
        <v>0</v>
      </c>
      <c r="AJ94" s="80">
        <v>0</v>
      </c>
      <c r="AK94" s="80">
        <v>0</v>
      </c>
      <c r="AL94" s="80">
        <v>0</v>
      </c>
      <c r="AM94" s="80">
        <v>0</v>
      </c>
      <c r="AN94" s="80">
        <v>0</v>
      </c>
      <c r="AO94" s="80">
        <v>0</v>
      </c>
      <c r="AP94" s="80">
        <v>0</v>
      </c>
      <c r="AQ94" s="80">
        <v>0</v>
      </c>
      <c r="AR94" s="80">
        <v>0</v>
      </c>
      <c r="AS94" s="80">
        <v>0</v>
      </c>
      <c r="AT94" s="80">
        <v>0</v>
      </c>
      <c r="AU94" s="80">
        <v>0</v>
      </c>
      <c r="AV94" s="80">
        <v>0</v>
      </c>
      <c r="AW94" s="80">
        <v>0</v>
      </c>
      <c r="AX94" s="80">
        <v>0</v>
      </c>
      <c r="AY94" s="80">
        <v>0</v>
      </c>
      <c r="AZ94" s="80">
        <v>0</v>
      </c>
      <c r="BA94" s="80">
        <v>0</v>
      </c>
      <c r="BB94" s="80">
        <v>0</v>
      </c>
      <c r="BC94" s="80">
        <v>0</v>
      </c>
      <c r="BD94" s="80">
        <v>0</v>
      </c>
      <c r="BE94" s="80">
        <v>0</v>
      </c>
      <c r="BF94" s="80">
        <v>0</v>
      </c>
      <c r="BG94" s="80">
        <v>0</v>
      </c>
      <c r="BH94" s="80">
        <v>0</v>
      </c>
      <c r="BI94" s="80">
        <v>0</v>
      </c>
      <c r="BJ94" s="80">
        <v>0</v>
      </c>
      <c r="BK94" s="80">
        <v>0</v>
      </c>
      <c r="BL94" s="80">
        <v>0</v>
      </c>
      <c r="BM94" s="80">
        <v>0</v>
      </c>
      <c r="BN94" s="80">
        <v>0</v>
      </c>
      <c r="BO94" s="80">
        <v>0</v>
      </c>
      <c r="BP94" s="80">
        <v>0</v>
      </c>
      <c r="BQ94" s="80">
        <v>0</v>
      </c>
      <c r="BR94" s="80">
        <v>0</v>
      </c>
      <c r="BS94" s="80">
        <v>0</v>
      </c>
      <c r="BT94" s="80">
        <v>0</v>
      </c>
      <c r="BU94" s="80">
        <v>0</v>
      </c>
      <c r="BV94" s="80">
        <v>0</v>
      </c>
      <c r="BW94" s="80">
        <v>0</v>
      </c>
      <c r="BX94" s="80">
        <v>0</v>
      </c>
      <c r="BY94" s="80">
        <v>0</v>
      </c>
      <c r="BZ94" s="80">
        <v>0</v>
      </c>
      <c r="CA94" s="80">
        <v>0</v>
      </c>
      <c r="CB94" s="80">
        <v>0</v>
      </c>
      <c r="CC94" s="80">
        <v>0</v>
      </c>
      <c r="CD94" s="80">
        <v>0</v>
      </c>
      <c r="CE94" s="80">
        <v>0</v>
      </c>
      <c r="CF94" s="80">
        <v>0</v>
      </c>
      <c r="CG94" s="80">
        <v>0</v>
      </c>
      <c r="CH94" s="80">
        <v>0</v>
      </c>
      <c r="CI94" s="80">
        <v>0</v>
      </c>
      <c r="CJ94" s="80">
        <v>0</v>
      </c>
      <c r="CK94" s="80">
        <v>0</v>
      </c>
      <c r="CL94" s="80">
        <v>0</v>
      </c>
      <c r="CM94" s="80">
        <v>0</v>
      </c>
      <c r="CN94" s="80">
        <v>0</v>
      </c>
      <c r="CO94" s="80">
        <v>0</v>
      </c>
      <c r="CP94" s="80">
        <v>0</v>
      </c>
      <c r="CQ94" s="80">
        <v>0</v>
      </c>
      <c r="CR94" s="80">
        <v>0</v>
      </c>
      <c r="CS94" s="80">
        <v>0</v>
      </c>
      <c r="CT94" s="80">
        <v>0</v>
      </c>
      <c r="CU94" s="80">
        <v>0</v>
      </c>
      <c r="CV94" s="80">
        <v>0</v>
      </c>
      <c r="CW94" s="80">
        <v>0</v>
      </c>
      <c r="CX94" s="80">
        <v>0</v>
      </c>
      <c r="CY94" s="80">
        <v>0</v>
      </c>
      <c r="CZ94" s="80">
        <v>0</v>
      </c>
      <c r="DA94" s="80">
        <v>0</v>
      </c>
      <c r="DB94" s="80">
        <v>0</v>
      </c>
      <c r="DC94" s="80">
        <v>0</v>
      </c>
      <c r="DD94" s="80">
        <v>0</v>
      </c>
      <c r="DE94" s="80">
        <v>0</v>
      </c>
      <c r="DF94" s="80">
        <v>0</v>
      </c>
      <c r="DG94" s="80">
        <v>0</v>
      </c>
      <c r="DH94" s="80">
        <v>0</v>
      </c>
      <c r="DI94" s="80">
        <v>0</v>
      </c>
      <c r="DJ94" s="80">
        <v>0</v>
      </c>
      <c r="DK94" s="80">
        <v>0</v>
      </c>
      <c r="DL94" s="80">
        <v>0</v>
      </c>
      <c r="DM94" s="80">
        <v>0</v>
      </c>
      <c r="DN94" s="80">
        <v>0</v>
      </c>
      <c r="DO94" s="80">
        <v>0</v>
      </c>
      <c r="DP94" s="80">
        <v>0</v>
      </c>
      <c r="DQ94" s="80">
        <v>0</v>
      </c>
      <c r="DR94" s="80">
        <v>0</v>
      </c>
      <c r="DS94" s="80">
        <v>0</v>
      </c>
      <c r="DT94" s="85"/>
    </row>
    <row r="95" s="43" customFormat="1" spans="1:124">
      <c r="A95" s="75" t="s">
        <v>340</v>
      </c>
      <c r="B95" s="80">
        <v>1608496.88</v>
      </c>
      <c r="C95" s="80">
        <v>1608496.88</v>
      </c>
      <c r="D95" s="80">
        <v>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1608496.88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1608496.88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0">
        <v>0</v>
      </c>
      <c r="AD95" s="80">
        <v>0</v>
      </c>
      <c r="AE95" s="80">
        <v>0</v>
      </c>
      <c r="AF95" s="80">
        <v>0</v>
      </c>
      <c r="AG95" s="80">
        <v>0</v>
      </c>
      <c r="AH95" s="80">
        <v>0</v>
      </c>
      <c r="AI95" s="80">
        <v>0</v>
      </c>
      <c r="AJ95" s="80">
        <v>0</v>
      </c>
      <c r="AK95" s="80">
        <v>0</v>
      </c>
      <c r="AL95" s="80">
        <v>0</v>
      </c>
      <c r="AM95" s="80">
        <v>0</v>
      </c>
      <c r="AN95" s="80">
        <v>0</v>
      </c>
      <c r="AO95" s="80">
        <v>0</v>
      </c>
      <c r="AP95" s="80">
        <v>0</v>
      </c>
      <c r="AQ95" s="80">
        <v>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0</v>
      </c>
      <c r="AZ95" s="80">
        <v>0</v>
      </c>
      <c r="BA95" s="80">
        <v>0</v>
      </c>
      <c r="BB95" s="80">
        <v>0</v>
      </c>
      <c r="BC95" s="80">
        <v>0</v>
      </c>
      <c r="BD95" s="80">
        <v>0</v>
      </c>
      <c r="BE95" s="80">
        <v>0</v>
      </c>
      <c r="BF95" s="80">
        <v>0</v>
      </c>
      <c r="BG95" s="80">
        <v>0</v>
      </c>
      <c r="BH95" s="80">
        <v>0</v>
      </c>
      <c r="BI95" s="80">
        <v>0</v>
      </c>
      <c r="BJ95" s="80">
        <v>0</v>
      </c>
      <c r="BK95" s="80">
        <v>0</v>
      </c>
      <c r="BL95" s="80">
        <v>0</v>
      </c>
      <c r="BM95" s="80">
        <v>0</v>
      </c>
      <c r="BN95" s="80">
        <v>0</v>
      </c>
      <c r="BO95" s="80">
        <v>0</v>
      </c>
      <c r="BP95" s="80">
        <v>0</v>
      </c>
      <c r="BQ95" s="80">
        <v>0</v>
      </c>
      <c r="BR95" s="80">
        <v>0</v>
      </c>
      <c r="BS95" s="80">
        <v>0</v>
      </c>
      <c r="BT95" s="80">
        <v>0</v>
      </c>
      <c r="BU95" s="80">
        <v>0</v>
      </c>
      <c r="BV95" s="80">
        <v>0</v>
      </c>
      <c r="BW95" s="80">
        <v>0</v>
      </c>
      <c r="BX95" s="80">
        <v>0</v>
      </c>
      <c r="BY95" s="80">
        <v>0</v>
      </c>
      <c r="BZ95" s="80">
        <v>0</v>
      </c>
      <c r="CA95" s="80">
        <v>0</v>
      </c>
      <c r="CB95" s="80">
        <v>0</v>
      </c>
      <c r="CC95" s="80">
        <v>0</v>
      </c>
      <c r="CD95" s="80">
        <v>0</v>
      </c>
      <c r="CE95" s="80">
        <v>0</v>
      </c>
      <c r="CF95" s="80">
        <v>0</v>
      </c>
      <c r="CG95" s="80">
        <v>0</v>
      </c>
      <c r="CH95" s="80">
        <v>0</v>
      </c>
      <c r="CI95" s="80">
        <v>0</v>
      </c>
      <c r="CJ95" s="80">
        <v>0</v>
      </c>
      <c r="CK95" s="80">
        <v>0</v>
      </c>
      <c r="CL95" s="80">
        <v>0</v>
      </c>
      <c r="CM95" s="80">
        <v>0</v>
      </c>
      <c r="CN95" s="80">
        <v>0</v>
      </c>
      <c r="CO95" s="80">
        <v>0</v>
      </c>
      <c r="CP95" s="80">
        <v>0</v>
      </c>
      <c r="CQ95" s="80">
        <v>0</v>
      </c>
      <c r="CR95" s="80">
        <v>0</v>
      </c>
      <c r="CS95" s="80">
        <v>0</v>
      </c>
      <c r="CT95" s="80">
        <v>0</v>
      </c>
      <c r="CU95" s="80">
        <v>0</v>
      </c>
      <c r="CV95" s="80">
        <v>0</v>
      </c>
      <c r="CW95" s="80">
        <v>0</v>
      </c>
      <c r="CX95" s="80">
        <v>0</v>
      </c>
      <c r="CY95" s="80">
        <v>0</v>
      </c>
      <c r="CZ95" s="80">
        <v>0</v>
      </c>
      <c r="DA95" s="80">
        <v>0</v>
      </c>
      <c r="DB95" s="80">
        <v>0</v>
      </c>
      <c r="DC95" s="80">
        <v>0</v>
      </c>
      <c r="DD95" s="80">
        <v>0</v>
      </c>
      <c r="DE95" s="80">
        <v>0</v>
      </c>
      <c r="DF95" s="80">
        <v>0</v>
      </c>
      <c r="DG95" s="80">
        <v>0</v>
      </c>
      <c r="DH95" s="80">
        <v>0</v>
      </c>
      <c r="DI95" s="80">
        <v>0</v>
      </c>
      <c r="DJ95" s="80">
        <v>0</v>
      </c>
      <c r="DK95" s="80">
        <v>0</v>
      </c>
      <c r="DL95" s="80">
        <v>0</v>
      </c>
      <c r="DM95" s="80">
        <v>0</v>
      </c>
      <c r="DN95" s="80">
        <v>0</v>
      </c>
      <c r="DO95" s="80">
        <v>0</v>
      </c>
      <c r="DP95" s="80">
        <v>0</v>
      </c>
      <c r="DQ95" s="80">
        <v>0</v>
      </c>
      <c r="DR95" s="80">
        <v>0</v>
      </c>
      <c r="DS95" s="80">
        <v>0</v>
      </c>
      <c r="DT95" s="85"/>
    </row>
    <row r="96" s="43" customFormat="1" spans="1:124">
      <c r="A96" s="75" t="s">
        <v>341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  <c r="H96" s="80">
        <v>0</v>
      </c>
      <c r="I96" s="80">
        <v>0</v>
      </c>
      <c r="J96" s="80">
        <v>0</v>
      </c>
      <c r="K96" s="80">
        <v>0</v>
      </c>
      <c r="L96" s="80">
        <v>0</v>
      </c>
      <c r="M96" s="80">
        <v>0</v>
      </c>
      <c r="N96" s="80">
        <v>0</v>
      </c>
      <c r="O96" s="80">
        <v>0</v>
      </c>
      <c r="P96" s="80">
        <v>0</v>
      </c>
      <c r="Q96" s="80">
        <v>0</v>
      </c>
      <c r="R96" s="80">
        <v>0</v>
      </c>
      <c r="S96" s="80">
        <v>0</v>
      </c>
      <c r="T96" s="80">
        <v>0</v>
      </c>
      <c r="U96" s="80">
        <v>0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 s="80">
        <v>0</v>
      </c>
      <c r="AD96" s="80">
        <v>0</v>
      </c>
      <c r="AE96" s="80">
        <v>0</v>
      </c>
      <c r="AF96" s="80">
        <v>0</v>
      </c>
      <c r="AG96" s="80">
        <v>0</v>
      </c>
      <c r="AH96" s="80">
        <v>0</v>
      </c>
      <c r="AI96" s="80">
        <v>0</v>
      </c>
      <c r="AJ96" s="80">
        <v>0</v>
      </c>
      <c r="AK96" s="80">
        <v>0</v>
      </c>
      <c r="AL96" s="80">
        <v>0</v>
      </c>
      <c r="AM96" s="80">
        <v>0</v>
      </c>
      <c r="AN96" s="80">
        <v>0</v>
      </c>
      <c r="AO96" s="80">
        <v>0</v>
      </c>
      <c r="AP96" s="80">
        <v>0</v>
      </c>
      <c r="AQ96" s="80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0</v>
      </c>
      <c r="AZ96" s="80">
        <v>0</v>
      </c>
      <c r="BA96" s="80">
        <v>0</v>
      </c>
      <c r="BB96" s="80">
        <v>0</v>
      </c>
      <c r="BC96" s="80">
        <v>0</v>
      </c>
      <c r="BD96" s="80">
        <v>0</v>
      </c>
      <c r="BE96" s="80">
        <v>0</v>
      </c>
      <c r="BF96" s="80">
        <v>0</v>
      </c>
      <c r="BG96" s="80">
        <v>0</v>
      </c>
      <c r="BH96" s="80">
        <v>0</v>
      </c>
      <c r="BI96" s="80">
        <v>0</v>
      </c>
      <c r="BJ96" s="80">
        <v>0</v>
      </c>
      <c r="BK96" s="80">
        <v>0</v>
      </c>
      <c r="BL96" s="80">
        <v>0</v>
      </c>
      <c r="BM96" s="80">
        <v>0</v>
      </c>
      <c r="BN96" s="80">
        <v>0</v>
      </c>
      <c r="BO96" s="80">
        <v>0</v>
      </c>
      <c r="BP96" s="80">
        <v>0</v>
      </c>
      <c r="BQ96" s="80">
        <v>0</v>
      </c>
      <c r="BR96" s="80">
        <v>0</v>
      </c>
      <c r="BS96" s="80">
        <v>0</v>
      </c>
      <c r="BT96" s="80">
        <v>0</v>
      </c>
      <c r="BU96" s="80">
        <v>0</v>
      </c>
      <c r="BV96" s="80">
        <v>0</v>
      </c>
      <c r="BW96" s="80">
        <v>0</v>
      </c>
      <c r="BX96" s="80">
        <v>0</v>
      </c>
      <c r="BY96" s="80">
        <v>0</v>
      </c>
      <c r="BZ96" s="80">
        <v>0</v>
      </c>
      <c r="CA96" s="80">
        <v>0</v>
      </c>
      <c r="CB96" s="80">
        <v>0</v>
      </c>
      <c r="CC96" s="80">
        <v>0</v>
      </c>
      <c r="CD96" s="80">
        <v>0</v>
      </c>
      <c r="CE96" s="80">
        <v>0</v>
      </c>
      <c r="CF96" s="80">
        <v>0</v>
      </c>
      <c r="CG96" s="80">
        <v>0</v>
      </c>
      <c r="CH96" s="80">
        <v>0</v>
      </c>
      <c r="CI96" s="80">
        <v>0</v>
      </c>
      <c r="CJ96" s="80">
        <v>0</v>
      </c>
      <c r="CK96" s="80">
        <v>0</v>
      </c>
      <c r="CL96" s="80">
        <v>0</v>
      </c>
      <c r="CM96" s="80">
        <v>0</v>
      </c>
      <c r="CN96" s="80">
        <v>0</v>
      </c>
      <c r="CO96" s="80">
        <v>0</v>
      </c>
      <c r="CP96" s="80">
        <v>0</v>
      </c>
      <c r="CQ96" s="80">
        <v>0</v>
      </c>
      <c r="CR96" s="80">
        <v>0</v>
      </c>
      <c r="CS96" s="80">
        <v>0</v>
      </c>
      <c r="CT96" s="80">
        <v>0</v>
      </c>
      <c r="CU96" s="80">
        <v>0</v>
      </c>
      <c r="CV96" s="80">
        <v>0</v>
      </c>
      <c r="CW96" s="80">
        <v>0</v>
      </c>
      <c r="CX96" s="80">
        <v>0</v>
      </c>
      <c r="CY96" s="80">
        <v>0</v>
      </c>
      <c r="CZ96" s="80">
        <v>0</v>
      </c>
      <c r="DA96" s="80">
        <v>0</v>
      </c>
      <c r="DB96" s="80">
        <v>0</v>
      </c>
      <c r="DC96" s="80">
        <v>0</v>
      </c>
      <c r="DD96" s="80">
        <v>0</v>
      </c>
      <c r="DE96" s="80">
        <v>0</v>
      </c>
      <c r="DF96" s="80">
        <v>0</v>
      </c>
      <c r="DG96" s="80">
        <v>0</v>
      </c>
      <c r="DH96" s="80">
        <v>0</v>
      </c>
      <c r="DI96" s="80">
        <v>0</v>
      </c>
      <c r="DJ96" s="80">
        <v>0</v>
      </c>
      <c r="DK96" s="80">
        <v>0</v>
      </c>
      <c r="DL96" s="80">
        <v>0</v>
      </c>
      <c r="DM96" s="80">
        <v>0</v>
      </c>
      <c r="DN96" s="80">
        <v>0</v>
      </c>
      <c r="DO96" s="80">
        <v>0</v>
      </c>
      <c r="DP96" s="80">
        <v>0</v>
      </c>
      <c r="DQ96" s="80">
        <v>0</v>
      </c>
      <c r="DR96" s="80">
        <v>0</v>
      </c>
      <c r="DS96" s="80">
        <v>0</v>
      </c>
      <c r="DT96" s="85"/>
    </row>
    <row r="97" s="43" customFormat="1" ht="24" spans="1:124">
      <c r="A97" s="75" t="s">
        <v>342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  <c r="H97" s="80">
        <v>0</v>
      </c>
      <c r="I97" s="80">
        <v>0</v>
      </c>
      <c r="J97" s="80">
        <v>0</v>
      </c>
      <c r="K97" s="80">
        <v>0</v>
      </c>
      <c r="L97" s="80">
        <v>0</v>
      </c>
      <c r="M97" s="80">
        <v>0</v>
      </c>
      <c r="N97" s="80">
        <v>0</v>
      </c>
      <c r="O97" s="80">
        <v>0</v>
      </c>
      <c r="P97" s="80">
        <v>0</v>
      </c>
      <c r="Q97" s="80">
        <v>0</v>
      </c>
      <c r="R97" s="80">
        <v>0</v>
      </c>
      <c r="S97" s="80">
        <v>0</v>
      </c>
      <c r="T97" s="80">
        <v>0</v>
      </c>
      <c r="U97" s="80">
        <v>0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0">
        <v>0</v>
      </c>
      <c r="AD97" s="80">
        <v>0</v>
      </c>
      <c r="AE97" s="80">
        <v>0</v>
      </c>
      <c r="AF97" s="80">
        <v>0</v>
      </c>
      <c r="AG97" s="80">
        <v>0</v>
      </c>
      <c r="AH97" s="80">
        <v>0</v>
      </c>
      <c r="AI97" s="80">
        <v>0</v>
      </c>
      <c r="AJ97" s="80">
        <v>0</v>
      </c>
      <c r="AK97" s="80">
        <v>0</v>
      </c>
      <c r="AL97" s="80">
        <v>0</v>
      </c>
      <c r="AM97" s="80">
        <v>0</v>
      </c>
      <c r="AN97" s="80">
        <v>0</v>
      </c>
      <c r="AO97" s="80">
        <v>0</v>
      </c>
      <c r="AP97" s="80">
        <v>0</v>
      </c>
      <c r="AQ97" s="80">
        <v>0</v>
      </c>
      <c r="AR97" s="80">
        <v>0</v>
      </c>
      <c r="AS97" s="80">
        <v>0</v>
      </c>
      <c r="AT97" s="80">
        <v>0</v>
      </c>
      <c r="AU97" s="80">
        <v>0</v>
      </c>
      <c r="AV97" s="80">
        <v>0</v>
      </c>
      <c r="AW97" s="80">
        <v>0</v>
      </c>
      <c r="AX97" s="80">
        <v>0</v>
      </c>
      <c r="AY97" s="80">
        <v>0</v>
      </c>
      <c r="AZ97" s="80">
        <v>0</v>
      </c>
      <c r="BA97" s="80">
        <v>0</v>
      </c>
      <c r="BB97" s="80">
        <v>0</v>
      </c>
      <c r="BC97" s="80">
        <v>0</v>
      </c>
      <c r="BD97" s="80">
        <v>0</v>
      </c>
      <c r="BE97" s="80">
        <v>0</v>
      </c>
      <c r="BF97" s="80">
        <v>0</v>
      </c>
      <c r="BG97" s="80">
        <v>0</v>
      </c>
      <c r="BH97" s="80">
        <v>0</v>
      </c>
      <c r="BI97" s="80">
        <v>0</v>
      </c>
      <c r="BJ97" s="80">
        <v>0</v>
      </c>
      <c r="BK97" s="80">
        <v>0</v>
      </c>
      <c r="BL97" s="80">
        <v>0</v>
      </c>
      <c r="BM97" s="80">
        <v>0</v>
      </c>
      <c r="BN97" s="80">
        <v>0</v>
      </c>
      <c r="BO97" s="80">
        <v>0</v>
      </c>
      <c r="BP97" s="80">
        <v>0</v>
      </c>
      <c r="BQ97" s="80">
        <v>0</v>
      </c>
      <c r="BR97" s="80">
        <v>0</v>
      </c>
      <c r="BS97" s="80">
        <v>0</v>
      </c>
      <c r="BT97" s="80">
        <v>0</v>
      </c>
      <c r="BU97" s="80">
        <v>0</v>
      </c>
      <c r="BV97" s="80">
        <v>0</v>
      </c>
      <c r="BW97" s="80">
        <v>0</v>
      </c>
      <c r="BX97" s="80">
        <v>0</v>
      </c>
      <c r="BY97" s="80">
        <v>0</v>
      </c>
      <c r="BZ97" s="80">
        <v>0</v>
      </c>
      <c r="CA97" s="80">
        <v>0</v>
      </c>
      <c r="CB97" s="80">
        <v>0</v>
      </c>
      <c r="CC97" s="80">
        <v>0</v>
      </c>
      <c r="CD97" s="80">
        <v>0</v>
      </c>
      <c r="CE97" s="80">
        <v>0</v>
      </c>
      <c r="CF97" s="80">
        <v>0</v>
      </c>
      <c r="CG97" s="80">
        <v>0</v>
      </c>
      <c r="CH97" s="80">
        <v>0</v>
      </c>
      <c r="CI97" s="80">
        <v>0</v>
      </c>
      <c r="CJ97" s="80">
        <v>0</v>
      </c>
      <c r="CK97" s="80">
        <v>0</v>
      </c>
      <c r="CL97" s="80">
        <v>0</v>
      </c>
      <c r="CM97" s="80">
        <v>0</v>
      </c>
      <c r="CN97" s="80">
        <v>0</v>
      </c>
      <c r="CO97" s="80">
        <v>0</v>
      </c>
      <c r="CP97" s="80">
        <v>0</v>
      </c>
      <c r="CQ97" s="80">
        <v>0</v>
      </c>
      <c r="CR97" s="80">
        <v>0</v>
      </c>
      <c r="CS97" s="80">
        <v>0</v>
      </c>
      <c r="CT97" s="80">
        <v>0</v>
      </c>
      <c r="CU97" s="80">
        <v>0</v>
      </c>
      <c r="CV97" s="80">
        <v>0</v>
      </c>
      <c r="CW97" s="80">
        <v>0</v>
      </c>
      <c r="CX97" s="80">
        <v>0</v>
      </c>
      <c r="CY97" s="80">
        <v>0</v>
      </c>
      <c r="CZ97" s="80">
        <v>0</v>
      </c>
      <c r="DA97" s="80">
        <v>0</v>
      </c>
      <c r="DB97" s="80">
        <v>0</v>
      </c>
      <c r="DC97" s="80">
        <v>0</v>
      </c>
      <c r="DD97" s="80">
        <v>0</v>
      </c>
      <c r="DE97" s="80">
        <v>0</v>
      </c>
      <c r="DF97" s="80">
        <v>0</v>
      </c>
      <c r="DG97" s="80">
        <v>0</v>
      </c>
      <c r="DH97" s="80">
        <v>0</v>
      </c>
      <c r="DI97" s="80">
        <v>0</v>
      </c>
      <c r="DJ97" s="80">
        <v>0</v>
      </c>
      <c r="DK97" s="80">
        <v>0</v>
      </c>
      <c r="DL97" s="80">
        <v>0</v>
      </c>
      <c r="DM97" s="80">
        <v>0</v>
      </c>
      <c r="DN97" s="80">
        <v>0</v>
      </c>
      <c r="DO97" s="80">
        <v>0</v>
      </c>
      <c r="DP97" s="80">
        <v>0</v>
      </c>
      <c r="DQ97" s="80">
        <v>0</v>
      </c>
      <c r="DR97" s="80">
        <v>0</v>
      </c>
      <c r="DS97" s="80">
        <v>0</v>
      </c>
      <c r="DT97" s="85"/>
    </row>
    <row r="98" s="43" customFormat="1" spans="1:124">
      <c r="A98" s="75" t="s">
        <v>343</v>
      </c>
      <c r="B98" s="80">
        <v>1608496.88</v>
      </c>
      <c r="C98" s="80">
        <v>1608496.88</v>
      </c>
      <c r="D98" s="80">
        <v>0</v>
      </c>
      <c r="E98" s="80">
        <v>0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0">
        <v>0</v>
      </c>
      <c r="M98" s="80">
        <v>0</v>
      </c>
      <c r="N98" s="80">
        <v>0</v>
      </c>
      <c r="O98" s="80">
        <v>0</v>
      </c>
      <c r="P98" s="80">
        <v>1608496.88</v>
      </c>
      <c r="Q98" s="80">
        <v>0</v>
      </c>
      <c r="R98" s="80">
        <v>0</v>
      </c>
      <c r="S98" s="80">
        <v>0</v>
      </c>
      <c r="T98" s="80">
        <v>0</v>
      </c>
      <c r="U98" s="80">
        <v>0</v>
      </c>
      <c r="V98" s="80">
        <v>0</v>
      </c>
      <c r="W98" s="80">
        <v>1608496.88</v>
      </c>
      <c r="X98" s="80">
        <v>0</v>
      </c>
      <c r="Y98" s="80">
        <v>0</v>
      </c>
      <c r="Z98" s="80">
        <v>0</v>
      </c>
      <c r="AA98" s="80">
        <v>0</v>
      </c>
      <c r="AB98" s="80">
        <v>0</v>
      </c>
      <c r="AC98" s="80">
        <v>0</v>
      </c>
      <c r="AD98" s="80">
        <v>0</v>
      </c>
      <c r="AE98" s="80">
        <v>0</v>
      </c>
      <c r="AF98" s="80">
        <v>0</v>
      </c>
      <c r="AG98" s="80">
        <v>0</v>
      </c>
      <c r="AH98" s="80">
        <v>0</v>
      </c>
      <c r="AI98" s="80">
        <v>0</v>
      </c>
      <c r="AJ98" s="80">
        <v>0</v>
      </c>
      <c r="AK98" s="80">
        <v>0</v>
      </c>
      <c r="AL98" s="80">
        <v>0</v>
      </c>
      <c r="AM98" s="80">
        <v>0</v>
      </c>
      <c r="AN98" s="80">
        <v>0</v>
      </c>
      <c r="AO98" s="80">
        <v>0</v>
      </c>
      <c r="AP98" s="80">
        <v>0</v>
      </c>
      <c r="AQ98" s="80">
        <v>0</v>
      </c>
      <c r="AR98" s="80">
        <v>0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  <c r="AX98" s="80">
        <v>0</v>
      </c>
      <c r="AY98" s="80">
        <v>0</v>
      </c>
      <c r="AZ98" s="80">
        <v>0</v>
      </c>
      <c r="BA98" s="80">
        <v>0</v>
      </c>
      <c r="BB98" s="80">
        <v>0</v>
      </c>
      <c r="BC98" s="80">
        <v>0</v>
      </c>
      <c r="BD98" s="80">
        <v>0</v>
      </c>
      <c r="BE98" s="80">
        <v>0</v>
      </c>
      <c r="BF98" s="80">
        <v>0</v>
      </c>
      <c r="BG98" s="80">
        <v>0</v>
      </c>
      <c r="BH98" s="80">
        <v>0</v>
      </c>
      <c r="BI98" s="80">
        <v>0</v>
      </c>
      <c r="BJ98" s="80">
        <v>0</v>
      </c>
      <c r="BK98" s="80">
        <v>0</v>
      </c>
      <c r="BL98" s="80">
        <v>0</v>
      </c>
      <c r="BM98" s="80">
        <v>0</v>
      </c>
      <c r="BN98" s="80">
        <v>0</v>
      </c>
      <c r="BO98" s="80">
        <v>0</v>
      </c>
      <c r="BP98" s="80">
        <v>0</v>
      </c>
      <c r="BQ98" s="80">
        <v>0</v>
      </c>
      <c r="BR98" s="80">
        <v>0</v>
      </c>
      <c r="BS98" s="80">
        <v>0</v>
      </c>
      <c r="BT98" s="80">
        <v>0</v>
      </c>
      <c r="BU98" s="80">
        <v>0</v>
      </c>
      <c r="BV98" s="80">
        <v>0</v>
      </c>
      <c r="BW98" s="80">
        <v>0</v>
      </c>
      <c r="BX98" s="80">
        <v>0</v>
      </c>
      <c r="BY98" s="80">
        <v>0</v>
      </c>
      <c r="BZ98" s="80">
        <v>0</v>
      </c>
      <c r="CA98" s="80">
        <v>0</v>
      </c>
      <c r="CB98" s="80">
        <v>0</v>
      </c>
      <c r="CC98" s="80">
        <v>0</v>
      </c>
      <c r="CD98" s="80">
        <v>0</v>
      </c>
      <c r="CE98" s="80">
        <v>0</v>
      </c>
      <c r="CF98" s="80">
        <v>0</v>
      </c>
      <c r="CG98" s="80">
        <v>0</v>
      </c>
      <c r="CH98" s="80">
        <v>0</v>
      </c>
      <c r="CI98" s="80">
        <v>0</v>
      </c>
      <c r="CJ98" s="80">
        <v>0</v>
      </c>
      <c r="CK98" s="80">
        <v>0</v>
      </c>
      <c r="CL98" s="80">
        <v>0</v>
      </c>
      <c r="CM98" s="80">
        <v>0</v>
      </c>
      <c r="CN98" s="80">
        <v>0</v>
      </c>
      <c r="CO98" s="80">
        <v>0</v>
      </c>
      <c r="CP98" s="80">
        <v>0</v>
      </c>
      <c r="CQ98" s="80">
        <v>0</v>
      </c>
      <c r="CR98" s="80">
        <v>0</v>
      </c>
      <c r="CS98" s="80">
        <v>0</v>
      </c>
      <c r="CT98" s="80">
        <v>0</v>
      </c>
      <c r="CU98" s="80">
        <v>0</v>
      </c>
      <c r="CV98" s="80">
        <v>0</v>
      </c>
      <c r="CW98" s="80">
        <v>0</v>
      </c>
      <c r="CX98" s="80">
        <v>0</v>
      </c>
      <c r="CY98" s="80">
        <v>0</v>
      </c>
      <c r="CZ98" s="80">
        <v>0</v>
      </c>
      <c r="DA98" s="80">
        <v>0</v>
      </c>
      <c r="DB98" s="80">
        <v>0</v>
      </c>
      <c r="DC98" s="80">
        <v>0</v>
      </c>
      <c r="DD98" s="80">
        <v>0</v>
      </c>
      <c r="DE98" s="80">
        <v>0</v>
      </c>
      <c r="DF98" s="80">
        <v>0</v>
      </c>
      <c r="DG98" s="80">
        <v>0</v>
      </c>
      <c r="DH98" s="80">
        <v>0</v>
      </c>
      <c r="DI98" s="80">
        <v>0</v>
      </c>
      <c r="DJ98" s="80">
        <v>0</v>
      </c>
      <c r="DK98" s="80">
        <v>0</v>
      </c>
      <c r="DL98" s="80">
        <v>0</v>
      </c>
      <c r="DM98" s="80">
        <v>0</v>
      </c>
      <c r="DN98" s="80">
        <v>0</v>
      </c>
      <c r="DO98" s="80">
        <v>0</v>
      </c>
      <c r="DP98" s="80">
        <v>0</v>
      </c>
      <c r="DQ98" s="80">
        <v>0</v>
      </c>
      <c r="DR98" s="80">
        <v>0</v>
      </c>
      <c r="DS98" s="80">
        <v>0</v>
      </c>
      <c r="DT98" s="85"/>
    </row>
    <row r="99" s="43" customFormat="1" spans="1:124">
      <c r="A99" s="75" t="s">
        <v>344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0</v>
      </c>
      <c r="AF99" s="80">
        <v>0</v>
      </c>
      <c r="AG99" s="80">
        <v>0</v>
      </c>
      <c r="AH99" s="80">
        <v>0</v>
      </c>
      <c r="AI99" s="80">
        <v>0</v>
      </c>
      <c r="AJ99" s="80">
        <v>0</v>
      </c>
      <c r="AK99" s="80">
        <v>0</v>
      </c>
      <c r="AL99" s="80">
        <v>0</v>
      </c>
      <c r="AM99" s="80">
        <v>0</v>
      </c>
      <c r="AN99" s="80">
        <v>0</v>
      </c>
      <c r="AO99" s="80">
        <v>0</v>
      </c>
      <c r="AP99" s="80">
        <v>0</v>
      </c>
      <c r="AQ99" s="80">
        <v>0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  <c r="AX99" s="80">
        <v>0</v>
      </c>
      <c r="AY99" s="80">
        <v>0</v>
      </c>
      <c r="AZ99" s="80">
        <v>0</v>
      </c>
      <c r="BA99" s="80">
        <v>0</v>
      </c>
      <c r="BB99" s="80">
        <v>0</v>
      </c>
      <c r="BC99" s="80">
        <v>0</v>
      </c>
      <c r="BD99" s="80">
        <v>0</v>
      </c>
      <c r="BE99" s="80">
        <v>0</v>
      </c>
      <c r="BF99" s="80">
        <v>0</v>
      </c>
      <c r="BG99" s="80">
        <v>0</v>
      </c>
      <c r="BH99" s="80">
        <v>0</v>
      </c>
      <c r="BI99" s="80">
        <v>0</v>
      </c>
      <c r="BJ99" s="80">
        <v>0</v>
      </c>
      <c r="BK99" s="80">
        <v>0</v>
      </c>
      <c r="BL99" s="80">
        <v>0</v>
      </c>
      <c r="BM99" s="80">
        <v>0</v>
      </c>
      <c r="BN99" s="80">
        <v>0</v>
      </c>
      <c r="BO99" s="80">
        <v>0</v>
      </c>
      <c r="BP99" s="80">
        <v>0</v>
      </c>
      <c r="BQ99" s="80">
        <v>0</v>
      </c>
      <c r="BR99" s="80">
        <v>0</v>
      </c>
      <c r="BS99" s="80">
        <v>0</v>
      </c>
      <c r="BT99" s="80">
        <v>0</v>
      </c>
      <c r="BU99" s="80">
        <v>0</v>
      </c>
      <c r="BV99" s="80">
        <v>0</v>
      </c>
      <c r="BW99" s="80">
        <v>0</v>
      </c>
      <c r="BX99" s="80">
        <v>0</v>
      </c>
      <c r="BY99" s="80">
        <v>0</v>
      </c>
      <c r="BZ99" s="80">
        <v>0</v>
      </c>
      <c r="CA99" s="80">
        <v>0</v>
      </c>
      <c r="CB99" s="80">
        <v>0</v>
      </c>
      <c r="CC99" s="80">
        <v>0</v>
      </c>
      <c r="CD99" s="80">
        <v>0</v>
      </c>
      <c r="CE99" s="80">
        <v>0</v>
      </c>
      <c r="CF99" s="80">
        <v>0</v>
      </c>
      <c r="CG99" s="80">
        <v>0</v>
      </c>
      <c r="CH99" s="80">
        <v>0</v>
      </c>
      <c r="CI99" s="80">
        <v>0</v>
      </c>
      <c r="CJ99" s="80">
        <v>0</v>
      </c>
      <c r="CK99" s="80">
        <v>0</v>
      </c>
      <c r="CL99" s="80">
        <v>0</v>
      </c>
      <c r="CM99" s="80">
        <v>0</v>
      </c>
      <c r="CN99" s="80">
        <v>0</v>
      </c>
      <c r="CO99" s="80">
        <v>0</v>
      </c>
      <c r="CP99" s="80">
        <v>0</v>
      </c>
      <c r="CQ99" s="80">
        <v>0</v>
      </c>
      <c r="CR99" s="80">
        <v>0</v>
      </c>
      <c r="CS99" s="80">
        <v>0</v>
      </c>
      <c r="CT99" s="80">
        <v>0</v>
      </c>
      <c r="CU99" s="80">
        <v>0</v>
      </c>
      <c r="CV99" s="80">
        <v>0</v>
      </c>
      <c r="CW99" s="80">
        <v>0</v>
      </c>
      <c r="CX99" s="80">
        <v>0</v>
      </c>
      <c r="CY99" s="80">
        <v>0</v>
      </c>
      <c r="CZ99" s="80">
        <v>0</v>
      </c>
      <c r="DA99" s="80">
        <v>0</v>
      </c>
      <c r="DB99" s="80">
        <v>0</v>
      </c>
      <c r="DC99" s="80">
        <v>0</v>
      </c>
      <c r="DD99" s="80">
        <v>0</v>
      </c>
      <c r="DE99" s="80">
        <v>0</v>
      </c>
      <c r="DF99" s="80">
        <v>0</v>
      </c>
      <c r="DG99" s="80">
        <v>0</v>
      </c>
      <c r="DH99" s="80">
        <v>0</v>
      </c>
      <c r="DI99" s="80">
        <v>0</v>
      </c>
      <c r="DJ99" s="80">
        <v>0</v>
      </c>
      <c r="DK99" s="80">
        <v>0</v>
      </c>
      <c r="DL99" s="80">
        <v>0</v>
      </c>
      <c r="DM99" s="80">
        <v>0</v>
      </c>
      <c r="DN99" s="80">
        <v>0</v>
      </c>
      <c r="DO99" s="80">
        <v>0</v>
      </c>
      <c r="DP99" s="80">
        <v>0</v>
      </c>
      <c r="DQ99" s="80">
        <v>0</v>
      </c>
      <c r="DR99" s="80">
        <v>0</v>
      </c>
      <c r="DS99" s="80">
        <v>0</v>
      </c>
      <c r="DT99" s="85"/>
    </row>
    <row r="100" s="43" customFormat="1" spans="1:124">
      <c r="A100" s="75" t="s">
        <v>345</v>
      </c>
      <c r="B100" s="80">
        <v>2996684.73</v>
      </c>
      <c r="C100" s="80">
        <v>2996684.73</v>
      </c>
      <c r="D100" s="80">
        <v>0</v>
      </c>
      <c r="E100" s="80">
        <v>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2996684.73</v>
      </c>
      <c r="Q100" s="80">
        <v>0</v>
      </c>
      <c r="R100" s="80">
        <v>0</v>
      </c>
      <c r="S100" s="80">
        <v>0</v>
      </c>
      <c r="T100" s="80">
        <v>2996684.73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80">
        <v>0</v>
      </c>
      <c r="AH100" s="80">
        <v>0</v>
      </c>
      <c r="AI100" s="80">
        <v>0</v>
      </c>
      <c r="AJ100" s="80">
        <v>0</v>
      </c>
      <c r="AK100" s="80">
        <v>0</v>
      </c>
      <c r="AL100" s="80">
        <v>0</v>
      </c>
      <c r="AM100" s="80">
        <v>0</v>
      </c>
      <c r="AN100" s="80">
        <v>0</v>
      </c>
      <c r="AO100" s="80">
        <v>0</v>
      </c>
      <c r="AP100" s="80">
        <v>0</v>
      </c>
      <c r="AQ100" s="80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0">
        <v>0</v>
      </c>
      <c r="BA100" s="80">
        <v>0</v>
      </c>
      <c r="BB100" s="80">
        <v>0</v>
      </c>
      <c r="BC100" s="80">
        <v>0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0</v>
      </c>
      <c r="BN100" s="80">
        <v>0</v>
      </c>
      <c r="BO100" s="80">
        <v>0</v>
      </c>
      <c r="BP100" s="80">
        <v>0</v>
      </c>
      <c r="BQ100" s="80">
        <v>0</v>
      </c>
      <c r="BR100" s="80">
        <v>0</v>
      </c>
      <c r="BS100" s="80">
        <v>0</v>
      </c>
      <c r="BT100" s="80">
        <v>0</v>
      </c>
      <c r="BU100" s="80">
        <v>0</v>
      </c>
      <c r="BV100" s="80">
        <v>0</v>
      </c>
      <c r="BW100" s="80">
        <v>0</v>
      </c>
      <c r="BX100" s="80">
        <v>0</v>
      </c>
      <c r="BY100" s="80">
        <v>0</v>
      </c>
      <c r="BZ100" s="80">
        <v>0</v>
      </c>
      <c r="CA100" s="80">
        <v>0</v>
      </c>
      <c r="CB100" s="80">
        <v>0</v>
      </c>
      <c r="CC100" s="80">
        <v>0</v>
      </c>
      <c r="CD100" s="80">
        <v>0</v>
      </c>
      <c r="CE100" s="80">
        <v>0</v>
      </c>
      <c r="CF100" s="80">
        <v>0</v>
      </c>
      <c r="CG100" s="80">
        <v>0</v>
      </c>
      <c r="CH100" s="80">
        <v>0</v>
      </c>
      <c r="CI100" s="80">
        <v>0</v>
      </c>
      <c r="CJ100" s="80">
        <v>0</v>
      </c>
      <c r="CK100" s="80">
        <v>0</v>
      </c>
      <c r="CL100" s="80">
        <v>0</v>
      </c>
      <c r="CM100" s="80">
        <v>0</v>
      </c>
      <c r="CN100" s="80">
        <v>0</v>
      </c>
      <c r="CO100" s="80">
        <v>0</v>
      </c>
      <c r="CP100" s="80">
        <v>0</v>
      </c>
      <c r="CQ100" s="80">
        <v>0</v>
      </c>
      <c r="CR100" s="80">
        <v>0</v>
      </c>
      <c r="CS100" s="80">
        <v>0</v>
      </c>
      <c r="CT100" s="80">
        <v>0</v>
      </c>
      <c r="CU100" s="80">
        <v>0</v>
      </c>
      <c r="CV100" s="80">
        <v>0</v>
      </c>
      <c r="CW100" s="80">
        <v>0</v>
      </c>
      <c r="CX100" s="80">
        <v>0</v>
      </c>
      <c r="CY100" s="80">
        <v>0</v>
      </c>
      <c r="CZ100" s="80">
        <v>0</v>
      </c>
      <c r="DA100" s="80">
        <v>0</v>
      </c>
      <c r="DB100" s="80">
        <v>0</v>
      </c>
      <c r="DC100" s="80">
        <v>0</v>
      </c>
      <c r="DD100" s="80">
        <v>0</v>
      </c>
      <c r="DE100" s="80">
        <v>0</v>
      </c>
      <c r="DF100" s="80">
        <v>0</v>
      </c>
      <c r="DG100" s="80">
        <v>0</v>
      </c>
      <c r="DH100" s="80">
        <v>0</v>
      </c>
      <c r="DI100" s="80">
        <v>0</v>
      </c>
      <c r="DJ100" s="80">
        <v>0</v>
      </c>
      <c r="DK100" s="80">
        <v>0</v>
      </c>
      <c r="DL100" s="80">
        <v>0</v>
      </c>
      <c r="DM100" s="80">
        <v>0</v>
      </c>
      <c r="DN100" s="80">
        <v>0</v>
      </c>
      <c r="DO100" s="80">
        <v>0</v>
      </c>
      <c r="DP100" s="80">
        <v>0</v>
      </c>
      <c r="DQ100" s="80">
        <v>0</v>
      </c>
      <c r="DR100" s="80">
        <v>0</v>
      </c>
      <c r="DS100" s="80">
        <v>0</v>
      </c>
      <c r="DT100" s="85"/>
    </row>
    <row r="101" s="43" customFormat="1" spans="1:124">
      <c r="A101" s="75" t="s">
        <v>346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v>0</v>
      </c>
      <c r="H101" s="80">
        <v>0</v>
      </c>
      <c r="I101" s="80">
        <v>0</v>
      </c>
      <c r="J101" s="80">
        <v>0</v>
      </c>
      <c r="K101" s="80">
        <v>0</v>
      </c>
      <c r="L101" s="80">
        <v>0</v>
      </c>
      <c r="M101" s="80">
        <v>0</v>
      </c>
      <c r="N101" s="80">
        <v>0</v>
      </c>
      <c r="O101" s="80">
        <v>0</v>
      </c>
      <c r="P101" s="80">
        <v>0</v>
      </c>
      <c r="Q101" s="80">
        <v>0</v>
      </c>
      <c r="R101" s="80">
        <v>0</v>
      </c>
      <c r="S101" s="80">
        <v>0</v>
      </c>
      <c r="T101" s="80">
        <v>0</v>
      </c>
      <c r="U101" s="80">
        <v>0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0">
        <v>0</v>
      </c>
      <c r="AD101" s="80">
        <v>0</v>
      </c>
      <c r="AE101" s="80">
        <v>0</v>
      </c>
      <c r="AF101" s="80">
        <v>0</v>
      </c>
      <c r="AG101" s="80">
        <v>0</v>
      </c>
      <c r="AH101" s="80">
        <v>0</v>
      </c>
      <c r="AI101" s="80">
        <v>0</v>
      </c>
      <c r="AJ101" s="80">
        <v>0</v>
      </c>
      <c r="AK101" s="80">
        <v>0</v>
      </c>
      <c r="AL101" s="80">
        <v>0</v>
      </c>
      <c r="AM101" s="80">
        <v>0</v>
      </c>
      <c r="AN101" s="80">
        <v>0</v>
      </c>
      <c r="AO101" s="80">
        <v>0</v>
      </c>
      <c r="AP101" s="80">
        <v>0</v>
      </c>
      <c r="AQ101" s="80">
        <v>0</v>
      </c>
      <c r="AR101" s="80">
        <v>0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  <c r="AX101" s="80">
        <v>0</v>
      </c>
      <c r="AY101" s="80">
        <v>0</v>
      </c>
      <c r="AZ101" s="80">
        <v>0</v>
      </c>
      <c r="BA101" s="80">
        <v>0</v>
      </c>
      <c r="BB101" s="80">
        <v>0</v>
      </c>
      <c r="BC101" s="80">
        <v>0</v>
      </c>
      <c r="BD101" s="80">
        <v>0</v>
      </c>
      <c r="BE101" s="80">
        <v>0</v>
      </c>
      <c r="BF101" s="80">
        <v>0</v>
      </c>
      <c r="BG101" s="80">
        <v>0</v>
      </c>
      <c r="BH101" s="80">
        <v>0</v>
      </c>
      <c r="BI101" s="80">
        <v>0</v>
      </c>
      <c r="BJ101" s="80">
        <v>0</v>
      </c>
      <c r="BK101" s="80">
        <v>0</v>
      </c>
      <c r="BL101" s="80">
        <v>0</v>
      </c>
      <c r="BM101" s="80">
        <v>0</v>
      </c>
      <c r="BN101" s="80">
        <v>0</v>
      </c>
      <c r="BO101" s="80">
        <v>0</v>
      </c>
      <c r="BP101" s="80">
        <v>0</v>
      </c>
      <c r="BQ101" s="80">
        <v>0</v>
      </c>
      <c r="BR101" s="80">
        <v>0</v>
      </c>
      <c r="BS101" s="80">
        <v>0</v>
      </c>
      <c r="BT101" s="80">
        <v>0</v>
      </c>
      <c r="BU101" s="80">
        <v>0</v>
      </c>
      <c r="BV101" s="80">
        <v>0</v>
      </c>
      <c r="BW101" s="80">
        <v>0</v>
      </c>
      <c r="BX101" s="80">
        <v>0</v>
      </c>
      <c r="BY101" s="80">
        <v>0</v>
      </c>
      <c r="BZ101" s="80">
        <v>0</v>
      </c>
      <c r="CA101" s="80">
        <v>0</v>
      </c>
      <c r="CB101" s="80">
        <v>0</v>
      </c>
      <c r="CC101" s="80">
        <v>0</v>
      </c>
      <c r="CD101" s="80">
        <v>0</v>
      </c>
      <c r="CE101" s="80">
        <v>0</v>
      </c>
      <c r="CF101" s="80">
        <v>0</v>
      </c>
      <c r="CG101" s="80">
        <v>0</v>
      </c>
      <c r="CH101" s="80">
        <v>0</v>
      </c>
      <c r="CI101" s="80">
        <v>0</v>
      </c>
      <c r="CJ101" s="80">
        <v>0</v>
      </c>
      <c r="CK101" s="80">
        <v>0</v>
      </c>
      <c r="CL101" s="80">
        <v>0</v>
      </c>
      <c r="CM101" s="80">
        <v>0</v>
      </c>
      <c r="CN101" s="80">
        <v>0</v>
      </c>
      <c r="CO101" s="80">
        <v>0</v>
      </c>
      <c r="CP101" s="80">
        <v>0</v>
      </c>
      <c r="CQ101" s="80">
        <v>0</v>
      </c>
      <c r="CR101" s="80">
        <v>0</v>
      </c>
      <c r="CS101" s="80">
        <v>0</v>
      </c>
      <c r="CT101" s="80">
        <v>0</v>
      </c>
      <c r="CU101" s="80">
        <v>0</v>
      </c>
      <c r="CV101" s="80">
        <v>0</v>
      </c>
      <c r="CW101" s="80">
        <v>0</v>
      </c>
      <c r="CX101" s="80">
        <v>0</v>
      </c>
      <c r="CY101" s="80">
        <v>0</v>
      </c>
      <c r="CZ101" s="80">
        <v>0</v>
      </c>
      <c r="DA101" s="80">
        <v>0</v>
      </c>
      <c r="DB101" s="80">
        <v>0</v>
      </c>
      <c r="DC101" s="80">
        <v>0</v>
      </c>
      <c r="DD101" s="80">
        <v>0</v>
      </c>
      <c r="DE101" s="80">
        <v>0</v>
      </c>
      <c r="DF101" s="80">
        <v>0</v>
      </c>
      <c r="DG101" s="80">
        <v>0</v>
      </c>
      <c r="DH101" s="80">
        <v>0</v>
      </c>
      <c r="DI101" s="80">
        <v>0</v>
      </c>
      <c r="DJ101" s="80">
        <v>0</v>
      </c>
      <c r="DK101" s="80">
        <v>0</v>
      </c>
      <c r="DL101" s="80">
        <v>0</v>
      </c>
      <c r="DM101" s="80">
        <v>0</v>
      </c>
      <c r="DN101" s="80">
        <v>0</v>
      </c>
      <c r="DO101" s="80">
        <v>0</v>
      </c>
      <c r="DP101" s="80">
        <v>0</v>
      </c>
      <c r="DQ101" s="80">
        <v>0</v>
      </c>
      <c r="DR101" s="80">
        <v>0</v>
      </c>
      <c r="DS101" s="80">
        <v>0</v>
      </c>
      <c r="DT101" s="85"/>
    </row>
    <row r="102" s="43" customFormat="1" spans="1:124">
      <c r="A102" s="75" t="s">
        <v>347</v>
      </c>
      <c r="B102" s="80">
        <v>2990917.5</v>
      </c>
      <c r="C102" s="80">
        <v>2990917.5</v>
      </c>
      <c r="D102" s="80">
        <v>0</v>
      </c>
      <c r="E102" s="80">
        <v>0</v>
      </c>
      <c r="F102" s="80">
        <v>0</v>
      </c>
      <c r="G102" s="80">
        <v>0</v>
      </c>
      <c r="H102" s="80">
        <v>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O102" s="80">
        <v>0</v>
      </c>
      <c r="P102" s="80">
        <v>2990917.5</v>
      </c>
      <c r="Q102" s="80">
        <v>0</v>
      </c>
      <c r="R102" s="80">
        <v>0</v>
      </c>
      <c r="S102" s="80">
        <v>0</v>
      </c>
      <c r="T102" s="80">
        <v>2990917.5</v>
      </c>
      <c r="U102" s="80">
        <v>0</v>
      </c>
      <c r="V102" s="80">
        <v>0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0">
        <v>0</v>
      </c>
      <c r="AC102" s="80">
        <v>0</v>
      </c>
      <c r="AD102" s="80">
        <v>0</v>
      </c>
      <c r="AE102" s="80">
        <v>0</v>
      </c>
      <c r="AF102" s="80">
        <v>0</v>
      </c>
      <c r="AG102" s="80">
        <v>0</v>
      </c>
      <c r="AH102" s="80">
        <v>0</v>
      </c>
      <c r="AI102" s="80">
        <v>0</v>
      </c>
      <c r="AJ102" s="80">
        <v>0</v>
      </c>
      <c r="AK102" s="80">
        <v>0</v>
      </c>
      <c r="AL102" s="80">
        <v>0</v>
      </c>
      <c r="AM102" s="80">
        <v>0</v>
      </c>
      <c r="AN102" s="80">
        <v>0</v>
      </c>
      <c r="AO102" s="80">
        <v>0</v>
      </c>
      <c r="AP102" s="80">
        <v>0</v>
      </c>
      <c r="AQ102" s="80">
        <v>0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0</v>
      </c>
      <c r="AX102" s="80">
        <v>0</v>
      </c>
      <c r="AY102" s="80">
        <v>0</v>
      </c>
      <c r="AZ102" s="80">
        <v>0</v>
      </c>
      <c r="BA102" s="80">
        <v>0</v>
      </c>
      <c r="BB102" s="80">
        <v>0</v>
      </c>
      <c r="BC102" s="80">
        <v>0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0</v>
      </c>
      <c r="BJ102" s="80">
        <v>0</v>
      </c>
      <c r="BK102" s="80">
        <v>0</v>
      </c>
      <c r="BL102" s="80">
        <v>0</v>
      </c>
      <c r="BM102" s="80">
        <v>0</v>
      </c>
      <c r="BN102" s="80">
        <v>0</v>
      </c>
      <c r="BO102" s="80">
        <v>0</v>
      </c>
      <c r="BP102" s="80">
        <v>0</v>
      </c>
      <c r="BQ102" s="80">
        <v>0</v>
      </c>
      <c r="BR102" s="80">
        <v>0</v>
      </c>
      <c r="BS102" s="80">
        <v>0</v>
      </c>
      <c r="BT102" s="80">
        <v>0</v>
      </c>
      <c r="BU102" s="80">
        <v>0</v>
      </c>
      <c r="BV102" s="80">
        <v>0</v>
      </c>
      <c r="BW102" s="80">
        <v>0</v>
      </c>
      <c r="BX102" s="80">
        <v>0</v>
      </c>
      <c r="BY102" s="80">
        <v>0</v>
      </c>
      <c r="BZ102" s="80">
        <v>0</v>
      </c>
      <c r="CA102" s="80">
        <v>0</v>
      </c>
      <c r="CB102" s="80">
        <v>0</v>
      </c>
      <c r="CC102" s="80">
        <v>0</v>
      </c>
      <c r="CD102" s="80">
        <v>0</v>
      </c>
      <c r="CE102" s="80">
        <v>0</v>
      </c>
      <c r="CF102" s="80">
        <v>0</v>
      </c>
      <c r="CG102" s="80">
        <v>0</v>
      </c>
      <c r="CH102" s="80">
        <v>0</v>
      </c>
      <c r="CI102" s="80">
        <v>0</v>
      </c>
      <c r="CJ102" s="80">
        <v>0</v>
      </c>
      <c r="CK102" s="80">
        <v>0</v>
      </c>
      <c r="CL102" s="80">
        <v>0</v>
      </c>
      <c r="CM102" s="80">
        <v>0</v>
      </c>
      <c r="CN102" s="80">
        <v>0</v>
      </c>
      <c r="CO102" s="80">
        <v>0</v>
      </c>
      <c r="CP102" s="80">
        <v>0</v>
      </c>
      <c r="CQ102" s="80">
        <v>0</v>
      </c>
      <c r="CR102" s="80">
        <v>0</v>
      </c>
      <c r="CS102" s="80">
        <v>0</v>
      </c>
      <c r="CT102" s="80">
        <v>0</v>
      </c>
      <c r="CU102" s="80">
        <v>0</v>
      </c>
      <c r="CV102" s="80">
        <v>0</v>
      </c>
      <c r="CW102" s="80">
        <v>0</v>
      </c>
      <c r="CX102" s="80">
        <v>0</v>
      </c>
      <c r="CY102" s="80">
        <v>0</v>
      </c>
      <c r="CZ102" s="80">
        <v>0</v>
      </c>
      <c r="DA102" s="80">
        <v>0</v>
      </c>
      <c r="DB102" s="80">
        <v>0</v>
      </c>
      <c r="DC102" s="80">
        <v>0</v>
      </c>
      <c r="DD102" s="80">
        <v>0</v>
      </c>
      <c r="DE102" s="80">
        <v>0</v>
      </c>
      <c r="DF102" s="80">
        <v>0</v>
      </c>
      <c r="DG102" s="80">
        <v>0</v>
      </c>
      <c r="DH102" s="80">
        <v>0</v>
      </c>
      <c r="DI102" s="80">
        <v>0</v>
      </c>
      <c r="DJ102" s="80">
        <v>0</v>
      </c>
      <c r="DK102" s="80">
        <v>0</v>
      </c>
      <c r="DL102" s="80">
        <v>0</v>
      </c>
      <c r="DM102" s="80">
        <v>0</v>
      </c>
      <c r="DN102" s="80">
        <v>0</v>
      </c>
      <c r="DO102" s="80">
        <v>0</v>
      </c>
      <c r="DP102" s="80">
        <v>0</v>
      </c>
      <c r="DQ102" s="80">
        <v>0</v>
      </c>
      <c r="DR102" s="80">
        <v>0</v>
      </c>
      <c r="DS102" s="80">
        <v>0</v>
      </c>
      <c r="DT102" s="85"/>
    </row>
    <row r="103" s="43" customFormat="1" ht="24" spans="1:124">
      <c r="A103" s="75" t="s">
        <v>348</v>
      </c>
      <c r="B103" s="80">
        <v>0</v>
      </c>
      <c r="C103" s="80">
        <v>0</v>
      </c>
      <c r="D103" s="80">
        <v>0</v>
      </c>
      <c r="E103" s="80">
        <v>0</v>
      </c>
      <c r="F103" s="80">
        <v>0</v>
      </c>
      <c r="G103" s="80">
        <v>0</v>
      </c>
      <c r="H103" s="80">
        <v>0</v>
      </c>
      <c r="I103" s="80">
        <v>0</v>
      </c>
      <c r="J103" s="80">
        <v>0</v>
      </c>
      <c r="K103" s="80">
        <v>0</v>
      </c>
      <c r="L103" s="80">
        <v>0</v>
      </c>
      <c r="M103" s="80">
        <v>0</v>
      </c>
      <c r="N103" s="80">
        <v>0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0</v>
      </c>
      <c r="AD103" s="80">
        <v>0</v>
      </c>
      <c r="AE103" s="80">
        <v>0</v>
      </c>
      <c r="AF103" s="80">
        <v>0</v>
      </c>
      <c r="AG103" s="80">
        <v>0</v>
      </c>
      <c r="AH103" s="80">
        <v>0</v>
      </c>
      <c r="AI103" s="80">
        <v>0</v>
      </c>
      <c r="AJ103" s="80">
        <v>0</v>
      </c>
      <c r="AK103" s="80">
        <v>0</v>
      </c>
      <c r="AL103" s="80">
        <v>0</v>
      </c>
      <c r="AM103" s="80">
        <v>0</v>
      </c>
      <c r="AN103" s="80">
        <v>0</v>
      </c>
      <c r="AO103" s="80">
        <v>0</v>
      </c>
      <c r="AP103" s="80">
        <v>0</v>
      </c>
      <c r="AQ103" s="80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0</v>
      </c>
      <c r="AW103" s="80">
        <v>0</v>
      </c>
      <c r="AX103" s="80">
        <v>0</v>
      </c>
      <c r="AY103" s="80">
        <v>0</v>
      </c>
      <c r="AZ103" s="80">
        <v>0</v>
      </c>
      <c r="BA103" s="80">
        <v>0</v>
      </c>
      <c r="BB103" s="80">
        <v>0</v>
      </c>
      <c r="BC103" s="80">
        <v>0</v>
      </c>
      <c r="BD103" s="80">
        <v>0</v>
      </c>
      <c r="BE103" s="80">
        <v>0</v>
      </c>
      <c r="BF103" s="80">
        <v>0</v>
      </c>
      <c r="BG103" s="80">
        <v>0</v>
      </c>
      <c r="BH103" s="80">
        <v>0</v>
      </c>
      <c r="BI103" s="80">
        <v>0</v>
      </c>
      <c r="BJ103" s="80">
        <v>0</v>
      </c>
      <c r="BK103" s="80">
        <v>0</v>
      </c>
      <c r="BL103" s="80">
        <v>0</v>
      </c>
      <c r="BM103" s="80">
        <v>0</v>
      </c>
      <c r="BN103" s="80">
        <v>0</v>
      </c>
      <c r="BO103" s="80">
        <v>0</v>
      </c>
      <c r="BP103" s="80">
        <v>0</v>
      </c>
      <c r="BQ103" s="80">
        <v>0</v>
      </c>
      <c r="BR103" s="80">
        <v>0</v>
      </c>
      <c r="BS103" s="80">
        <v>0</v>
      </c>
      <c r="BT103" s="80">
        <v>0</v>
      </c>
      <c r="BU103" s="80">
        <v>0</v>
      </c>
      <c r="BV103" s="80">
        <v>0</v>
      </c>
      <c r="BW103" s="80">
        <v>0</v>
      </c>
      <c r="BX103" s="80">
        <v>0</v>
      </c>
      <c r="BY103" s="80">
        <v>0</v>
      </c>
      <c r="BZ103" s="80">
        <v>0</v>
      </c>
      <c r="CA103" s="80">
        <v>0</v>
      </c>
      <c r="CB103" s="80">
        <v>0</v>
      </c>
      <c r="CC103" s="80">
        <v>0</v>
      </c>
      <c r="CD103" s="80">
        <v>0</v>
      </c>
      <c r="CE103" s="80">
        <v>0</v>
      </c>
      <c r="CF103" s="80">
        <v>0</v>
      </c>
      <c r="CG103" s="80">
        <v>0</v>
      </c>
      <c r="CH103" s="80">
        <v>0</v>
      </c>
      <c r="CI103" s="80">
        <v>0</v>
      </c>
      <c r="CJ103" s="80">
        <v>0</v>
      </c>
      <c r="CK103" s="80">
        <v>0</v>
      </c>
      <c r="CL103" s="80">
        <v>0</v>
      </c>
      <c r="CM103" s="80">
        <v>0</v>
      </c>
      <c r="CN103" s="80">
        <v>0</v>
      </c>
      <c r="CO103" s="80">
        <v>0</v>
      </c>
      <c r="CP103" s="80">
        <v>0</v>
      </c>
      <c r="CQ103" s="80">
        <v>0</v>
      </c>
      <c r="CR103" s="80">
        <v>0</v>
      </c>
      <c r="CS103" s="80">
        <v>0</v>
      </c>
      <c r="CT103" s="80">
        <v>0</v>
      </c>
      <c r="CU103" s="80">
        <v>0</v>
      </c>
      <c r="CV103" s="80">
        <v>0</v>
      </c>
      <c r="CW103" s="80">
        <v>0</v>
      </c>
      <c r="CX103" s="80">
        <v>0</v>
      </c>
      <c r="CY103" s="80">
        <v>0</v>
      </c>
      <c r="CZ103" s="80">
        <v>0</v>
      </c>
      <c r="DA103" s="80">
        <v>0</v>
      </c>
      <c r="DB103" s="80">
        <v>0</v>
      </c>
      <c r="DC103" s="80">
        <v>0</v>
      </c>
      <c r="DD103" s="80">
        <v>0</v>
      </c>
      <c r="DE103" s="80">
        <v>0</v>
      </c>
      <c r="DF103" s="80">
        <v>0</v>
      </c>
      <c r="DG103" s="80">
        <v>0</v>
      </c>
      <c r="DH103" s="80">
        <v>0</v>
      </c>
      <c r="DI103" s="80">
        <v>0</v>
      </c>
      <c r="DJ103" s="80">
        <v>0</v>
      </c>
      <c r="DK103" s="80">
        <v>0</v>
      </c>
      <c r="DL103" s="80">
        <v>0</v>
      </c>
      <c r="DM103" s="80">
        <v>0</v>
      </c>
      <c r="DN103" s="80">
        <v>0</v>
      </c>
      <c r="DO103" s="80">
        <v>0</v>
      </c>
      <c r="DP103" s="80">
        <v>0</v>
      </c>
      <c r="DQ103" s="80">
        <v>0</v>
      </c>
      <c r="DR103" s="80">
        <v>0</v>
      </c>
      <c r="DS103" s="80">
        <v>0</v>
      </c>
      <c r="DT103" s="85"/>
    </row>
    <row r="104" s="43" customFormat="1" spans="1:124">
      <c r="A104" s="75" t="s">
        <v>349</v>
      </c>
      <c r="B104" s="80">
        <v>5767.22999999998</v>
      </c>
      <c r="C104" s="80">
        <v>5767.22999999998</v>
      </c>
      <c r="D104" s="80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O104" s="80">
        <v>0</v>
      </c>
      <c r="P104" s="80">
        <v>5767.22999999998</v>
      </c>
      <c r="Q104" s="80">
        <v>0</v>
      </c>
      <c r="R104" s="80">
        <v>0</v>
      </c>
      <c r="S104" s="80">
        <v>0</v>
      </c>
      <c r="T104" s="80">
        <v>5767.22999999998</v>
      </c>
      <c r="U104" s="80">
        <v>0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0</v>
      </c>
      <c r="AC104" s="80">
        <v>0</v>
      </c>
      <c r="AD104" s="80">
        <v>0</v>
      </c>
      <c r="AE104" s="80">
        <v>0</v>
      </c>
      <c r="AF104" s="80">
        <v>0</v>
      </c>
      <c r="AG104" s="80">
        <v>0</v>
      </c>
      <c r="AH104" s="80">
        <v>0</v>
      </c>
      <c r="AI104" s="80">
        <v>0</v>
      </c>
      <c r="AJ104" s="80">
        <v>0</v>
      </c>
      <c r="AK104" s="80">
        <v>0</v>
      </c>
      <c r="AL104" s="80">
        <v>0</v>
      </c>
      <c r="AM104" s="80">
        <v>0</v>
      </c>
      <c r="AN104" s="80">
        <v>0</v>
      </c>
      <c r="AO104" s="80">
        <v>0</v>
      </c>
      <c r="AP104" s="80">
        <v>0</v>
      </c>
      <c r="AQ104" s="80">
        <v>0</v>
      </c>
      <c r="AR104" s="80">
        <v>0</v>
      </c>
      <c r="AS104" s="80">
        <v>0</v>
      </c>
      <c r="AT104" s="80">
        <v>0</v>
      </c>
      <c r="AU104" s="80">
        <v>0</v>
      </c>
      <c r="AV104" s="80">
        <v>0</v>
      </c>
      <c r="AW104" s="80">
        <v>0</v>
      </c>
      <c r="AX104" s="80">
        <v>0</v>
      </c>
      <c r="AY104" s="80">
        <v>0</v>
      </c>
      <c r="AZ104" s="80">
        <v>0</v>
      </c>
      <c r="BA104" s="80">
        <v>0</v>
      </c>
      <c r="BB104" s="80">
        <v>0</v>
      </c>
      <c r="BC104" s="80">
        <v>0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0</v>
      </c>
      <c r="BL104" s="80">
        <v>0</v>
      </c>
      <c r="BM104" s="80">
        <v>0</v>
      </c>
      <c r="BN104" s="80">
        <v>0</v>
      </c>
      <c r="BO104" s="80">
        <v>0</v>
      </c>
      <c r="BP104" s="80">
        <v>0</v>
      </c>
      <c r="BQ104" s="80">
        <v>0</v>
      </c>
      <c r="BR104" s="80">
        <v>0</v>
      </c>
      <c r="BS104" s="80">
        <v>0</v>
      </c>
      <c r="BT104" s="80">
        <v>0</v>
      </c>
      <c r="BU104" s="80">
        <v>0</v>
      </c>
      <c r="BV104" s="80">
        <v>0</v>
      </c>
      <c r="BW104" s="80">
        <v>0</v>
      </c>
      <c r="BX104" s="80">
        <v>0</v>
      </c>
      <c r="BY104" s="80">
        <v>0</v>
      </c>
      <c r="BZ104" s="80">
        <v>0</v>
      </c>
      <c r="CA104" s="80">
        <v>0</v>
      </c>
      <c r="CB104" s="80">
        <v>0</v>
      </c>
      <c r="CC104" s="80">
        <v>0</v>
      </c>
      <c r="CD104" s="80">
        <v>0</v>
      </c>
      <c r="CE104" s="80">
        <v>0</v>
      </c>
      <c r="CF104" s="80">
        <v>0</v>
      </c>
      <c r="CG104" s="80">
        <v>0</v>
      </c>
      <c r="CH104" s="80">
        <v>0</v>
      </c>
      <c r="CI104" s="80">
        <v>0</v>
      </c>
      <c r="CJ104" s="80">
        <v>0</v>
      </c>
      <c r="CK104" s="80">
        <v>0</v>
      </c>
      <c r="CL104" s="80">
        <v>0</v>
      </c>
      <c r="CM104" s="80">
        <v>0</v>
      </c>
      <c r="CN104" s="80">
        <v>0</v>
      </c>
      <c r="CO104" s="80">
        <v>0</v>
      </c>
      <c r="CP104" s="80">
        <v>0</v>
      </c>
      <c r="CQ104" s="80">
        <v>0</v>
      </c>
      <c r="CR104" s="80">
        <v>0</v>
      </c>
      <c r="CS104" s="80">
        <v>0</v>
      </c>
      <c r="CT104" s="80">
        <v>0</v>
      </c>
      <c r="CU104" s="80">
        <v>0</v>
      </c>
      <c r="CV104" s="80">
        <v>0</v>
      </c>
      <c r="CW104" s="80">
        <v>0</v>
      </c>
      <c r="CX104" s="80">
        <v>0</v>
      </c>
      <c r="CY104" s="80">
        <v>0</v>
      </c>
      <c r="CZ104" s="80">
        <v>0</v>
      </c>
      <c r="DA104" s="80">
        <v>0</v>
      </c>
      <c r="DB104" s="80">
        <v>0</v>
      </c>
      <c r="DC104" s="80">
        <v>0</v>
      </c>
      <c r="DD104" s="80">
        <v>0</v>
      </c>
      <c r="DE104" s="80">
        <v>0</v>
      </c>
      <c r="DF104" s="80">
        <v>0</v>
      </c>
      <c r="DG104" s="80">
        <v>0</v>
      </c>
      <c r="DH104" s="80">
        <v>0</v>
      </c>
      <c r="DI104" s="80">
        <v>0</v>
      </c>
      <c r="DJ104" s="80">
        <v>0</v>
      </c>
      <c r="DK104" s="80">
        <v>0</v>
      </c>
      <c r="DL104" s="80">
        <v>0</v>
      </c>
      <c r="DM104" s="80">
        <v>0</v>
      </c>
      <c r="DN104" s="80">
        <v>0</v>
      </c>
      <c r="DO104" s="80">
        <v>0</v>
      </c>
      <c r="DP104" s="80">
        <v>0</v>
      </c>
      <c r="DQ104" s="80">
        <v>0</v>
      </c>
      <c r="DR104" s="80">
        <v>0</v>
      </c>
      <c r="DS104" s="80">
        <v>0</v>
      </c>
      <c r="DT104" s="85"/>
    </row>
    <row r="105" s="43" customFormat="1" spans="1:124">
      <c r="A105" s="75" t="s">
        <v>350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  <c r="H105" s="80">
        <v>0</v>
      </c>
      <c r="I105" s="80">
        <v>0</v>
      </c>
      <c r="J105" s="80">
        <v>0</v>
      </c>
      <c r="K105" s="80">
        <v>0</v>
      </c>
      <c r="L105" s="80">
        <v>0</v>
      </c>
      <c r="M105" s="80">
        <v>0</v>
      </c>
      <c r="N105" s="80">
        <v>0</v>
      </c>
      <c r="O105" s="80">
        <v>0</v>
      </c>
      <c r="P105" s="80">
        <v>0</v>
      </c>
      <c r="Q105" s="80">
        <v>0</v>
      </c>
      <c r="R105" s="80">
        <v>0</v>
      </c>
      <c r="S105" s="80">
        <v>0</v>
      </c>
      <c r="T105" s="80">
        <v>0</v>
      </c>
      <c r="U105" s="80">
        <v>0</v>
      </c>
      <c r="V105" s="80">
        <v>0</v>
      </c>
      <c r="W105" s="80">
        <v>0</v>
      </c>
      <c r="X105" s="80">
        <v>0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0</v>
      </c>
      <c r="AP105" s="80">
        <v>0</v>
      </c>
      <c r="AQ105" s="80"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  <c r="AX105" s="80">
        <v>0</v>
      </c>
      <c r="AY105" s="80">
        <v>0</v>
      </c>
      <c r="AZ105" s="80">
        <v>0</v>
      </c>
      <c r="BA105" s="80">
        <v>0</v>
      </c>
      <c r="BB105" s="80">
        <v>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0</v>
      </c>
      <c r="BN105" s="80">
        <v>0</v>
      </c>
      <c r="BO105" s="80">
        <v>0</v>
      </c>
      <c r="BP105" s="80">
        <v>0</v>
      </c>
      <c r="BQ105" s="80">
        <v>0</v>
      </c>
      <c r="BR105" s="80">
        <v>0</v>
      </c>
      <c r="BS105" s="80">
        <v>0</v>
      </c>
      <c r="BT105" s="80">
        <v>0</v>
      </c>
      <c r="BU105" s="80">
        <v>0</v>
      </c>
      <c r="BV105" s="80">
        <v>0</v>
      </c>
      <c r="BW105" s="80">
        <v>0</v>
      </c>
      <c r="BX105" s="80">
        <v>0</v>
      </c>
      <c r="BY105" s="80">
        <v>0</v>
      </c>
      <c r="BZ105" s="80">
        <v>0</v>
      </c>
      <c r="CA105" s="80">
        <v>0</v>
      </c>
      <c r="CB105" s="80">
        <v>0</v>
      </c>
      <c r="CC105" s="80">
        <v>0</v>
      </c>
      <c r="CD105" s="80">
        <v>0</v>
      </c>
      <c r="CE105" s="80">
        <v>0</v>
      </c>
      <c r="CF105" s="80">
        <v>0</v>
      </c>
      <c r="CG105" s="80">
        <v>0</v>
      </c>
      <c r="CH105" s="80">
        <v>0</v>
      </c>
      <c r="CI105" s="80">
        <v>0</v>
      </c>
      <c r="CJ105" s="80">
        <v>0</v>
      </c>
      <c r="CK105" s="80">
        <v>0</v>
      </c>
      <c r="CL105" s="80">
        <v>0</v>
      </c>
      <c r="CM105" s="80">
        <v>0</v>
      </c>
      <c r="CN105" s="80">
        <v>0</v>
      </c>
      <c r="CO105" s="80">
        <v>0</v>
      </c>
      <c r="CP105" s="80">
        <v>0</v>
      </c>
      <c r="CQ105" s="80">
        <v>0</v>
      </c>
      <c r="CR105" s="80">
        <v>0</v>
      </c>
      <c r="CS105" s="80">
        <v>0</v>
      </c>
      <c r="CT105" s="80">
        <v>0</v>
      </c>
      <c r="CU105" s="80">
        <v>0</v>
      </c>
      <c r="CV105" s="80">
        <v>0</v>
      </c>
      <c r="CW105" s="80">
        <v>0</v>
      </c>
      <c r="CX105" s="80">
        <v>0</v>
      </c>
      <c r="CY105" s="80">
        <v>0</v>
      </c>
      <c r="CZ105" s="80">
        <v>0</v>
      </c>
      <c r="DA105" s="80">
        <v>0</v>
      </c>
      <c r="DB105" s="80">
        <v>0</v>
      </c>
      <c r="DC105" s="80">
        <v>0</v>
      </c>
      <c r="DD105" s="80">
        <v>0</v>
      </c>
      <c r="DE105" s="80">
        <v>0</v>
      </c>
      <c r="DF105" s="80">
        <v>0</v>
      </c>
      <c r="DG105" s="80">
        <v>0</v>
      </c>
      <c r="DH105" s="80">
        <v>0</v>
      </c>
      <c r="DI105" s="80">
        <v>0</v>
      </c>
      <c r="DJ105" s="80">
        <v>0</v>
      </c>
      <c r="DK105" s="80">
        <v>0</v>
      </c>
      <c r="DL105" s="80">
        <v>0</v>
      </c>
      <c r="DM105" s="80">
        <v>0</v>
      </c>
      <c r="DN105" s="80">
        <v>0</v>
      </c>
      <c r="DO105" s="80">
        <v>0</v>
      </c>
      <c r="DP105" s="80">
        <v>0</v>
      </c>
      <c r="DQ105" s="80">
        <v>0</v>
      </c>
      <c r="DR105" s="80">
        <v>0</v>
      </c>
      <c r="DS105" s="80">
        <v>0</v>
      </c>
      <c r="DT105" s="85"/>
    </row>
    <row r="106" s="43" customFormat="1" spans="1:124">
      <c r="A106" s="75" t="s">
        <v>351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  <c r="X106" s="80">
        <v>0</v>
      </c>
      <c r="Y106" s="80">
        <v>0</v>
      </c>
      <c r="Z106" s="80">
        <v>0</v>
      </c>
      <c r="AA106" s="80">
        <v>0</v>
      </c>
      <c r="AB106" s="80">
        <v>0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80">
        <v>0</v>
      </c>
      <c r="AL106" s="80">
        <v>0</v>
      </c>
      <c r="AM106" s="80">
        <v>0</v>
      </c>
      <c r="AN106" s="80">
        <v>0</v>
      </c>
      <c r="AO106" s="80">
        <v>0</v>
      </c>
      <c r="AP106" s="80">
        <v>0</v>
      </c>
      <c r="AQ106" s="80">
        <v>0</v>
      </c>
      <c r="AR106" s="80">
        <v>0</v>
      </c>
      <c r="AS106" s="80">
        <v>0</v>
      </c>
      <c r="AT106" s="80">
        <v>0</v>
      </c>
      <c r="AU106" s="80">
        <v>0</v>
      </c>
      <c r="AV106" s="80">
        <v>0</v>
      </c>
      <c r="AW106" s="80">
        <v>0</v>
      </c>
      <c r="AX106" s="80">
        <v>0</v>
      </c>
      <c r="AY106" s="80">
        <v>0</v>
      </c>
      <c r="AZ106" s="80">
        <v>0</v>
      </c>
      <c r="BA106" s="80">
        <v>0</v>
      </c>
      <c r="BB106" s="80">
        <v>0</v>
      </c>
      <c r="BC106" s="80">
        <v>0</v>
      </c>
      <c r="BD106" s="80">
        <v>0</v>
      </c>
      <c r="BE106" s="80">
        <v>0</v>
      </c>
      <c r="BF106" s="80">
        <v>0</v>
      </c>
      <c r="BG106" s="80">
        <v>0</v>
      </c>
      <c r="BH106" s="80">
        <v>0</v>
      </c>
      <c r="BI106" s="80">
        <v>0</v>
      </c>
      <c r="BJ106" s="80">
        <v>0</v>
      </c>
      <c r="BK106" s="80">
        <v>0</v>
      </c>
      <c r="BL106" s="80">
        <v>0</v>
      </c>
      <c r="BM106" s="80">
        <v>0</v>
      </c>
      <c r="BN106" s="80">
        <v>0</v>
      </c>
      <c r="BO106" s="80">
        <v>0</v>
      </c>
      <c r="BP106" s="80">
        <v>0</v>
      </c>
      <c r="BQ106" s="80">
        <v>0</v>
      </c>
      <c r="BR106" s="80">
        <v>0</v>
      </c>
      <c r="BS106" s="80">
        <v>0</v>
      </c>
      <c r="BT106" s="80">
        <v>0</v>
      </c>
      <c r="BU106" s="80">
        <v>0</v>
      </c>
      <c r="BV106" s="80">
        <v>0</v>
      </c>
      <c r="BW106" s="80">
        <v>0</v>
      </c>
      <c r="BX106" s="80">
        <v>0</v>
      </c>
      <c r="BY106" s="80">
        <v>0</v>
      </c>
      <c r="BZ106" s="80">
        <v>0</v>
      </c>
      <c r="CA106" s="80">
        <v>0</v>
      </c>
      <c r="CB106" s="80">
        <v>0</v>
      </c>
      <c r="CC106" s="80">
        <v>0</v>
      </c>
      <c r="CD106" s="80">
        <v>0</v>
      </c>
      <c r="CE106" s="80">
        <v>0</v>
      </c>
      <c r="CF106" s="80">
        <v>0</v>
      </c>
      <c r="CG106" s="80">
        <v>0</v>
      </c>
      <c r="CH106" s="80">
        <v>0</v>
      </c>
      <c r="CI106" s="80">
        <v>0</v>
      </c>
      <c r="CJ106" s="80">
        <v>0</v>
      </c>
      <c r="CK106" s="80">
        <v>0</v>
      </c>
      <c r="CL106" s="80">
        <v>0</v>
      </c>
      <c r="CM106" s="80">
        <v>0</v>
      </c>
      <c r="CN106" s="80">
        <v>0</v>
      </c>
      <c r="CO106" s="80">
        <v>0</v>
      </c>
      <c r="CP106" s="80">
        <v>0</v>
      </c>
      <c r="CQ106" s="80">
        <v>0</v>
      </c>
      <c r="CR106" s="80">
        <v>0</v>
      </c>
      <c r="CS106" s="80">
        <v>0</v>
      </c>
      <c r="CT106" s="80">
        <v>0</v>
      </c>
      <c r="CU106" s="80">
        <v>0</v>
      </c>
      <c r="CV106" s="80">
        <v>0</v>
      </c>
      <c r="CW106" s="80">
        <v>0</v>
      </c>
      <c r="CX106" s="80">
        <v>0</v>
      </c>
      <c r="CY106" s="80">
        <v>0</v>
      </c>
      <c r="CZ106" s="80">
        <v>0</v>
      </c>
      <c r="DA106" s="80">
        <v>0</v>
      </c>
      <c r="DB106" s="80">
        <v>0</v>
      </c>
      <c r="DC106" s="80">
        <v>0</v>
      </c>
      <c r="DD106" s="80">
        <v>0</v>
      </c>
      <c r="DE106" s="80">
        <v>0</v>
      </c>
      <c r="DF106" s="80">
        <v>0</v>
      </c>
      <c r="DG106" s="80">
        <v>0</v>
      </c>
      <c r="DH106" s="80">
        <v>0</v>
      </c>
      <c r="DI106" s="80">
        <v>0</v>
      </c>
      <c r="DJ106" s="80">
        <v>0</v>
      </c>
      <c r="DK106" s="80">
        <v>0</v>
      </c>
      <c r="DL106" s="80">
        <v>0</v>
      </c>
      <c r="DM106" s="80">
        <v>0</v>
      </c>
      <c r="DN106" s="80">
        <v>0</v>
      </c>
      <c r="DO106" s="80">
        <v>0</v>
      </c>
      <c r="DP106" s="80">
        <v>0</v>
      </c>
      <c r="DQ106" s="80">
        <v>0</v>
      </c>
      <c r="DR106" s="80">
        <v>0</v>
      </c>
      <c r="DS106" s="80">
        <v>0</v>
      </c>
      <c r="DT106" s="85"/>
    </row>
    <row r="107" s="43" customFormat="1" spans="1:124">
      <c r="A107" s="75" t="s">
        <v>352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v>0</v>
      </c>
      <c r="AJ107" s="80">
        <v>0</v>
      </c>
      <c r="AK107" s="80">
        <v>0</v>
      </c>
      <c r="AL107" s="80">
        <v>0</v>
      </c>
      <c r="AM107" s="80">
        <v>0</v>
      </c>
      <c r="AN107" s="80">
        <v>0</v>
      </c>
      <c r="AO107" s="80">
        <v>0</v>
      </c>
      <c r="AP107" s="80">
        <v>0</v>
      </c>
      <c r="AQ107" s="80"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v>0</v>
      </c>
      <c r="AW107" s="80">
        <v>0</v>
      </c>
      <c r="AX107" s="80">
        <v>0</v>
      </c>
      <c r="AY107" s="80">
        <v>0</v>
      </c>
      <c r="AZ107" s="80">
        <v>0</v>
      </c>
      <c r="BA107" s="80">
        <v>0</v>
      </c>
      <c r="BB107" s="80">
        <v>0</v>
      </c>
      <c r="BC107" s="80">
        <v>0</v>
      </c>
      <c r="BD107" s="80">
        <v>0</v>
      </c>
      <c r="BE107" s="80">
        <v>0</v>
      </c>
      <c r="BF107" s="80">
        <v>0</v>
      </c>
      <c r="BG107" s="80">
        <v>0</v>
      </c>
      <c r="BH107" s="80">
        <v>0</v>
      </c>
      <c r="BI107" s="80">
        <v>0</v>
      </c>
      <c r="BJ107" s="80">
        <v>0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0</v>
      </c>
      <c r="BQ107" s="80">
        <v>0</v>
      </c>
      <c r="BR107" s="80">
        <v>0</v>
      </c>
      <c r="BS107" s="80">
        <v>0</v>
      </c>
      <c r="BT107" s="80">
        <v>0</v>
      </c>
      <c r="BU107" s="80">
        <v>0</v>
      </c>
      <c r="BV107" s="80">
        <v>0</v>
      </c>
      <c r="BW107" s="80">
        <v>0</v>
      </c>
      <c r="BX107" s="80">
        <v>0</v>
      </c>
      <c r="BY107" s="80">
        <v>0</v>
      </c>
      <c r="BZ107" s="80">
        <v>0</v>
      </c>
      <c r="CA107" s="80">
        <v>0</v>
      </c>
      <c r="CB107" s="80">
        <v>0</v>
      </c>
      <c r="CC107" s="80">
        <v>0</v>
      </c>
      <c r="CD107" s="80">
        <v>0</v>
      </c>
      <c r="CE107" s="80">
        <v>0</v>
      </c>
      <c r="CF107" s="80">
        <v>0</v>
      </c>
      <c r="CG107" s="80">
        <v>0</v>
      </c>
      <c r="CH107" s="80">
        <v>0</v>
      </c>
      <c r="CI107" s="80">
        <v>0</v>
      </c>
      <c r="CJ107" s="80">
        <v>0</v>
      </c>
      <c r="CK107" s="80">
        <v>0</v>
      </c>
      <c r="CL107" s="80">
        <v>0</v>
      </c>
      <c r="CM107" s="80">
        <v>0</v>
      </c>
      <c r="CN107" s="80">
        <v>0</v>
      </c>
      <c r="CO107" s="80">
        <v>0</v>
      </c>
      <c r="CP107" s="80">
        <v>0</v>
      </c>
      <c r="CQ107" s="80">
        <v>0</v>
      </c>
      <c r="CR107" s="80">
        <v>0</v>
      </c>
      <c r="CS107" s="80">
        <v>0</v>
      </c>
      <c r="CT107" s="80">
        <v>0</v>
      </c>
      <c r="CU107" s="80">
        <v>0</v>
      </c>
      <c r="CV107" s="80">
        <v>0</v>
      </c>
      <c r="CW107" s="80">
        <v>0</v>
      </c>
      <c r="CX107" s="80">
        <v>0</v>
      </c>
      <c r="CY107" s="80">
        <v>0</v>
      </c>
      <c r="CZ107" s="80">
        <v>0</v>
      </c>
      <c r="DA107" s="80">
        <v>0</v>
      </c>
      <c r="DB107" s="80">
        <v>0</v>
      </c>
      <c r="DC107" s="80">
        <v>0</v>
      </c>
      <c r="DD107" s="80">
        <v>0</v>
      </c>
      <c r="DE107" s="80">
        <v>0</v>
      </c>
      <c r="DF107" s="80">
        <v>0</v>
      </c>
      <c r="DG107" s="80">
        <v>0</v>
      </c>
      <c r="DH107" s="80">
        <v>0</v>
      </c>
      <c r="DI107" s="80">
        <v>0</v>
      </c>
      <c r="DJ107" s="80">
        <v>0</v>
      </c>
      <c r="DK107" s="80">
        <v>0</v>
      </c>
      <c r="DL107" s="80">
        <v>0</v>
      </c>
      <c r="DM107" s="80">
        <v>0</v>
      </c>
      <c r="DN107" s="80">
        <v>0</v>
      </c>
      <c r="DO107" s="80">
        <v>0</v>
      </c>
      <c r="DP107" s="80">
        <v>0</v>
      </c>
      <c r="DQ107" s="80">
        <v>0</v>
      </c>
      <c r="DR107" s="80">
        <v>0</v>
      </c>
      <c r="DS107" s="80">
        <v>0</v>
      </c>
      <c r="DT107" s="85"/>
    </row>
    <row r="108" s="64" customFormat="1" spans="1:123">
      <c r="A108" s="69" t="s">
        <v>353</v>
      </c>
      <c r="B108" s="80">
        <v>56595489.3300001</v>
      </c>
      <c r="C108" s="80">
        <v>67177619.84</v>
      </c>
      <c r="D108" s="80">
        <v>648046.780000006</v>
      </c>
      <c r="E108" s="80">
        <v>1933568.28</v>
      </c>
      <c r="F108" s="80">
        <v>144548.08</v>
      </c>
      <c r="G108" s="80">
        <v>-4710413.25</v>
      </c>
      <c r="H108" s="80">
        <v>-8597880.3999999</v>
      </c>
      <c r="I108" s="80">
        <v>-56401778.8</v>
      </c>
      <c r="J108" s="80">
        <v>0</v>
      </c>
      <c r="K108" s="80">
        <v>4.64</v>
      </c>
      <c r="L108" s="80">
        <v>0</v>
      </c>
      <c r="M108" s="80">
        <v>-249285.77</v>
      </c>
      <c r="N108" s="80">
        <v>-386844.11</v>
      </c>
      <c r="O108" s="80">
        <v>65799492.25</v>
      </c>
      <c r="P108" s="80">
        <v>50860525.63</v>
      </c>
      <c r="Q108" s="80">
        <v>-8001853.72</v>
      </c>
      <c r="R108" s="80">
        <v>15557359.72</v>
      </c>
      <c r="S108" s="80">
        <v>-1599808.64</v>
      </c>
      <c r="T108" s="80">
        <v>51553010.41</v>
      </c>
      <c r="U108" s="80">
        <v>-243360.19</v>
      </c>
      <c r="V108" s="80">
        <v>-3178081.44</v>
      </c>
      <c r="W108" s="80">
        <v>4328765.49</v>
      </c>
      <c r="X108" s="80">
        <v>-292432.46</v>
      </c>
      <c r="Y108" s="80">
        <v>-111612.79</v>
      </c>
      <c r="Z108" s="80">
        <v>-1985329.05</v>
      </c>
      <c r="AA108" s="80">
        <v>-2230504.4</v>
      </c>
      <c r="AB108" s="80">
        <v>-1662492.7</v>
      </c>
      <c r="AC108" s="80">
        <v>-1719482.32</v>
      </c>
      <c r="AD108" s="80">
        <v>-78454.1899999999</v>
      </c>
      <c r="AE108" s="80">
        <v>8186322.86</v>
      </c>
      <c r="AF108" s="80">
        <v>7449491.05</v>
      </c>
      <c r="AG108" s="80">
        <v>-361091.18</v>
      </c>
      <c r="AH108" s="80">
        <v>33110886.97</v>
      </c>
      <c r="AI108" s="80">
        <v>-357085.21</v>
      </c>
      <c r="AJ108" s="80">
        <v>-751513.95</v>
      </c>
      <c r="AK108" s="80">
        <v>-9311468.64</v>
      </c>
      <c r="AL108" s="80">
        <v>-290218.09</v>
      </c>
      <c r="AM108" s="80">
        <v>-300058.84</v>
      </c>
      <c r="AN108" s="80">
        <v>519614.53</v>
      </c>
      <c r="AO108" s="80">
        <v>43540426.66</v>
      </c>
      <c r="AP108" s="80">
        <v>1561686.49</v>
      </c>
      <c r="AQ108" s="80">
        <v>2347321.41</v>
      </c>
      <c r="AR108" s="80">
        <v>1640102.35</v>
      </c>
      <c r="AS108" s="80">
        <v>1932759.41</v>
      </c>
      <c r="AT108" s="80">
        <v>2282914.72</v>
      </c>
      <c r="AU108" s="80">
        <v>2199166.36</v>
      </c>
      <c r="AV108" s="80">
        <v>635389.47</v>
      </c>
      <c r="AW108" s="80">
        <v>2536515.67</v>
      </c>
      <c r="AX108" s="80">
        <v>521817.68</v>
      </c>
      <c r="AY108" s="80">
        <v>306548.05</v>
      </c>
      <c r="AZ108" s="80">
        <v>8024546.14</v>
      </c>
      <c r="BA108" s="80">
        <v>532235.77</v>
      </c>
      <c r="BB108" s="80">
        <v>218392.16</v>
      </c>
      <c r="BC108" s="80">
        <v>512290.07</v>
      </c>
      <c r="BD108" s="80">
        <v>599592.09</v>
      </c>
      <c r="BE108" s="80">
        <v>546962.15</v>
      </c>
      <c r="BF108" s="80">
        <v>564693.31</v>
      </c>
      <c r="BG108" s="80">
        <v>484903.95</v>
      </c>
      <c r="BH108" s="80">
        <v>312489.63</v>
      </c>
      <c r="BI108" s="80">
        <v>445223.31</v>
      </c>
      <c r="BJ108" s="80">
        <v>611583.19</v>
      </c>
      <c r="BK108" s="80">
        <v>-91351.61</v>
      </c>
      <c r="BL108" s="80">
        <v>190711.3</v>
      </c>
      <c r="BM108" s="80">
        <v>-2760.06000000001</v>
      </c>
      <c r="BN108" s="80">
        <v>112950.89</v>
      </c>
      <c r="BO108" s="80">
        <v>59619.46</v>
      </c>
      <c r="BP108" s="80">
        <v>232505.65</v>
      </c>
      <c r="BQ108" s="80">
        <v>129399.55</v>
      </c>
      <c r="BR108" s="80">
        <v>-217621.11</v>
      </c>
      <c r="BS108" s="80">
        <v>35566.74</v>
      </c>
      <c r="BT108" s="80">
        <v>103201.08</v>
      </c>
      <c r="BU108" s="80">
        <v>27174.09</v>
      </c>
      <c r="BV108" s="80">
        <v>79784.71</v>
      </c>
      <c r="BW108" s="80">
        <v>157917.94</v>
      </c>
      <c r="BX108" s="80">
        <v>-123719.19</v>
      </c>
      <c r="BY108" s="80">
        <v>16152087.44</v>
      </c>
      <c r="BZ108" s="80">
        <v>-36176.3</v>
      </c>
      <c r="CA108" s="80">
        <v>-84510</v>
      </c>
      <c r="CB108" s="80">
        <v>-446.17</v>
      </c>
      <c r="CC108" s="80">
        <v>15697.53</v>
      </c>
      <c r="CD108" s="80">
        <v>-59314.12</v>
      </c>
      <c r="CE108" s="80">
        <v>-35092.34</v>
      </c>
      <c r="CF108" s="80">
        <v>41974.07</v>
      </c>
      <c r="CG108" s="80">
        <v>-56161.06</v>
      </c>
      <c r="CH108" s="80">
        <v>-74331.26</v>
      </c>
      <c r="CI108" s="80">
        <v>166571</v>
      </c>
      <c r="CJ108" s="80">
        <v>-50070.62</v>
      </c>
      <c r="CK108" s="80">
        <v>41892.21</v>
      </c>
      <c r="CL108" s="80">
        <v>46756.8</v>
      </c>
      <c r="CM108" s="80">
        <v>-77350.76</v>
      </c>
      <c r="CN108" s="80">
        <v>-36298.35</v>
      </c>
      <c r="CO108" s="80">
        <v>-78983.11</v>
      </c>
      <c r="CP108" s="80">
        <v>-17855.02</v>
      </c>
      <c r="CQ108" s="80">
        <v>-22120.49</v>
      </c>
      <c r="CR108" s="80">
        <v>-31007.89</v>
      </c>
      <c r="CS108" s="80">
        <v>-99445.85</v>
      </c>
      <c r="CT108" s="80">
        <v>-69955</v>
      </c>
      <c r="CU108" s="80">
        <v>-127467.89</v>
      </c>
      <c r="CV108" s="80">
        <v>-865.509999999995</v>
      </c>
      <c r="CW108" s="80">
        <v>-813373.55</v>
      </c>
      <c r="CX108" s="80">
        <v>110838.29</v>
      </c>
      <c r="CY108" s="80">
        <v>-10334.01</v>
      </c>
      <c r="CZ108" s="80">
        <v>-2908.14</v>
      </c>
      <c r="DA108" s="80">
        <v>170237.41</v>
      </c>
      <c r="DB108" s="80">
        <v>-15282.51</v>
      </c>
      <c r="DC108" s="80">
        <v>-47988.59</v>
      </c>
      <c r="DD108" s="80">
        <v>-18305.85</v>
      </c>
      <c r="DE108" s="80">
        <v>-60985.06</v>
      </c>
      <c r="DF108" s="80">
        <v>8775.94</v>
      </c>
      <c r="DG108" s="80">
        <v>-69805.7</v>
      </c>
      <c r="DH108" s="80">
        <v>-28499.04</v>
      </c>
      <c r="DI108" s="80">
        <v>-143580.4</v>
      </c>
      <c r="DJ108" s="80">
        <v>-88568</v>
      </c>
      <c r="DK108" s="80">
        <v>-44853.38</v>
      </c>
      <c r="DL108" s="80">
        <v>-54697.01</v>
      </c>
      <c r="DM108" s="80">
        <v>-57746.7</v>
      </c>
      <c r="DN108" s="80">
        <v>-62555.48</v>
      </c>
      <c r="DO108" s="80">
        <v>-39874.45</v>
      </c>
      <c r="DP108" s="80">
        <v>-59975.36</v>
      </c>
      <c r="DQ108" s="80">
        <v>-36543.44</v>
      </c>
      <c r="DR108" s="80">
        <v>-70779.46</v>
      </c>
      <c r="DS108" s="80">
        <v>-40808.98</v>
      </c>
    </row>
    <row r="109" s="43" customFormat="1" spans="1:124">
      <c r="A109" s="75" t="s">
        <v>354</v>
      </c>
      <c r="B109" s="80">
        <v>56346240.5700001</v>
      </c>
      <c r="C109" s="80">
        <v>67177619.84</v>
      </c>
      <c r="D109" s="80">
        <v>648046.780000006</v>
      </c>
      <c r="E109" s="80">
        <v>1933568.28</v>
      </c>
      <c r="F109" s="80">
        <v>144548.08</v>
      </c>
      <c r="G109" s="80">
        <v>-4710413.25</v>
      </c>
      <c r="H109" s="80">
        <v>-8847129.1599999</v>
      </c>
      <c r="I109" s="80">
        <v>-56401778.8</v>
      </c>
      <c r="J109" s="80">
        <v>0</v>
      </c>
      <c r="K109" s="80">
        <v>4.64</v>
      </c>
      <c r="L109" s="80">
        <v>0</v>
      </c>
      <c r="M109" s="80">
        <v>-249285.77</v>
      </c>
      <c r="N109" s="80">
        <v>-386844.11</v>
      </c>
      <c r="O109" s="80">
        <v>65799492.25</v>
      </c>
      <c r="P109" s="80">
        <v>50860525.63</v>
      </c>
      <c r="Q109" s="80">
        <v>-8001853.72</v>
      </c>
      <c r="R109" s="80">
        <v>15557359.72</v>
      </c>
      <c r="S109" s="80">
        <v>-1599808.64</v>
      </c>
      <c r="T109" s="80">
        <v>51553010.41</v>
      </c>
      <c r="U109" s="80">
        <v>-243360.19</v>
      </c>
      <c r="V109" s="80">
        <v>-3178081.44</v>
      </c>
      <c r="W109" s="80">
        <v>4328765.49</v>
      </c>
      <c r="X109" s="80">
        <v>-292432.46</v>
      </c>
      <c r="Y109" s="80">
        <v>-111612.79</v>
      </c>
      <c r="Z109" s="80">
        <v>-1985329.05</v>
      </c>
      <c r="AA109" s="80">
        <v>-2230504.4</v>
      </c>
      <c r="AB109" s="80">
        <v>-1662492.7</v>
      </c>
      <c r="AC109" s="80">
        <v>-1719482.32</v>
      </c>
      <c r="AD109" s="80">
        <v>-78454.1899999999</v>
      </c>
      <c r="AE109" s="80">
        <v>8186322.86</v>
      </c>
      <c r="AF109" s="80">
        <v>7449491.05</v>
      </c>
      <c r="AG109" s="80">
        <v>-361091.18</v>
      </c>
      <c r="AH109" s="80">
        <v>33110886.97</v>
      </c>
      <c r="AI109" s="80">
        <v>-357085.21</v>
      </c>
      <c r="AJ109" s="80">
        <v>-751513.95</v>
      </c>
      <c r="AK109" s="80">
        <v>-9311468.64</v>
      </c>
      <c r="AL109" s="80">
        <v>-290218.09</v>
      </c>
      <c r="AM109" s="80">
        <v>-300058.84</v>
      </c>
      <c r="AN109" s="80">
        <v>519614.53</v>
      </c>
      <c r="AO109" s="80">
        <v>43540426.66</v>
      </c>
      <c r="AP109" s="80">
        <v>1561686.49</v>
      </c>
      <c r="AQ109" s="80">
        <v>2347321.41</v>
      </c>
      <c r="AR109" s="80">
        <v>1640102.35</v>
      </c>
      <c r="AS109" s="80">
        <v>1932759.41</v>
      </c>
      <c r="AT109" s="80">
        <v>2282914.72</v>
      </c>
      <c r="AU109" s="80">
        <v>2199166.36</v>
      </c>
      <c r="AV109" s="80">
        <v>635389.47</v>
      </c>
      <c r="AW109" s="80">
        <v>2536515.67</v>
      </c>
      <c r="AX109" s="80">
        <v>521817.68</v>
      </c>
      <c r="AY109" s="80">
        <v>306548.05</v>
      </c>
      <c r="AZ109" s="80">
        <v>8024546.14</v>
      </c>
      <c r="BA109" s="80">
        <v>532235.77</v>
      </c>
      <c r="BB109" s="80">
        <v>218392.16</v>
      </c>
      <c r="BC109" s="80">
        <v>512290.07</v>
      </c>
      <c r="BD109" s="80">
        <v>599592.09</v>
      </c>
      <c r="BE109" s="80">
        <v>546962.15</v>
      </c>
      <c r="BF109" s="80">
        <v>564693.31</v>
      </c>
      <c r="BG109" s="80">
        <v>484903.95</v>
      </c>
      <c r="BH109" s="80">
        <v>312489.63</v>
      </c>
      <c r="BI109" s="80">
        <v>445223.31</v>
      </c>
      <c r="BJ109" s="80">
        <v>611583.19</v>
      </c>
      <c r="BK109" s="80">
        <v>-91351.61</v>
      </c>
      <c r="BL109" s="80">
        <v>190711.3</v>
      </c>
      <c r="BM109" s="80">
        <v>-2760.06000000001</v>
      </c>
      <c r="BN109" s="80">
        <v>112950.89</v>
      </c>
      <c r="BO109" s="80">
        <v>59619.46</v>
      </c>
      <c r="BP109" s="80">
        <v>232505.65</v>
      </c>
      <c r="BQ109" s="80">
        <v>129399.55</v>
      </c>
      <c r="BR109" s="80">
        <v>-217621.11</v>
      </c>
      <c r="BS109" s="80">
        <v>35566.74</v>
      </c>
      <c r="BT109" s="80">
        <v>103201.08</v>
      </c>
      <c r="BU109" s="80">
        <v>27174.09</v>
      </c>
      <c r="BV109" s="80">
        <v>79784.71</v>
      </c>
      <c r="BW109" s="80">
        <v>157917.94</v>
      </c>
      <c r="BX109" s="80">
        <v>-123719.19</v>
      </c>
      <c r="BY109" s="80">
        <v>16152087.44</v>
      </c>
      <c r="BZ109" s="80">
        <v>-36176.3</v>
      </c>
      <c r="CA109" s="80">
        <v>-84510</v>
      </c>
      <c r="CB109" s="80">
        <v>-446.17</v>
      </c>
      <c r="CC109" s="80">
        <v>15697.53</v>
      </c>
      <c r="CD109" s="80">
        <v>-59314.12</v>
      </c>
      <c r="CE109" s="80">
        <v>-35092.34</v>
      </c>
      <c r="CF109" s="80">
        <v>41974.07</v>
      </c>
      <c r="CG109" s="80">
        <v>-56161.06</v>
      </c>
      <c r="CH109" s="80">
        <v>-74331.26</v>
      </c>
      <c r="CI109" s="80">
        <v>166571</v>
      </c>
      <c r="CJ109" s="80">
        <v>-50070.62</v>
      </c>
      <c r="CK109" s="80">
        <v>41892.21</v>
      </c>
      <c r="CL109" s="80">
        <v>46756.8</v>
      </c>
      <c r="CM109" s="80">
        <v>-77350.76</v>
      </c>
      <c r="CN109" s="80">
        <v>-36298.35</v>
      </c>
      <c r="CO109" s="80">
        <v>-78983.11</v>
      </c>
      <c r="CP109" s="80">
        <v>-17855.02</v>
      </c>
      <c r="CQ109" s="80">
        <v>-22120.49</v>
      </c>
      <c r="CR109" s="80">
        <v>-31007.89</v>
      </c>
      <c r="CS109" s="80">
        <v>-99445.85</v>
      </c>
      <c r="CT109" s="80">
        <v>-69955</v>
      </c>
      <c r="CU109" s="80">
        <v>-127467.89</v>
      </c>
      <c r="CV109" s="80">
        <v>-865.509999999995</v>
      </c>
      <c r="CW109" s="80">
        <v>-813373.55</v>
      </c>
      <c r="CX109" s="80">
        <v>110838.29</v>
      </c>
      <c r="CY109" s="80">
        <v>-10334.01</v>
      </c>
      <c r="CZ109" s="80">
        <v>-2908.14</v>
      </c>
      <c r="DA109" s="80">
        <v>170237.41</v>
      </c>
      <c r="DB109" s="80">
        <v>-15282.51</v>
      </c>
      <c r="DC109" s="80">
        <v>-47988.59</v>
      </c>
      <c r="DD109" s="80">
        <v>-18305.85</v>
      </c>
      <c r="DE109" s="80">
        <v>-60985.06</v>
      </c>
      <c r="DF109" s="80">
        <v>8775.94</v>
      </c>
      <c r="DG109" s="80">
        <v>-69805.7</v>
      </c>
      <c r="DH109" s="80">
        <v>-28499.04</v>
      </c>
      <c r="DI109" s="80">
        <v>-143580.4</v>
      </c>
      <c r="DJ109" s="80">
        <v>-88568</v>
      </c>
      <c r="DK109" s="80">
        <v>-44853.38</v>
      </c>
      <c r="DL109" s="80">
        <v>-54697.01</v>
      </c>
      <c r="DM109" s="80">
        <v>-57746.7</v>
      </c>
      <c r="DN109" s="80">
        <v>-62555.48</v>
      </c>
      <c r="DO109" s="80">
        <v>-39874.45</v>
      </c>
      <c r="DP109" s="80">
        <v>-59975.36</v>
      </c>
      <c r="DQ109" s="80">
        <v>-36543.44</v>
      </c>
      <c r="DR109" s="80">
        <v>-70779.46</v>
      </c>
      <c r="DS109" s="80">
        <v>-40808.98</v>
      </c>
      <c r="DT109" s="85"/>
    </row>
    <row r="110" s="43" customFormat="1" ht="14.25" spans="1:124">
      <c r="A110" s="82" t="s">
        <v>355</v>
      </c>
      <c r="B110" s="80">
        <v>249248.76</v>
      </c>
      <c r="C110" s="80">
        <v>0</v>
      </c>
      <c r="D110" s="80">
        <v>0</v>
      </c>
      <c r="E110" s="80">
        <v>0</v>
      </c>
      <c r="F110" s="80">
        <v>0</v>
      </c>
      <c r="G110" s="80">
        <v>0</v>
      </c>
      <c r="H110" s="80">
        <v>249248.76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O110" s="80">
        <v>0</v>
      </c>
      <c r="P110" s="80">
        <v>0</v>
      </c>
      <c r="Q110" s="80">
        <v>0</v>
      </c>
      <c r="R110" s="80">
        <v>0</v>
      </c>
      <c r="S110" s="80">
        <v>0</v>
      </c>
      <c r="T110" s="80">
        <v>0</v>
      </c>
      <c r="U110" s="80">
        <v>0</v>
      </c>
      <c r="V110" s="80">
        <v>0</v>
      </c>
      <c r="W110" s="80">
        <v>0</v>
      </c>
      <c r="X110" s="80">
        <v>0</v>
      </c>
      <c r="Y110" s="80">
        <v>0</v>
      </c>
      <c r="Z110" s="80">
        <v>0</v>
      </c>
      <c r="AA110" s="80">
        <v>0</v>
      </c>
      <c r="AB110" s="80">
        <v>0</v>
      </c>
      <c r="AC110" s="80">
        <v>0</v>
      </c>
      <c r="AD110" s="80">
        <v>0</v>
      </c>
      <c r="AE110" s="80">
        <v>0</v>
      </c>
      <c r="AF110" s="80">
        <v>0</v>
      </c>
      <c r="AG110" s="80">
        <v>0</v>
      </c>
      <c r="AH110" s="80">
        <v>0</v>
      </c>
      <c r="AI110" s="80">
        <v>0</v>
      </c>
      <c r="AJ110" s="80">
        <v>0</v>
      </c>
      <c r="AK110" s="80">
        <v>0</v>
      </c>
      <c r="AL110" s="80">
        <v>0</v>
      </c>
      <c r="AM110" s="80">
        <v>0</v>
      </c>
      <c r="AN110" s="80">
        <v>0</v>
      </c>
      <c r="AO110" s="80">
        <v>0</v>
      </c>
      <c r="AP110" s="80">
        <v>0</v>
      </c>
      <c r="AQ110" s="80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0</v>
      </c>
      <c r="AZ110" s="80">
        <v>0</v>
      </c>
      <c r="BA110" s="80">
        <v>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0</v>
      </c>
      <c r="BK110" s="80">
        <v>0</v>
      </c>
      <c r="BL110" s="80">
        <v>0</v>
      </c>
      <c r="BM110" s="80">
        <v>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0">
        <v>0</v>
      </c>
      <c r="BU110" s="80">
        <v>0</v>
      </c>
      <c r="BV110" s="80">
        <v>0</v>
      </c>
      <c r="BW110" s="80">
        <v>0</v>
      </c>
      <c r="BX110" s="80">
        <v>0</v>
      </c>
      <c r="BY110" s="80">
        <v>0</v>
      </c>
      <c r="BZ110" s="80">
        <v>0</v>
      </c>
      <c r="CA110" s="80">
        <v>0</v>
      </c>
      <c r="CB110" s="80">
        <v>0</v>
      </c>
      <c r="CC110" s="80">
        <v>0</v>
      </c>
      <c r="CD110" s="80">
        <v>0</v>
      </c>
      <c r="CE110" s="80">
        <v>0</v>
      </c>
      <c r="CF110" s="80">
        <v>0</v>
      </c>
      <c r="CG110" s="80">
        <v>0</v>
      </c>
      <c r="CH110" s="80">
        <v>0</v>
      </c>
      <c r="CI110" s="80">
        <v>0</v>
      </c>
      <c r="CJ110" s="80">
        <v>0</v>
      </c>
      <c r="CK110" s="80">
        <v>0</v>
      </c>
      <c r="CL110" s="80">
        <v>0</v>
      </c>
      <c r="CM110" s="80">
        <v>0</v>
      </c>
      <c r="CN110" s="80">
        <v>0</v>
      </c>
      <c r="CO110" s="80">
        <v>0</v>
      </c>
      <c r="CP110" s="80">
        <v>0</v>
      </c>
      <c r="CQ110" s="80">
        <v>0</v>
      </c>
      <c r="CR110" s="80">
        <v>0</v>
      </c>
      <c r="CS110" s="80">
        <v>0</v>
      </c>
      <c r="CT110" s="80">
        <v>0</v>
      </c>
      <c r="CU110" s="80">
        <v>0</v>
      </c>
      <c r="CV110" s="80">
        <v>0</v>
      </c>
      <c r="CW110" s="80">
        <v>0</v>
      </c>
      <c r="CX110" s="80">
        <v>0</v>
      </c>
      <c r="CY110" s="80">
        <v>0</v>
      </c>
      <c r="CZ110" s="80">
        <v>0</v>
      </c>
      <c r="DA110" s="80">
        <v>0</v>
      </c>
      <c r="DB110" s="80">
        <v>0</v>
      </c>
      <c r="DC110" s="80">
        <v>0</v>
      </c>
      <c r="DD110" s="80">
        <v>0</v>
      </c>
      <c r="DE110" s="80">
        <v>0</v>
      </c>
      <c r="DF110" s="80">
        <v>0</v>
      </c>
      <c r="DG110" s="80">
        <v>0</v>
      </c>
      <c r="DH110" s="80">
        <v>0</v>
      </c>
      <c r="DI110" s="80">
        <v>0</v>
      </c>
      <c r="DJ110" s="80">
        <v>0</v>
      </c>
      <c r="DK110" s="80">
        <v>0</v>
      </c>
      <c r="DL110" s="80">
        <v>0</v>
      </c>
      <c r="DM110" s="80">
        <v>0</v>
      </c>
      <c r="DN110" s="80">
        <v>0</v>
      </c>
      <c r="DO110" s="80">
        <v>0</v>
      </c>
      <c r="DP110" s="80">
        <v>0</v>
      </c>
      <c r="DQ110" s="80">
        <v>0</v>
      </c>
      <c r="DR110" s="80">
        <v>0</v>
      </c>
      <c r="DS110" s="80">
        <v>0</v>
      </c>
      <c r="DT110" s="85"/>
    </row>
    <row r="111" s="43" customFormat="1" spans="2:124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XFD163"/>
  <sheetViews>
    <sheetView topLeftCell="A49" workbookViewId="0">
      <selection activeCell="A1" sqref="$A1:$XFD1048576"/>
    </sheetView>
  </sheetViews>
  <sheetFormatPr defaultColWidth="9" defaultRowHeight="13.5"/>
  <cols>
    <col min="1" max="1" width="15.25" style="47" customWidth="1"/>
    <col min="2" max="2" width="19.375" style="43" customWidth="1"/>
    <col min="3" max="3" width="18.375" style="43" customWidth="1"/>
    <col min="4" max="4" width="17.25" style="43" customWidth="1"/>
    <col min="5" max="5" width="16.125" style="43" customWidth="1"/>
    <col min="6" max="6" width="16" style="43" customWidth="1"/>
    <col min="7" max="7" width="13.875" style="43" customWidth="1"/>
    <col min="8" max="16" width="16.125" style="43" customWidth="1"/>
    <col min="17" max="17" width="12.75" style="43" customWidth="1"/>
    <col min="18" max="18" width="10.5" style="43" customWidth="1"/>
    <col min="19" max="19" width="16.125" style="43" customWidth="1"/>
    <col min="20" max="20" width="13.875" style="43" customWidth="1"/>
    <col min="21" max="21" width="18.375" style="43" customWidth="1"/>
    <col min="22" max="23" width="17.25" style="43" customWidth="1"/>
    <col min="24" max="26" width="16.125" style="43" customWidth="1"/>
    <col min="27" max="27" width="16" style="43" customWidth="1"/>
    <col min="28" max="38" width="16.125" style="43" customWidth="1"/>
    <col min="39" max="39" width="17.25" style="43" customWidth="1"/>
    <col min="40" max="41" width="16.125" style="43" customWidth="1"/>
    <col min="42" max="42" width="17.25" style="43" customWidth="1"/>
    <col min="43" max="45" width="16.125" style="43" customWidth="1"/>
    <col min="46" max="46" width="17.25" style="43" customWidth="1"/>
    <col min="47" max="57" width="16.125" style="43" customWidth="1"/>
    <col min="58" max="58" width="17.25" style="43" customWidth="1"/>
    <col min="59" max="64" width="16.125" style="43" customWidth="1"/>
    <col min="65" max="65" width="13.875" style="43" customWidth="1"/>
    <col min="66" max="67" width="16.125" style="43" customWidth="1"/>
    <col min="68" max="68" width="15.5" style="43" customWidth="1"/>
    <col min="69" max="74" width="13.875" style="43" customWidth="1"/>
    <col min="75" max="75" width="16.125" style="43" customWidth="1"/>
    <col min="76" max="80" width="13.875" style="43" customWidth="1"/>
    <col min="81" max="82" width="16.125" style="43" customWidth="1"/>
    <col min="83" max="83" width="15.5" style="43" customWidth="1"/>
    <col min="84" max="105" width="13.875" style="43" customWidth="1"/>
    <col min="106" max="106" width="16.125" style="43" customWidth="1"/>
    <col min="107" max="109" width="13.875" style="43" customWidth="1"/>
    <col min="110" max="110" width="20.5" style="43" customWidth="1"/>
    <col min="111" max="113" width="13.875" style="43" customWidth="1"/>
    <col min="114" max="114" width="15.5" style="43" customWidth="1"/>
    <col min="115" max="115" width="13.875" style="43" customWidth="1"/>
    <col min="116" max="116" width="27.75" style="43" customWidth="1"/>
    <col min="117" max="117" width="19.375" style="43" customWidth="1"/>
    <col min="118" max="119" width="25.625" style="43" customWidth="1"/>
    <col min="120" max="120" width="19.375" style="43" customWidth="1"/>
    <col min="121" max="121" width="23.625" style="43" customWidth="1"/>
    <col min="122" max="122" width="23.5" style="43" customWidth="1"/>
    <col min="123" max="16384" width="9" style="43"/>
  </cols>
  <sheetData>
    <row r="1" s="43" customFormat="1" ht="14.25" spans="1:1">
      <c r="A1" s="47" t="s">
        <v>356</v>
      </c>
    </row>
    <row r="2" s="44" customFormat="1" spans="1:129">
      <c r="A2" s="48" t="s">
        <v>74</v>
      </c>
      <c r="B2" s="49" t="s">
        <v>75</v>
      </c>
      <c r="C2" s="49" t="s">
        <v>2</v>
      </c>
      <c r="D2" s="50" t="s">
        <v>357</v>
      </c>
      <c r="E2" s="50" t="s">
        <v>358</v>
      </c>
      <c r="F2" s="50" t="s">
        <v>359</v>
      </c>
      <c r="G2" s="50" t="s">
        <v>360</v>
      </c>
      <c r="H2" s="50" t="s">
        <v>361</v>
      </c>
      <c r="I2" s="50" t="s">
        <v>362</v>
      </c>
      <c r="J2" s="50" t="s">
        <v>363</v>
      </c>
      <c r="K2" s="50" t="s">
        <v>364</v>
      </c>
      <c r="L2" s="50" t="s">
        <v>365</v>
      </c>
      <c r="M2" s="50" t="s">
        <v>366</v>
      </c>
      <c r="N2" s="50" t="s">
        <v>367</v>
      </c>
      <c r="O2" s="50" t="s">
        <v>368</v>
      </c>
      <c r="P2" s="50" t="s">
        <v>205</v>
      </c>
      <c r="Q2" s="50" t="s">
        <v>206</v>
      </c>
      <c r="R2" s="50" t="s">
        <v>207</v>
      </c>
      <c r="S2" s="50" t="s">
        <v>208</v>
      </c>
      <c r="T2" s="50" t="s">
        <v>5</v>
      </c>
      <c r="U2" s="54" t="s">
        <v>7</v>
      </c>
      <c r="V2" s="54" t="s">
        <v>209</v>
      </c>
      <c r="W2" s="54" t="s">
        <v>210</v>
      </c>
      <c r="X2" s="54" t="s">
        <v>211</v>
      </c>
      <c r="Y2" s="54" t="s">
        <v>6</v>
      </c>
      <c r="Z2" s="54" t="s">
        <v>13</v>
      </c>
      <c r="AA2" s="54" t="s">
        <v>14</v>
      </c>
      <c r="AB2" s="54" t="s">
        <v>16</v>
      </c>
      <c r="AC2" s="54" t="s">
        <v>17</v>
      </c>
      <c r="AD2" s="54" t="s">
        <v>24</v>
      </c>
      <c r="AE2" s="54" t="s">
        <v>23</v>
      </c>
      <c r="AF2" s="54" t="s">
        <v>19</v>
      </c>
      <c r="AG2" s="50" t="s">
        <v>20</v>
      </c>
      <c r="AH2" s="50" t="s">
        <v>21</v>
      </c>
      <c r="AI2" s="50" t="s">
        <v>22</v>
      </c>
      <c r="AJ2" s="50" t="s">
        <v>11</v>
      </c>
      <c r="AK2" s="50" t="s">
        <v>9</v>
      </c>
      <c r="AL2" s="50" t="s">
        <v>10</v>
      </c>
      <c r="AM2" s="50" t="s">
        <v>212</v>
      </c>
      <c r="AN2" s="50" t="s">
        <v>213</v>
      </c>
      <c r="AO2" s="50" t="s">
        <v>214</v>
      </c>
      <c r="AP2" s="50" t="s">
        <v>215</v>
      </c>
      <c r="AQ2" s="50" t="s">
        <v>216</v>
      </c>
      <c r="AR2" s="50" t="s">
        <v>217</v>
      </c>
      <c r="AS2" s="50" t="s">
        <v>218</v>
      </c>
      <c r="AT2" s="50" t="s">
        <v>219</v>
      </c>
      <c r="AU2" s="50" t="s">
        <v>220</v>
      </c>
      <c r="AV2" s="50" t="s">
        <v>221</v>
      </c>
      <c r="AW2" s="50" t="s">
        <v>222</v>
      </c>
      <c r="AX2" s="50" t="s">
        <v>223</v>
      </c>
      <c r="AY2" s="50" t="s">
        <v>224</v>
      </c>
      <c r="AZ2" s="50" t="s">
        <v>225</v>
      </c>
      <c r="BA2" s="50" t="s">
        <v>226</v>
      </c>
      <c r="BB2" s="50" t="s">
        <v>227</v>
      </c>
      <c r="BC2" s="50" t="s">
        <v>228</v>
      </c>
      <c r="BD2" s="50" t="s">
        <v>229</v>
      </c>
      <c r="BE2" s="50" t="s">
        <v>230</v>
      </c>
      <c r="BF2" s="50" t="s">
        <v>231</v>
      </c>
      <c r="BG2" s="50" t="s">
        <v>232</v>
      </c>
      <c r="BH2" s="50" t="s">
        <v>233</v>
      </c>
      <c r="BI2" s="50" t="s">
        <v>234</v>
      </c>
      <c r="BJ2" s="50" t="s">
        <v>235</v>
      </c>
      <c r="BK2" s="50" t="s">
        <v>236</v>
      </c>
      <c r="BL2" s="50" t="s">
        <v>237</v>
      </c>
      <c r="BM2" s="50" t="s">
        <v>238</v>
      </c>
      <c r="BN2" s="50" t="s">
        <v>239</v>
      </c>
      <c r="BO2" s="50" t="s">
        <v>240</v>
      </c>
      <c r="BP2" s="50" t="s">
        <v>241</v>
      </c>
      <c r="BQ2" s="50" t="s">
        <v>242</v>
      </c>
      <c r="BR2" s="50" t="s">
        <v>243</v>
      </c>
      <c r="BS2" s="50" t="s">
        <v>244</v>
      </c>
      <c r="BT2" s="50" t="s">
        <v>245</v>
      </c>
      <c r="BU2" s="50" t="s">
        <v>246</v>
      </c>
      <c r="BV2" s="50" t="s">
        <v>247</v>
      </c>
      <c r="BW2" s="50" t="s">
        <v>248</v>
      </c>
      <c r="BX2" s="50" t="s">
        <v>249</v>
      </c>
      <c r="BY2" s="50" t="s">
        <v>250</v>
      </c>
      <c r="BZ2" s="50" t="s">
        <v>251</v>
      </c>
      <c r="CA2" s="50" t="s">
        <v>252</v>
      </c>
      <c r="CB2" s="50" t="s">
        <v>253</v>
      </c>
      <c r="CC2" s="50" t="s">
        <v>254</v>
      </c>
      <c r="CD2" s="50" t="s">
        <v>255</v>
      </c>
      <c r="CE2" s="50" t="s">
        <v>256</v>
      </c>
      <c r="CF2" s="50" t="s">
        <v>257</v>
      </c>
      <c r="CG2" s="50" t="s">
        <v>258</v>
      </c>
      <c r="CH2" s="50" t="s">
        <v>259</v>
      </c>
      <c r="CI2" s="50" t="s">
        <v>260</v>
      </c>
      <c r="CJ2" s="50" t="s">
        <v>261</v>
      </c>
      <c r="CK2" s="50" t="s">
        <v>262</v>
      </c>
      <c r="CL2" s="50" t="s">
        <v>263</v>
      </c>
      <c r="CM2" s="50" t="s">
        <v>264</v>
      </c>
      <c r="CN2" s="50" t="s">
        <v>265</v>
      </c>
      <c r="CO2" s="50" t="s">
        <v>266</v>
      </c>
      <c r="CP2" s="50" t="s">
        <v>267</v>
      </c>
      <c r="CQ2" s="50" t="s">
        <v>268</v>
      </c>
      <c r="CR2" s="50" t="s">
        <v>269</v>
      </c>
      <c r="CS2" s="50" t="s">
        <v>270</v>
      </c>
      <c r="CT2" s="50" t="s">
        <v>271</v>
      </c>
      <c r="CU2" s="50" t="s">
        <v>272</v>
      </c>
      <c r="CV2" s="50" t="s">
        <v>273</v>
      </c>
      <c r="CW2" s="50" t="s">
        <v>274</v>
      </c>
      <c r="CX2" s="50" t="s">
        <v>275</v>
      </c>
      <c r="CY2" s="50" t="s">
        <v>276</v>
      </c>
      <c r="CZ2" s="50" t="s">
        <v>277</v>
      </c>
      <c r="DA2" s="50" t="s">
        <v>278</v>
      </c>
      <c r="DB2" s="50" t="s">
        <v>279</v>
      </c>
      <c r="DC2" s="50" t="s">
        <v>280</v>
      </c>
      <c r="DD2" s="50" t="s">
        <v>281</v>
      </c>
      <c r="DE2" s="50" t="s">
        <v>282</v>
      </c>
      <c r="DF2" s="50" t="s">
        <v>283</v>
      </c>
      <c r="DG2" s="50" t="s">
        <v>284</v>
      </c>
      <c r="DH2" s="50" t="s">
        <v>285</v>
      </c>
      <c r="DI2" s="50" t="s">
        <v>286</v>
      </c>
      <c r="DJ2" s="50" t="s">
        <v>287</v>
      </c>
      <c r="DK2" s="50" t="s">
        <v>288</v>
      </c>
      <c r="DL2" s="55" t="s">
        <v>289</v>
      </c>
      <c r="DM2" s="44" t="s">
        <v>290</v>
      </c>
      <c r="DN2" s="44" t="s">
        <v>291</v>
      </c>
      <c r="DO2" s="44" t="s">
        <v>292</v>
      </c>
      <c r="DP2" s="44" t="s">
        <v>293</v>
      </c>
      <c r="DQ2" s="44" t="s">
        <v>294</v>
      </c>
      <c r="DR2" s="44" t="s">
        <v>295</v>
      </c>
      <c r="DS2" s="44" t="s">
        <v>296</v>
      </c>
      <c r="DT2" s="44" t="s">
        <v>297</v>
      </c>
      <c r="DU2" s="44" t="s">
        <v>298</v>
      </c>
      <c r="DV2" s="44" t="s">
        <v>299</v>
      </c>
      <c r="DW2" s="44" t="s">
        <v>300</v>
      </c>
      <c r="DX2" s="44" t="s">
        <v>301</v>
      </c>
      <c r="DY2" s="44" t="s">
        <v>302</v>
      </c>
    </row>
    <row r="3" s="43" customFormat="1" spans="1:129">
      <c r="A3" s="51" t="s">
        <v>76</v>
      </c>
      <c r="B3" s="52" t="s">
        <v>77</v>
      </c>
      <c r="C3" s="52">
        <v>8996039.63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  <c r="P3" s="52">
        <v>0</v>
      </c>
      <c r="Q3" s="52">
        <v>0</v>
      </c>
      <c r="R3" s="52">
        <v>0</v>
      </c>
      <c r="S3" s="52">
        <v>0</v>
      </c>
      <c r="T3" s="52">
        <v>0</v>
      </c>
      <c r="U3" s="52">
        <v>5759787.63</v>
      </c>
      <c r="V3" s="52">
        <v>0</v>
      </c>
      <c r="W3" s="52">
        <v>3236252</v>
      </c>
      <c r="X3" s="52">
        <v>0</v>
      </c>
      <c r="Y3" s="52">
        <v>0</v>
      </c>
      <c r="Z3" s="52">
        <v>0</v>
      </c>
      <c r="AA3" s="52">
        <v>0</v>
      </c>
      <c r="AB3" s="52">
        <v>0</v>
      </c>
      <c r="AC3" s="52">
        <v>0</v>
      </c>
      <c r="AD3" s="52">
        <v>0</v>
      </c>
      <c r="AE3" s="52">
        <v>0</v>
      </c>
      <c r="AF3" s="52">
        <v>812400</v>
      </c>
      <c r="AG3" s="52">
        <v>0</v>
      </c>
      <c r="AH3" s="52">
        <v>1214952</v>
      </c>
      <c r="AI3" s="52">
        <v>1208900</v>
      </c>
      <c r="AJ3" s="52">
        <v>0</v>
      </c>
      <c r="AK3" s="52">
        <v>0</v>
      </c>
      <c r="AL3" s="52">
        <v>0</v>
      </c>
      <c r="AM3" s="52">
        <v>0</v>
      </c>
      <c r="AN3" s="52">
        <v>225375.59</v>
      </c>
      <c r="AO3" s="52">
        <v>0</v>
      </c>
      <c r="AP3" s="52">
        <v>0</v>
      </c>
      <c r="AQ3" s="52">
        <v>0</v>
      </c>
      <c r="AR3" s="52">
        <v>67.67</v>
      </c>
      <c r="AS3" s="52">
        <v>129190.61</v>
      </c>
      <c r="AT3" s="52">
        <v>604263.72</v>
      </c>
      <c r="AU3" s="52">
        <v>4800890.04</v>
      </c>
      <c r="AV3" s="52">
        <v>230470.35</v>
      </c>
      <c r="AW3" s="52">
        <v>254402</v>
      </c>
      <c r="AX3" s="52">
        <v>322404.04</v>
      </c>
      <c r="AY3" s="52">
        <v>177033.94</v>
      </c>
      <c r="AZ3" s="52">
        <v>351830.39</v>
      </c>
      <c r="BA3" s="52">
        <v>200987.2</v>
      </c>
      <c r="BB3" s="52">
        <v>84595.25</v>
      </c>
      <c r="BC3" s="52">
        <v>282843.22</v>
      </c>
      <c r="BD3" s="52">
        <v>98627.86</v>
      </c>
      <c r="BE3" s="52">
        <v>52789.55</v>
      </c>
      <c r="BF3" s="52">
        <v>152987.82</v>
      </c>
      <c r="BG3" s="52">
        <v>130725.11</v>
      </c>
      <c r="BH3" s="52">
        <v>28639.69</v>
      </c>
      <c r="BI3" s="52">
        <v>81019.21</v>
      </c>
      <c r="BJ3" s="52">
        <v>125749.43</v>
      </c>
      <c r="BK3" s="52">
        <v>110914</v>
      </c>
      <c r="BL3" s="52">
        <v>148193.7</v>
      </c>
      <c r="BM3" s="52">
        <v>61232.27</v>
      </c>
      <c r="BN3" s="52">
        <v>55980.8</v>
      </c>
      <c r="BO3" s="52">
        <v>93703.52</v>
      </c>
      <c r="BP3" s="52">
        <v>125892.99</v>
      </c>
      <c r="BQ3" s="52">
        <v>92020.31</v>
      </c>
      <c r="BR3" s="52">
        <v>33628.05</v>
      </c>
      <c r="BS3" s="52">
        <v>47688.71</v>
      </c>
      <c r="BT3" s="52">
        <v>70920.55</v>
      </c>
      <c r="BU3" s="52">
        <v>61447.76</v>
      </c>
      <c r="BV3" s="52">
        <v>75457.65</v>
      </c>
      <c r="BW3" s="52">
        <v>51213.57</v>
      </c>
      <c r="BX3" s="52">
        <v>58263.47</v>
      </c>
      <c r="BY3" s="52">
        <v>27033.75</v>
      </c>
      <c r="BZ3" s="52">
        <v>14548.63</v>
      </c>
      <c r="CA3" s="52">
        <v>13674.76</v>
      </c>
      <c r="CB3" s="52">
        <v>44874.5</v>
      </c>
      <c r="CC3" s="52">
        <v>21305.04</v>
      </c>
      <c r="CD3" s="52">
        <v>64400.3</v>
      </c>
      <c r="CE3" s="52">
        <v>78996.14</v>
      </c>
      <c r="CF3" s="52">
        <v>2565.76</v>
      </c>
      <c r="CG3" s="52">
        <v>7184.29</v>
      </c>
      <c r="CH3" s="52">
        <v>570.38</v>
      </c>
      <c r="CI3" s="52">
        <v>20973.2</v>
      </c>
      <c r="CJ3" s="52">
        <v>4760.45</v>
      </c>
      <c r="CK3" s="52">
        <v>12241.14</v>
      </c>
      <c r="CL3" s="52">
        <v>60025.87</v>
      </c>
      <c r="CM3" s="52">
        <v>9804.46</v>
      </c>
      <c r="CN3" s="52">
        <v>5981.48</v>
      </c>
      <c r="CO3" s="52">
        <v>19601.15</v>
      </c>
      <c r="CP3" s="52">
        <v>23221.76</v>
      </c>
      <c r="CQ3" s="52">
        <v>7950.78</v>
      </c>
      <c r="CR3" s="52">
        <v>16124.46</v>
      </c>
      <c r="CS3" s="52">
        <v>57040.74</v>
      </c>
      <c r="CT3" s="52">
        <v>783.94</v>
      </c>
      <c r="CU3" s="52">
        <v>18062.71</v>
      </c>
      <c r="CV3" s="52">
        <v>6745.03</v>
      </c>
      <c r="CW3" s="52">
        <v>41878.65</v>
      </c>
      <c r="CX3" s="52">
        <v>4691.27</v>
      </c>
      <c r="CY3" s="52">
        <v>1877.38</v>
      </c>
      <c r="CZ3" s="52">
        <v>4927.26</v>
      </c>
      <c r="DA3" s="52">
        <v>154559.88</v>
      </c>
      <c r="DB3" s="52">
        <v>14872.6</v>
      </c>
      <c r="DC3" s="52">
        <v>26069.89</v>
      </c>
      <c r="DD3" s="52">
        <v>20640.71</v>
      </c>
      <c r="DE3" s="52">
        <v>26225.49</v>
      </c>
      <c r="DF3" s="52">
        <v>14951.13</v>
      </c>
      <c r="DG3" s="52">
        <v>62735.08</v>
      </c>
      <c r="DH3" s="52">
        <v>18066.56</v>
      </c>
      <c r="DI3" s="52">
        <v>12581.61</v>
      </c>
      <c r="DJ3" s="52">
        <v>33520.4</v>
      </c>
      <c r="DK3" s="52">
        <v>8714.9</v>
      </c>
      <c r="DL3" s="52">
        <v>7899.66</v>
      </c>
      <c r="DM3" s="52">
        <v>13241.38</v>
      </c>
      <c r="DN3" s="52">
        <v>0</v>
      </c>
      <c r="DO3" s="52">
        <v>10221.59</v>
      </c>
      <c r="DP3" s="52">
        <v>626.7</v>
      </c>
      <c r="DQ3" s="52">
        <v>49189.43</v>
      </c>
      <c r="DR3" s="52">
        <v>30446.27</v>
      </c>
      <c r="DS3" s="43">
        <v>62.73</v>
      </c>
      <c r="DT3" s="43">
        <v>919.61</v>
      </c>
      <c r="DU3" s="43">
        <v>9627.08</v>
      </c>
      <c r="DV3" s="43">
        <v>9754.22</v>
      </c>
      <c r="DW3" s="43">
        <v>4132.2</v>
      </c>
      <c r="DX3" s="43">
        <v>10852.9</v>
      </c>
      <c r="DY3" s="43">
        <v>7470.33</v>
      </c>
    </row>
    <row r="4" s="43" customFormat="1" spans="1:129">
      <c r="A4" s="51"/>
      <c r="B4" s="52" t="s">
        <v>78</v>
      </c>
      <c r="C4" s="52">
        <v>12217811.32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12217811.32</v>
      </c>
      <c r="V4" s="52">
        <v>0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52">
        <v>0</v>
      </c>
      <c r="AD4" s="52">
        <v>0</v>
      </c>
      <c r="AE4" s="52">
        <v>0</v>
      </c>
      <c r="AF4" s="52">
        <v>0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0</v>
      </c>
      <c r="AO4" s="52">
        <v>0</v>
      </c>
      <c r="AP4" s="52">
        <v>0</v>
      </c>
      <c r="AQ4" s="52">
        <v>12217811.32</v>
      </c>
      <c r="AR4" s="52">
        <v>0</v>
      </c>
      <c r="AS4" s="52">
        <v>0</v>
      </c>
      <c r="AT4" s="52">
        <v>0</v>
      </c>
      <c r="AU4" s="52">
        <v>0</v>
      </c>
      <c r="AV4" s="52">
        <v>0</v>
      </c>
      <c r="AW4" s="52">
        <v>0</v>
      </c>
      <c r="AX4" s="52">
        <v>0</v>
      </c>
      <c r="AY4" s="52">
        <v>0</v>
      </c>
      <c r="AZ4" s="52">
        <v>0</v>
      </c>
      <c r="BA4" s="52">
        <v>0</v>
      </c>
      <c r="BB4" s="52">
        <v>0</v>
      </c>
      <c r="BC4" s="52">
        <v>0</v>
      </c>
      <c r="BD4" s="52">
        <v>0</v>
      </c>
      <c r="BE4" s="52">
        <v>0</v>
      </c>
      <c r="BF4" s="52">
        <v>0</v>
      </c>
      <c r="BG4" s="52">
        <v>0</v>
      </c>
      <c r="BH4" s="52">
        <v>0</v>
      </c>
      <c r="BI4" s="52">
        <v>0</v>
      </c>
      <c r="BJ4" s="52">
        <v>0</v>
      </c>
      <c r="BK4" s="52">
        <v>0</v>
      </c>
      <c r="BL4" s="52">
        <v>0</v>
      </c>
      <c r="BM4" s="52">
        <v>0</v>
      </c>
      <c r="BN4" s="52">
        <v>0</v>
      </c>
      <c r="BO4" s="52">
        <v>0</v>
      </c>
      <c r="BP4" s="52">
        <v>0</v>
      </c>
      <c r="BQ4" s="52">
        <v>0</v>
      </c>
      <c r="BR4" s="52">
        <v>0</v>
      </c>
      <c r="BS4" s="52">
        <v>0</v>
      </c>
      <c r="BT4" s="52">
        <v>0</v>
      </c>
      <c r="BU4" s="52">
        <v>0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0</v>
      </c>
      <c r="CB4" s="52">
        <v>0</v>
      </c>
      <c r="CC4" s="52">
        <v>0</v>
      </c>
      <c r="CD4" s="52">
        <v>0</v>
      </c>
      <c r="CE4" s="52">
        <v>0</v>
      </c>
      <c r="CF4" s="52">
        <v>0</v>
      </c>
      <c r="CG4" s="52">
        <v>0</v>
      </c>
      <c r="CH4" s="52">
        <v>0</v>
      </c>
      <c r="CI4" s="52">
        <v>0</v>
      </c>
      <c r="CJ4" s="52">
        <v>0</v>
      </c>
      <c r="CK4" s="52">
        <v>0</v>
      </c>
      <c r="CL4" s="52">
        <v>0</v>
      </c>
      <c r="CM4" s="52">
        <v>0</v>
      </c>
      <c r="CN4" s="52">
        <v>0</v>
      </c>
      <c r="CO4" s="52">
        <v>0</v>
      </c>
      <c r="CP4" s="52">
        <v>0</v>
      </c>
      <c r="CQ4" s="52">
        <v>0</v>
      </c>
      <c r="CR4" s="52">
        <v>0</v>
      </c>
      <c r="CS4" s="52">
        <v>0</v>
      </c>
      <c r="CT4" s="52">
        <v>0</v>
      </c>
      <c r="CU4" s="52">
        <v>0</v>
      </c>
      <c r="CV4" s="52">
        <v>0</v>
      </c>
      <c r="CW4" s="52">
        <v>0</v>
      </c>
      <c r="CX4" s="52">
        <v>0</v>
      </c>
      <c r="CY4" s="52">
        <v>0</v>
      </c>
      <c r="CZ4" s="52">
        <v>0</v>
      </c>
      <c r="DA4" s="52">
        <v>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>
        <v>0</v>
      </c>
      <c r="DH4" s="52">
        <v>0</v>
      </c>
      <c r="DI4" s="52">
        <v>0</v>
      </c>
      <c r="DJ4" s="52">
        <v>0</v>
      </c>
      <c r="DK4" s="52">
        <v>0</v>
      </c>
      <c r="DL4" s="52">
        <v>0</v>
      </c>
      <c r="DM4" s="52">
        <v>0</v>
      </c>
      <c r="DN4" s="52">
        <v>0</v>
      </c>
      <c r="DO4" s="52">
        <v>0</v>
      </c>
      <c r="DP4" s="52">
        <v>0</v>
      </c>
      <c r="DQ4" s="52">
        <v>0</v>
      </c>
      <c r="DR4" s="52">
        <v>0</v>
      </c>
      <c r="DS4" s="43">
        <v>0</v>
      </c>
      <c r="DT4" s="43">
        <v>0</v>
      </c>
      <c r="DU4" s="43">
        <v>0</v>
      </c>
      <c r="DV4" s="43">
        <v>0</v>
      </c>
      <c r="DW4" s="43">
        <v>0</v>
      </c>
      <c r="DX4" s="43">
        <v>0</v>
      </c>
      <c r="DY4" s="43">
        <v>0</v>
      </c>
    </row>
    <row r="5" s="43" customFormat="1" spans="1:129">
      <c r="A5" s="51"/>
      <c r="B5" s="52" t="s">
        <v>79</v>
      </c>
      <c r="C5" s="52">
        <v>121009.71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  <c r="P5" s="52">
        <v>0</v>
      </c>
      <c r="Q5" s="52">
        <v>0</v>
      </c>
      <c r="R5" s="52">
        <v>0</v>
      </c>
      <c r="S5" s="52">
        <v>0</v>
      </c>
      <c r="T5" s="52">
        <v>0</v>
      </c>
      <c r="U5" s="52">
        <v>0</v>
      </c>
      <c r="V5" s="52">
        <v>0</v>
      </c>
      <c r="W5" s="52">
        <v>121009.71</v>
      </c>
      <c r="X5" s="52">
        <v>0</v>
      </c>
      <c r="Y5" s="52">
        <v>0</v>
      </c>
      <c r="Z5" s="52">
        <v>0</v>
      </c>
      <c r="AA5" s="52">
        <v>0</v>
      </c>
      <c r="AB5" s="52">
        <v>0</v>
      </c>
      <c r="AC5" s="52">
        <v>0</v>
      </c>
      <c r="AD5" s="52">
        <v>0</v>
      </c>
      <c r="AE5" s="52">
        <v>0</v>
      </c>
      <c r="AF5" s="52">
        <v>121009.71</v>
      </c>
      <c r="AG5" s="52">
        <v>0</v>
      </c>
      <c r="AH5" s="52">
        <v>0</v>
      </c>
      <c r="AI5" s="52">
        <v>0</v>
      </c>
      <c r="AJ5" s="52">
        <v>0</v>
      </c>
      <c r="AK5" s="52">
        <v>0</v>
      </c>
      <c r="AL5" s="52">
        <v>0</v>
      </c>
      <c r="AM5" s="52">
        <v>0</v>
      </c>
      <c r="AN5" s="52">
        <v>0</v>
      </c>
      <c r="AO5" s="52">
        <v>0</v>
      </c>
      <c r="AP5" s="52">
        <v>0</v>
      </c>
      <c r="AQ5" s="52">
        <v>0</v>
      </c>
      <c r="AR5" s="52">
        <v>0</v>
      </c>
      <c r="AS5" s="52">
        <v>0</v>
      </c>
      <c r="AT5" s="52">
        <v>0</v>
      </c>
      <c r="AU5" s="52">
        <v>0</v>
      </c>
      <c r="AV5" s="52">
        <v>0</v>
      </c>
      <c r="AW5" s="52">
        <v>0</v>
      </c>
      <c r="AX5" s="52">
        <v>0</v>
      </c>
      <c r="AY5" s="52">
        <v>0</v>
      </c>
      <c r="AZ5" s="52">
        <v>0</v>
      </c>
      <c r="BA5" s="52">
        <v>0</v>
      </c>
      <c r="BB5" s="52">
        <v>0</v>
      </c>
      <c r="BC5" s="52">
        <v>0</v>
      </c>
      <c r="BD5" s="52">
        <v>0</v>
      </c>
      <c r="BE5" s="52">
        <v>0</v>
      </c>
      <c r="BF5" s="52">
        <v>0</v>
      </c>
      <c r="BG5" s="52">
        <v>0</v>
      </c>
      <c r="BH5" s="52">
        <v>0</v>
      </c>
      <c r="BI5" s="52">
        <v>0</v>
      </c>
      <c r="BJ5" s="52">
        <v>0</v>
      </c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0</v>
      </c>
      <c r="BS5" s="52">
        <v>0</v>
      </c>
      <c r="BT5" s="52">
        <v>0</v>
      </c>
      <c r="BU5" s="52">
        <v>0</v>
      </c>
      <c r="BV5" s="52">
        <v>0</v>
      </c>
      <c r="BW5" s="52">
        <v>0</v>
      </c>
      <c r="BX5" s="52">
        <v>0</v>
      </c>
      <c r="BY5" s="52">
        <v>0</v>
      </c>
      <c r="BZ5" s="52">
        <v>0</v>
      </c>
      <c r="CA5" s="52">
        <v>0</v>
      </c>
      <c r="CB5" s="52">
        <v>0</v>
      </c>
      <c r="CC5" s="52">
        <v>0</v>
      </c>
      <c r="CD5" s="52">
        <v>0</v>
      </c>
      <c r="CE5" s="52">
        <v>0</v>
      </c>
      <c r="CF5" s="52">
        <v>0</v>
      </c>
      <c r="CG5" s="52">
        <v>0</v>
      </c>
      <c r="CH5" s="52">
        <v>0</v>
      </c>
      <c r="CI5" s="52">
        <v>0</v>
      </c>
      <c r="CJ5" s="52">
        <v>0</v>
      </c>
      <c r="CK5" s="52">
        <v>0</v>
      </c>
      <c r="CL5" s="52">
        <v>0</v>
      </c>
      <c r="CM5" s="52">
        <v>0</v>
      </c>
      <c r="CN5" s="52">
        <v>0</v>
      </c>
      <c r="CO5" s="52">
        <v>0</v>
      </c>
      <c r="CP5" s="52">
        <v>0</v>
      </c>
      <c r="CQ5" s="52">
        <v>0</v>
      </c>
      <c r="CR5" s="52">
        <v>0</v>
      </c>
      <c r="CS5" s="52">
        <v>0</v>
      </c>
      <c r="CT5" s="52">
        <v>0</v>
      </c>
      <c r="CU5" s="52">
        <v>0</v>
      </c>
      <c r="CV5" s="52">
        <v>0</v>
      </c>
      <c r="CW5" s="52">
        <v>0</v>
      </c>
      <c r="CX5" s="52">
        <v>0</v>
      </c>
      <c r="CY5" s="52">
        <v>0</v>
      </c>
      <c r="CZ5" s="52">
        <v>0</v>
      </c>
      <c r="DA5" s="52">
        <v>0</v>
      </c>
      <c r="DB5" s="52">
        <v>0</v>
      </c>
      <c r="DC5" s="52">
        <v>0</v>
      </c>
      <c r="DD5" s="52">
        <v>0</v>
      </c>
      <c r="DE5" s="52">
        <v>0</v>
      </c>
      <c r="DF5" s="52">
        <v>0</v>
      </c>
      <c r="DG5" s="52">
        <v>0</v>
      </c>
      <c r="DH5" s="52">
        <v>0</v>
      </c>
      <c r="DI5" s="52">
        <v>0</v>
      </c>
      <c r="DJ5" s="52">
        <v>0</v>
      </c>
      <c r="DK5" s="52">
        <v>0</v>
      </c>
      <c r="DL5" s="52">
        <v>0</v>
      </c>
      <c r="DM5" s="52">
        <v>0</v>
      </c>
      <c r="DN5" s="52">
        <v>0</v>
      </c>
      <c r="DO5" s="52">
        <v>0</v>
      </c>
      <c r="DP5" s="52">
        <v>0</v>
      </c>
      <c r="DQ5" s="52">
        <v>0</v>
      </c>
      <c r="DR5" s="52">
        <v>0</v>
      </c>
      <c r="DS5" s="43">
        <v>0</v>
      </c>
      <c r="DT5" s="43">
        <v>0</v>
      </c>
      <c r="DU5" s="43">
        <v>0</v>
      </c>
      <c r="DV5" s="43">
        <v>0</v>
      </c>
      <c r="DW5" s="43">
        <v>0</v>
      </c>
      <c r="DX5" s="43">
        <v>0</v>
      </c>
      <c r="DY5" s="43">
        <v>0</v>
      </c>
    </row>
    <row r="6" s="43" customFormat="1" spans="1:129">
      <c r="A6" s="51"/>
      <c r="B6" s="52" t="s">
        <v>80</v>
      </c>
      <c r="C6" s="52">
        <v>2623140.23</v>
      </c>
      <c r="D6" s="52">
        <v>0</v>
      </c>
      <c r="E6" s="52">
        <v>1264.88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52405.51</v>
      </c>
      <c r="U6" s="52">
        <v>1840999.37</v>
      </c>
      <c r="V6" s="52">
        <v>68565.61</v>
      </c>
      <c r="W6" s="52">
        <v>583556.35</v>
      </c>
      <c r="X6" s="52">
        <v>76348.51</v>
      </c>
      <c r="Y6" s="52">
        <v>6869.93</v>
      </c>
      <c r="Z6" s="52">
        <v>0</v>
      </c>
      <c r="AA6" s="52">
        <v>36854.39</v>
      </c>
      <c r="AB6" s="52">
        <v>14175.31</v>
      </c>
      <c r="AC6" s="52">
        <v>10665.98</v>
      </c>
      <c r="AD6" s="52">
        <v>26401.25</v>
      </c>
      <c r="AE6" s="52">
        <v>5669.59</v>
      </c>
      <c r="AF6" s="52">
        <v>310282.32</v>
      </c>
      <c r="AG6" s="52">
        <v>57115.96</v>
      </c>
      <c r="AH6" s="52">
        <v>114485.69</v>
      </c>
      <c r="AI6" s="52">
        <v>69601.54</v>
      </c>
      <c r="AJ6" s="52">
        <v>29371.23</v>
      </c>
      <c r="AK6" s="52">
        <v>18471.79</v>
      </c>
      <c r="AL6" s="52">
        <v>28505.49</v>
      </c>
      <c r="AM6" s="52">
        <v>24645.94</v>
      </c>
      <c r="AN6" s="52">
        <v>63026.17</v>
      </c>
      <c r="AO6" s="52">
        <v>0</v>
      </c>
      <c r="AP6" s="52">
        <v>0</v>
      </c>
      <c r="AQ6" s="52">
        <v>42789.23</v>
      </c>
      <c r="AR6" s="52">
        <v>14911.8</v>
      </c>
      <c r="AS6" s="52">
        <v>10472.46</v>
      </c>
      <c r="AT6" s="52">
        <v>89589.58</v>
      </c>
      <c r="AU6" s="52">
        <v>1595564.19</v>
      </c>
      <c r="AV6" s="52">
        <v>71375.54</v>
      </c>
      <c r="AW6" s="52">
        <v>73387.49</v>
      </c>
      <c r="AX6" s="52">
        <v>37650.8</v>
      </c>
      <c r="AY6" s="52">
        <v>99378.18</v>
      </c>
      <c r="AZ6" s="52">
        <v>32490</v>
      </c>
      <c r="BA6" s="52">
        <v>88688.82</v>
      </c>
      <c r="BB6" s="52">
        <v>24080</v>
      </c>
      <c r="BC6" s="52">
        <v>29483.6</v>
      </c>
      <c r="BD6" s="52">
        <v>13560.71</v>
      </c>
      <c r="BE6" s="52">
        <v>18153.37</v>
      </c>
      <c r="BF6" s="52">
        <v>23320</v>
      </c>
      <c r="BG6" s="52">
        <v>57156.62</v>
      </c>
      <c r="BH6" s="52">
        <v>9454.4</v>
      </c>
      <c r="BI6" s="52">
        <v>36204</v>
      </c>
      <c r="BJ6" s="52">
        <v>65848.34</v>
      </c>
      <c r="BK6" s="52">
        <v>24822.76</v>
      </c>
      <c r="BL6" s="52">
        <v>42324</v>
      </c>
      <c r="BM6" s="52">
        <v>5486.2</v>
      </c>
      <c r="BN6" s="52">
        <v>14225.5</v>
      </c>
      <c r="BO6" s="52">
        <v>48234.98</v>
      </c>
      <c r="BP6" s="52">
        <v>29174</v>
      </c>
      <c r="BQ6" s="52">
        <v>42512.4</v>
      </c>
      <c r="BR6" s="52">
        <v>13184.18</v>
      </c>
      <c r="BS6" s="52">
        <v>19156.28</v>
      </c>
      <c r="BT6" s="52">
        <v>11225.8</v>
      </c>
      <c r="BU6" s="52">
        <v>16411.2</v>
      </c>
      <c r="BV6" s="52">
        <v>12799.77</v>
      </c>
      <c r="BW6" s="52">
        <v>14080.13</v>
      </c>
      <c r="BX6" s="52">
        <v>13480.37</v>
      </c>
      <c r="BY6" s="52">
        <v>15695</v>
      </c>
      <c r="BZ6" s="52">
        <v>12515.01</v>
      </c>
      <c r="CA6" s="52">
        <v>4432.49</v>
      </c>
      <c r="CB6" s="52">
        <v>16106.19</v>
      </c>
      <c r="CC6" s="52">
        <v>13234.6</v>
      </c>
      <c r="CD6" s="52">
        <v>21106.16</v>
      </c>
      <c r="CE6" s="52">
        <v>17588.8</v>
      </c>
      <c r="CF6" s="52">
        <v>16149</v>
      </c>
      <c r="CG6" s="52">
        <v>11056.66</v>
      </c>
      <c r="CH6" s="52">
        <v>10863</v>
      </c>
      <c r="CI6" s="52">
        <v>9625.71</v>
      </c>
      <c r="CJ6" s="52">
        <v>17434</v>
      </c>
      <c r="CK6" s="52">
        <v>8419.11</v>
      </c>
      <c r="CL6" s="52">
        <v>24474.26</v>
      </c>
      <c r="CM6" s="52">
        <v>10229.4</v>
      </c>
      <c r="CN6" s="52">
        <v>12254</v>
      </c>
      <c r="CO6" s="52">
        <v>5831.86</v>
      </c>
      <c r="CP6" s="52">
        <v>24148</v>
      </c>
      <c r="CQ6" s="52">
        <v>19647.71</v>
      </c>
      <c r="CR6" s="52">
        <v>16735.1</v>
      </c>
      <c r="CS6" s="52">
        <v>19495</v>
      </c>
      <c r="CT6" s="52">
        <v>3777.8</v>
      </c>
      <c r="CU6" s="52">
        <v>9466</v>
      </c>
      <c r="CV6" s="52">
        <v>7023.8</v>
      </c>
      <c r="CW6" s="52">
        <v>21251.92</v>
      </c>
      <c r="CX6" s="52">
        <v>0</v>
      </c>
      <c r="CY6" s="52">
        <v>17058.94</v>
      </c>
      <c r="CZ6" s="52">
        <v>7515</v>
      </c>
      <c r="DA6" s="52">
        <v>7931.58</v>
      </c>
      <c r="DB6" s="52">
        <v>3660.43</v>
      </c>
      <c r="DC6" s="52">
        <v>7299</v>
      </c>
      <c r="DD6" s="52">
        <v>4848</v>
      </c>
      <c r="DE6" s="52">
        <v>16924.6</v>
      </c>
      <c r="DF6" s="52">
        <v>5266.6</v>
      </c>
      <c r="DG6" s="52">
        <v>9580.6</v>
      </c>
      <c r="DH6" s="52">
        <v>11062.39</v>
      </c>
      <c r="DI6" s="52">
        <v>11289</v>
      </c>
      <c r="DJ6" s="52">
        <v>6529</v>
      </c>
      <c r="DK6" s="52">
        <v>4326.2</v>
      </c>
      <c r="DL6" s="52">
        <v>8327</v>
      </c>
      <c r="DM6" s="52">
        <v>23435.3</v>
      </c>
      <c r="DN6" s="52">
        <v>1893.31</v>
      </c>
      <c r="DO6" s="52">
        <v>17185.16</v>
      </c>
      <c r="DP6" s="52">
        <v>11685.31</v>
      </c>
      <c r="DQ6" s="52">
        <v>18788.88</v>
      </c>
      <c r="DR6" s="52">
        <v>9000</v>
      </c>
      <c r="DS6" s="43">
        <v>22751.6</v>
      </c>
      <c r="DT6" s="43">
        <v>11763.94</v>
      </c>
      <c r="DU6" s="43">
        <v>24</v>
      </c>
      <c r="DV6" s="43">
        <v>6178.61</v>
      </c>
      <c r="DW6" s="43">
        <v>5394.4</v>
      </c>
      <c r="DX6" s="43">
        <v>2848</v>
      </c>
      <c r="DY6" s="43">
        <v>7087.32</v>
      </c>
    </row>
    <row r="7" s="43" customFormat="1" spans="1:129">
      <c r="A7" s="51"/>
      <c r="B7" s="52" t="s">
        <v>81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0</v>
      </c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0</v>
      </c>
      <c r="BB7" s="52">
        <v>0</v>
      </c>
      <c r="BC7" s="52">
        <v>0</v>
      </c>
      <c r="BD7" s="52">
        <v>0</v>
      </c>
      <c r="BE7" s="52">
        <v>0</v>
      </c>
      <c r="BF7" s="52">
        <v>0</v>
      </c>
      <c r="BG7" s="52">
        <v>0</v>
      </c>
      <c r="BH7" s="52">
        <v>0</v>
      </c>
      <c r="BI7" s="52">
        <v>0</v>
      </c>
      <c r="BJ7" s="52">
        <v>0</v>
      </c>
      <c r="BK7" s="52">
        <v>0</v>
      </c>
      <c r="BL7" s="52">
        <v>0</v>
      </c>
      <c r="BM7" s="52">
        <v>0</v>
      </c>
      <c r="BN7" s="52">
        <v>0</v>
      </c>
      <c r="BO7" s="52">
        <v>0</v>
      </c>
      <c r="BP7" s="52">
        <v>0</v>
      </c>
      <c r="BQ7" s="52">
        <v>0</v>
      </c>
      <c r="BR7" s="52">
        <v>0</v>
      </c>
      <c r="BS7" s="52">
        <v>0</v>
      </c>
      <c r="BT7" s="52">
        <v>0</v>
      </c>
      <c r="BU7" s="52">
        <v>0</v>
      </c>
      <c r="BV7" s="52">
        <v>0</v>
      </c>
      <c r="BW7" s="52">
        <v>0</v>
      </c>
      <c r="BX7" s="52">
        <v>0</v>
      </c>
      <c r="BY7" s="52">
        <v>0</v>
      </c>
      <c r="BZ7" s="52">
        <v>0</v>
      </c>
      <c r="CA7" s="52">
        <v>0</v>
      </c>
      <c r="CB7" s="52">
        <v>0</v>
      </c>
      <c r="CC7" s="52">
        <v>0</v>
      </c>
      <c r="CD7" s="52">
        <v>0</v>
      </c>
      <c r="CE7" s="52">
        <v>0</v>
      </c>
      <c r="CF7" s="52">
        <v>0</v>
      </c>
      <c r="CG7" s="52">
        <v>0</v>
      </c>
      <c r="CH7" s="52">
        <v>0</v>
      </c>
      <c r="CI7" s="52">
        <v>0</v>
      </c>
      <c r="CJ7" s="52">
        <v>0</v>
      </c>
      <c r="CK7" s="52">
        <v>0</v>
      </c>
      <c r="CL7" s="52">
        <v>0</v>
      </c>
      <c r="CM7" s="52">
        <v>0</v>
      </c>
      <c r="CN7" s="52">
        <v>0</v>
      </c>
      <c r="CO7" s="52">
        <v>0</v>
      </c>
      <c r="CP7" s="52">
        <v>0</v>
      </c>
      <c r="CQ7" s="52">
        <v>0</v>
      </c>
      <c r="CR7" s="52">
        <v>0</v>
      </c>
      <c r="CS7" s="52">
        <v>0</v>
      </c>
      <c r="CT7" s="52">
        <v>0</v>
      </c>
      <c r="CU7" s="52">
        <v>0</v>
      </c>
      <c r="CV7" s="52">
        <v>0</v>
      </c>
      <c r="CW7" s="52">
        <v>0</v>
      </c>
      <c r="CX7" s="52">
        <v>0</v>
      </c>
      <c r="CY7" s="52">
        <v>0</v>
      </c>
      <c r="CZ7" s="52">
        <v>0</v>
      </c>
      <c r="DA7" s="52">
        <v>0</v>
      </c>
      <c r="DB7" s="52">
        <v>0</v>
      </c>
      <c r="DC7" s="52">
        <v>0</v>
      </c>
      <c r="DD7" s="52">
        <v>0</v>
      </c>
      <c r="DE7" s="52">
        <v>0</v>
      </c>
      <c r="DF7" s="52">
        <v>0</v>
      </c>
      <c r="DG7" s="52">
        <v>0</v>
      </c>
      <c r="DH7" s="52">
        <v>0</v>
      </c>
      <c r="DI7" s="52">
        <v>0</v>
      </c>
      <c r="DJ7" s="52">
        <v>0</v>
      </c>
      <c r="DK7" s="52">
        <v>0</v>
      </c>
      <c r="DL7" s="52">
        <v>0</v>
      </c>
      <c r="DM7" s="52">
        <v>0</v>
      </c>
      <c r="DN7" s="52">
        <v>0</v>
      </c>
      <c r="DO7" s="52">
        <v>0</v>
      </c>
      <c r="DP7" s="52">
        <v>0</v>
      </c>
      <c r="DQ7" s="52">
        <v>0</v>
      </c>
      <c r="DR7" s="52">
        <v>0</v>
      </c>
      <c r="DS7" s="43">
        <v>0</v>
      </c>
      <c r="DT7" s="43">
        <v>0</v>
      </c>
      <c r="DU7" s="43">
        <v>0</v>
      </c>
      <c r="DV7" s="43">
        <v>0</v>
      </c>
      <c r="DW7" s="43">
        <v>0</v>
      </c>
      <c r="DX7" s="43">
        <v>0</v>
      </c>
      <c r="DY7" s="43">
        <v>0</v>
      </c>
    </row>
    <row r="8" s="43" customFormat="1" spans="1:129">
      <c r="A8" s="51"/>
      <c r="B8" s="52" t="s">
        <v>82</v>
      </c>
      <c r="C8" s="52">
        <v>1708391.44</v>
      </c>
      <c r="D8" s="52">
        <v>-275131.31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6.68</v>
      </c>
      <c r="U8" s="52">
        <v>1150945.03</v>
      </c>
      <c r="V8" s="52">
        <v>527739.66</v>
      </c>
      <c r="W8" s="52">
        <v>102360.72</v>
      </c>
      <c r="X8" s="52">
        <v>202470.66</v>
      </c>
      <c r="Y8" s="52">
        <v>-1.14</v>
      </c>
      <c r="Z8" s="52">
        <v>473640.88</v>
      </c>
      <c r="AA8" s="52">
        <v>35.33</v>
      </c>
      <c r="AB8" s="52">
        <v>5269.14</v>
      </c>
      <c r="AC8" s="52">
        <v>48795.45</v>
      </c>
      <c r="AD8" s="52">
        <v>0</v>
      </c>
      <c r="AE8" s="52">
        <v>0</v>
      </c>
      <c r="AF8" s="52">
        <v>30304.38</v>
      </c>
      <c r="AG8" s="52">
        <v>2002.49</v>
      </c>
      <c r="AH8" s="52">
        <v>36678.98</v>
      </c>
      <c r="AI8" s="52">
        <v>33374.87</v>
      </c>
      <c r="AJ8" s="52">
        <v>2759.63</v>
      </c>
      <c r="AK8" s="52">
        <v>74798.89</v>
      </c>
      <c r="AL8" s="52">
        <v>124912.14</v>
      </c>
      <c r="AM8" s="52">
        <v>1884.95</v>
      </c>
      <c r="AN8" s="52">
        <v>448251.97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  <c r="AT8" s="52">
        <v>21129.64</v>
      </c>
      <c r="AU8" s="52">
        <v>679678.47</v>
      </c>
      <c r="AV8" s="52">
        <v>23806.5</v>
      </c>
      <c r="AW8" s="52">
        <v>31286.5</v>
      </c>
      <c r="AX8" s="52">
        <v>25916.04</v>
      </c>
      <c r="AY8" s="52">
        <v>30487.2</v>
      </c>
      <c r="AZ8" s="52">
        <v>32437.77</v>
      </c>
      <c r="BA8" s="52">
        <v>30360.73</v>
      </c>
      <c r="BB8" s="52">
        <v>9422.38</v>
      </c>
      <c r="BC8" s="52">
        <v>34420.69</v>
      </c>
      <c r="BD8" s="52">
        <v>9898.63</v>
      </c>
      <c r="BE8" s="52">
        <v>7297.48</v>
      </c>
      <c r="BF8" s="52">
        <v>91938.61</v>
      </c>
      <c r="BG8" s="52">
        <v>12942.24</v>
      </c>
      <c r="BH8" s="52">
        <v>7854.72</v>
      </c>
      <c r="BI8" s="52">
        <v>8299.35</v>
      </c>
      <c r="BJ8" s="52">
        <v>10353.9</v>
      </c>
      <c r="BK8" s="52">
        <v>9338.27</v>
      </c>
      <c r="BL8" s="52">
        <v>10308.07</v>
      </c>
      <c r="BM8" s="52">
        <v>7103.28</v>
      </c>
      <c r="BN8" s="52">
        <v>5490.5</v>
      </c>
      <c r="BO8" s="52">
        <v>7509.13</v>
      </c>
      <c r="BP8" s="52">
        <v>10929.84</v>
      </c>
      <c r="BQ8" s="52">
        <v>1766.35</v>
      </c>
      <c r="BR8" s="52">
        <v>3539.54</v>
      </c>
      <c r="BS8" s="52">
        <v>2326.16</v>
      </c>
      <c r="BT8" s="52">
        <v>2974.43</v>
      </c>
      <c r="BU8" s="52">
        <v>2580.03</v>
      </c>
      <c r="BV8" s="52">
        <v>4505.74</v>
      </c>
      <c r="BW8" s="52">
        <v>2875.53</v>
      </c>
      <c r="BX8" s="52">
        <v>63.63</v>
      </c>
      <c r="BY8" s="52">
        <v>1449.31</v>
      </c>
      <c r="BZ8" s="52">
        <v>2351.44</v>
      </c>
      <c r="CA8" s="52">
        <v>841.1</v>
      </c>
      <c r="CB8" s="52">
        <v>2161.81</v>
      </c>
      <c r="CC8" s="52">
        <v>3360.66</v>
      </c>
      <c r="CD8" s="52">
        <v>2003.59</v>
      </c>
      <c r="CE8" s="52">
        <v>180032.98</v>
      </c>
      <c r="CF8" s="52">
        <v>732.89</v>
      </c>
      <c r="CG8" s="52">
        <v>528.99</v>
      </c>
      <c r="CH8" s="52">
        <v>1163.55</v>
      </c>
      <c r="CI8" s="52">
        <v>1559.32</v>
      </c>
      <c r="CJ8" s="52">
        <v>103.91</v>
      </c>
      <c r="CK8" s="52">
        <v>982.18</v>
      </c>
      <c r="CL8" s="52">
        <v>2363.04</v>
      </c>
      <c r="CM8" s="52">
        <v>1138.6</v>
      </c>
      <c r="CN8" s="52">
        <v>-919.72</v>
      </c>
      <c r="CO8" s="52">
        <v>2330.87</v>
      </c>
      <c r="CP8" s="52">
        <v>1096.61</v>
      </c>
      <c r="CQ8" s="52">
        <v>1360.12</v>
      </c>
      <c r="CR8" s="52">
        <v>1771.54</v>
      </c>
      <c r="CS8" s="52">
        <v>1177.84</v>
      </c>
      <c r="CT8" s="52">
        <v>338.06</v>
      </c>
      <c r="CU8" s="52">
        <v>384.65</v>
      </c>
      <c r="CV8" s="52">
        <v>740.16</v>
      </c>
      <c r="CW8" s="52">
        <v>998.96</v>
      </c>
      <c r="CX8" s="52">
        <v>220.41</v>
      </c>
      <c r="CY8" s="52">
        <v>233.08</v>
      </c>
      <c r="CZ8" s="52">
        <v>566.39</v>
      </c>
      <c r="DA8" s="52">
        <v>1523.56</v>
      </c>
      <c r="DB8" s="52">
        <v>1333.68</v>
      </c>
      <c r="DC8" s="52">
        <v>5203.95</v>
      </c>
      <c r="DD8" s="52">
        <v>2451.9</v>
      </c>
      <c r="DE8" s="52">
        <v>815.23</v>
      </c>
      <c r="DF8" s="52">
        <v>979.39</v>
      </c>
      <c r="DG8" s="52">
        <v>4760.65</v>
      </c>
      <c r="DH8" s="52">
        <v>937.77</v>
      </c>
      <c r="DI8" s="52">
        <v>666.8</v>
      </c>
      <c r="DJ8" s="52">
        <v>888.87</v>
      </c>
      <c r="DK8" s="52">
        <v>385.15</v>
      </c>
      <c r="DL8" s="52">
        <v>4453.03</v>
      </c>
      <c r="DM8" s="52">
        <v>923.43</v>
      </c>
      <c r="DN8" s="52">
        <v>52.18</v>
      </c>
      <c r="DO8" s="52">
        <v>2769.44</v>
      </c>
      <c r="DP8" s="52">
        <v>307.99</v>
      </c>
      <c r="DQ8" s="52">
        <v>1358.82</v>
      </c>
      <c r="DR8" s="52">
        <v>303.29</v>
      </c>
      <c r="DS8" s="43">
        <v>71.25</v>
      </c>
      <c r="DT8" s="43">
        <v>296.91</v>
      </c>
      <c r="DU8" s="43">
        <v>42.42</v>
      </c>
      <c r="DV8" s="43">
        <v>8.67</v>
      </c>
      <c r="DW8" s="43">
        <v>1.97</v>
      </c>
      <c r="DX8" s="43">
        <v>16.48</v>
      </c>
      <c r="DY8" s="43">
        <v>20.06</v>
      </c>
    </row>
    <row r="9" s="43" customFormat="1" spans="1:129">
      <c r="A9" s="51"/>
      <c r="B9" s="52" t="s">
        <v>83</v>
      </c>
      <c r="C9" s="52">
        <v>4120000</v>
      </c>
      <c r="D9" s="52">
        <v>4120000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</v>
      </c>
      <c r="AF9" s="52">
        <v>0</v>
      </c>
      <c r="AG9" s="52">
        <v>0</v>
      </c>
      <c r="AH9" s="52">
        <v>0</v>
      </c>
      <c r="AI9" s="52">
        <v>0</v>
      </c>
      <c r="AJ9" s="52">
        <v>0</v>
      </c>
      <c r="AK9" s="52">
        <v>0</v>
      </c>
      <c r="AL9" s="52">
        <v>0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0</v>
      </c>
      <c r="BC9" s="52">
        <v>0</v>
      </c>
      <c r="BD9" s="52">
        <v>0</v>
      </c>
      <c r="BE9" s="52">
        <v>0</v>
      </c>
      <c r="BF9" s="52">
        <v>0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2">
        <v>0</v>
      </c>
      <c r="BN9" s="52">
        <v>0</v>
      </c>
      <c r="BO9" s="52">
        <v>0</v>
      </c>
      <c r="BP9" s="52">
        <v>0</v>
      </c>
      <c r="BQ9" s="52">
        <v>0</v>
      </c>
      <c r="BR9" s="52">
        <v>0</v>
      </c>
      <c r="BS9" s="52">
        <v>0</v>
      </c>
      <c r="BT9" s="52">
        <v>0</v>
      </c>
      <c r="BU9" s="52">
        <v>0</v>
      </c>
      <c r="BV9" s="52">
        <v>0</v>
      </c>
      <c r="BW9" s="52">
        <v>0</v>
      </c>
      <c r="BX9" s="52">
        <v>0</v>
      </c>
      <c r="BY9" s="52">
        <v>0</v>
      </c>
      <c r="BZ9" s="52">
        <v>0</v>
      </c>
      <c r="CA9" s="52">
        <v>0</v>
      </c>
      <c r="CB9" s="52">
        <v>0</v>
      </c>
      <c r="CC9" s="52">
        <v>0</v>
      </c>
      <c r="CD9" s="52">
        <v>0</v>
      </c>
      <c r="CE9" s="52">
        <v>0</v>
      </c>
      <c r="CF9" s="52">
        <v>0</v>
      </c>
      <c r="CG9" s="52">
        <v>0</v>
      </c>
      <c r="CH9" s="52">
        <v>0</v>
      </c>
      <c r="CI9" s="52">
        <v>0</v>
      </c>
      <c r="CJ9" s="52">
        <v>0</v>
      </c>
      <c r="CK9" s="52">
        <v>0</v>
      </c>
      <c r="CL9" s="52">
        <v>0</v>
      </c>
      <c r="CM9" s="52">
        <v>0</v>
      </c>
      <c r="CN9" s="52">
        <v>0</v>
      </c>
      <c r="CO9" s="52">
        <v>0</v>
      </c>
      <c r="CP9" s="52">
        <v>0</v>
      </c>
      <c r="CQ9" s="52">
        <v>0</v>
      </c>
      <c r="CR9" s="52">
        <v>0</v>
      </c>
      <c r="CS9" s="52">
        <v>0</v>
      </c>
      <c r="CT9" s="52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52">
        <v>0</v>
      </c>
      <c r="DG9" s="52">
        <v>0</v>
      </c>
      <c r="DH9" s="52">
        <v>0</v>
      </c>
      <c r="DI9" s="52">
        <v>0</v>
      </c>
      <c r="DJ9" s="52">
        <v>0</v>
      </c>
      <c r="DK9" s="52">
        <v>0</v>
      </c>
      <c r="DL9" s="52">
        <v>0</v>
      </c>
      <c r="DM9" s="52">
        <v>0</v>
      </c>
      <c r="DN9" s="52">
        <v>0</v>
      </c>
      <c r="DO9" s="52">
        <v>0</v>
      </c>
      <c r="DP9" s="52">
        <v>0</v>
      </c>
      <c r="DQ9" s="52">
        <v>0</v>
      </c>
      <c r="DR9" s="52">
        <v>0</v>
      </c>
      <c r="DS9" s="43">
        <v>0</v>
      </c>
      <c r="DT9" s="43">
        <v>0</v>
      </c>
      <c r="DU9" s="43">
        <v>0</v>
      </c>
      <c r="DV9" s="43">
        <v>0</v>
      </c>
      <c r="DW9" s="43">
        <v>0</v>
      </c>
      <c r="DX9" s="43">
        <v>0</v>
      </c>
      <c r="DY9" s="43">
        <v>0</v>
      </c>
    </row>
    <row r="10" s="43" customFormat="1" spans="1:129">
      <c r="A10" s="51"/>
      <c r="B10" s="52" t="s">
        <v>84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  <c r="P10" s="52">
        <v>0</v>
      </c>
      <c r="Q10" s="52">
        <v>0</v>
      </c>
      <c r="R10" s="52">
        <v>0</v>
      </c>
      <c r="S10" s="52">
        <v>0</v>
      </c>
      <c r="T10" s="52">
        <v>0</v>
      </c>
      <c r="U10" s="52">
        <v>0</v>
      </c>
      <c r="V10" s="52">
        <v>0</v>
      </c>
      <c r="W10" s="52">
        <v>0</v>
      </c>
      <c r="X10" s="52">
        <v>0</v>
      </c>
      <c r="Y10" s="52">
        <v>0</v>
      </c>
      <c r="Z10" s="52">
        <v>0</v>
      </c>
      <c r="AA10" s="52">
        <v>0</v>
      </c>
      <c r="AB10" s="52">
        <v>0</v>
      </c>
      <c r="AC10" s="52">
        <v>0</v>
      </c>
      <c r="AD10" s="52">
        <v>0</v>
      </c>
      <c r="AE10" s="52">
        <v>0</v>
      </c>
      <c r="AF10" s="52">
        <v>0</v>
      </c>
      <c r="AG10" s="52">
        <v>0</v>
      </c>
      <c r="AH10" s="52">
        <v>0</v>
      </c>
      <c r="AI10" s="52">
        <v>0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0</v>
      </c>
      <c r="AP10" s="52">
        <v>0</v>
      </c>
      <c r="AQ10" s="52">
        <v>0</v>
      </c>
      <c r="AR10" s="52">
        <v>0</v>
      </c>
      <c r="AS10" s="52"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2">
        <v>0</v>
      </c>
      <c r="BA10" s="52">
        <v>0</v>
      </c>
      <c r="BB10" s="52">
        <v>0</v>
      </c>
      <c r="BC10" s="52">
        <v>0</v>
      </c>
      <c r="BD10" s="52">
        <v>0</v>
      </c>
      <c r="BE10" s="52">
        <v>0</v>
      </c>
      <c r="BF10" s="52">
        <v>0</v>
      </c>
      <c r="BG10" s="52">
        <v>0</v>
      </c>
      <c r="BH10" s="52">
        <v>0</v>
      </c>
      <c r="BI10" s="52">
        <v>0</v>
      </c>
      <c r="BJ10" s="52">
        <v>0</v>
      </c>
      <c r="BK10" s="52">
        <v>0</v>
      </c>
      <c r="BL10" s="52">
        <v>0</v>
      </c>
      <c r="BM10" s="52">
        <v>0</v>
      </c>
      <c r="BN10" s="52">
        <v>0</v>
      </c>
      <c r="BO10" s="52">
        <v>0</v>
      </c>
      <c r="BP10" s="52">
        <v>0</v>
      </c>
      <c r="BQ10" s="52">
        <v>0</v>
      </c>
      <c r="BR10" s="52">
        <v>0</v>
      </c>
      <c r="BS10" s="52">
        <v>0</v>
      </c>
      <c r="BT10" s="52">
        <v>0</v>
      </c>
      <c r="BU10" s="52">
        <v>0</v>
      </c>
      <c r="BV10" s="52">
        <v>0</v>
      </c>
      <c r="BW10" s="52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52">
        <v>0</v>
      </c>
      <c r="DD10" s="52">
        <v>0</v>
      </c>
      <c r="DE10" s="52">
        <v>0</v>
      </c>
      <c r="DF10" s="52">
        <v>0</v>
      </c>
      <c r="DG10" s="52">
        <v>0</v>
      </c>
      <c r="DH10" s="52">
        <v>0</v>
      </c>
      <c r="DI10" s="52">
        <v>0</v>
      </c>
      <c r="DJ10" s="52">
        <v>0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52">
        <v>0</v>
      </c>
      <c r="DR10" s="52">
        <v>0</v>
      </c>
      <c r="DS10" s="43">
        <v>0</v>
      </c>
      <c r="DT10" s="43">
        <v>0</v>
      </c>
      <c r="DU10" s="43">
        <v>0</v>
      </c>
      <c r="DV10" s="43">
        <v>0</v>
      </c>
      <c r="DW10" s="43">
        <v>0</v>
      </c>
      <c r="DX10" s="43">
        <v>0</v>
      </c>
      <c r="DY10" s="43">
        <v>0</v>
      </c>
    </row>
    <row r="11" s="43" customFormat="1" spans="1:129">
      <c r="A11" s="51"/>
      <c r="B11" s="52" t="s">
        <v>85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</v>
      </c>
      <c r="AA11" s="52">
        <v>0</v>
      </c>
      <c r="AB11" s="52">
        <v>0</v>
      </c>
      <c r="AC11" s="52">
        <v>0</v>
      </c>
      <c r="AD11" s="52">
        <v>0</v>
      </c>
      <c r="AE11" s="52">
        <v>0</v>
      </c>
      <c r="AF11" s="52">
        <v>0</v>
      </c>
      <c r="AG11" s="52">
        <v>0</v>
      </c>
      <c r="AH11" s="52">
        <v>0</v>
      </c>
      <c r="AI11" s="52">
        <v>0</v>
      </c>
      <c r="AJ11" s="52">
        <v>0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2">
        <v>0</v>
      </c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2">
        <v>0</v>
      </c>
      <c r="BG11" s="52">
        <v>0</v>
      </c>
      <c r="BH11" s="52">
        <v>0</v>
      </c>
      <c r="BI11" s="52">
        <v>0</v>
      </c>
      <c r="BJ11" s="52">
        <v>0</v>
      </c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  <c r="BR11" s="52">
        <v>0</v>
      </c>
      <c r="BS11" s="52">
        <v>0</v>
      </c>
      <c r="BT11" s="52">
        <v>0</v>
      </c>
      <c r="BU11" s="52">
        <v>0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0</v>
      </c>
      <c r="CB11" s="52">
        <v>0</v>
      </c>
      <c r="CC11" s="52">
        <v>0</v>
      </c>
      <c r="CD11" s="52">
        <v>0</v>
      </c>
      <c r="CE11" s="52">
        <v>0</v>
      </c>
      <c r="CF11" s="52">
        <v>0</v>
      </c>
      <c r="CG11" s="52">
        <v>0</v>
      </c>
      <c r="CH11" s="52">
        <v>0</v>
      </c>
      <c r="CI11" s="52">
        <v>0</v>
      </c>
      <c r="CJ11" s="52">
        <v>0</v>
      </c>
      <c r="CK11" s="52">
        <v>0</v>
      </c>
      <c r="CL11" s="52">
        <v>0</v>
      </c>
      <c r="CM11" s="52">
        <v>0</v>
      </c>
      <c r="CN11" s="52">
        <v>0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52">
        <v>0</v>
      </c>
      <c r="DD11" s="52">
        <v>0</v>
      </c>
      <c r="DE11" s="52">
        <v>0</v>
      </c>
      <c r="DF11" s="52">
        <v>0</v>
      </c>
      <c r="DG11" s="52">
        <v>0</v>
      </c>
      <c r="DH11" s="52">
        <v>0</v>
      </c>
      <c r="DI11" s="52">
        <v>0</v>
      </c>
      <c r="DJ11" s="52">
        <v>0</v>
      </c>
      <c r="DK11" s="52">
        <v>0</v>
      </c>
      <c r="DL11" s="52">
        <v>0</v>
      </c>
      <c r="DM11" s="52">
        <v>0</v>
      </c>
      <c r="DN11" s="52">
        <v>0</v>
      </c>
      <c r="DO11" s="52">
        <v>0</v>
      </c>
      <c r="DP11" s="52">
        <v>0</v>
      </c>
      <c r="DQ11" s="52">
        <v>0</v>
      </c>
      <c r="DR11" s="52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</row>
    <row r="12" s="43" customFormat="1" spans="1:129">
      <c r="A12" s="51"/>
      <c r="B12" s="52" t="s">
        <v>86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0</v>
      </c>
      <c r="Y12" s="52">
        <v>0</v>
      </c>
      <c r="Z12" s="52">
        <v>0</v>
      </c>
      <c r="AA12" s="52">
        <v>0</v>
      </c>
      <c r="AB12" s="52">
        <v>0</v>
      </c>
      <c r="AC12" s="52">
        <v>0</v>
      </c>
      <c r="AD12" s="52">
        <v>0</v>
      </c>
      <c r="AE12" s="52">
        <v>0</v>
      </c>
      <c r="AF12" s="52">
        <v>0</v>
      </c>
      <c r="AG12" s="52">
        <v>0</v>
      </c>
      <c r="AH12" s="52">
        <v>0</v>
      </c>
      <c r="AI12" s="52">
        <v>0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2">
        <v>0</v>
      </c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2">
        <v>0</v>
      </c>
      <c r="BG12" s="52">
        <v>0</v>
      </c>
      <c r="BH12" s="52">
        <v>0</v>
      </c>
      <c r="BI12" s="52">
        <v>0</v>
      </c>
      <c r="BJ12" s="52">
        <v>0</v>
      </c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  <c r="BR12" s="52">
        <v>0</v>
      </c>
      <c r="BS12" s="52">
        <v>0</v>
      </c>
      <c r="BT12" s="52">
        <v>0</v>
      </c>
      <c r="BU12" s="52">
        <v>0</v>
      </c>
      <c r="BV12" s="52">
        <v>0</v>
      </c>
      <c r="BW12" s="52">
        <v>0</v>
      </c>
      <c r="BX12" s="52">
        <v>0</v>
      </c>
      <c r="BY12" s="52">
        <v>0</v>
      </c>
      <c r="BZ12" s="52">
        <v>0</v>
      </c>
      <c r="CA12" s="52">
        <v>0</v>
      </c>
      <c r="CB12" s="52">
        <v>0</v>
      </c>
      <c r="CC12" s="52">
        <v>0</v>
      </c>
      <c r="CD12" s="52">
        <v>0</v>
      </c>
      <c r="CE12" s="52">
        <v>0</v>
      </c>
      <c r="CF12" s="52">
        <v>0</v>
      </c>
      <c r="CG12" s="52">
        <v>0</v>
      </c>
      <c r="CH12" s="52">
        <v>0</v>
      </c>
      <c r="CI12" s="52">
        <v>0</v>
      </c>
      <c r="CJ12" s="52">
        <v>0</v>
      </c>
      <c r="CK12" s="52">
        <v>0</v>
      </c>
      <c r="CL12" s="52">
        <v>0</v>
      </c>
      <c r="CM12" s="52">
        <v>0</v>
      </c>
      <c r="CN12" s="52">
        <v>0</v>
      </c>
      <c r="CO12" s="52">
        <v>0</v>
      </c>
      <c r="CP12" s="52">
        <v>0</v>
      </c>
      <c r="CQ12" s="52">
        <v>0</v>
      </c>
      <c r="CR12" s="52">
        <v>0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52">
        <v>0</v>
      </c>
      <c r="DD12" s="52">
        <v>0</v>
      </c>
      <c r="DE12" s="52">
        <v>0</v>
      </c>
      <c r="DF12" s="52">
        <v>0</v>
      </c>
      <c r="DG12" s="52">
        <v>0</v>
      </c>
      <c r="DH12" s="52">
        <v>0</v>
      </c>
      <c r="DI12" s="52">
        <v>0</v>
      </c>
      <c r="DJ12" s="52">
        <v>0</v>
      </c>
      <c r="DK12" s="52">
        <v>0</v>
      </c>
      <c r="DL12" s="52">
        <v>0</v>
      </c>
      <c r="DM12" s="52">
        <v>0</v>
      </c>
      <c r="DN12" s="52">
        <v>0</v>
      </c>
      <c r="DO12" s="52">
        <v>0</v>
      </c>
      <c r="DP12" s="52">
        <v>0</v>
      </c>
      <c r="DQ12" s="52">
        <v>0</v>
      </c>
      <c r="DR12" s="52">
        <v>0</v>
      </c>
      <c r="DS12" s="43">
        <v>0</v>
      </c>
      <c r="DT12" s="43">
        <v>0</v>
      </c>
      <c r="DU12" s="43">
        <v>0</v>
      </c>
      <c r="DV12" s="43">
        <v>0</v>
      </c>
      <c r="DW12" s="43">
        <v>0</v>
      </c>
      <c r="DX12" s="43">
        <v>0</v>
      </c>
      <c r="DY12" s="43">
        <v>0</v>
      </c>
    </row>
    <row r="13" s="43" customFormat="1" spans="1:129">
      <c r="A13" s="51"/>
      <c r="B13" s="52" t="s">
        <v>87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2">
        <v>0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2">
        <v>0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  <c r="BR13" s="52">
        <v>0</v>
      </c>
      <c r="BS13" s="52">
        <v>0</v>
      </c>
      <c r="BT13" s="52">
        <v>0</v>
      </c>
      <c r="BU13" s="52">
        <v>0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0</v>
      </c>
      <c r="CB13" s="52">
        <v>0</v>
      </c>
      <c r="CC13" s="52">
        <v>0</v>
      </c>
      <c r="CD13" s="52">
        <v>0</v>
      </c>
      <c r="CE13" s="52">
        <v>0</v>
      </c>
      <c r="CF13" s="52">
        <v>0</v>
      </c>
      <c r="CG13" s="52">
        <v>0</v>
      </c>
      <c r="CH13" s="52">
        <v>0</v>
      </c>
      <c r="CI13" s="52">
        <v>0</v>
      </c>
      <c r="CJ13" s="52">
        <v>0</v>
      </c>
      <c r="CK13" s="52">
        <v>0</v>
      </c>
      <c r="CL13" s="52">
        <v>0</v>
      </c>
      <c r="CM13" s="52">
        <v>0</v>
      </c>
      <c r="CN13" s="52">
        <v>0</v>
      </c>
      <c r="CO13" s="52">
        <v>0</v>
      </c>
      <c r="CP13" s="52">
        <v>0</v>
      </c>
      <c r="CQ13" s="52">
        <v>0</v>
      </c>
      <c r="CR13" s="52">
        <v>0</v>
      </c>
      <c r="CS13" s="52">
        <v>0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0</v>
      </c>
      <c r="CZ13" s="52">
        <v>0</v>
      </c>
      <c r="DA13" s="52">
        <v>0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43">
        <v>0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</row>
    <row r="14" s="43" customFormat="1" spans="1:129">
      <c r="A14" s="51"/>
      <c r="B14" s="52" t="s">
        <v>88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2">
        <v>0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>
        <v>0</v>
      </c>
      <c r="AI14" s="52">
        <v>0</v>
      </c>
      <c r="AJ14" s="52">
        <v>0</v>
      </c>
      <c r="AK14" s="52">
        <v>0</v>
      </c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>
        <v>0</v>
      </c>
      <c r="BB14" s="52">
        <v>0</v>
      </c>
      <c r="BC14" s="52">
        <v>0</v>
      </c>
      <c r="BD14" s="52">
        <v>0</v>
      </c>
      <c r="BE14" s="52">
        <v>0</v>
      </c>
      <c r="BF14" s="52">
        <v>0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  <c r="BR14" s="52">
        <v>0</v>
      </c>
      <c r="BS14" s="52">
        <v>0</v>
      </c>
      <c r="BT14" s="52">
        <v>0</v>
      </c>
      <c r="BU14" s="52">
        <v>0</v>
      </c>
      <c r="BV14" s="52">
        <v>0</v>
      </c>
      <c r="BW14" s="52">
        <v>0</v>
      </c>
      <c r="BX14" s="52">
        <v>0</v>
      </c>
      <c r="BY14" s="52">
        <v>0</v>
      </c>
      <c r="BZ14" s="52">
        <v>0</v>
      </c>
      <c r="CA14" s="52">
        <v>0</v>
      </c>
      <c r="CB14" s="52">
        <v>0</v>
      </c>
      <c r="CC14" s="52">
        <v>0</v>
      </c>
      <c r="CD14" s="52">
        <v>0</v>
      </c>
      <c r="CE14" s="52">
        <v>0</v>
      </c>
      <c r="CF14" s="52">
        <v>0</v>
      </c>
      <c r="CG14" s="52">
        <v>0</v>
      </c>
      <c r="CH14" s="52">
        <v>0</v>
      </c>
      <c r="CI14" s="52">
        <v>0</v>
      </c>
      <c r="CJ14" s="52">
        <v>0</v>
      </c>
      <c r="CK14" s="52">
        <v>0</v>
      </c>
      <c r="CL14" s="52">
        <v>0</v>
      </c>
      <c r="CM14" s="52">
        <v>0</v>
      </c>
      <c r="CN14" s="52">
        <v>0</v>
      </c>
      <c r="CO14" s="52">
        <v>0</v>
      </c>
      <c r="CP14" s="52">
        <v>0</v>
      </c>
      <c r="CQ14" s="52">
        <v>0</v>
      </c>
      <c r="CR14" s="52">
        <v>0</v>
      </c>
      <c r="CS14" s="52">
        <v>0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52">
        <v>0</v>
      </c>
      <c r="DD14" s="52">
        <v>0</v>
      </c>
      <c r="DE14" s="52">
        <v>0</v>
      </c>
      <c r="DF14" s="52">
        <v>0</v>
      </c>
      <c r="DG14" s="52">
        <v>0</v>
      </c>
      <c r="DH14" s="52">
        <v>0</v>
      </c>
      <c r="DI14" s="52">
        <v>0</v>
      </c>
      <c r="DJ14" s="52">
        <v>0</v>
      </c>
      <c r="DK14" s="52">
        <v>0</v>
      </c>
      <c r="DL14" s="52">
        <v>0</v>
      </c>
      <c r="DM14" s="52">
        <v>0</v>
      </c>
      <c r="DN14" s="52">
        <v>0</v>
      </c>
      <c r="DO14" s="52">
        <v>0</v>
      </c>
      <c r="DP14" s="52">
        <v>0</v>
      </c>
      <c r="DQ14" s="52">
        <v>0</v>
      </c>
      <c r="DR14" s="52">
        <v>0</v>
      </c>
      <c r="DS14" s="43">
        <v>0</v>
      </c>
      <c r="DT14" s="43">
        <v>0</v>
      </c>
      <c r="DU14" s="43">
        <v>0</v>
      </c>
      <c r="DV14" s="43">
        <v>0</v>
      </c>
      <c r="DW14" s="43">
        <v>0</v>
      </c>
      <c r="DX14" s="43">
        <v>0</v>
      </c>
      <c r="DY14" s="43">
        <v>0</v>
      </c>
    </row>
    <row r="15" s="43" customFormat="1" spans="1:129">
      <c r="A15" s="51"/>
      <c r="B15" s="52" t="s">
        <v>89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>
        <v>0</v>
      </c>
      <c r="BB15" s="52">
        <v>0</v>
      </c>
      <c r="BC15" s="52">
        <v>0</v>
      </c>
      <c r="BD15" s="52">
        <v>0</v>
      </c>
      <c r="BE15" s="52">
        <v>0</v>
      </c>
      <c r="BF15" s="52">
        <v>0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  <c r="BR15" s="52">
        <v>0</v>
      </c>
      <c r="BS15" s="52">
        <v>0</v>
      </c>
      <c r="BT15" s="52">
        <v>0</v>
      </c>
      <c r="BU15" s="52">
        <v>0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0</v>
      </c>
      <c r="CB15" s="52">
        <v>0</v>
      </c>
      <c r="CC15" s="52">
        <v>0</v>
      </c>
      <c r="CD15" s="52">
        <v>0</v>
      </c>
      <c r="CE15" s="52">
        <v>0</v>
      </c>
      <c r="CF15" s="52">
        <v>0</v>
      </c>
      <c r="CG15" s="52">
        <v>0</v>
      </c>
      <c r="CH15" s="52">
        <v>0</v>
      </c>
      <c r="CI15" s="52">
        <v>0</v>
      </c>
      <c r="CJ15" s="52">
        <v>0</v>
      </c>
      <c r="CK15" s="52">
        <v>0</v>
      </c>
      <c r="CL15" s="52">
        <v>0</v>
      </c>
      <c r="CM15" s="52">
        <v>0</v>
      </c>
      <c r="CN15" s="52">
        <v>0</v>
      </c>
      <c r="CO15" s="52">
        <v>0</v>
      </c>
      <c r="CP15" s="52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52">
        <v>0</v>
      </c>
      <c r="DD15" s="52">
        <v>0</v>
      </c>
      <c r="DE15" s="52">
        <v>0</v>
      </c>
      <c r="DF15" s="52">
        <v>0</v>
      </c>
      <c r="DG15" s="52">
        <v>0</v>
      </c>
      <c r="DH15" s="52">
        <v>0</v>
      </c>
      <c r="DI15" s="52">
        <v>0</v>
      </c>
      <c r="DJ15" s="52">
        <v>0</v>
      </c>
      <c r="DK15" s="52">
        <v>0</v>
      </c>
      <c r="DL15" s="52">
        <v>0</v>
      </c>
      <c r="DM15" s="52">
        <v>0</v>
      </c>
      <c r="DN15" s="52">
        <v>0</v>
      </c>
      <c r="DO15" s="52">
        <v>0</v>
      </c>
      <c r="DP15" s="52">
        <v>0</v>
      </c>
      <c r="DQ15" s="52">
        <v>0</v>
      </c>
      <c r="DR15" s="52">
        <v>0</v>
      </c>
      <c r="DS15" s="43">
        <v>0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</row>
    <row r="16" s="43" customFormat="1" spans="1:129">
      <c r="A16" s="51"/>
      <c r="B16" s="52" t="s">
        <v>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2">
        <v>0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  <c r="BR16" s="52">
        <v>0</v>
      </c>
      <c r="BS16" s="52">
        <v>0</v>
      </c>
      <c r="BT16" s="52">
        <v>0</v>
      </c>
      <c r="BU16" s="52">
        <v>0</v>
      </c>
      <c r="BV16" s="52">
        <v>0</v>
      </c>
      <c r="BW16" s="52">
        <v>0</v>
      </c>
      <c r="BX16" s="52">
        <v>0</v>
      </c>
      <c r="BY16" s="52">
        <v>0</v>
      </c>
      <c r="BZ16" s="52">
        <v>0</v>
      </c>
      <c r="CA16" s="52">
        <v>0</v>
      </c>
      <c r="CB16" s="52">
        <v>0</v>
      </c>
      <c r="CC16" s="52">
        <v>0</v>
      </c>
      <c r="CD16" s="52">
        <v>0</v>
      </c>
      <c r="CE16" s="52">
        <v>0</v>
      </c>
      <c r="CF16" s="52">
        <v>0</v>
      </c>
      <c r="CG16" s="52">
        <v>0</v>
      </c>
      <c r="CH16" s="52">
        <v>0</v>
      </c>
      <c r="CI16" s="52">
        <v>0</v>
      </c>
      <c r="CJ16" s="52">
        <v>0</v>
      </c>
      <c r="CK16" s="52">
        <v>0</v>
      </c>
      <c r="CL16" s="52">
        <v>0</v>
      </c>
      <c r="CM16" s="52">
        <v>0</v>
      </c>
      <c r="CN16" s="52">
        <v>0</v>
      </c>
      <c r="CO16" s="52">
        <v>0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52">
        <v>0</v>
      </c>
      <c r="DD16" s="52">
        <v>0</v>
      </c>
      <c r="DE16" s="52">
        <v>0</v>
      </c>
      <c r="DF16" s="52">
        <v>0</v>
      </c>
      <c r="DG16" s="52">
        <v>0</v>
      </c>
      <c r="DH16" s="52">
        <v>0</v>
      </c>
      <c r="DI16" s="52">
        <v>0</v>
      </c>
      <c r="DJ16" s="52">
        <v>0</v>
      </c>
      <c r="DK16" s="52">
        <v>0</v>
      </c>
      <c r="DL16" s="52">
        <v>0</v>
      </c>
      <c r="DM16" s="52">
        <v>0</v>
      </c>
      <c r="DN16" s="52">
        <v>0</v>
      </c>
      <c r="DO16" s="52">
        <v>0</v>
      </c>
      <c r="DP16" s="52">
        <v>0</v>
      </c>
      <c r="DQ16" s="52">
        <v>0</v>
      </c>
      <c r="DR16" s="52">
        <v>0</v>
      </c>
      <c r="DS16" s="43">
        <v>0</v>
      </c>
      <c r="DT16" s="43">
        <v>0</v>
      </c>
      <c r="DU16" s="43">
        <v>0</v>
      </c>
      <c r="DV16" s="43">
        <v>0</v>
      </c>
      <c r="DW16" s="43">
        <v>0</v>
      </c>
      <c r="DX16" s="43">
        <v>0</v>
      </c>
      <c r="DY16" s="43">
        <v>0</v>
      </c>
    </row>
    <row r="17" s="43" customFormat="1" spans="1:129">
      <c r="A17" s="51"/>
      <c r="B17" s="52" t="s">
        <v>91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52">
        <v>0</v>
      </c>
      <c r="BC17" s="52">
        <v>0</v>
      </c>
      <c r="BD17" s="52">
        <v>0</v>
      </c>
      <c r="BE17" s="52">
        <v>0</v>
      </c>
      <c r="BF17" s="52">
        <v>0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0</v>
      </c>
      <c r="CG17" s="52">
        <v>0</v>
      </c>
      <c r="CH17" s="52">
        <v>0</v>
      </c>
      <c r="CI17" s="52">
        <v>0</v>
      </c>
      <c r="CJ17" s="52">
        <v>0</v>
      </c>
      <c r="CK17" s="52">
        <v>0</v>
      </c>
      <c r="CL17" s="52">
        <v>0</v>
      </c>
      <c r="CM17" s="52">
        <v>0</v>
      </c>
      <c r="CN17" s="52">
        <v>0</v>
      </c>
      <c r="CO17" s="52">
        <v>0</v>
      </c>
      <c r="CP17" s="52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>
        <v>0</v>
      </c>
      <c r="DH17" s="52">
        <v>0</v>
      </c>
      <c r="DI17" s="52">
        <v>0</v>
      </c>
      <c r="DJ17" s="52">
        <v>0</v>
      </c>
      <c r="DK17" s="52">
        <v>0</v>
      </c>
      <c r="DL17" s="52">
        <v>0</v>
      </c>
      <c r="DM17" s="52">
        <v>0</v>
      </c>
      <c r="DN17" s="52">
        <v>0</v>
      </c>
      <c r="DO17" s="52">
        <v>0</v>
      </c>
      <c r="DP17" s="52">
        <v>0</v>
      </c>
      <c r="DQ17" s="52">
        <v>0</v>
      </c>
      <c r="DR17" s="52">
        <v>0</v>
      </c>
      <c r="DS17" s="43">
        <v>0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</row>
    <row r="18" s="43" customFormat="1" spans="1:129">
      <c r="A18" s="51"/>
      <c r="B18" s="52" t="s">
        <v>92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2">
        <v>0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</v>
      </c>
      <c r="CB18" s="52">
        <v>0</v>
      </c>
      <c r="CC18" s="52">
        <v>0</v>
      </c>
      <c r="CD18" s="52">
        <v>0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52">
        <v>0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>
        <v>0</v>
      </c>
      <c r="DH18" s="52">
        <v>0</v>
      </c>
      <c r="DI18" s="52">
        <v>0</v>
      </c>
      <c r="DJ18" s="52">
        <v>0</v>
      </c>
      <c r="DK18" s="52">
        <v>0</v>
      </c>
      <c r="DL18" s="52">
        <v>0</v>
      </c>
      <c r="DM18" s="52">
        <v>0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  <c r="DS18" s="43">
        <v>0</v>
      </c>
      <c r="DT18" s="43">
        <v>0</v>
      </c>
      <c r="DU18" s="43">
        <v>0</v>
      </c>
      <c r="DV18" s="43">
        <v>0</v>
      </c>
      <c r="DW18" s="43">
        <v>0</v>
      </c>
      <c r="DX18" s="43">
        <v>0</v>
      </c>
      <c r="DY18" s="43">
        <v>0</v>
      </c>
    </row>
    <row r="19" s="43" customFormat="1" spans="1:129">
      <c r="A19" s="51"/>
      <c r="B19" s="52" t="s">
        <v>93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2">
        <v>0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0</v>
      </c>
      <c r="BB19" s="52">
        <v>0</v>
      </c>
      <c r="BC19" s="52">
        <v>0</v>
      </c>
      <c r="BD19" s="52">
        <v>0</v>
      </c>
      <c r="BE19" s="52">
        <v>0</v>
      </c>
      <c r="BF19" s="52">
        <v>0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0</v>
      </c>
      <c r="CG19" s="52">
        <v>0</v>
      </c>
      <c r="CH19" s="52">
        <v>0</v>
      </c>
      <c r="CI19" s="52">
        <v>0</v>
      </c>
      <c r="CJ19" s="52">
        <v>0</v>
      </c>
      <c r="CK19" s="52">
        <v>0</v>
      </c>
      <c r="CL19" s="52">
        <v>0</v>
      </c>
      <c r="CM19" s="52">
        <v>0</v>
      </c>
      <c r="CN19" s="52">
        <v>0</v>
      </c>
      <c r="CO19" s="52">
        <v>0</v>
      </c>
      <c r="CP19" s="52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52">
        <v>0</v>
      </c>
      <c r="DD19" s="52">
        <v>0</v>
      </c>
      <c r="DE19" s="52">
        <v>0</v>
      </c>
      <c r="DF19" s="52">
        <v>0</v>
      </c>
      <c r="DG19" s="52">
        <v>0</v>
      </c>
      <c r="DH19" s="52">
        <v>0</v>
      </c>
      <c r="DI19" s="52">
        <v>0</v>
      </c>
      <c r="DJ19" s="52">
        <v>0</v>
      </c>
      <c r="DK19" s="52">
        <v>0</v>
      </c>
      <c r="DL19" s="52">
        <v>0</v>
      </c>
      <c r="DM19" s="52">
        <v>0</v>
      </c>
      <c r="DN19" s="52">
        <v>0</v>
      </c>
      <c r="DO19" s="52">
        <v>0</v>
      </c>
      <c r="DP19" s="52">
        <v>0</v>
      </c>
      <c r="DQ19" s="52">
        <v>0</v>
      </c>
      <c r="DR19" s="52">
        <v>0</v>
      </c>
      <c r="DS19" s="43">
        <v>0</v>
      </c>
      <c r="DT19" s="43">
        <v>0</v>
      </c>
      <c r="DU19" s="43">
        <v>0</v>
      </c>
      <c r="DV19" s="43">
        <v>0</v>
      </c>
      <c r="DW19" s="43">
        <v>0</v>
      </c>
      <c r="DX19" s="43">
        <v>0</v>
      </c>
      <c r="DY19" s="43">
        <v>0</v>
      </c>
    </row>
    <row r="20" s="43" customFormat="1" spans="1:129">
      <c r="A20" s="51"/>
      <c r="B20" s="52" t="s">
        <v>94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2">
        <v>0</v>
      </c>
      <c r="AK20" s="52">
        <v>0</v>
      </c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>
        <v>0</v>
      </c>
      <c r="BB20" s="52">
        <v>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  <c r="BR20" s="52">
        <v>0</v>
      </c>
      <c r="BS20" s="52">
        <v>0</v>
      </c>
      <c r="BT20" s="52">
        <v>0</v>
      </c>
      <c r="BU20" s="52">
        <v>0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0</v>
      </c>
      <c r="CF20" s="52">
        <v>0</v>
      </c>
      <c r="CG20" s="52">
        <v>0</v>
      </c>
      <c r="CH20" s="52">
        <v>0</v>
      </c>
      <c r="CI20" s="52">
        <v>0</v>
      </c>
      <c r="CJ20" s="52">
        <v>0</v>
      </c>
      <c r="CK20" s="52">
        <v>0</v>
      </c>
      <c r="CL20" s="52">
        <v>0</v>
      </c>
      <c r="CM20" s="52">
        <v>0</v>
      </c>
      <c r="CN20" s="52">
        <v>0</v>
      </c>
      <c r="CO20" s="52">
        <v>0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0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>
        <v>0</v>
      </c>
      <c r="DH20" s="52">
        <v>0</v>
      </c>
      <c r="DI20" s="52">
        <v>0</v>
      </c>
      <c r="DJ20" s="52">
        <v>0</v>
      </c>
      <c r="DK20" s="52">
        <v>0</v>
      </c>
      <c r="DL20" s="52">
        <v>0</v>
      </c>
      <c r="DM20" s="52">
        <v>0</v>
      </c>
      <c r="DN20" s="52">
        <v>0</v>
      </c>
      <c r="DO20" s="52">
        <v>0</v>
      </c>
      <c r="DP20" s="52">
        <v>0</v>
      </c>
      <c r="DQ20" s="52">
        <v>0</v>
      </c>
      <c r="DR20" s="52">
        <v>0</v>
      </c>
      <c r="DS20" s="43">
        <v>0</v>
      </c>
      <c r="DT20" s="43">
        <v>0</v>
      </c>
      <c r="DU20" s="43">
        <v>0</v>
      </c>
      <c r="DV20" s="43">
        <v>0</v>
      </c>
      <c r="DW20" s="43">
        <v>0</v>
      </c>
      <c r="DX20" s="43">
        <v>0</v>
      </c>
      <c r="DY20" s="43">
        <v>0</v>
      </c>
    </row>
    <row r="21" s="43" customFormat="1" spans="1:129">
      <c r="A21" s="51"/>
      <c r="B21" s="52" t="s">
        <v>95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2">
        <v>0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2">
        <v>0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2">
        <v>0</v>
      </c>
      <c r="BU21" s="52">
        <v>0</v>
      </c>
      <c r="BV21" s="52">
        <v>0</v>
      </c>
      <c r="BW21" s="52">
        <v>0</v>
      </c>
      <c r="BX21" s="52">
        <v>0</v>
      </c>
      <c r="BY21" s="52">
        <v>0</v>
      </c>
      <c r="BZ21" s="52">
        <v>0</v>
      </c>
      <c r="CA21" s="52">
        <v>0</v>
      </c>
      <c r="CB21" s="52">
        <v>0</v>
      </c>
      <c r="CC21" s="52">
        <v>0</v>
      </c>
      <c r="CD21" s="52">
        <v>0</v>
      </c>
      <c r="CE21" s="52">
        <v>0</v>
      </c>
      <c r="CF21" s="52">
        <v>0</v>
      </c>
      <c r="CG21" s="52">
        <v>0</v>
      </c>
      <c r="CH21" s="52">
        <v>0</v>
      </c>
      <c r="CI21" s="52">
        <v>0</v>
      </c>
      <c r="CJ21" s="52">
        <v>0</v>
      </c>
      <c r="CK21" s="52">
        <v>0</v>
      </c>
      <c r="CL21" s="52">
        <v>0</v>
      </c>
      <c r="CM21" s="52">
        <v>0</v>
      </c>
      <c r="CN21" s="52">
        <v>0</v>
      </c>
      <c r="CO21" s="52">
        <v>0</v>
      </c>
      <c r="CP21" s="52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52">
        <v>0</v>
      </c>
      <c r="DD21" s="52">
        <v>0</v>
      </c>
      <c r="DE21" s="52">
        <v>0</v>
      </c>
      <c r="DF21" s="52">
        <v>0</v>
      </c>
      <c r="DG21" s="52">
        <v>0</v>
      </c>
      <c r="DH21" s="52">
        <v>0</v>
      </c>
      <c r="DI21" s="52">
        <v>0</v>
      </c>
      <c r="DJ21" s="52">
        <v>0</v>
      </c>
      <c r="DK21" s="52">
        <v>0</v>
      </c>
      <c r="DL21" s="52">
        <v>0</v>
      </c>
      <c r="DM21" s="52">
        <v>0</v>
      </c>
      <c r="DN21" s="52">
        <v>0</v>
      </c>
      <c r="DO21" s="52">
        <v>0</v>
      </c>
      <c r="DP21" s="52">
        <v>0</v>
      </c>
      <c r="DQ21" s="52">
        <v>0</v>
      </c>
      <c r="DR21" s="52">
        <v>0</v>
      </c>
      <c r="DS21" s="43">
        <v>0</v>
      </c>
      <c r="DT21" s="43">
        <v>0</v>
      </c>
      <c r="DU21" s="43">
        <v>0</v>
      </c>
      <c r="DV21" s="43">
        <v>0</v>
      </c>
      <c r="DW21" s="43">
        <v>0</v>
      </c>
      <c r="DX21" s="43">
        <v>0</v>
      </c>
      <c r="DY21" s="43">
        <v>0</v>
      </c>
    </row>
    <row r="22" s="43" customFormat="1" spans="1:129">
      <c r="A22" s="51"/>
      <c r="B22" s="52" t="s">
        <v>96</v>
      </c>
      <c r="C22" s="52">
        <v>16000</v>
      </c>
      <c r="D22" s="52">
        <v>0</v>
      </c>
      <c r="E22" s="52">
        <v>0</v>
      </c>
      <c r="F22" s="52">
        <v>0</v>
      </c>
      <c r="G22" s="52">
        <v>0</v>
      </c>
      <c r="H22" s="52">
        <v>0</v>
      </c>
      <c r="I22" s="52">
        <v>16000</v>
      </c>
      <c r="J22" s="52">
        <v>0</v>
      </c>
      <c r="K22" s="52">
        <v>0</v>
      </c>
      <c r="L22" s="52">
        <v>0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2">
        <v>0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>
        <v>0</v>
      </c>
      <c r="AI22" s="52">
        <v>0</v>
      </c>
      <c r="AJ22" s="52">
        <v>0</v>
      </c>
      <c r="AK22" s="52">
        <v>0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>
        <v>0</v>
      </c>
      <c r="BB22" s="52">
        <v>0</v>
      </c>
      <c r="BC22" s="52">
        <v>0</v>
      </c>
      <c r="BD22" s="52">
        <v>0</v>
      </c>
      <c r="BE22" s="52">
        <v>0</v>
      </c>
      <c r="BF22" s="52">
        <v>0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  <c r="BR22" s="52">
        <v>0</v>
      </c>
      <c r="BS22" s="52">
        <v>0</v>
      </c>
      <c r="BT22" s="52">
        <v>0</v>
      </c>
      <c r="BU22" s="52">
        <v>0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0</v>
      </c>
      <c r="CB22" s="52">
        <v>0</v>
      </c>
      <c r="CC22" s="52">
        <v>0</v>
      </c>
      <c r="CD22" s="52">
        <v>0</v>
      </c>
      <c r="CE22" s="52">
        <v>0</v>
      </c>
      <c r="CF22" s="52">
        <v>0</v>
      </c>
      <c r="CG22" s="52">
        <v>0</v>
      </c>
      <c r="CH22" s="52">
        <v>0</v>
      </c>
      <c r="CI22" s="52">
        <v>0</v>
      </c>
      <c r="CJ22" s="52">
        <v>0</v>
      </c>
      <c r="CK22" s="52">
        <v>0</v>
      </c>
      <c r="CL22" s="52">
        <v>0</v>
      </c>
      <c r="CM22" s="52">
        <v>0</v>
      </c>
      <c r="CN22" s="52">
        <v>0</v>
      </c>
      <c r="CO22" s="52">
        <v>0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0</v>
      </c>
      <c r="DF22" s="52">
        <v>0</v>
      </c>
      <c r="DG22" s="52">
        <v>0</v>
      </c>
      <c r="DH22" s="52">
        <v>0</v>
      </c>
      <c r="DI22" s="52">
        <v>0</v>
      </c>
      <c r="DJ22" s="52">
        <v>0</v>
      </c>
      <c r="DK22" s="52">
        <v>0</v>
      </c>
      <c r="DL22" s="52">
        <v>0</v>
      </c>
      <c r="DM22" s="52">
        <v>0</v>
      </c>
      <c r="DN22" s="52">
        <v>0</v>
      </c>
      <c r="DO22" s="52">
        <v>0</v>
      </c>
      <c r="DP22" s="52">
        <v>0</v>
      </c>
      <c r="DQ22" s="52">
        <v>0</v>
      </c>
      <c r="DR22" s="52">
        <v>0</v>
      </c>
      <c r="DS22" s="43">
        <v>0</v>
      </c>
      <c r="DT22" s="43">
        <v>0</v>
      </c>
      <c r="DU22" s="43">
        <v>0</v>
      </c>
      <c r="DV22" s="43">
        <v>0</v>
      </c>
      <c r="DW22" s="43">
        <v>0</v>
      </c>
      <c r="DX22" s="43">
        <v>0</v>
      </c>
      <c r="DY22" s="43">
        <v>0</v>
      </c>
    </row>
    <row r="23" s="45" customFormat="1" spans="1:129">
      <c r="A23" s="51"/>
      <c r="B23" s="53" t="s">
        <v>97</v>
      </c>
      <c r="C23" s="52">
        <v>29802392.33</v>
      </c>
      <c r="D23" s="52">
        <v>3844868.69</v>
      </c>
      <c r="E23" s="52">
        <v>1264.88</v>
      </c>
      <c r="F23" s="52">
        <v>0</v>
      </c>
      <c r="G23" s="52">
        <v>0</v>
      </c>
      <c r="H23" s="52">
        <v>0</v>
      </c>
      <c r="I23" s="52">
        <v>16000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52412.19</v>
      </c>
      <c r="U23" s="52">
        <v>20969543.35</v>
      </c>
      <c r="V23" s="52">
        <v>596305.27</v>
      </c>
      <c r="W23" s="52">
        <v>4043178.78</v>
      </c>
      <c r="X23" s="52">
        <v>278819.17</v>
      </c>
      <c r="Y23" s="52">
        <v>6868.79</v>
      </c>
      <c r="Z23" s="52">
        <v>473640.88</v>
      </c>
      <c r="AA23" s="52">
        <v>36889.72</v>
      </c>
      <c r="AB23" s="52">
        <v>19444.45</v>
      </c>
      <c r="AC23" s="52">
        <v>59461.43</v>
      </c>
      <c r="AD23" s="52">
        <v>26401.25</v>
      </c>
      <c r="AE23" s="52">
        <v>5669.59</v>
      </c>
      <c r="AF23" s="52">
        <v>1273996.41</v>
      </c>
      <c r="AG23" s="52">
        <v>59118.45</v>
      </c>
      <c r="AH23" s="52">
        <v>1366116.67</v>
      </c>
      <c r="AI23" s="52">
        <v>1311876.41</v>
      </c>
      <c r="AJ23" s="52">
        <v>32130.86</v>
      </c>
      <c r="AK23" s="52">
        <v>93270.68</v>
      </c>
      <c r="AL23" s="52">
        <v>153417.63</v>
      </c>
      <c r="AM23" s="52">
        <v>26530.89</v>
      </c>
      <c r="AN23" s="52">
        <v>736653.73</v>
      </c>
      <c r="AO23" s="52">
        <v>0</v>
      </c>
      <c r="AP23" s="52">
        <v>0</v>
      </c>
      <c r="AQ23" s="52">
        <v>12260600.55</v>
      </c>
      <c r="AR23" s="52">
        <v>14979.47</v>
      </c>
      <c r="AS23" s="52">
        <v>139663.07</v>
      </c>
      <c r="AT23" s="52">
        <v>714982.94</v>
      </c>
      <c r="AU23" s="52">
        <v>7076132.7</v>
      </c>
      <c r="AV23" s="52">
        <v>325652.39</v>
      </c>
      <c r="AW23" s="52">
        <v>359075.99</v>
      </c>
      <c r="AX23" s="52">
        <v>385970.88</v>
      </c>
      <c r="AY23" s="52">
        <v>306899.32</v>
      </c>
      <c r="AZ23" s="52">
        <v>416758.16</v>
      </c>
      <c r="BA23" s="52">
        <v>320036.75</v>
      </c>
      <c r="BB23" s="52">
        <v>118097.63</v>
      </c>
      <c r="BC23" s="52">
        <v>346747.51</v>
      </c>
      <c r="BD23" s="52">
        <v>122087.2</v>
      </c>
      <c r="BE23" s="52">
        <v>78240.4</v>
      </c>
      <c r="BF23" s="52">
        <v>268246.43</v>
      </c>
      <c r="BG23" s="52">
        <v>200823.97</v>
      </c>
      <c r="BH23" s="52">
        <v>45948.81</v>
      </c>
      <c r="BI23" s="52">
        <v>125522.56</v>
      </c>
      <c r="BJ23" s="52">
        <v>201951.67</v>
      </c>
      <c r="BK23" s="52">
        <v>145075.03</v>
      </c>
      <c r="BL23" s="52">
        <v>200825.77</v>
      </c>
      <c r="BM23" s="52">
        <v>73821.75</v>
      </c>
      <c r="BN23" s="52">
        <v>75696.8</v>
      </c>
      <c r="BO23" s="52">
        <v>149447.63</v>
      </c>
      <c r="BP23" s="52">
        <v>165996.83</v>
      </c>
      <c r="BQ23" s="52">
        <v>136299.06</v>
      </c>
      <c r="BR23" s="52">
        <v>50351.77</v>
      </c>
      <c r="BS23" s="52">
        <v>69171.15</v>
      </c>
      <c r="BT23" s="52">
        <v>85120.78</v>
      </c>
      <c r="BU23" s="52">
        <v>80438.99</v>
      </c>
      <c r="BV23" s="52">
        <v>92763.16</v>
      </c>
      <c r="BW23" s="52">
        <v>68169.23</v>
      </c>
      <c r="BX23" s="52">
        <v>71807.47</v>
      </c>
      <c r="BY23" s="52">
        <v>44178.06</v>
      </c>
      <c r="BZ23" s="52">
        <v>29415.08</v>
      </c>
      <c r="CA23" s="52">
        <v>18948.35</v>
      </c>
      <c r="CB23" s="52">
        <v>63142.5</v>
      </c>
      <c r="CC23" s="52">
        <v>37900.3</v>
      </c>
      <c r="CD23" s="52">
        <v>87510.05</v>
      </c>
      <c r="CE23" s="52">
        <v>276617.92</v>
      </c>
      <c r="CF23" s="52">
        <v>19447.65</v>
      </c>
      <c r="CG23" s="52">
        <v>18769.94</v>
      </c>
      <c r="CH23" s="52">
        <v>12596.93</v>
      </c>
      <c r="CI23" s="52">
        <v>32158.23</v>
      </c>
      <c r="CJ23" s="52">
        <v>22298.36</v>
      </c>
      <c r="CK23" s="52">
        <v>21642.43</v>
      </c>
      <c r="CL23" s="52">
        <v>86863.17</v>
      </c>
      <c r="CM23" s="52">
        <v>21172.46</v>
      </c>
      <c r="CN23" s="52">
        <v>17315.76</v>
      </c>
      <c r="CO23" s="52">
        <v>27763.88</v>
      </c>
      <c r="CP23" s="52">
        <v>48466.37</v>
      </c>
      <c r="CQ23" s="52">
        <v>28958.61</v>
      </c>
      <c r="CR23" s="52">
        <v>34631.1</v>
      </c>
      <c r="CS23" s="52">
        <v>77713.58</v>
      </c>
      <c r="CT23" s="52">
        <v>4899.8</v>
      </c>
      <c r="CU23" s="52">
        <v>27913.36</v>
      </c>
      <c r="CV23" s="52">
        <v>14508.99</v>
      </c>
      <c r="CW23" s="52">
        <v>64129.53</v>
      </c>
      <c r="CX23" s="52">
        <v>4911.68</v>
      </c>
      <c r="CY23" s="52">
        <v>19169.4</v>
      </c>
      <c r="CZ23" s="52">
        <v>13008.65</v>
      </c>
      <c r="DA23" s="52">
        <v>164015.02</v>
      </c>
      <c r="DB23" s="52">
        <v>19866.71</v>
      </c>
      <c r="DC23" s="52">
        <v>38572.84</v>
      </c>
      <c r="DD23" s="52">
        <v>27940.61</v>
      </c>
      <c r="DE23" s="52">
        <v>43965.32</v>
      </c>
      <c r="DF23" s="52">
        <v>21197.12</v>
      </c>
      <c r="DG23" s="52">
        <v>77076.33</v>
      </c>
      <c r="DH23" s="52">
        <v>30066.72</v>
      </c>
      <c r="DI23" s="52">
        <v>24537.41</v>
      </c>
      <c r="DJ23" s="52">
        <v>40938.27</v>
      </c>
      <c r="DK23" s="52">
        <v>13426.25</v>
      </c>
      <c r="DL23" s="52">
        <v>20679.69</v>
      </c>
      <c r="DM23" s="52">
        <v>37600.11</v>
      </c>
      <c r="DN23" s="52">
        <v>1945.49</v>
      </c>
      <c r="DO23" s="52">
        <v>30176.19</v>
      </c>
      <c r="DP23" s="52">
        <v>12620</v>
      </c>
      <c r="DQ23" s="52">
        <v>69337.13</v>
      </c>
      <c r="DR23" s="52">
        <v>39749.56</v>
      </c>
      <c r="DS23" s="43">
        <v>22885.58</v>
      </c>
      <c r="DT23" s="43">
        <v>12980.46</v>
      </c>
      <c r="DU23" s="43">
        <v>9693.5</v>
      </c>
      <c r="DV23" s="43">
        <v>15941.5</v>
      </c>
      <c r="DW23" s="43">
        <v>9528.57</v>
      </c>
      <c r="DX23" s="43">
        <v>13717.38</v>
      </c>
      <c r="DY23" s="43">
        <v>14577.71</v>
      </c>
    </row>
    <row r="24" s="43" customFormat="1" spans="1:129">
      <c r="A24" s="51" t="s">
        <v>98</v>
      </c>
      <c r="B24" s="52" t="s">
        <v>99</v>
      </c>
      <c r="C24" s="52">
        <v>37114530.08</v>
      </c>
      <c r="D24" s="52">
        <v>-12770000</v>
      </c>
      <c r="E24" s="52">
        <v>1520402.16</v>
      </c>
      <c r="F24" s="52">
        <v>117254.56</v>
      </c>
      <c r="G24" s="52">
        <v>76433.66</v>
      </c>
      <c r="H24" s="52">
        <v>438666.34</v>
      </c>
      <c r="I24" s="52">
        <v>1173665.65</v>
      </c>
      <c r="J24" s="52">
        <v>891528.27</v>
      </c>
      <c r="K24" s="52">
        <v>936362.33</v>
      </c>
      <c r="L24" s="52">
        <v>1699326.11</v>
      </c>
      <c r="M24" s="52">
        <v>495941.08</v>
      </c>
      <c r="N24" s="52">
        <v>794109.91</v>
      </c>
      <c r="O24" s="52">
        <v>558069.19</v>
      </c>
      <c r="P24" s="52">
        <v>560122.19</v>
      </c>
      <c r="Q24" s="52">
        <v>0</v>
      </c>
      <c r="R24" s="52">
        <v>0</v>
      </c>
      <c r="S24" s="52">
        <v>962123.33</v>
      </c>
      <c r="T24" s="52">
        <v>596808.28</v>
      </c>
      <c r="U24" s="52">
        <v>25806593.74</v>
      </c>
      <c r="V24" s="52">
        <v>3343374.33</v>
      </c>
      <c r="W24" s="52">
        <v>7622338.5</v>
      </c>
      <c r="X24" s="52">
        <v>2291410.45</v>
      </c>
      <c r="Y24" s="52">
        <v>468606.02</v>
      </c>
      <c r="Z24" s="52">
        <v>887850.89</v>
      </c>
      <c r="AA24" s="52">
        <v>276669.66</v>
      </c>
      <c r="AB24" s="52">
        <v>1239407.08</v>
      </c>
      <c r="AC24" s="52">
        <v>470840.68</v>
      </c>
      <c r="AD24" s="52">
        <v>642518.34</v>
      </c>
      <c r="AE24" s="52">
        <v>308413.99</v>
      </c>
      <c r="AF24" s="52">
        <v>2068568.99</v>
      </c>
      <c r="AG24" s="52">
        <v>2902615.33</v>
      </c>
      <c r="AH24" s="52">
        <v>794945.66</v>
      </c>
      <c r="AI24" s="52">
        <v>905276.19</v>
      </c>
      <c r="AJ24" s="52">
        <v>894277.87</v>
      </c>
      <c r="AK24" s="52">
        <v>645964.78</v>
      </c>
      <c r="AL24" s="52">
        <v>751167.8</v>
      </c>
      <c r="AM24" s="52">
        <v>972024.63</v>
      </c>
      <c r="AN24" s="52">
        <v>1558414.12</v>
      </c>
      <c r="AO24" s="52">
        <v>872225.85</v>
      </c>
      <c r="AP24" s="52">
        <v>847348</v>
      </c>
      <c r="AQ24" s="52">
        <v>1064522.01</v>
      </c>
      <c r="AR24" s="52">
        <v>264986.68</v>
      </c>
      <c r="AS24" s="52">
        <v>364513.32</v>
      </c>
      <c r="AT24" s="52">
        <v>818686.75</v>
      </c>
      <c r="AU24" s="52">
        <v>19043872.38</v>
      </c>
      <c r="AV24" s="52">
        <v>754074.72</v>
      </c>
      <c r="AW24" s="52">
        <v>777841.32</v>
      </c>
      <c r="AX24" s="52">
        <v>854385.29</v>
      </c>
      <c r="AY24" s="52">
        <v>699173.97</v>
      </c>
      <c r="AZ24" s="52">
        <v>750813.7</v>
      </c>
      <c r="BA24" s="52">
        <v>712910.08</v>
      </c>
      <c r="BB24" s="52">
        <v>257429.6</v>
      </c>
      <c r="BC24" s="52">
        <v>754579.2</v>
      </c>
      <c r="BD24" s="52">
        <v>495908.25</v>
      </c>
      <c r="BE24" s="52">
        <v>467467.45</v>
      </c>
      <c r="BF24" s="52">
        <v>557904.26</v>
      </c>
      <c r="BG24" s="52">
        <v>552344.83</v>
      </c>
      <c r="BH24" s="52">
        <v>404750.4</v>
      </c>
      <c r="BI24" s="52">
        <v>312298.4</v>
      </c>
      <c r="BJ24" s="52">
        <v>406444.19</v>
      </c>
      <c r="BK24" s="52">
        <v>390146.48</v>
      </c>
      <c r="BL24" s="52">
        <v>336638.8</v>
      </c>
      <c r="BM24" s="52">
        <v>202840.43</v>
      </c>
      <c r="BN24" s="52">
        <v>228842.57</v>
      </c>
      <c r="BO24" s="52">
        <v>278726.7</v>
      </c>
      <c r="BP24" s="52">
        <v>465041.03</v>
      </c>
      <c r="BQ24" s="52">
        <v>240821.42</v>
      </c>
      <c r="BR24" s="52">
        <v>176595.72</v>
      </c>
      <c r="BS24" s="52">
        <v>218758.9</v>
      </c>
      <c r="BT24" s="52">
        <v>249187.67</v>
      </c>
      <c r="BU24" s="52">
        <v>221743.64</v>
      </c>
      <c r="BV24" s="52">
        <v>255892.3</v>
      </c>
      <c r="BW24" s="52">
        <v>167742.95</v>
      </c>
      <c r="BX24" s="52">
        <v>327499.58</v>
      </c>
      <c r="BY24" s="52">
        <v>120243.25</v>
      </c>
      <c r="BZ24" s="52">
        <v>124134.25</v>
      </c>
      <c r="CA24" s="52">
        <v>77395.8</v>
      </c>
      <c r="CB24" s="52">
        <v>144365</v>
      </c>
      <c r="CC24" s="52">
        <v>218972.75</v>
      </c>
      <c r="CD24" s="52">
        <v>272552.24</v>
      </c>
      <c r="CE24" s="52">
        <v>314591.13</v>
      </c>
      <c r="CF24" s="52">
        <v>105231.86</v>
      </c>
      <c r="CG24" s="52">
        <v>110694.48</v>
      </c>
      <c r="CH24" s="52">
        <v>75875.71</v>
      </c>
      <c r="CI24" s="52">
        <v>105565.68</v>
      </c>
      <c r="CJ24" s="52">
        <v>62427.4</v>
      </c>
      <c r="CK24" s="52">
        <v>187758.7</v>
      </c>
      <c r="CL24" s="52">
        <v>136460.14</v>
      </c>
      <c r="CM24" s="52">
        <v>133262.68</v>
      </c>
      <c r="CN24" s="52">
        <v>135967.5</v>
      </c>
      <c r="CO24" s="52">
        <v>105017.51</v>
      </c>
      <c r="CP24" s="52">
        <v>162937.64</v>
      </c>
      <c r="CQ24" s="52">
        <v>96039.88</v>
      </c>
      <c r="CR24" s="52">
        <v>113142</v>
      </c>
      <c r="CS24" s="52">
        <v>173200.77</v>
      </c>
      <c r="CT24" s="52">
        <v>99830.22</v>
      </c>
      <c r="CU24" s="52">
        <v>126733.24</v>
      </c>
      <c r="CV24" s="52">
        <v>101109.8</v>
      </c>
      <c r="CW24" s="52">
        <v>109973.32</v>
      </c>
      <c r="CX24" s="52">
        <v>38276.49</v>
      </c>
      <c r="CY24" s="52">
        <v>142407.5</v>
      </c>
      <c r="CZ24" s="52">
        <v>107568.55</v>
      </c>
      <c r="DA24" s="52">
        <v>146678.55</v>
      </c>
      <c r="DB24" s="52">
        <v>188181.25</v>
      </c>
      <c r="DC24" s="52">
        <v>212874.76</v>
      </c>
      <c r="DD24" s="52">
        <v>145445.25</v>
      </c>
      <c r="DE24" s="52">
        <v>114395.82</v>
      </c>
      <c r="DF24" s="52">
        <v>124300</v>
      </c>
      <c r="DG24" s="52">
        <v>256899.76</v>
      </c>
      <c r="DH24" s="52">
        <v>135052.44</v>
      </c>
      <c r="DI24" s="52">
        <v>142798.87</v>
      </c>
      <c r="DJ24" s="52">
        <v>139735.37</v>
      </c>
      <c r="DK24" s="52">
        <v>88238.89</v>
      </c>
      <c r="DL24" s="52">
        <v>101551.5</v>
      </c>
      <c r="DM24" s="52">
        <v>120033.9</v>
      </c>
      <c r="DN24" s="52">
        <v>58780</v>
      </c>
      <c r="DO24" s="52">
        <v>142827.7</v>
      </c>
      <c r="DP24" s="52">
        <v>100659</v>
      </c>
      <c r="DQ24" s="52">
        <v>152488</v>
      </c>
      <c r="DR24" s="52">
        <v>87940.4</v>
      </c>
      <c r="DS24" s="43">
        <v>36443.67</v>
      </c>
      <c r="DT24" s="43">
        <v>55998</v>
      </c>
      <c r="DU24" s="43">
        <v>52927.41</v>
      </c>
      <c r="DV24" s="43">
        <v>54491</v>
      </c>
      <c r="DW24" s="43">
        <v>45800</v>
      </c>
      <c r="DX24" s="43">
        <v>65391.5</v>
      </c>
      <c r="DY24" s="43">
        <v>53400</v>
      </c>
    </row>
    <row r="25" s="43" customFormat="1" spans="1:129">
      <c r="A25" s="51"/>
      <c r="B25" s="52" t="s">
        <v>100</v>
      </c>
      <c r="C25" s="52">
        <v>-337880</v>
      </c>
      <c r="D25" s="52">
        <v>-7374333</v>
      </c>
      <c r="E25" s="52">
        <v>2164291</v>
      </c>
      <c r="F25" s="52">
        <v>87992</v>
      </c>
      <c r="G25" s="52">
        <v>24682</v>
      </c>
      <c r="H25" s="52">
        <v>223030</v>
      </c>
      <c r="I25" s="52">
        <v>534738</v>
      </c>
      <c r="J25" s="52">
        <v>423862</v>
      </c>
      <c r="K25" s="52">
        <v>547521</v>
      </c>
      <c r="L25" s="52">
        <v>1376026</v>
      </c>
      <c r="M25" s="52">
        <v>363300</v>
      </c>
      <c r="N25" s="52">
        <v>493233</v>
      </c>
      <c r="O25" s="52">
        <v>385256</v>
      </c>
      <c r="P25" s="52">
        <v>412522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2">
        <v>0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2">
        <v>0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2">
        <v>0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  <c r="BR25" s="52">
        <v>0</v>
      </c>
      <c r="BS25" s="52">
        <v>0</v>
      </c>
      <c r="BT25" s="52">
        <v>0</v>
      </c>
      <c r="BU25" s="52">
        <v>0</v>
      </c>
      <c r="BV25" s="52">
        <v>0</v>
      </c>
      <c r="BW25" s="52">
        <v>0</v>
      </c>
      <c r="BX25" s="52">
        <v>0</v>
      </c>
      <c r="BY25" s="52">
        <v>0</v>
      </c>
      <c r="BZ25" s="52">
        <v>0</v>
      </c>
      <c r="CA25" s="52">
        <v>0</v>
      </c>
      <c r="CB25" s="52">
        <v>0</v>
      </c>
      <c r="CC25" s="52">
        <v>0</v>
      </c>
      <c r="CD25" s="52">
        <v>0</v>
      </c>
      <c r="CE25" s="52">
        <v>0</v>
      </c>
      <c r="CF25" s="52">
        <v>0</v>
      </c>
      <c r="CG25" s="52">
        <v>0</v>
      </c>
      <c r="CH25" s="52">
        <v>0</v>
      </c>
      <c r="CI25" s="52">
        <v>0</v>
      </c>
      <c r="CJ25" s="52">
        <v>0</v>
      </c>
      <c r="CK25" s="52">
        <v>0</v>
      </c>
      <c r="CL25" s="52">
        <v>0</v>
      </c>
      <c r="CM25" s="52">
        <v>0</v>
      </c>
      <c r="CN25" s="52">
        <v>0</v>
      </c>
      <c r="CO25" s="52">
        <v>0</v>
      </c>
      <c r="CP25" s="52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52">
        <v>0</v>
      </c>
      <c r="DD25" s="52">
        <v>0</v>
      </c>
      <c r="DE25" s="52">
        <v>0</v>
      </c>
      <c r="DF25" s="52">
        <v>0</v>
      </c>
      <c r="DG25" s="52">
        <v>0</v>
      </c>
      <c r="DH25" s="52">
        <v>0</v>
      </c>
      <c r="DI25" s="52">
        <v>0</v>
      </c>
      <c r="DJ25" s="52">
        <v>0</v>
      </c>
      <c r="DK25" s="52">
        <v>0</v>
      </c>
      <c r="DL25" s="52">
        <v>0</v>
      </c>
      <c r="DM25" s="52">
        <v>0</v>
      </c>
      <c r="DN25" s="52">
        <v>0</v>
      </c>
      <c r="DO25" s="52">
        <v>0</v>
      </c>
      <c r="DP25" s="52">
        <v>0</v>
      </c>
      <c r="DQ25" s="52">
        <v>0</v>
      </c>
      <c r="DR25" s="52">
        <v>0</v>
      </c>
      <c r="DS25" s="43">
        <v>0</v>
      </c>
      <c r="DT25" s="43">
        <v>0</v>
      </c>
      <c r="DU25" s="43">
        <v>0</v>
      </c>
      <c r="DV25" s="43">
        <v>0</v>
      </c>
      <c r="DW25" s="43">
        <v>0</v>
      </c>
      <c r="DX25" s="43">
        <v>0</v>
      </c>
      <c r="DY25" s="43">
        <v>0</v>
      </c>
    </row>
    <row r="26" s="43" customFormat="1" spans="1:129">
      <c r="A26" s="51"/>
      <c r="B26" s="52" t="s">
        <v>101</v>
      </c>
      <c r="C26" s="52">
        <v>3618283.1</v>
      </c>
      <c r="D26" s="52">
        <v>0</v>
      </c>
      <c r="E26" s="52">
        <v>49000</v>
      </c>
      <c r="F26" s="52">
        <v>12750</v>
      </c>
      <c r="G26" s="52">
        <v>2900</v>
      </c>
      <c r="H26" s="52">
        <v>19000</v>
      </c>
      <c r="I26" s="52">
        <v>65300</v>
      </c>
      <c r="J26" s="52">
        <v>50699.7</v>
      </c>
      <c r="K26" s="52">
        <v>69117.27</v>
      </c>
      <c r="L26" s="52">
        <v>119588.77</v>
      </c>
      <c r="M26" s="52">
        <v>28800</v>
      </c>
      <c r="N26" s="52">
        <v>83000</v>
      </c>
      <c r="O26" s="52">
        <v>33100</v>
      </c>
      <c r="P26" s="52">
        <v>39061.26</v>
      </c>
      <c r="Q26" s="52">
        <v>0</v>
      </c>
      <c r="R26" s="52">
        <v>0</v>
      </c>
      <c r="S26" s="52">
        <v>28300</v>
      </c>
      <c r="T26" s="52">
        <v>28190</v>
      </c>
      <c r="U26" s="52">
        <v>1332509.53</v>
      </c>
      <c r="V26" s="52">
        <v>142653.87</v>
      </c>
      <c r="W26" s="52">
        <v>1396580.8</v>
      </c>
      <c r="X26" s="52">
        <v>117731.9</v>
      </c>
      <c r="Y26" s="52">
        <v>24820</v>
      </c>
      <c r="Z26" s="52">
        <v>38707</v>
      </c>
      <c r="AA26" s="52">
        <v>16370.1</v>
      </c>
      <c r="AB26" s="52">
        <v>43184.82</v>
      </c>
      <c r="AC26" s="52">
        <v>19571.95</v>
      </c>
      <c r="AD26" s="52">
        <v>27615.4</v>
      </c>
      <c r="AE26" s="52">
        <v>13100</v>
      </c>
      <c r="AF26" s="52">
        <v>108445.39</v>
      </c>
      <c r="AG26" s="52">
        <v>1163286.7</v>
      </c>
      <c r="AH26" s="52">
        <v>43950</v>
      </c>
      <c r="AI26" s="52">
        <v>40183.31</v>
      </c>
      <c r="AJ26" s="52">
        <v>53168.97</v>
      </c>
      <c r="AK26" s="52">
        <v>31000</v>
      </c>
      <c r="AL26" s="52">
        <v>33562.93</v>
      </c>
      <c r="AM26" s="52">
        <v>40900</v>
      </c>
      <c r="AN26" s="52">
        <v>77600</v>
      </c>
      <c r="AO26" s="52">
        <v>47500</v>
      </c>
      <c r="AP26" s="52">
        <v>83542.96</v>
      </c>
      <c r="AQ26" s="52">
        <v>46543.2</v>
      </c>
      <c r="AR26" s="52">
        <v>12400</v>
      </c>
      <c r="AS26" s="52">
        <v>18645.98</v>
      </c>
      <c r="AT26" s="52">
        <v>19800</v>
      </c>
      <c r="AU26" s="52">
        <v>985577.39</v>
      </c>
      <c r="AV26" s="52">
        <v>19000</v>
      </c>
      <c r="AW26" s="52">
        <v>28600</v>
      </c>
      <c r="AX26" s="52">
        <v>42300</v>
      </c>
      <c r="AY26" s="52">
        <v>23477.79</v>
      </c>
      <c r="AZ26" s="52">
        <v>20755.86</v>
      </c>
      <c r="BA26" s="52">
        <v>21200</v>
      </c>
      <c r="BB26" s="52">
        <v>15600</v>
      </c>
      <c r="BC26" s="52">
        <v>18000</v>
      </c>
      <c r="BD26" s="52">
        <v>17912</v>
      </c>
      <c r="BE26" s="52">
        <v>26358.9</v>
      </c>
      <c r="BF26" s="52">
        <v>16000</v>
      </c>
      <c r="BG26" s="52">
        <v>23660</v>
      </c>
      <c r="BH26" s="52">
        <v>16000</v>
      </c>
      <c r="BI26" s="52">
        <v>11092</v>
      </c>
      <c r="BJ26" s="52">
        <v>13200</v>
      </c>
      <c r="BK26" s="52">
        <v>15924</v>
      </c>
      <c r="BL26" s="52">
        <v>12400</v>
      </c>
      <c r="BM26" s="52">
        <v>10800</v>
      </c>
      <c r="BN26" s="52">
        <v>10400</v>
      </c>
      <c r="BO26" s="52">
        <v>9800</v>
      </c>
      <c r="BP26" s="52">
        <v>21970</v>
      </c>
      <c r="BQ26" s="52">
        <v>11400</v>
      </c>
      <c r="BR26" s="52">
        <v>9800</v>
      </c>
      <c r="BS26" s="52">
        <v>10459.41</v>
      </c>
      <c r="BT26" s="52">
        <v>11000</v>
      </c>
      <c r="BU26" s="52">
        <v>10400</v>
      </c>
      <c r="BV26" s="52">
        <v>10126.25</v>
      </c>
      <c r="BW26" s="52">
        <v>12000</v>
      </c>
      <c r="BX26" s="52">
        <v>13940.23</v>
      </c>
      <c r="BY26" s="52">
        <v>7400</v>
      </c>
      <c r="BZ26" s="52">
        <v>11062.02</v>
      </c>
      <c r="CA26" s="52">
        <v>6155.5</v>
      </c>
      <c r="CB26" s="52">
        <v>12598.2</v>
      </c>
      <c r="CC26" s="52">
        <v>11566.5</v>
      </c>
      <c r="CD26" s="52">
        <v>12400</v>
      </c>
      <c r="CE26" s="52">
        <v>16931.17</v>
      </c>
      <c r="CF26" s="52">
        <v>13000</v>
      </c>
      <c r="CG26" s="52">
        <v>8400</v>
      </c>
      <c r="CH26" s="52">
        <v>10400</v>
      </c>
      <c r="CI26" s="52">
        <v>8400</v>
      </c>
      <c r="CJ26" s="52">
        <v>7887.87</v>
      </c>
      <c r="CK26" s="52">
        <v>15000</v>
      </c>
      <c r="CL26" s="52">
        <v>12300</v>
      </c>
      <c r="CM26" s="52">
        <v>9400</v>
      </c>
      <c r="CN26" s="52">
        <v>10000</v>
      </c>
      <c r="CO26" s="52">
        <v>8548.9</v>
      </c>
      <c r="CP26" s="52">
        <v>7400</v>
      </c>
      <c r="CQ26" s="52">
        <v>11800</v>
      </c>
      <c r="CR26" s="52">
        <v>9770.3</v>
      </c>
      <c r="CS26" s="52">
        <v>13000</v>
      </c>
      <c r="CT26" s="52">
        <v>11891.97</v>
      </c>
      <c r="CU26" s="52">
        <v>14478.3</v>
      </c>
      <c r="CV26" s="52">
        <v>12000</v>
      </c>
      <c r="CW26" s="52">
        <v>7477.2</v>
      </c>
      <c r="CX26" s="52">
        <v>6800</v>
      </c>
      <c r="CY26" s="52">
        <v>11400</v>
      </c>
      <c r="CZ26" s="52">
        <v>10828.1</v>
      </c>
      <c r="DA26" s="52">
        <v>8390.8</v>
      </c>
      <c r="DB26" s="52">
        <v>7400</v>
      </c>
      <c r="DC26" s="52">
        <v>11400</v>
      </c>
      <c r="DD26" s="52">
        <v>6300</v>
      </c>
      <c r="DE26" s="52">
        <v>12288.52</v>
      </c>
      <c r="DF26" s="52">
        <v>7400</v>
      </c>
      <c r="DG26" s="52">
        <v>11000</v>
      </c>
      <c r="DH26" s="52">
        <v>9547.77</v>
      </c>
      <c r="DI26" s="52">
        <v>9400</v>
      </c>
      <c r="DJ26" s="52">
        <v>8400</v>
      </c>
      <c r="DK26" s="52">
        <v>7075.86</v>
      </c>
      <c r="DL26" s="52">
        <v>7400</v>
      </c>
      <c r="DM26" s="52">
        <v>12000</v>
      </c>
      <c r="DN26" s="52">
        <v>5800</v>
      </c>
      <c r="DO26" s="52">
        <v>8850.97</v>
      </c>
      <c r="DP26" s="52">
        <v>9500.4</v>
      </c>
      <c r="DQ26" s="52">
        <v>11589.6</v>
      </c>
      <c r="DR26" s="52">
        <v>9400</v>
      </c>
      <c r="DS26" s="43">
        <v>2000</v>
      </c>
      <c r="DT26" s="43">
        <v>5800</v>
      </c>
      <c r="DU26" s="43">
        <v>6714</v>
      </c>
      <c r="DV26" s="43">
        <v>6600</v>
      </c>
      <c r="DW26" s="43">
        <v>4647</v>
      </c>
      <c r="DX26" s="43">
        <v>7400</v>
      </c>
      <c r="DY26" s="43">
        <v>7400</v>
      </c>
    </row>
    <row r="27" s="43" customFormat="1" spans="1:129">
      <c r="A27" s="51"/>
      <c r="B27" s="52" t="s">
        <v>102</v>
      </c>
      <c r="C27" s="52">
        <v>30732.12</v>
      </c>
      <c r="D27" s="52">
        <v>0</v>
      </c>
      <c r="E27" s="52">
        <v>0</v>
      </c>
      <c r="F27" s="52">
        <v>0</v>
      </c>
      <c r="G27" s="52">
        <v>0</v>
      </c>
      <c r="H27" s="52">
        <v>1224</v>
      </c>
      <c r="I27" s="52">
        <v>10412.5</v>
      </c>
      <c r="J27" s="52">
        <v>2604.6</v>
      </c>
      <c r="K27" s="52">
        <v>0</v>
      </c>
      <c r="L27" s="52">
        <v>3290.6</v>
      </c>
      <c r="M27" s="52">
        <v>0</v>
      </c>
      <c r="N27" s="52">
        <v>0</v>
      </c>
      <c r="O27" s="52">
        <v>4879.08</v>
      </c>
      <c r="P27" s="52">
        <v>499</v>
      </c>
      <c r="Q27" s="52">
        <v>0</v>
      </c>
      <c r="R27" s="52">
        <v>0</v>
      </c>
      <c r="S27" s="52">
        <v>0</v>
      </c>
      <c r="T27" s="52">
        <v>0</v>
      </c>
      <c r="U27" s="52">
        <v>4729.3</v>
      </c>
      <c r="V27" s="52">
        <v>0</v>
      </c>
      <c r="W27" s="52">
        <v>2398.9</v>
      </c>
      <c r="X27" s="52">
        <v>694.14</v>
      </c>
      <c r="Y27" s="52">
        <v>0</v>
      </c>
      <c r="Z27" s="52">
        <v>0</v>
      </c>
      <c r="AA27" s="52">
        <v>0</v>
      </c>
      <c r="AB27" s="52">
        <v>0</v>
      </c>
      <c r="AC27" s="52">
        <v>0</v>
      </c>
      <c r="AD27" s="52">
        <v>2398.9</v>
      </c>
      <c r="AE27" s="52">
        <v>0</v>
      </c>
      <c r="AF27" s="52">
        <v>0</v>
      </c>
      <c r="AG27" s="52">
        <v>0</v>
      </c>
      <c r="AH27" s="52">
        <v>0</v>
      </c>
      <c r="AI27" s="52">
        <v>0</v>
      </c>
      <c r="AJ27" s="52">
        <v>0</v>
      </c>
      <c r="AK27" s="52">
        <v>0</v>
      </c>
      <c r="AL27" s="52">
        <v>694.14</v>
      </c>
      <c r="AM27" s="52">
        <v>0</v>
      </c>
      <c r="AN27" s="52">
        <v>1022</v>
      </c>
      <c r="AO27" s="52">
        <v>1754</v>
      </c>
      <c r="AP27" s="52">
        <v>0</v>
      </c>
      <c r="AQ27" s="52">
        <v>1481</v>
      </c>
      <c r="AR27" s="52">
        <v>0</v>
      </c>
      <c r="AS27" s="52">
        <v>0</v>
      </c>
      <c r="AT27" s="52">
        <v>184.5</v>
      </c>
      <c r="AU27" s="52">
        <v>287.8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>
        <v>0</v>
      </c>
      <c r="BB27" s="52">
        <v>0</v>
      </c>
      <c r="BC27" s="52">
        <v>0</v>
      </c>
      <c r="BD27" s="52">
        <v>0</v>
      </c>
      <c r="BE27" s="52">
        <v>0</v>
      </c>
      <c r="BF27" s="52">
        <v>0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120</v>
      </c>
      <c r="BO27" s="52">
        <v>0</v>
      </c>
      <c r="BP27" s="52">
        <v>0</v>
      </c>
      <c r="BQ27" s="52">
        <v>0</v>
      </c>
      <c r="BR27" s="52">
        <v>0</v>
      </c>
      <c r="BS27" s="52">
        <v>0</v>
      </c>
      <c r="BT27" s="52">
        <v>0</v>
      </c>
      <c r="BU27" s="52">
        <v>0</v>
      </c>
      <c r="BV27" s="52">
        <v>0</v>
      </c>
      <c r="BW27" s="52">
        <v>0</v>
      </c>
      <c r="BX27" s="52">
        <v>0</v>
      </c>
      <c r="BY27" s="52">
        <v>0</v>
      </c>
      <c r="BZ27" s="52">
        <v>0</v>
      </c>
      <c r="CA27" s="52">
        <v>0</v>
      </c>
      <c r="CB27" s="52">
        <v>0</v>
      </c>
      <c r="CC27" s="52">
        <v>0</v>
      </c>
      <c r="CD27" s="52">
        <v>0</v>
      </c>
      <c r="CE27" s="52">
        <v>0</v>
      </c>
      <c r="CF27" s="52">
        <v>0</v>
      </c>
      <c r="CG27" s="52">
        <v>0</v>
      </c>
      <c r="CH27" s="52">
        <v>0</v>
      </c>
      <c r="CI27" s="52">
        <v>0</v>
      </c>
      <c r="CJ27" s="52">
        <v>0</v>
      </c>
      <c r="CK27" s="52">
        <v>36</v>
      </c>
      <c r="CL27" s="52">
        <v>0</v>
      </c>
      <c r="CM27" s="52">
        <v>131.8</v>
      </c>
      <c r="CN27" s="52">
        <v>0</v>
      </c>
      <c r="CO27" s="52">
        <v>0</v>
      </c>
      <c r="CP27" s="52">
        <v>0</v>
      </c>
      <c r="CQ27" s="52">
        <v>0</v>
      </c>
      <c r="CR27" s="52">
        <v>0</v>
      </c>
      <c r="CS27" s="52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>
        <v>0</v>
      </c>
      <c r="DH27" s="52">
        <v>0</v>
      </c>
      <c r="DI27" s="52">
        <v>0</v>
      </c>
      <c r="DJ27" s="52">
        <v>0</v>
      </c>
      <c r="DK27" s="52">
        <v>0</v>
      </c>
      <c r="DL27" s="52">
        <v>0</v>
      </c>
      <c r="DM27" s="52">
        <v>0</v>
      </c>
      <c r="DN27" s="52">
        <v>0</v>
      </c>
      <c r="DO27" s="52">
        <v>0</v>
      </c>
      <c r="DP27" s="52">
        <v>0</v>
      </c>
      <c r="DQ27" s="52">
        <v>0</v>
      </c>
      <c r="DR27" s="52">
        <v>0</v>
      </c>
      <c r="DS27" s="43">
        <v>0</v>
      </c>
      <c r="DT27" s="43">
        <v>0</v>
      </c>
      <c r="DU27" s="43">
        <v>0</v>
      </c>
      <c r="DV27" s="43">
        <v>0</v>
      </c>
      <c r="DW27" s="43">
        <v>0</v>
      </c>
      <c r="DX27" s="43">
        <v>0</v>
      </c>
      <c r="DY27" s="43">
        <v>0</v>
      </c>
    </row>
    <row r="28" s="43" customFormat="1" spans="1:129">
      <c r="A28" s="51"/>
      <c r="B28" s="52" t="s">
        <v>103</v>
      </c>
      <c r="C28" s="52">
        <v>931728.56</v>
      </c>
      <c r="D28" s="52">
        <v>5454.78</v>
      </c>
      <c r="E28" s="52">
        <v>0</v>
      </c>
      <c r="F28" s="52">
        <v>0</v>
      </c>
      <c r="G28" s="52">
        <v>0</v>
      </c>
      <c r="H28" s="52">
        <v>79890.38</v>
      </c>
      <c r="I28" s="52">
        <v>0</v>
      </c>
      <c r="J28" s="52">
        <v>181524.08</v>
      </c>
      <c r="K28" s="52">
        <v>0</v>
      </c>
      <c r="L28" s="52">
        <v>168333.45</v>
      </c>
      <c r="M28" s="52">
        <v>0</v>
      </c>
      <c r="N28" s="52">
        <v>0</v>
      </c>
      <c r="O28" s="52">
        <v>0</v>
      </c>
      <c r="P28" s="52">
        <v>0</v>
      </c>
      <c r="Q28" s="52">
        <v>0</v>
      </c>
      <c r="R28" s="52">
        <v>0</v>
      </c>
      <c r="S28" s="52">
        <v>0</v>
      </c>
      <c r="T28" s="52">
        <v>0</v>
      </c>
      <c r="U28" s="52">
        <v>470041.33</v>
      </c>
      <c r="V28" s="52">
        <v>10453.79</v>
      </c>
      <c r="W28" s="52">
        <v>16030.75</v>
      </c>
      <c r="X28" s="52">
        <v>0</v>
      </c>
      <c r="Y28" s="52">
        <v>10453.79</v>
      </c>
      <c r="Z28" s="52">
        <v>0</v>
      </c>
      <c r="AA28" s="52">
        <v>0</v>
      </c>
      <c r="AB28" s="52">
        <v>0</v>
      </c>
      <c r="AC28" s="52">
        <v>0</v>
      </c>
      <c r="AD28" s="52">
        <v>0</v>
      </c>
      <c r="AE28" s="52">
        <v>0</v>
      </c>
      <c r="AF28" s="52">
        <v>10146.38</v>
      </c>
      <c r="AG28" s="52">
        <v>2558.42</v>
      </c>
      <c r="AH28" s="52">
        <v>0</v>
      </c>
      <c r="AI28" s="52">
        <v>3325.95</v>
      </c>
      <c r="AJ28" s="52">
        <v>0</v>
      </c>
      <c r="AK28" s="52">
        <v>0</v>
      </c>
      <c r="AL28" s="52">
        <v>0</v>
      </c>
      <c r="AM28" s="52">
        <v>20279.25</v>
      </c>
      <c r="AN28" s="52">
        <v>22823.26</v>
      </c>
      <c r="AO28" s="52">
        <v>0</v>
      </c>
      <c r="AP28" s="52">
        <v>366873.79</v>
      </c>
      <c r="AQ28" s="52">
        <v>255.84</v>
      </c>
      <c r="AR28" s="52">
        <v>0</v>
      </c>
      <c r="AS28" s="52">
        <v>0</v>
      </c>
      <c r="AT28" s="52">
        <v>11904.76</v>
      </c>
      <c r="AU28" s="52">
        <v>47904.43</v>
      </c>
      <c r="AV28" s="52">
        <v>0</v>
      </c>
      <c r="AW28" s="52">
        <v>0</v>
      </c>
      <c r="AX28" s="52">
        <v>0</v>
      </c>
      <c r="AY28" s="52">
        <v>0</v>
      </c>
      <c r="AZ28" s="52">
        <v>0</v>
      </c>
      <c r="BA28" s="52">
        <v>0</v>
      </c>
      <c r="BB28" s="52">
        <v>0</v>
      </c>
      <c r="BC28" s="52">
        <v>0</v>
      </c>
      <c r="BD28" s="52">
        <v>0</v>
      </c>
      <c r="BE28" s="52">
        <v>0</v>
      </c>
      <c r="BF28" s="52">
        <v>0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1210.23</v>
      </c>
      <c r="BR28" s="52">
        <v>5829.54</v>
      </c>
      <c r="BS28" s="52">
        <v>0</v>
      </c>
      <c r="BT28" s="52">
        <v>0</v>
      </c>
      <c r="BU28" s="52">
        <v>0</v>
      </c>
      <c r="BV28" s="52">
        <v>0</v>
      </c>
      <c r="BW28" s="52">
        <v>0</v>
      </c>
      <c r="BX28" s="52">
        <v>0</v>
      </c>
      <c r="BY28" s="52">
        <v>0</v>
      </c>
      <c r="BZ28" s="52">
        <v>0</v>
      </c>
      <c r="CA28" s="52">
        <v>0</v>
      </c>
      <c r="CB28" s="52">
        <v>0</v>
      </c>
      <c r="CC28" s="52">
        <v>0</v>
      </c>
      <c r="CD28" s="52">
        <v>0</v>
      </c>
      <c r="CE28" s="52">
        <v>0</v>
      </c>
      <c r="CF28" s="52">
        <v>0</v>
      </c>
      <c r="CG28" s="52">
        <v>2400</v>
      </c>
      <c r="CH28" s="52">
        <v>0</v>
      </c>
      <c r="CI28" s="52">
        <v>0</v>
      </c>
      <c r="CJ28" s="52">
        <v>0</v>
      </c>
      <c r="CK28" s="52">
        <v>0</v>
      </c>
      <c r="CL28" s="52">
        <v>0</v>
      </c>
      <c r="CM28" s="52">
        <v>0</v>
      </c>
      <c r="CN28" s="52">
        <v>0</v>
      </c>
      <c r="CO28" s="52">
        <v>0</v>
      </c>
      <c r="CP28" s="52">
        <v>0</v>
      </c>
      <c r="CQ28" s="52">
        <v>0</v>
      </c>
      <c r="CR28" s="52">
        <v>750</v>
      </c>
      <c r="CS28" s="52">
        <v>11904.76</v>
      </c>
      <c r="CT28" s="52">
        <v>0</v>
      </c>
      <c r="CU28" s="52">
        <v>0</v>
      </c>
      <c r="CV28" s="52">
        <v>0</v>
      </c>
      <c r="CW28" s="52">
        <v>0</v>
      </c>
      <c r="CX28" s="52">
        <v>0</v>
      </c>
      <c r="CY28" s="52">
        <v>11904.76</v>
      </c>
      <c r="CZ28" s="52">
        <v>0</v>
      </c>
      <c r="DA28" s="52">
        <v>11905.14</v>
      </c>
      <c r="DB28" s="52">
        <v>0</v>
      </c>
      <c r="DC28" s="52">
        <v>0</v>
      </c>
      <c r="DD28" s="52">
        <v>0</v>
      </c>
      <c r="DE28" s="52">
        <v>0</v>
      </c>
      <c r="DF28" s="52">
        <v>0</v>
      </c>
      <c r="DG28" s="52">
        <v>0</v>
      </c>
      <c r="DH28" s="52">
        <v>0</v>
      </c>
      <c r="DI28" s="52">
        <v>0</v>
      </c>
      <c r="DJ28" s="52">
        <v>0</v>
      </c>
      <c r="DK28" s="52">
        <v>0</v>
      </c>
      <c r="DL28" s="52">
        <v>0</v>
      </c>
      <c r="DM28" s="52">
        <v>0</v>
      </c>
      <c r="DN28" s="52">
        <v>0</v>
      </c>
      <c r="DO28" s="52">
        <v>0</v>
      </c>
      <c r="DP28" s="52">
        <v>0</v>
      </c>
      <c r="DQ28" s="52">
        <v>0</v>
      </c>
      <c r="DR28" s="52">
        <v>0</v>
      </c>
      <c r="DS28" s="43">
        <v>0</v>
      </c>
      <c r="DT28" s="43">
        <v>2000</v>
      </c>
      <c r="DU28" s="43">
        <v>0</v>
      </c>
      <c r="DV28" s="43">
        <v>0</v>
      </c>
      <c r="DW28" s="43">
        <v>0</v>
      </c>
      <c r="DX28" s="43">
        <v>0</v>
      </c>
      <c r="DY28" s="43">
        <v>0</v>
      </c>
    </row>
    <row r="29" s="43" customFormat="1" spans="1:129">
      <c r="A29" s="51"/>
      <c r="B29" s="52" t="s">
        <v>104</v>
      </c>
      <c r="C29" s="52">
        <v>-219160.75</v>
      </c>
      <c r="D29" s="52">
        <v>-303890</v>
      </c>
      <c r="E29" s="52">
        <v>0</v>
      </c>
      <c r="F29" s="52">
        <v>0</v>
      </c>
      <c r="G29" s="52">
        <v>0</v>
      </c>
      <c r="H29" s="52">
        <v>1709.65</v>
      </c>
      <c r="I29" s="52">
        <v>0</v>
      </c>
      <c r="J29" s="52">
        <v>0</v>
      </c>
      <c r="K29" s="52">
        <v>5524.49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77495.11</v>
      </c>
      <c r="V29" s="52">
        <v>0</v>
      </c>
      <c r="W29" s="52">
        <v>0</v>
      </c>
      <c r="X29" s="52">
        <v>0</v>
      </c>
      <c r="Y29" s="52">
        <v>0</v>
      </c>
      <c r="Z29" s="52">
        <v>0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2">
        <v>0</v>
      </c>
      <c r="AK29" s="52">
        <v>0</v>
      </c>
      <c r="AL29" s="52">
        <v>0</v>
      </c>
      <c r="AM29" s="52">
        <v>0</v>
      </c>
      <c r="AN29" s="52">
        <v>0</v>
      </c>
      <c r="AO29" s="52">
        <v>0</v>
      </c>
      <c r="AP29" s="52">
        <v>0</v>
      </c>
      <c r="AQ29" s="52">
        <v>27687.38</v>
      </c>
      <c r="AR29" s="52">
        <v>0</v>
      </c>
      <c r="AS29" s="52">
        <v>0</v>
      </c>
      <c r="AT29" s="52">
        <v>1308.58</v>
      </c>
      <c r="AU29" s="52">
        <v>48499.15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>
        <v>3202.5</v>
      </c>
      <c r="BD29" s="52">
        <v>2270.17</v>
      </c>
      <c r="BE29" s="52">
        <v>0</v>
      </c>
      <c r="BF29" s="52">
        <v>0</v>
      </c>
      <c r="BG29" s="52">
        <v>988.44</v>
      </c>
      <c r="BH29" s="52">
        <v>0</v>
      </c>
      <c r="BI29" s="52">
        <v>1032.92</v>
      </c>
      <c r="BJ29" s="52">
        <v>0</v>
      </c>
      <c r="BK29" s="52">
        <v>225.88</v>
      </c>
      <c r="BL29" s="52">
        <v>0</v>
      </c>
      <c r="BM29" s="52">
        <v>0</v>
      </c>
      <c r="BN29" s="52">
        <v>365.5</v>
      </c>
      <c r="BO29" s="52">
        <v>277.24</v>
      </c>
      <c r="BP29" s="52">
        <v>0</v>
      </c>
      <c r="BQ29" s="52">
        <v>0</v>
      </c>
      <c r="BR29" s="52">
        <v>0</v>
      </c>
      <c r="BS29" s="52">
        <v>925.56</v>
      </c>
      <c r="BT29" s="52">
        <v>0</v>
      </c>
      <c r="BU29" s="52">
        <v>120</v>
      </c>
      <c r="BV29" s="52">
        <v>651.37</v>
      </c>
      <c r="BW29" s="52">
        <v>670.09</v>
      </c>
      <c r="BX29" s="52">
        <v>0</v>
      </c>
      <c r="BY29" s="52">
        <v>0</v>
      </c>
      <c r="BZ29" s="52">
        <v>0</v>
      </c>
      <c r="CA29" s="52">
        <v>783.22</v>
      </c>
      <c r="CB29" s="52">
        <v>1181.46</v>
      </c>
      <c r="CC29" s="52">
        <v>0</v>
      </c>
      <c r="CD29" s="52">
        <v>1289.81</v>
      </c>
      <c r="CE29" s="52">
        <v>0</v>
      </c>
      <c r="CF29" s="52">
        <v>1380</v>
      </c>
      <c r="CG29" s="52">
        <v>0</v>
      </c>
      <c r="CH29" s="52">
        <v>837.5</v>
      </c>
      <c r="CI29" s="52">
        <v>1179</v>
      </c>
      <c r="CJ29" s="52">
        <v>775.96</v>
      </c>
      <c r="CK29" s="52">
        <v>329</v>
      </c>
      <c r="CL29" s="52">
        <v>786.36</v>
      </c>
      <c r="CM29" s="52">
        <v>3404.21</v>
      </c>
      <c r="CN29" s="52">
        <v>1272.38</v>
      </c>
      <c r="CO29" s="52">
        <v>0</v>
      </c>
      <c r="CP29" s="52">
        <v>0</v>
      </c>
      <c r="CQ29" s="52">
        <v>1171</v>
      </c>
      <c r="CR29" s="52">
        <v>3404</v>
      </c>
      <c r="CS29" s="52">
        <v>2300.01</v>
      </c>
      <c r="CT29" s="52">
        <v>0</v>
      </c>
      <c r="CU29" s="52">
        <v>0</v>
      </c>
      <c r="CV29" s="52">
        <v>474</v>
      </c>
      <c r="CW29" s="52">
        <v>0</v>
      </c>
      <c r="CX29" s="52">
        <v>0</v>
      </c>
      <c r="CY29" s="52">
        <v>0</v>
      </c>
      <c r="CZ29" s="52">
        <v>1978</v>
      </c>
      <c r="DA29" s="52">
        <v>2073.4</v>
      </c>
      <c r="DB29" s="52">
        <v>0</v>
      </c>
      <c r="DC29" s="52">
        <v>756.38</v>
      </c>
      <c r="DD29" s="52">
        <v>0</v>
      </c>
      <c r="DE29" s="52">
        <v>823</v>
      </c>
      <c r="DF29" s="52">
        <v>0</v>
      </c>
      <c r="DG29" s="52">
        <v>0</v>
      </c>
      <c r="DH29" s="52">
        <v>2811</v>
      </c>
      <c r="DI29" s="52">
        <v>0</v>
      </c>
      <c r="DJ29" s="52">
        <v>2303</v>
      </c>
      <c r="DK29" s="52">
        <v>0</v>
      </c>
      <c r="DL29" s="52">
        <v>0</v>
      </c>
      <c r="DM29" s="52">
        <v>2581.58</v>
      </c>
      <c r="DN29" s="52">
        <v>1558</v>
      </c>
      <c r="DO29" s="52">
        <v>0</v>
      </c>
      <c r="DP29" s="52">
        <v>1140.5</v>
      </c>
      <c r="DQ29" s="52">
        <v>0</v>
      </c>
      <c r="DR29" s="52">
        <v>0</v>
      </c>
      <c r="DS29" s="43">
        <v>0</v>
      </c>
      <c r="DT29" s="43">
        <v>0</v>
      </c>
      <c r="DU29" s="43">
        <v>0</v>
      </c>
      <c r="DV29" s="43">
        <v>425.14</v>
      </c>
      <c r="DW29" s="43">
        <v>343.89</v>
      </c>
      <c r="DX29" s="43">
        <v>182</v>
      </c>
      <c r="DY29" s="43">
        <v>225.68</v>
      </c>
    </row>
    <row r="30" s="43" customFormat="1" spans="1:129">
      <c r="A30" s="51"/>
      <c r="B30" s="52" t="s">
        <v>105</v>
      </c>
      <c r="C30" s="52">
        <v>6370576.85</v>
      </c>
      <c r="D30" s="52">
        <v>840</v>
      </c>
      <c r="E30" s="52">
        <v>118355.33</v>
      </c>
      <c r="F30" s="52">
        <v>22924</v>
      </c>
      <c r="G30" s="52">
        <v>11602.44</v>
      </c>
      <c r="H30" s="52">
        <v>56239.54</v>
      </c>
      <c r="I30" s="52">
        <v>153385.8</v>
      </c>
      <c r="J30" s="52">
        <v>131003.82</v>
      </c>
      <c r="K30" s="52">
        <v>130044.85</v>
      </c>
      <c r="L30" s="52">
        <v>291269.97</v>
      </c>
      <c r="M30" s="52">
        <v>73540.62</v>
      </c>
      <c r="N30" s="52">
        <v>118192.94</v>
      </c>
      <c r="O30" s="52">
        <v>87243.36</v>
      </c>
      <c r="P30" s="52">
        <v>87541.13</v>
      </c>
      <c r="Q30" s="52">
        <v>0</v>
      </c>
      <c r="R30" s="52">
        <v>0</v>
      </c>
      <c r="S30" s="52">
        <v>60377.08</v>
      </c>
      <c r="T30" s="52">
        <v>42700.29</v>
      </c>
      <c r="U30" s="52">
        <v>3370154.97</v>
      </c>
      <c r="V30" s="52">
        <v>413379.17</v>
      </c>
      <c r="W30" s="52">
        <v>977225.31</v>
      </c>
      <c r="X30" s="52">
        <v>224556.23</v>
      </c>
      <c r="Y30" s="52">
        <v>279143.32</v>
      </c>
      <c r="Z30" s="52">
        <v>35584.25</v>
      </c>
      <c r="AA30" s="52">
        <v>14160.42</v>
      </c>
      <c r="AB30" s="52">
        <v>58870.49</v>
      </c>
      <c r="AC30" s="52">
        <v>25620.69</v>
      </c>
      <c r="AD30" s="52">
        <v>73494.74</v>
      </c>
      <c r="AE30" s="52">
        <v>39497.27</v>
      </c>
      <c r="AF30" s="52">
        <v>270747.28</v>
      </c>
      <c r="AG30" s="52">
        <v>346374.22</v>
      </c>
      <c r="AH30" s="52">
        <v>90781.38</v>
      </c>
      <c r="AI30" s="52">
        <v>156330.42</v>
      </c>
      <c r="AJ30" s="52">
        <v>104498.39</v>
      </c>
      <c r="AK30" s="52">
        <v>87304.48</v>
      </c>
      <c r="AL30" s="52">
        <v>32753.36</v>
      </c>
      <c r="AM30" s="52">
        <v>108682.89</v>
      </c>
      <c r="AN30" s="52">
        <v>180413.87</v>
      </c>
      <c r="AO30" s="52">
        <v>103264.8</v>
      </c>
      <c r="AP30" s="52">
        <v>118032.58</v>
      </c>
      <c r="AQ30" s="52">
        <v>174734</v>
      </c>
      <c r="AR30" s="52">
        <v>13577.36</v>
      </c>
      <c r="AS30" s="52">
        <v>50603.04</v>
      </c>
      <c r="AT30" s="52">
        <v>187571.52</v>
      </c>
      <c r="AU30" s="52">
        <v>2433274.91</v>
      </c>
      <c r="AV30" s="52">
        <v>98238.97</v>
      </c>
      <c r="AW30" s="52">
        <v>91972.35</v>
      </c>
      <c r="AX30" s="52">
        <v>113408.64</v>
      </c>
      <c r="AY30" s="52">
        <v>88588.29</v>
      </c>
      <c r="AZ30" s="52">
        <v>89504.77</v>
      </c>
      <c r="BA30" s="52">
        <v>115150.62</v>
      </c>
      <c r="BB30" s="52">
        <v>15967.4</v>
      </c>
      <c r="BC30" s="52">
        <v>40749.57</v>
      </c>
      <c r="BD30" s="52">
        <v>109968.22</v>
      </c>
      <c r="BE30" s="52">
        <v>47370.18</v>
      </c>
      <c r="BF30" s="52">
        <v>58502.75</v>
      </c>
      <c r="BG30" s="52">
        <v>61930.24</v>
      </c>
      <c r="BH30" s="52">
        <v>38502.48</v>
      </c>
      <c r="BI30" s="52">
        <v>39516.88</v>
      </c>
      <c r="BJ30" s="52">
        <v>59589.86</v>
      </c>
      <c r="BK30" s="52">
        <v>13955.52</v>
      </c>
      <c r="BL30" s="52">
        <v>29460.04</v>
      </c>
      <c r="BM30" s="52">
        <v>12435.15</v>
      </c>
      <c r="BN30" s="52">
        <v>32099.8</v>
      </c>
      <c r="BO30" s="52">
        <v>23443.65</v>
      </c>
      <c r="BP30" s="52">
        <v>68490.11</v>
      </c>
      <c r="BQ30" s="52">
        <v>32523.12</v>
      </c>
      <c r="BR30" s="52">
        <v>25112.19</v>
      </c>
      <c r="BS30" s="52">
        <v>34799.06</v>
      </c>
      <c r="BT30" s="52">
        <v>33726.7</v>
      </c>
      <c r="BU30" s="52">
        <v>30956.76</v>
      </c>
      <c r="BV30" s="52">
        <v>7204.46</v>
      </c>
      <c r="BW30" s="52">
        <v>11537.5</v>
      </c>
      <c r="BX30" s="52">
        <v>54666.31</v>
      </c>
      <c r="BY30" s="52">
        <v>19679.2</v>
      </c>
      <c r="BZ30" s="52">
        <v>19246.91</v>
      </c>
      <c r="CA30" s="52">
        <v>4448.34</v>
      </c>
      <c r="CB30" s="52">
        <v>10990.24</v>
      </c>
      <c r="CC30" s="52">
        <v>31733.95</v>
      </c>
      <c r="CD30" s="52">
        <v>59365.7</v>
      </c>
      <c r="CE30" s="52">
        <v>41266.69</v>
      </c>
      <c r="CF30" s="52">
        <v>18236.42</v>
      </c>
      <c r="CG30" s="52">
        <v>21123.42</v>
      </c>
      <c r="CH30" s="52">
        <v>7502.38</v>
      </c>
      <c r="CI30" s="52">
        <v>17671.76</v>
      </c>
      <c r="CJ30" s="52">
        <v>10618.46</v>
      </c>
      <c r="CK30" s="52">
        <v>14899.36</v>
      </c>
      <c r="CL30" s="52">
        <v>14780.33</v>
      </c>
      <c r="CM30" s="52">
        <v>27342.56</v>
      </c>
      <c r="CN30" s="52">
        <v>22824.9</v>
      </c>
      <c r="CO30" s="52">
        <v>28802.48</v>
      </c>
      <c r="CP30" s="52">
        <v>21509.77</v>
      </c>
      <c r="CQ30" s="52">
        <v>10416.62</v>
      </c>
      <c r="CR30" s="52">
        <v>9996.6</v>
      </c>
      <c r="CS30" s="52">
        <v>40059.36</v>
      </c>
      <c r="CT30" s="52">
        <v>14098.9</v>
      </c>
      <c r="CU30" s="52">
        <v>28222.08</v>
      </c>
      <c r="CV30" s="52">
        <v>13297.25</v>
      </c>
      <c r="CW30" s="52">
        <v>23792.32</v>
      </c>
      <c r="CX30" s="52">
        <v>5387.82</v>
      </c>
      <c r="CY30" s="52">
        <v>24009.06</v>
      </c>
      <c r="CZ30" s="52">
        <v>13697.52</v>
      </c>
      <c r="DA30" s="52">
        <v>0</v>
      </c>
      <c r="DB30" s="52">
        <v>15694.52</v>
      </c>
      <c r="DC30" s="52">
        <v>21089.74</v>
      </c>
      <c r="DD30" s="52">
        <v>18344.19</v>
      </c>
      <c r="DE30" s="52">
        <v>15701.46</v>
      </c>
      <c r="DF30" s="52">
        <v>20960.48</v>
      </c>
      <c r="DG30" s="52">
        <v>50470.48</v>
      </c>
      <c r="DH30" s="52">
        <v>17902.14</v>
      </c>
      <c r="DI30" s="52">
        <v>30773.41</v>
      </c>
      <c r="DJ30" s="52">
        <v>37555.15</v>
      </c>
      <c r="DK30" s="52">
        <v>8799</v>
      </c>
      <c r="DL30" s="52">
        <v>11882.32</v>
      </c>
      <c r="DM30" s="52">
        <v>20106.44</v>
      </c>
      <c r="DN30" s="52">
        <v>9118.42</v>
      </c>
      <c r="DO30" s="52">
        <v>22119.64</v>
      </c>
      <c r="DP30" s="52">
        <v>15737.06</v>
      </c>
      <c r="DQ30" s="52">
        <v>15826.71</v>
      </c>
      <c r="DR30" s="52">
        <v>3400</v>
      </c>
      <c r="DS30" s="43">
        <v>7978.99</v>
      </c>
      <c r="DT30" s="43">
        <v>10215.8</v>
      </c>
      <c r="DU30" s="43">
        <v>4765.61</v>
      </c>
      <c r="DV30" s="43">
        <v>8678.02</v>
      </c>
      <c r="DW30" s="43">
        <v>1585.3</v>
      </c>
      <c r="DX30" s="43">
        <v>10178.04</v>
      </c>
      <c r="DY30" s="43">
        <v>0</v>
      </c>
    </row>
    <row r="31" s="43" customFormat="1" spans="1:129">
      <c r="A31" s="51"/>
      <c r="B31" s="52" t="s">
        <v>106</v>
      </c>
      <c r="C31" s="52">
        <v>3199665.69</v>
      </c>
      <c r="D31" s="52">
        <v>0</v>
      </c>
      <c r="E31" s="52">
        <v>50768.56</v>
      </c>
      <c r="F31" s="52">
        <v>10642</v>
      </c>
      <c r="G31" s="52">
        <v>5088</v>
      </c>
      <c r="H31" s="52">
        <v>31358.56</v>
      </c>
      <c r="I31" s="52">
        <v>64938</v>
      </c>
      <c r="J31" s="52">
        <v>65487.52</v>
      </c>
      <c r="K31" s="52">
        <v>66723.58</v>
      </c>
      <c r="L31" s="52">
        <v>144782</v>
      </c>
      <c r="M31" s="52">
        <v>33428</v>
      </c>
      <c r="N31" s="52">
        <v>51796</v>
      </c>
      <c r="O31" s="52">
        <v>44434</v>
      </c>
      <c r="P31" s="52">
        <v>40602</v>
      </c>
      <c r="Q31" s="52">
        <v>0</v>
      </c>
      <c r="R31" s="52">
        <v>0</v>
      </c>
      <c r="S31" s="52">
        <v>32802.56</v>
      </c>
      <c r="T31" s="52">
        <v>32649.68</v>
      </c>
      <c r="U31" s="52">
        <v>1736814.56</v>
      </c>
      <c r="V31" s="52">
        <v>189525.47</v>
      </c>
      <c r="W31" s="52">
        <v>469130.96</v>
      </c>
      <c r="X31" s="52">
        <v>128694.24</v>
      </c>
      <c r="Y31" s="52">
        <v>34342.55</v>
      </c>
      <c r="Z31" s="52">
        <v>47609.88</v>
      </c>
      <c r="AA31" s="52">
        <v>15820.08</v>
      </c>
      <c r="AB31" s="52">
        <v>65546.24</v>
      </c>
      <c r="AC31" s="52">
        <v>26206.72</v>
      </c>
      <c r="AD31" s="52">
        <v>34198</v>
      </c>
      <c r="AE31" s="52">
        <v>16840</v>
      </c>
      <c r="AF31" s="52">
        <v>131924.56</v>
      </c>
      <c r="AG31" s="52">
        <v>175832.4</v>
      </c>
      <c r="AH31" s="52">
        <v>39444</v>
      </c>
      <c r="AI31" s="52">
        <v>70892</v>
      </c>
      <c r="AJ31" s="52">
        <v>51710</v>
      </c>
      <c r="AK31" s="52">
        <v>37470</v>
      </c>
      <c r="AL31" s="52">
        <v>39514.24</v>
      </c>
      <c r="AM31" s="52">
        <v>49916</v>
      </c>
      <c r="AN31" s="52">
        <v>88434.36</v>
      </c>
      <c r="AO31" s="52">
        <v>48900</v>
      </c>
      <c r="AP31" s="52">
        <v>53900</v>
      </c>
      <c r="AQ31" s="52">
        <v>88672</v>
      </c>
      <c r="AR31" s="52">
        <v>14308.56</v>
      </c>
      <c r="AS31" s="52">
        <v>31486</v>
      </c>
      <c r="AT31" s="52">
        <v>96864</v>
      </c>
      <c r="AU31" s="52">
        <v>1264333.64</v>
      </c>
      <c r="AV31" s="52">
        <v>46652</v>
      </c>
      <c r="AW31" s="52">
        <v>23229</v>
      </c>
      <c r="AX31" s="52">
        <v>46560</v>
      </c>
      <c r="AY31" s="52">
        <v>65998.68</v>
      </c>
      <c r="AZ31" s="52">
        <v>77728</v>
      </c>
      <c r="BA31" s="52">
        <v>52512</v>
      </c>
      <c r="BB31" s="52">
        <v>3360</v>
      </c>
      <c r="BC31" s="52">
        <v>66310</v>
      </c>
      <c r="BD31" s="52">
        <v>45968</v>
      </c>
      <c r="BE31" s="52">
        <v>40532</v>
      </c>
      <c r="BF31" s="52">
        <v>31620</v>
      </c>
      <c r="BG31" s="52">
        <v>38055.68</v>
      </c>
      <c r="BH31" s="52">
        <v>38238.48</v>
      </c>
      <c r="BI31" s="52">
        <v>19464</v>
      </c>
      <c r="BJ31" s="52">
        <v>0</v>
      </c>
      <c r="BK31" s="52">
        <v>10967</v>
      </c>
      <c r="BL31" s="52">
        <v>18432</v>
      </c>
      <c r="BM31" s="52">
        <v>6306</v>
      </c>
      <c r="BN31" s="52">
        <v>10498</v>
      </c>
      <c r="BO31" s="52">
        <v>15618</v>
      </c>
      <c r="BP31" s="52">
        <v>43492</v>
      </c>
      <c r="BQ31" s="52">
        <v>9638</v>
      </c>
      <c r="BR31" s="52">
        <v>7040</v>
      </c>
      <c r="BS31" s="52">
        <v>13098</v>
      </c>
      <c r="BT31" s="52">
        <v>6962</v>
      </c>
      <c r="BU31" s="52">
        <v>13632</v>
      </c>
      <c r="BV31" s="52">
        <v>3832</v>
      </c>
      <c r="BW31" s="52">
        <v>8550</v>
      </c>
      <c r="BX31" s="52">
        <v>26542</v>
      </c>
      <c r="BY31" s="52">
        <v>3436</v>
      </c>
      <c r="BZ31" s="52">
        <v>8829</v>
      </c>
      <c r="CA31" s="52">
        <v>5632</v>
      </c>
      <c r="CB31" s="52">
        <v>4324</v>
      </c>
      <c r="CC31" s="52">
        <v>10700</v>
      </c>
      <c r="CD31" s="52">
        <v>23969</v>
      </c>
      <c r="CE31" s="52">
        <v>39826</v>
      </c>
      <c r="CF31" s="52">
        <v>7446</v>
      </c>
      <c r="CG31" s="52">
        <v>10978</v>
      </c>
      <c r="CH31" s="52">
        <v>4069</v>
      </c>
      <c r="CI31" s="52">
        <v>8002</v>
      </c>
      <c r="CJ31" s="52">
        <v>2371</v>
      </c>
      <c r="CK31" s="52">
        <v>7885.8</v>
      </c>
      <c r="CL31" s="52">
        <v>14102</v>
      </c>
      <c r="CM31" s="52">
        <v>5694</v>
      </c>
      <c r="CN31" s="52">
        <v>9936</v>
      </c>
      <c r="CO31" s="52">
        <v>12684.24</v>
      </c>
      <c r="CP31" s="52">
        <v>4380</v>
      </c>
      <c r="CQ31" s="52">
        <v>4184</v>
      </c>
      <c r="CR31" s="52">
        <v>0</v>
      </c>
      <c r="CS31" s="52">
        <v>11607</v>
      </c>
      <c r="CT31" s="52">
        <v>7196</v>
      </c>
      <c r="CU31" s="52">
        <v>14978</v>
      </c>
      <c r="CV31" s="52">
        <v>5468</v>
      </c>
      <c r="CW31" s="52">
        <v>9876</v>
      </c>
      <c r="CX31" s="52">
        <v>2068</v>
      </c>
      <c r="CY31" s="52">
        <v>13578</v>
      </c>
      <c r="CZ31" s="52">
        <v>4899</v>
      </c>
      <c r="DA31" s="52">
        <v>5436</v>
      </c>
      <c r="DB31" s="52">
        <v>9794</v>
      </c>
      <c r="DC31" s="52">
        <v>23528.88</v>
      </c>
      <c r="DD31" s="52">
        <v>12276</v>
      </c>
      <c r="DE31" s="52">
        <v>14298.48</v>
      </c>
      <c r="DF31" s="52">
        <v>7000</v>
      </c>
      <c r="DG31" s="52">
        <v>26210</v>
      </c>
      <c r="DH31" s="52">
        <v>9666</v>
      </c>
      <c r="DI31" s="52">
        <v>10137</v>
      </c>
      <c r="DJ31" s="52">
        <v>19154</v>
      </c>
      <c r="DK31" s="52">
        <v>5042.4</v>
      </c>
      <c r="DL31" s="52">
        <v>9336</v>
      </c>
      <c r="DM31" s="52">
        <v>9350</v>
      </c>
      <c r="DN31" s="52">
        <v>3900</v>
      </c>
      <c r="DO31" s="52">
        <v>12993.6</v>
      </c>
      <c r="DP31" s="52">
        <v>9492</v>
      </c>
      <c r="DQ31" s="52">
        <v>15014.4</v>
      </c>
      <c r="DR31" s="52">
        <v>0</v>
      </c>
      <c r="DS31" s="43">
        <v>0</v>
      </c>
      <c r="DT31" s="43">
        <v>2400</v>
      </c>
      <c r="DU31" s="43">
        <v>1064</v>
      </c>
      <c r="DV31" s="43">
        <v>3096</v>
      </c>
      <c r="DW31" s="43">
        <v>3120</v>
      </c>
      <c r="DX31" s="43">
        <v>3072</v>
      </c>
      <c r="DY31" s="43">
        <v>0</v>
      </c>
    </row>
    <row r="32" s="43" customFormat="1" spans="1:129">
      <c r="A32" s="51"/>
      <c r="B32" s="52" t="s">
        <v>107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2">
        <v>0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2">
        <v>0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2">
        <v>0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0</v>
      </c>
      <c r="BO32" s="52">
        <v>0</v>
      </c>
      <c r="BP32" s="52">
        <v>0</v>
      </c>
      <c r="BQ32" s="52">
        <v>0</v>
      </c>
      <c r="BR32" s="52">
        <v>0</v>
      </c>
      <c r="BS32" s="52">
        <v>0</v>
      </c>
      <c r="BT32" s="52">
        <v>0</v>
      </c>
      <c r="BU32" s="52">
        <v>0</v>
      </c>
      <c r="BV32" s="52">
        <v>0</v>
      </c>
      <c r="BW32" s="52">
        <v>0</v>
      </c>
      <c r="BX32" s="52">
        <v>0</v>
      </c>
      <c r="BY32" s="52">
        <v>0</v>
      </c>
      <c r="BZ32" s="52">
        <v>0</v>
      </c>
      <c r="CA32" s="52">
        <v>0</v>
      </c>
      <c r="CB32" s="52">
        <v>0</v>
      </c>
      <c r="CC32" s="52">
        <v>0</v>
      </c>
      <c r="CD32" s="52">
        <v>0</v>
      </c>
      <c r="CE32" s="52">
        <v>0</v>
      </c>
      <c r="CF32" s="52">
        <v>0</v>
      </c>
      <c r="CG32" s="52">
        <v>0</v>
      </c>
      <c r="CH32" s="52">
        <v>0</v>
      </c>
      <c r="CI32" s="52">
        <v>0</v>
      </c>
      <c r="CJ32" s="52">
        <v>0</v>
      </c>
      <c r="CK32" s="52">
        <v>0</v>
      </c>
      <c r="CL32" s="52">
        <v>0</v>
      </c>
      <c r="CM32" s="52">
        <v>0</v>
      </c>
      <c r="CN32" s="52">
        <v>0</v>
      </c>
      <c r="CO32" s="52">
        <v>0</v>
      </c>
      <c r="CP32" s="52">
        <v>0</v>
      </c>
      <c r="CQ32" s="52">
        <v>0</v>
      </c>
      <c r="CR32" s="52">
        <v>0</v>
      </c>
      <c r="CS32" s="52">
        <v>0</v>
      </c>
      <c r="CT32" s="52">
        <v>0</v>
      </c>
      <c r="CU32" s="52">
        <v>0</v>
      </c>
      <c r="CV32" s="52">
        <v>0</v>
      </c>
      <c r="CW32" s="52">
        <v>0</v>
      </c>
      <c r="CX32" s="52">
        <v>0</v>
      </c>
      <c r="CY32" s="52">
        <v>0</v>
      </c>
      <c r="CZ32" s="52">
        <v>0</v>
      </c>
      <c r="DA32" s="52">
        <v>0</v>
      </c>
      <c r="DB32" s="52">
        <v>0</v>
      </c>
      <c r="DC32" s="52">
        <v>0</v>
      </c>
      <c r="DD32" s="52">
        <v>0</v>
      </c>
      <c r="DE32" s="52">
        <v>0</v>
      </c>
      <c r="DF32" s="52">
        <v>0</v>
      </c>
      <c r="DG32" s="52">
        <v>0</v>
      </c>
      <c r="DH32" s="52">
        <v>0</v>
      </c>
      <c r="DI32" s="52">
        <v>0</v>
      </c>
      <c r="DJ32" s="52">
        <v>0</v>
      </c>
      <c r="DK32" s="52">
        <v>0</v>
      </c>
      <c r="DL32" s="52">
        <v>0</v>
      </c>
      <c r="DM32" s="52">
        <v>0</v>
      </c>
      <c r="DN32" s="52">
        <v>0</v>
      </c>
      <c r="DO32" s="52">
        <v>0</v>
      </c>
      <c r="DP32" s="52">
        <v>0</v>
      </c>
      <c r="DQ32" s="52">
        <v>0</v>
      </c>
      <c r="DR32" s="52">
        <v>0</v>
      </c>
      <c r="DS32" s="43">
        <v>0</v>
      </c>
      <c r="DT32" s="43">
        <v>0</v>
      </c>
      <c r="DU32" s="43">
        <v>0</v>
      </c>
      <c r="DV32" s="43">
        <v>0</v>
      </c>
      <c r="DW32" s="43">
        <v>0</v>
      </c>
      <c r="DX32" s="43">
        <v>0</v>
      </c>
      <c r="DY32" s="43">
        <v>0</v>
      </c>
    </row>
    <row r="33" s="43" customFormat="1" spans="1:129">
      <c r="A33" s="51"/>
      <c r="B33" s="52" t="s">
        <v>108</v>
      </c>
      <c r="C33" s="52">
        <v>1445080</v>
      </c>
      <c r="D33" s="52">
        <v>425</v>
      </c>
      <c r="E33" s="52">
        <v>15400</v>
      </c>
      <c r="F33" s="52">
        <v>3480</v>
      </c>
      <c r="G33" s="52">
        <v>1520</v>
      </c>
      <c r="H33" s="52">
        <v>9340</v>
      </c>
      <c r="I33" s="52">
        <v>25380</v>
      </c>
      <c r="J33" s="52">
        <v>30495</v>
      </c>
      <c r="K33" s="52">
        <v>24225</v>
      </c>
      <c r="L33" s="52">
        <v>46000</v>
      </c>
      <c r="M33" s="52">
        <v>9420</v>
      </c>
      <c r="N33" s="52">
        <v>16520</v>
      </c>
      <c r="O33" s="52">
        <v>12020</v>
      </c>
      <c r="P33" s="52">
        <v>11790</v>
      </c>
      <c r="Q33" s="52">
        <v>0</v>
      </c>
      <c r="R33" s="52">
        <v>0</v>
      </c>
      <c r="S33" s="52">
        <v>8980</v>
      </c>
      <c r="T33" s="52">
        <v>8570</v>
      </c>
      <c r="U33" s="52">
        <v>986270</v>
      </c>
      <c r="V33" s="52">
        <v>48175</v>
      </c>
      <c r="W33" s="52">
        <v>144520</v>
      </c>
      <c r="X33" s="52">
        <v>42550</v>
      </c>
      <c r="Y33" s="52">
        <v>10730</v>
      </c>
      <c r="Z33" s="52">
        <v>14705</v>
      </c>
      <c r="AA33" s="52">
        <v>3980</v>
      </c>
      <c r="AB33" s="52">
        <v>12820</v>
      </c>
      <c r="AC33" s="52">
        <v>5940</v>
      </c>
      <c r="AD33" s="52">
        <v>10285</v>
      </c>
      <c r="AE33" s="52">
        <v>6215</v>
      </c>
      <c r="AF33" s="52">
        <v>46725</v>
      </c>
      <c r="AG33" s="52">
        <v>43265</v>
      </c>
      <c r="AH33" s="52">
        <v>16045</v>
      </c>
      <c r="AI33" s="52">
        <v>21985</v>
      </c>
      <c r="AJ33" s="52">
        <v>18950</v>
      </c>
      <c r="AK33" s="52">
        <v>12430</v>
      </c>
      <c r="AL33" s="52">
        <v>11170</v>
      </c>
      <c r="AM33" s="52">
        <v>14860</v>
      </c>
      <c r="AN33" s="52">
        <v>29490</v>
      </c>
      <c r="AO33" s="52">
        <v>15240</v>
      </c>
      <c r="AP33" s="52">
        <v>58615</v>
      </c>
      <c r="AQ33" s="52">
        <v>20030</v>
      </c>
      <c r="AR33" s="52">
        <v>3570</v>
      </c>
      <c r="AS33" s="52">
        <v>5440</v>
      </c>
      <c r="AT33" s="52">
        <v>26370</v>
      </c>
      <c r="AU33" s="52">
        <v>812655</v>
      </c>
      <c r="AV33" s="52">
        <v>29150</v>
      </c>
      <c r="AW33" s="52">
        <v>29545</v>
      </c>
      <c r="AX33" s="52">
        <v>38530</v>
      </c>
      <c r="AY33" s="52">
        <v>27220</v>
      </c>
      <c r="AZ33" s="52">
        <v>25745</v>
      </c>
      <c r="BA33" s="52">
        <v>32010</v>
      </c>
      <c r="BB33" s="52">
        <v>10730</v>
      </c>
      <c r="BC33" s="52">
        <v>30080</v>
      </c>
      <c r="BD33" s="52">
        <v>27800</v>
      </c>
      <c r="BE33" s="52">
        <v>23260</v>
      </c>
      <c r="BF33" s="52">
        <v>17250</v>
      </c>
      <c r="BG33" s="52">
        <v>16140</v>
      </c>
      <c r="BH33" s="52">
        <v>11170</v>
      </c>
      <c r="BI33" s="52">
        <v>16050</v>
      </c>
      <c r="BJ33" s="52">
        <v>15290</v>
      </c>
      <c r="BK33" s="52">
        <v>18330</v>
      </c>
      <c r="BL33" s="52">
        <v>13770</v>
      </c>
      <c r="BM33" s="52">
        <v>8450</v>
      </c>
      <c r="BN33" s="52">
        <v>10730</v>
      </c>
      <c r="BO33" s="52">
        <v>13010</v>
      </c>
      <c r="BP33" s="52">
        <v>19850</v>
      </c>
      <c r="BQ33" s="52">
        <v>12160</v>
      </c>
      <c r="BR33" s="52">
        <v>7380</v>
      </c>
      <c r="BS33" s="52">
        <v>11400</v>
      </c>
      <c r="BT33" s="52">
        <v>12160</v>
      </c>
      <c r="BU33" s="52">
        <v>9120</v>
      </c>
      <c r="BV33" s="52">
        <v>11080</v>
      </c>
      <c r="BW33" s="52">
        <v>7600</v>
      </c>
      <c r="BX33" s="52">
        <v>14120</v>
      </c>
      <c r="BY33" s="52">
        <v>6840</v>
      </c>
      <c r="BZ33" s="52">
        <v>5410</v>
      </c>
      <c r="CA33" s="52">
        <v>3800</v>
      </c>
      <c r="CB33" s="52">
        <v>7600</v>
      </c>
      <c r="CC33" s="52">
        <v>9880</v>
      </c>
      <c r="CD33" s="52">
        <v>8450</v>
      </c>
      <c r="CE33" s="52">
        <v>13010</v>
      </c>
      <c r="CF33" s="52">
        <v>6020</v>
      </c>
      <c r="CG33" s="52">
        <v>5455</v>
      </c>
      <c r="CH33" s="52">
        <v>3040</v>
      </c>
      <c r="CI33" s="52">
        <v>3040</v>
      </c>
      <c r="CJ33" s="52">
        <v>3040</v>
      </c>
      <c r="CK33" s="52">
        <v>8450</v>
      </c>
      <c r="CL33" s="52">
        <v>6840</v>
      </c>
      <c r="CM33" s="52">
        <v>9880</v>
      </c>
      <c r="CN33" s="52">
        <v>6080</v>
      </c>
      <c r="CO33" s="52">
        <v>9120</v>
      </c>
      <c r="CP33" s="52">
        <v>6840</v>
      </c>
      <c r="CQ33" s="52">
        <v>4560</v>
      </c>
      <c r="CR33" s="52">
        <v>4695</v>
      </c>
      <c r="CS33" s="52">
        <v>10640</v>
      </c>
      <c r="CT33" s="52">
        <v>3040</v>
      </c>
      <c r="CU33" s="52">
        <v>6840</v>
      </c>
      <c r="CV33" s="52">
        <v>3800</v>
      </c>
      <c r="CW33" s="52">
        <v>6080</v>
      </c>
      <c r="CX33" s="52">
        <v>3040</v>
      </c>
      <c r="CY33" s="52">
        <v>4560</v>
      </c>
      <c r="CZ33" s="52">
        <v>6080</v>
      </c>
      <c r="DA33" s="52">
        <v>8360</v>
      </c>
      <c r="DB33" s="52">
        <v>5760</v>
      </c>
      <c r="DC33" s="52">
        <v>6170</v>
      </c>
      <c r="DD33" s="52">
        <v>6170</v>
      </c>
      <c r="DE33" s="52">
        <v>5320</v>
      </c>
      <c r="DF33" s="52">
        <v>6170</v>
      </c>
      <c r="DG33" s="52">
        <v>7690</v>
      </c>
      <c r="DH33" s="52">
        <v>5320</v>
      </c>
      <c r="DI33" s="52">
        <v>6840</v>
      </c>
      <c r="DJ33" s="52">
        <v>6840</v>
      </c>
      <c r="DK33" s="52">
        <v>3800</v>
      </c>
      <c r="DL33" s="52">
        <v>4560</v>
      </c>
      <c r="DM33" s="52">
        <v>8360</v>
      </c>
      <c r="DN33" s="52">
        <v>1520</v>
      </c>
      <c r="DO33" s="52">
        <v>5410</v>
      </c>
      <c r="DP33" s="52">
        <v>3800</v>
      </c>
      <c r="DQ33" s="52">
        <v>8360</v>
      </c>
      <c r="DR33" s="52">
        <v>3800</v>
      </c>
      <c r="DS33" s="43">
        <v>2370</v>
      </c>
      <c r="DT33" s="43">
        <v>2415</v>
      </c>
      <c r="DU33" s="43">
        <v>1520</v>
      </c>
      <c r="DV33" s="43">
        <v>1520</v>
      </c>
      <c r="DW33" s="43">
        <v>1520</v>
      </c>
      <c r="DX33" s="43">
        <v>1520</v>
      </c>
      <c r="DY33" s="43">
        <v>2280</v>
      </c>
    </row>
    <row r="34" s="43" customFormat="1" spans="1:129">
      <c r="A34" s="51"/>
      <c r="B34" s="52" t="s">
        <v>109</v>
      </c>
      <c r="C34" s="52">
        <v>976405.08</v>
      </c>
      <c r="D34" s="52">
        <v>-405186.66</v>
      </c>
      <c r="E34" s="52">
        <v>73823.86</v>
      </c>
      <c r="F34" s="52">
        <v>4214.94</v>
      </c>
      <c r="G34" s="52">
        <v>2022.32</v>
      </c>
      <c r="H34" s="52">
        <v>13313.92</v>
      </c>
      <c r="I34" s="52">
        <v>34678.07</v>
      </c>
      <c r="J34" s="52">
        <v>26657.8</v>
      </c>
      <c r="K34" s="52">
        <v>30347.67</v>
      </c>
      <c r="L34" s="52">
        <v>62785.04</v>
      </c>
      <c r="M34" s="52">
        <v>17384.82</v>
      </c>
      <c r="N34" s="52">
        <v>26856.85</v>
      </c>
      <c r="O34" s="52">
        <v>19076.51</v>
      </c>
      <c r="P34" s="52">
        <v>19794.89</v>
      </c>
      <c r="Q34" s="52">
        <v>0</v>
      </c>
      <c r="R34" s="52">
        <v>0</v>
      </c>
      <c r="S34" s="52">
        <v>19464.47</v>
      </c>
      <c r="T34" s="52">
        <v>12136.16</v>
      </c>
      <c r="U34" s="52">
        <v>663547.76</v>
      </c>
      <c r="V34" s="52">
        <v>68047.31</v>
      </c>
      <c r="W34" s="52">
        <v>240657.14</v>
      </c>
      <c r="X34" s="52">
        <v>46782.21</v>
      </c>
      <c r="Y34" s="52">
        <v>9595.34</v>
      </c>
      <c r="Z34" s="52">
        <v>18133.16</v>
      </c>
      <c r="AA34" s="52">
        <v>5663.4</v>
      </c>
      <c r="AB34" s="52">
        <v>25094.6</v>
      </c>
      <c r="AC34" s="52">
        <v>9560.81</v>
      </c>
      <c r="AD34" s="52">
        <v>13010.36</v>
      </c>
      <c r="AE34" s="52">
        <v>6258.28</v>
      </c>
      <c r="AF34" s="52">
        <v>58523.41</v>
      </c>
      <c r="AG34" s="52">
        <v>79673.6</v>
      </c>
      <c r="AH34" s="52">
        <v>40637.96</v>
      </c>
      <c r="AI34" s="52">
        <v>42553.53</v>
      </c>
      <c r="AJ34" s="52">
        <v>18335.56</v>
      </c>
      <c r="AK34" s="52">
        <v>13141.29</v>
      </c>
      <c r="AL34" s="52">
        <v>15305.36</v>
      </c>
      <c r="AM34" s="52">
        <v>19680.5</v>
      </c>
      <c r="AN34" s="52">
        <v>36678.39</v>
      </c>
      <c r="AO34" s="52">
        <v>17824.52</v>
      </c>
      <c r="AP34" s="52">
        <v>17804.4</v>
      </c>
      <c r="AQ34" s="52">
        <v>21735.12</v>
      </c>
      <c r="AR34" s="52">
        <v>5381.09</v>
      </c>
      <c r="AS34" s="52">
        <v>10014.08</v>
      </c>
      <c r="AT34" s="52">
        <v>29771.31</v>
      </c>
      <c r="AU34" s="52">
        <v>504658.35</v>
      </c>
      <c r="AV34" s="52">
        <v>20894.87</v>
      </c>
      <c r="AW34" s="52">
        <v>22113.17</v>
      </c>
      <c r="AX34" s="52">
        <v>24564.67</v>
      </c>
      <c r="AY34" s="52">
        <v>19416.19</v>
      </c>
      <c r="AZ34" s="52">
        <v>22850.03</v>
      </c>
      <c r="BA34" s="52">
        <v>19848.08</v>
      </c>
      <c r="BB34" s="52">
        <v>7109.83</v>
      </c>
      <c r="BC34" s="52">
        <v>21297.23</v>
      </c>
      <c r="BD34" s="52">
        <v>12219.72</v>
      </c>
      <c r="BE34" s="52">
        <v>10806.16</v>
      </c>
      <c r="BF34" s="52">
        <v>14471.4</v>
      </c>
      <c r="BG34" s="52">
        <v>14662.01</v>
      </c>
      <c r="BH34" s="52">
        <v>8909.71</v>
      </c>
      <c r="BI34" s="52">
        <v>8258.62</v>
      </c>
      <c r="BJ34" s="52">
        <v>11701.9</v>
      </c>
      <c r="BK34" s="52">
        <v>10536.15</v>
      </c>
      <c r="BL34" s="52">
        <v>10506.57</v>
      </c>
      <c r="BM34" s="52">
        <v>5488.92</v>
      </c>
      <c r="BN34" s="52">
        <v>5951.37</v>
      </c>
      <c r="BO34" s="52">
        <v>8379.68</v>
      </c>
      <c r="BP34" s="52">
        <v>12245.8</v>
      </c>
      <c r="BQ34" s="52">
        <v>7426.19</v>
      </c>
      <c r="BR34" s="52">
        <v>4481.37</v>
      </c>
      <c r="BS34" s="52">
        <v>5734.51</v>
      </c>
      <c r="BT34" s="52">
        <v>6512.16</v>
      </c>
      <c r="BU34" s="52">
        <v>5989.23</v>
      </c>
      <c r="BV34" s="52">
        <v>6970.8</v>
      </c>
      <c r="BW34" s="52">
        <v>4646.33</v>
      </c>
      <c r="BX34" s="52">
        <v>8029.49</v>
      </c>
      <c r="BY34" s="52">
        <v>3113.1</v>
      </c>
      <c r="BZ34" s="52">
        <v>2929.02</v>
      </c>
      <c r="CA34" s="52">
        <v>1885.57</v>
      </c>
      <c r="CB34" s="52">
        <v>4002.71</v>
      </c>
      <c r="CC34" s="52">
        <v>5006.98</v>
      </c>
      <c r="CD34" s="52">
        <v>6994.4</v>
      </c>
      <c r="CE34" s="52">
        <v>8071.74</v>
      </c>
      <c r="CF34" s="52">
        <v>2328.11</v>
      </c>
      <c r="CG34" s="52">
        <v>2521.78</v>
      </c>
      <c r="CH34" s="52">
        <v>1648.92</v>
      </c>
      <c r="CI34" s="52">
        <v>2630.93</v>
      </c>
      <c r="CJ34" s="52">
        <v>1554.57</v>
      </c>
      <c r="CK34" s="52">
        <v>4330.78</v>
      </c>
      <c r="CL34" s="52">
        <v>4204.12</v>
      </c>
      <c r="CM34" s="52">
        <v>3119.01</v>
      </c>
      <c r="CN34" s="52">
        <v>2960.9</v>
      </c>
      <c r="CO34" s="52">
        <v>2674.97</v>
      </c>
      <c r="CP34" s="52">
        <v>3989.75</v>
      </c>
      <c r="CQ34" s="52">
        <v>2360.11</v>
      </c>
      <c r="CR34" s="52">
        <v>2732.23</v>
      </c>
      <c r="CS34" s="52">
        <v>5049.37</v>
      </c>
      <c r="CT34" s="52">
        <v>2166.12</v>
      </c>
      <c r="CU34" s="52">
        <v>3167.4</v>
      </c>
      <c r="CV34" s="52">
        <v>2326.38</v>
      </c>
      <c r="CW34" s="52">
        <v>3214.13</v>
      </c>
      <c r="CX34" s="52">
        <v>919.35</v>
      </c>
      <c r="CY34" s="52">
        <v>3005.7</v>
      </c>
      <c r="CZ34" s="52">
        <v>2329.92</v>
      </c>
      <c r="DA34" s="52">
        <v>6243.45</v>
      </c>
      <c r="DB34" s="52">
        <v>4175.92</v>
      </c>
      <c r="DC34" s="52">
        <v>4930.84</v>
      </c>
      <c r="DD34" s="52">
        <v>3407.72</v>
      </c>
      <c r="DE34" s="52">
        <v>3091.8</v>
      </c>
      <c r="DF34" s="52">
        <v>2938.66</v>
      </c>
      <c r="DG34" s="52">
        <v>6621.75</v>
      </c>
      <c r="DH34" s="52">
        <v>3202.38</v>
      </c>
      <c r="DI34" s="52">
        <v>3311.21</v>
      </c>
      <c r="DJ34" s="52">
        <v>3642.59</v>
      </c>
      <c r="DK34" s="52">
        <v>2017.48</v>
      </c>
      <c r="DL34" s="52">
        <v>2393.56</v>
      </c>
      <c r="DM34" s="52">
        <v>2850.17</v>
      </c>
      <c r="DN34" s="52">
        <v>1253.47</v>
      </c>
      <c r="DO34" s="52">
        <v>3484.68</v>
      </c>
      <c r="DP34" s="52">
        <v>2166.31</v>
      </c>
      <c r="DQ34" s="52">
        <v>4345.84</v>
      </c>
      <c r="DR34" s="52">
        <v>2659.74</v>
      </c>
      <c r="DS34" s="43">
        <v>793.12</v>
      </c>
      <c r="DT34" s="43">
        <v>1191.07</v>
      </c>
      <c r="DU34" s="43">
        <v>1321.85</v>
      </c>
      <c r="DV34" s="43">
        <v>1354.84</v>
      </c>
      <c r="DW34" s="43">
        <v>1082.64</v>
      </c>
      <c r="DX34" s="43">
        <v>1607.61</v>
      </c>
      <c r="DY34" s="43">
        <v>1309.42</v>
      </c>
    </row>
    <row r="35" s="43" customFormat="1" spans="1:129">
      <c r="A35" s="51"/>
      <c r="B35" s="52" t="s">
        <v>110</v>
      </c>
      <c r="C35" s="52">
        <v>527602.63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469474.63</v>
      </c>
      <c r="V35" s="52">
        <v>0</v>
      </c>
      <c r="W35" s="52">
        <v>0</v>
      </c>
      <c r="X35" s="52">
        <v>58128</v>
      </c>
      <c r="Y35" s="52">
        <v>0</v>
      </c>
      <c r="Z35" s="52">
        <v>0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2">
        <v>0</v>
      </c>
      <c r="AK35" s="52">
        <v>58128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2">
        <v>0</v>
      </c>
      <c r="AU35" s="52">
        <v>469474.63</v>
      </c>
      <c r="AV35" s="52">
        <v>0</v>
      </c>
      <c r="AW35" s="52">
        <v>115168.39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2">
        <v>0</v>
      </c>
      <c r="BG35" s="52">
        <v>0</v>
      </c>
      <c r="BH35" s="52">
        <v>0</v>
      </c>
      <c r="BI35" s="52">
        <v>41790.95</v>
      </c>
      <c r="BJ35" s="52">
        <v>0</v>
      </c>
      <c r="BK35" s="52">
        <v>0</v>
      </c>
      <c r="BL35" s="52">
        <v>0</v>
      </c>
      <c r="BM35" s="52">
        <v>0</v>
      </c>
      <c r="BN35" s="52">
        <v>0</v>
      </c>
      <c r="BO35" s="52">
        <v>0</v>
      </c>
      <c r="BP35" s="52">
        <v>0</v>
      </c>
      <c r="BQ35" s="52">
        <v>0</v>
      </c>
      <c r="BR35" s="52">
        <v>0</v>
      </c>
      <c r="BS35" s="52">
        <v>0</v>
      </c>
      <c r="BT35" s="52">
        <v>0</v>
      </c>
      <c r="BU35" s="52">
        <v>0</v>
      </c>
      <c r="BV35" s="52">
        <v>0</v>
      </c>
      <c r="BW35" s="52">
        <v>0</v>
      </c>
      <c r="BX35" s="52">
        <v>0</v>
      </c>
      <c r="BY35" s="52">
        <v>0</v>
      </c>
      <c r="BZ35" s="52">
        <v>0</v>
      </c>
      <c r="CA35" s="52">
        <v>0</v>
      </c>
      <c r="CB35" s="52">
        <v>0</v>
      </c>
      <c r="CC35" s="52">
        <v>0</v>
      </c>
      <c r="CD35" s="52">
        <v>312515.29</v>
      </c>
      <c r="CE35" s="52">
        <v>0</v>
      </c>
      <c r="CF35" s="52">
        <v>0</v>
      </c>
      <c r="CG35" s="52">
        <v>0</v>
      </c>
      <c r="CH35" s="52">
        <v>0</v>
      </c>
      <c r="CI35" s="52">
        <v>0</v>
      </c>
      <c r="CJ35" s="52">
        <v>0</v>
      </c>
      <c r="CK35" s="52">
        <v>0</v>
      </c>
      <c r="CL35" s="52">
        <v>0</v>
      </c>
      <c r="CM35" s="52">
        <v>0</v>
      </c>
      <c r="CN35" s="52">
        <v>0</v>
      </c>
      <c r="CO35" s="52">
        <v>0</v>
      </c>
      <c r="CP35" s="52">
        <v>0</v>
      </c>
      <c r="CQ35" s="52">
        <v>0</v>
      </c>
      <c r="CR35" s="52">
        <v>0</v>
      </c>
      <c r="CS35" s="52">
        <v>0</v>
      </c>
      <c r="CT35" s="52">
        <v>0</v>
      </c>
      <c r="CU35" s="52">
        <v>0</v>
      </c>
      <c r="CV35" s="52">
        <v>0</v>
      </c>
      <c r="CW35" s="52">
        <v>0</v>
      </c>
      <c r="CX35" s="52">
        <v>0</v>
      </c>
      <c r="CY35" s="52">
        <v>0</v>
      </c>
      <c r="CZ35" s="52">
        <v>0</v>
      </c>
      <c r="DA35" s="52">
        <v>0</v>
      </c>
      <c r="DB35" s="52">
        <v>0</v>
      </c>
      <c r="DC35" s="52">
        <v>0</v>
      </c>
      <c r="DD35" s="52">
        <v>0</v>
      </c>
      <c r="DE35" s="52">
        <v>0</v>
      </c>
      <c r="DF35" s="52">
        <v>0</v>
      </c>
      <c r="DG35" s="52">
        <v>0</v>
      </c>
      <c r="DH35" s="52">
        <v>0</v>
      </c>
      <c r="DI35" s="52">
        <v>0</v>
      </c>
      <c r="DJ35" s="52">
        <v>0</v>
      </c>
      <c r="DK35" s="52">
        <v>0</v>
      </c>
      <c r="DL35" s="52">
        <v>0</v>
      </c>
      <c r="DM35" s="52">
        <v>0</v>
      </c>
      <c r="DN35" s="52">
        <v>0</v>
      </c>
      <c r="DO35" s="52">
        <v>0</v>
      </c>
      <c r="DP35" s="52">
        <v>0</v>
      </c>
      <c r="DQ35" s="52">
        <v>0</v>
      </c>
      <c r="DR35" s="52">
        <v>0</v>
      </c>
      <c r="DS35" s="43">
        <v>0</v>
      </c>
      <c r="DT35" s="43">
        <v>0</v>
      </c>
      <c r="DU35" s="43">
        <v>0</v>
      </c>
      <c r="DV35" s="43">
        <v>0</v>
      </c>
      <c r="DW35" s="43">
        <v>0</v>
      </c>
      <c r="DX35" s="43">
        <v>0</v>
      </c>
      <c r="DY35" s="43">
        <v>0</v>
      </c>
    </row>
    <row r="36" s="43" customFormat="1" spans="1:129">
      <c r="A36" s="51"/>
      <c r="B36" s="52" t="s">
        <v>111</v>
      </c>
      <c r="C36" s="52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0</v>
      </c>
      <c r="BL36" s="52">
        <v>0</v>
      </c>
      <c r="BM36" s="52">
        <v>0</v>
      </c>
      <c r="BN36" s="52">
        <v>0</v>
      </c>
      <c r="BO36" s="52">
        <v>0</v>
      </c>
      <c r="BP36" s="52">
        <v>0</v>
      </c>
      <c r="BQ36" s="52">
        <v>0</v>
      </c>
      <c r="BR36" s="52">
        <v>0</v>
      </c>
      <c r="BS36" s="52">
        <v>0</v>
      </c>
      <c r="BT36" s="52">
        <v>0</v>
      </c>
      <c r="BU36" s="52">
        <v>0</v>
      </c>
      <c r="BV36" s="52">
        <v>0</v>
      </c>
      <c r="BW36" s="52">
        <v>0</v>
      </c>
      <c r="BX36" s="52">
        <v>0</v>
      </c>
      <c r="BY36" s="52">
        <v>0</v>
      </c>
      <c r="BZ36" s="52">
        <v>0</v>
      </c>
      <c r="CA36" s="52">
        <v>0</v>
      </c>
      <c r="CB36" s="52">
        <v>0</v>
      </c>
      <c r="CC36" s="52">
        <v>0</v>
      </c>
      <c r="CD36" s="52">
        <v>0</v>
      </c>
      <c r="CE36" s="52">
        <v>0</v>
      </c>
      <c r="CF36" s="52">
        <v>0</v>
      </c>
      <c r="CG36" s="52">
        <v>0</v>
      </c>
      <c r="CH36" s="52">
        <v>0</v>
      </c>
      <c r="CI36" s="52">
        <v>0</v>
      </c>
      <c r="CJ36" s="52">
        <v>0</v>
      </c>
      <c r="CK36" s="52">
        <v>0</v>
      </c>
      <c r="CL36" s="52">
        <v>0</v>
      </c>
      <c r="CM36" s="52">
        <v>0</v>
      </c>
      <c r="CN36" s="52">
        <v>0</v>
      </c>
      <c r="CO36" s="52">
        <v>0</v>
      </c>
      <c r="CP36" s="52">
        <v>0</v>
      </c>
      <c r="CQ36" s="52">
        <v>0</v>
      </c>
      <c r="CR36" s="52">
        <v>0</v>
      </c>
      <c r="CS36" s="52">
        <v>0</v>
      </c>
      <c r="CT36" s="52">
        <v>0</v>
      </c>
      <c r="CU36" s="52">
        <v>0</v>
      </c>
      <c r="CV36" s="52">
        <v>0</v>
      </c>
      <c r="CW36" s="52">
        <v>0</v>
      </c>
      <c r="CX36" s="52">
        <v>0</v>
      </c>
      <c r="CY36" s="52">
        <v>0</v>
      </c>
      <c r="CZ36" s="52">
        <v>0</v>
      </c>
      <c r="DA36" s="52">
        <v>0</v>
      </c>
      <c r="DB36" s="52">
        <v>0</v>
      </c>
      <c r="DC36" s="52">
        <v>0</v>
      </c>
      <c r="DD36" s="52">
        <v>0</v>
      </c>
      <c r="DE36" s="52">
        <v>0</v>
      </c>
      <c r="DF36" s="52">
        <v>0</v>
      </c>
      <c r="DG36" s="52">
        <v>0</v>
      </c>
      <c r="DH36" s="52">
        <v>0</v>
      </c>
      <c r="DI36" s="52">
        <v>0</v>
      </c>
      <c r="DJ36" s="52">
        <v>0</v>
      </c>
      <c r="DK36" s="52">
        <v>0</v>
      </c>
      <c r="DL36" s="52">
        <v>0</v>
      </c>
      <c r="DM36" s="52">
        <v>0</v>
      </c>
      <c r="DN36" s="52">
        <v>0</v>
      </c>
      <c r="DO36" s="52">
        <v>0</v>
      </c>
      <c r="DP36" s="52">
        <v>0</v>
      </c>
      <c r="DQ36" s="52">
        <v>0</v>
      </c>
      <c r="DR36" s="52">
        <v>0</v>
      </c>
      <c r="DS36" s="43">
        <v>0</v>
      </c>
      <c r="DT36" s="43">
        <v>0</v>
      </c>
      <c r="DU36" s="43">
        <v>0</v>
      </c>
      <c r="DV36" s="43">
        <v>0</v>
      </c>
      <c r="DW36" s="43">
        <v>0</v>
      </c>
      <c r="DX36" s="43">
        <v>0</v>
      </c>
      <c r="DY36" s="43">
        <v>0</v>
      </c>
    </row>
    <row r="37" s="45" customFormat="1" spans="1:129">
      <c r="A37" s="51"/>
      <c r="B37" s="53" t="s">
        <v>97</v>
      </c>
      <c r="C37" s="52">
        <v>53657563.36</v>
      </c>
      <c r="D37" s="52">
        <v>-20846689.88</v>
      </c>
      <c r="E37" s="52">
        <v>3992040.91</v>
      </c>
      <c r="F37" s="52">
        <v>259257.5</v>
      </c>
      <c r="G37" s="52">
        <v>124248.42</v>
      </c>
      <c r="H37" s="52">
        <v>873772.39</v>
      </c>
      <c r="I37" s="52">
        <v>2062498.02</v>
      </c>
      <c r="J37" s="52">
        <v>1803862.79</v>
      </c>
      <c r="K37" s="52">
        <v>1809866.19</v>
      </c>
      <c r="L37" s="52">
        <v>3911401.94</v>
      </c>
      <c r="M37" s="52">
        <v>1021814.52</v>
      </c>
      <c r="N37" s="52">
        <v>1583708.7</v>
      </c>
      <c r="O37" s="52">
        <v>1144078.14</v>
      </c>
      <c r="P37" s="52">
        <v>1171932.47</v>
      </c>
      <c r="Q37" s="52">
        <v>0</v>
      </c>
      <c r="R37" s="52">
        <v>0</v>
      </c>
      <c r="S37" s="52">
        <v>1112047.44</v>
      </c>
      <c r="T37" s="52">
        <v>721054.41</v>
      </c>
      <c r="U37" s="52">
        <v>34917630.93</v>
      </c>
      <c r="V37" s="52">
        <v>4215608.94</v>
      </c>
      <c r="W37" s="52">
        <v>10868882.36</v>
      </c>
      <c r="X37" s="52">
        <v>2910547.17</v>
      </c>
      <c r="Y37" s="52">
        <v>837691.02</v>
      </c>
      <c r="Z37" s="52">
        <v>1042590.18</v>
      </c>
      <c r="AA37" s="52">
        <v>332663.66</v>
      </c>
      <c r="AB37" s="52">
        <v>1444923.23</v>
      </c>
      <c r="AC37" s="52">
        <v>557740.85</v>
      </c>
      <c r="AD37" s="52">
        <v>803520.74</v>
      </c>
      <c r="AE37" s="52">
        <v>390324.54</v>
      </c>
      <c r="AF37" s="52">
        <v>2695081.01</v>
      </c>
      <c r="AG37" s="52">
        <v>4713605.67</v>
      </c>
      <c r="AH37" s="52">
        <v>1025804</v>
      </c>
      <c r="AI37" s="52">
        <v>1240546.4</v>
      </c>
      <c r="AJ37" s="52">
        <v>1140940.79</v>
      </c>
      <c r="AK37" s="52">
        <v>885438.55</v>
      </c>
      <c r="AL37" s="52">
        <v>884167.83</v>
      </c>
      <c r="AM37" s="52">
        <v>1226343.27</v>
      </c>
      <c r="AN37" s="52">
        <v>1994876</v>
      </c>
      <c r="AO37" s="52">
        <v>1106709.17</v>
      </c>
      <c r="AP37" s="52">
        <v>1546116.73</v>
      </c>
      <c r="AQ37" s="52">
        <v>1445660.55</v>
      </c>
      <c r="AR37" s="52">
        <v>314223.69</v>
      </c>
      <c r="AS37" s="52">
        <v>480702.42</v>
      </c>
      <c r="AT37" s="52">
        <v>1192461.42</v>
      </c>
      <c r="AU37" s="52">
        <v>25610537.68</v>
      </c>
      <c r="AV37" s="52">
        <v>968010.56</v>
      </c>
      <c r="AW37" s="52">
        <v>1088469.23</v>
      </c>
      <c r="AX37" s="52">
        <v>1119748.6</v>
      </c>
      <c r="AY37" s="52">
        <v>923874.92</v>
      </c>
      <c r="AZ37" s="52">
        <v>987397.36</v>
      </c>
      <c r="BA37" s="52">
        <v>953630.78</v>
      </c>
      <c r="BB37" s="52">
        <v>310196.83</v>
      </c>
      <c r="BC37" s="52">
        <v>934218.5</v>
      </c>
      <c r="BD37" s="52">
        <v>712046.36</v>
      </c>
      <c r="BE37" s="52">
        <v>615794.69</v>
      </c>
      <c r="BF37" s="52">
        <v>695748.41</v>
      </c>
      <c r="BG37" s="52">
        <v>707781.2</v>
      </c>
      <c r="BH37" s="52">
        <v>517571.07</v>
      </c>
      <c r="BI37" s="52">
        <v>449503.77</v>
      </c>
      <c r="BJ37" s="52">
        <v>506225.95</v>
      </c>
      <c r="BK37" s="52">
        <v>460085.03</v>
      </c>
      <c r="BL37" s="52">
        <v>421207.41</v>
      </c>
      <c r="BM37" s="52">
        <v>246320.5</v>
      </c>
      <c r="BN37" s="52">
        <v>299007.24</v>
      </c>
      <c r="BO37" s="52">
        <v>349255.27</v>
      </c>
      <c r="BP37" s="52">
        <v>631088.94</v>
      </c>
      <c r="BQ37" s="52">
        <v>315178.96</v>
      </c>
      <c r="BR37" s="52">
        <v>236238.82</v>
      </c>
      <c r="BS37" s="52">
        <v>295175.44</v>
      </c>
      <c r="BT37" s="52">
        <v>319548.53</v>
      </c>
      <c r="BU37" s="52">
        <v>291961.63</v>
      </c>
      <c r="BV37" s="52">
        <v>295757.18</v>
      </c>
      <c r="BW37" s="52">
        <v>212746.87</v>
      </c>
      <c r="BX37" s="52">
        <v>444797.61</v>
      </c>
      <c r="BY37" s="52">
        <v>160711.55</v>
      </c>
      <c r="BZ37" s="52">
        <v>171611.2</v>
      </c>
      <c r="CA37" s="52">
        <v>100100.43</v>
      </c>
      <c r="CB37" s="52">
        <v>185061.61</v>
      </c>
      <c r="CC37" s="52">
        <v>287860.18</v>
      </c>
      <c r="CD37" s="52">
        <v>697536.44</v>
      </c>
      <c r="CE37" s="52">
        <v>433696.73</v>
      </c>
      <c r="CF37" s="52">
        <v>153642.39</v>
      </c>
      <c r="CG37" s="52">
        <v>161572.68</v>
      </c>
      <c r="CH37" s="52">
        <v>103373.51</v>
      </c>
      <c r="CI37" s="52">
        <v>146489.37</v>
      </c>
      <c r="CJ37" s="52">
        <v>88675.26</v>
      </c>
      <c r="CK37" s="52">
        <v>238689.64</v>
      </c>
      <c r="CL37" s="52">
        <v>189472.95</v>
      </c>
      <c r="CM37" s="52">
        <v>192234.26</v>
      </c>
      <c r="CN37" s="52">
        <v>189041.68</v>
      </c>
      <c r="CO37" s="52">
        <v>166848.1</v>
      </c>
      <c r="CP37" s="52">
        <v>207057.16</v>
      </c>
      <c r="CQ37" s="52">
        <v>130531.61</v>
      </c>
      <c r="CR37" s="52">
        <v>144490.13</v>
      </c>
      <c r="CS37" s="52">
        <v>267761.27</v>
      </c>
      <c r="CT37" s="52">
        <v>138223.21</v>
      </c>
      <c r="CU37" s="52">
        <v>194419.02</v>
      </c>
      <c r="CV37" s="52">
        <v>138475.43</v>
      </c>
      <c r="CW37" s="52">
        <v>160412.97</v>
      </c>
      <c r="CX37" s="52">
        <v>56491.66</v>
      </c>
      <c r="CY37" s="52">
        <v>210865.02</v>
      </c>
      <c r="CZ37" s="52">
        <v>147381.09</v>
      </c>
      <c r="DA37" s="52">
        <v>189087.34</v>
      </c>
      <c r="DB37" s="52">
        <v>231005.69</v>
      </c>
      <c r="DC37" s="52">
        <v>280750.6</v>
      </c>
      <c r="DD37" s="52">
        <v>191943.16</v>
      </c>
      <c r="DE37" s="52">
        <v>165919.08</v>
      </c>
      <c r="DF37" s="52">
        <v>168769.14</v>
      </c>
      <c r="DG37" s="52">
        <v>358891.99</v>
      </c>
      <c r="DH37" s="52">
        <v>183501.73</v>
      </c>
      <c r="DI37" s="52">
        <v>203260.49</v>
      </c>
      <c r="DJ37" s="52">
        <v>217630.11</v>
      </c>
      <c r="DK37" s="52">
        <v>114973.63</v>
      </c>
      <c r="DL37" s="52">
        <v>137123.38</v>
      </c>
      <c r="DM37" s="52">
        <v>175282.09</v>
      </c>
      <c r="DN37" s="52">
        <v>81929.89</v>
      </c>
      <c r="DO37" s="52">
        <v>195686.59</v>
      </c>
      <c r="DP37" s="52">
        <v>142495.27</v>
      </c>
      <c r="DQ37" s="52">
        <v>207624.55</v>
      </c>
      <c r="DR37" s="52">
        <v>107200.14</v>
      </c>
      <c r="DS37" s="43">
        <v>49585.78</v>
      </c>
      <c r="DT37" s="43">
        <v>80019.87</v>
      </c>
      <c r="DU37" s="43">
        <v>68312.87</v>
      </c>
      <c r="DV37" s="43">
        <v>76165</v>
      </c>
      <c r="DW37" s="43">
        <v>58098.83</v>
      </c>
      <c r="DX37" s="43">
        <v>89351.15</v>
      </c>
      <c r="DY37" s="43">
        <v>64615.1</v>
      </c>
    </row>
    <row r="38" s="43" customFormat="1" spans="1:129">
      <c r="A38" s="51" t="s">
        <v>112</v>
      </c>
      <c r="B38" s="52" t="s">
        <v>113</v>
      </c>
      <c r="C38" s="52">
        <v>39568.69</v>
      </c>
      <c r="D38" s="52">
        <v>0</v>
      </c>
      <c r="E38" s="52">
        <v>7968.91</v>
      </c>
      <c r="F38" s="52">
        <v>0</v>
      </c>
      <c r="G38" s="52">
        <v>504.72</v>
      </c>
      <c r="H38" s="52">
        <v>0</v>
      </c>
      <c r="I38" s="52">
        <v>0</v>
      </c>
      <c r="J38" s="52">
        <v>11039.19</v>
      </c>
      <c r="K38" s="52">
        <v>11757.01</v>
      </c>
      <c r="L38" s="52">
        <v>4620.89</v>
      </c>
      <c r="M38" s="52">
        <v>0</v>
      </c>
      <c r="N38" s="52">
        <v>631.7</v>
      </c>
      <c r="O38" s="52">
        <v>2700.27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346</v>
      </c>
      <c r="V38" s="52">
        <v>0</v>
      </c>
      <c r="W38" s="52">
        <v>0</v>
      </c>
      <c r="X38" s="52">
        <v>0</v>
      </c>
      <c r="Y38" s="52">
        <v>0</v>
      </c>
      <c r="Z38" s="52">
        <v>0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2">
        <v>0</v>
      </c>
      <c r="AU38" s="52">
        <v>346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2">
        <v>0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346</v>
      </c>
      <c r="BO38" s="52">
        <v>0</v>
      </c>
      <c r="BP38" s="52">
        <v>0</v>
      </c>
      <c r="BQ38" s="52">
        <v>0</v>
      </c>
      <c r="BR38" s="52">
        <v>0</v>
      </c>
      <c r="BS38" s="52">
        <v>0</v>
      </c>
      <c r="BT38" s="52">
        <v>0</v>
      </c>
      <c r="BU38" s="52">
        <v>0</v>
      </c>
      <c r="BV38" s="52">
        <v>0</v>
      </c>
      <c r="BW38" s="52">
        <v>0</v>
      </c>
      <c r="BX38" s="52">
        <v>0</v>
      </c>
      <c r="BY38" s="52">
        <v>0</v>
      </c>
      <c r="BZ38" s="52">
        <v>0</v>
      </c>
      <c r="CA38" s="52">
        <v>0</v>
      </c>
      <c r="CB38" s="52">
        <v>0</v>
      </c>
      <c r="CC38" s="52">
        <v>0</v>
      </c>
      <c r="CD38" s="52">
        <v>0</v>
      </c>
      <c r="CE38" s="52">
        <v>0</v>
      </c>
      <c r="CF38" s="52">
        <v>0</v>
      </c>
      <c r="CG38" s="52">
        <v>0</v>
      </c>
      <c r="CH38" s="52">
        <v>0</v>
      </c>
      <c r="CI38" s="52">
        <v>0</v>
      </c>
      <c r="CJ38" s="52">
        <v>0</v>
      </c>
      <c r="CK38" s="52">
        <v>0</v>
      </c>
      <c r="CL38" s="52">
        <v>0</v>
      </c>
      <c r="CM38" s="52">
        <v>0</v>
      </c>
      <c r="CN38" s="52">
        <v>0</v>
      </c>
      <c r="CO38" s="52">
        <v>0</v>
      </c>
      <c r="CP38" s="52">
        <v>0</v>
      </c>
      <c r="CQ38" s="52">
        <v>0</v>
      </c>
      <c r="CR38" s="52">
        <v>0</v>
      </c>
      <c r="CS38" s="52">
        <v>0</v>
      </c>
      <c r="CT38" s="52">
        <v>0</v>
      </c>
      <c r="CU38" s="52">
        <v>0</v>
      </c>
      <c r="CV38" s="52">
        <v>0</v>
      </c>
      <c r="CW38" s="52">
        <v>0</v>
      </c>
      <c r="CX38" s="52">
        <v>0</v>
      </c>
      <c r="CY38" s="52">
        <v>0</v>
      </c>
      <c r="CZ38" s="52">
        <v>0</v>
      </c>
      <c r="DA38" s="52">
        <v>0</v>
      </c>
      <c r="DB38" s="52">
        <v>0</v>
      </c>
      <c r="DC38" s="52">
        <v>0</v>
      </c>
      <c r="DD38" s="52">
        <v>0</v>
      </c>
      <c r="DE38" s="52">
        <v>0</v>
      </c>
      <c r="DF38" s="52">
        <v>0</v>
      </c>
      <c r="DG38" s="52">
        <v>0</v>
      </c>
      <c r="DH38" s="52">
        <v>0</v>
      </c>
      <c r="DI38" s="52">
        <v>0</v>
      </c>
      <c r="DJ38" s="52">
        <v>0</v>
      </c>
      <c r="DK38" s="52">
        <v>0</v>
      </c>
      <c r="DL38" s="52">
        <v>0</v>
      </c>
      <c r="DM38" s="52">
        <v>0</v>
      </c>
      <c r="DN38" s="52">
        <v>0</v>
      </c>
      <c r="DO38" s="52">
        <v>0</v>
      </c>
      <c r="DP38" s="52">
        <v>0</v>
      </c>
      <c r="DQ38" s="52">
        <v>0</v>
      </c>
      <c r="DR38" s="52">
        <v>0</v>
      </c>
      <c r="DS38" s="43">
        <v>0</v>
      </c>
      <c r="DT38" s="43">
        <v>0</v>
      </c>
      <c r="DU38" s="43">
        <v>0</v>
      </c>
      <c r="DV38" s="43">
        <v>0</v>
      </c>
      <c r="DW38" s="43">
        <v>0</v>
      </c>
      <c r="DX38" s="43">
        <v>0</v>
      </c>
      <c r="DY38" s="43">
        <v>0</v>
      </c>
    </row>
    <row r="39" s="43" customFormat="1" spans="1:129">
      <c r="A39" s="51"/>
      <c r="B39" s="52" t="s">
        <v>114</v>
      </c>
      <c r="C39" s="52">
        <v>5029.27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1290.79</v>
      </c>
      <c r="J39" s="52">
        <v>234</v>
      </c>
      <c r="K39" s="52">
        <v>0</v>
      </c>
      <c r="L39" s="52">
        <v>0</v>
      </c>
      <c r="M39" s="52">
        <v>103.11</v>
      </c>
      <c r="N39" s="52">
        <v>0</v>
      </c>
      <c r="O39" s="52">
        <v>205</v>
      </c>
      <c r="P39" s="52">
        <v>290</v>
      </c>
      <c r="Q39" s="52">
        <v>0</v>
      </c>
      <c r="R39" s="52">
        <v>0</v>
      </c>
      <c r="S39" s="52">
        <v>0</v>
      </c>
      <c r="T39" s="52">
        <v>0</v>
      </c>
      <c r="U39" s="52">
        <v>783.07</v>
      </c>
      <c r="V39" s="52">
        <v>0</v>
      </c>
      <c r="W39" s="52">
        <v>0</v>
      </c>
      <c r="X39" s="52">
        <v>2123.3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  <c r="AJ39" s="52">
        <v>0</v>
      </c>
      <c r="AK39" s="52">
        <v>0</v>
      </c>
      <c r="AL39" s="52">
        <v>2123.3</v>
      </c>
      <c r="AM39" s="52">
        <v>0</v>
      </c>
      <c r="AN39" s="52">
        <v>0</v>
      </c>
      <c r="AO39" s="52">
        <v>0</v>
      </c>
      <c r="AP39" s="52">
        <v>131</v>
      </c>
      <c r="AQ39" s="52">
        <v>580.71</v>
      </c>
      <c r="AR39" s="52">
        <v>0</v>
      </c>
      <c r="AS39" s="52">
        <v>0</v>
      </c>
      <c r="AT39" s="52">
        <v>71.36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0</v>
      </c>
      <c r="BE39" s="52">
        <v>0</v>
      </c>
      <c r="BF39" s="52">
        <v>0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0</v>
      </c>
      <c r="BO39" s="52">
        <v>0</v>
      </c>
      <c r="BP39" s="52">
        <v>0</v>
      </c>
      <c r="BQ39" s="52">
        <v>0</v>
      </c>
      <c r="BR39" s="52">
        <v>0</v>
      </c>
      <c r="BS39" s="52">
        <v>0</v>
      </c>
      <c r="BT39" s="52">
        <v>0</v>
      </c>
      <c r="BU39" s="52">
        <v>0</v>
      </c>
      <c r="BV39" s="52">
        <v>0</v>
      </c>
      <c r="BW39" s="52">
        <v>0</v>
      </c>
      <c r="BX39" s="52">
        <v>0</v>
      </c>
      <c r="BY39" s="52">
        <v>0</v>
      </c>
      <c r="BZ39" s="52">
        <v>0</v>
      </c>
      <c r="CA39" s="52">
        <v>0</v>
      </c>
      <c r="CB39" s="52">
        <v>0</v>
      </c>
      <c r="CC39" s="52">
        <v>0</v>
      </c>
      <c r="CD39" s="52">
        <v>0</v>
      </c>
      <c r="CE39" s="52">
        <v>0</v>
      </c>
      <c r="CF39" s="52">
        <v>0</v>
      </c>
      <c r="CG39" s="52">
        <v>0</v>
      </c>
      <c r="CH39" s="52">
        <v>0</v>
      </c>
      <c r="CI39" s="52">
        <v>0</v>
      </c>
      <c r="CJ39" s="52">
        <v>0</v>
      </c>
      <c r="CK39" s="52">
        <v>0</v>
      </c>
      <c r="CL39" s="52">
        <v>0</v>
      </c>
      <c r="CM39" s="52">
        <v>0</v>
      </c>
      <c r="CN39" s="52">
        <v>0</v>
      </c>
      <c r="CO39" s="52">
        <v>0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0</v>
      </c>
      <c r="CW39" s="52">
        <v>0</v>
      </c>
      <c r="CX39" s="52">
        <v>0</v>
      </c>
      <c r="CY39" s="52">
        <v>0</v>
      </c>
      <c r="CZ39" s="52">
        <v>0</v>
      </c>
      <c r="DA39" s="52">
        <v>0</v>
      </c>
      <c r="DB39" s="52">
        <v>0</v>
      </c>
      <c r="DC39" s="52">
        <v>0</v>
      </c>
      <c r="DD39" s="52">
        <v>0</v>
      </c>
      <c r="DE39" s="52">
        <v>0</v>
      </c>
      <c r="DF39" s="52">
        <v>0</v>
      </c>
      <c r="DG39" s="52">
        <v>0</v>
      </c>
      <c r="DH39" s="52">
        <v>0</v>
      </c>
      <c r="DI39" s="52">
        <v>0</v>
      </c>
      <c r="DJ39" s="52">
        <v>0</v>
      </c>
      <c r="DK39" s="52">
        <v>0</v>
      </c>
      <c r="DL39" s="52">
        <v>0</v>
      </c>
      <c r="DM39" s="52">
        <v>0</v>
      </c>
      <c r="DN39" s="52">
        <v>0</v>
      </c>
      <c r="DO39" s="52">
        <v>0</v>
      </c>
      <c r="DP39" s="52">
        <v>0</v>
      </c>
      <c r="DQ39" s="52">
        <v>0</v>
      </c>
      <c r="DR39" s="52">
        <v>0</v>
      </c>
      <c r="DS39" s="43">
        <v>0</v>
      </c>
      <c r="DT39" s="43">
        <v>0</v>
      </c>
      <c r="DU39" s="43">
        <v>0</v>
      </c>
      <c r="DV39" s="43">
        <v>0</v>
      </c>
      <c r="DW39" s="43">
        <v>0</v>
      </c>
      <c r="DX39" s="43">
        <v>0</v>
      </c>
      <c r="DY39" s="43">
        <v>0</v>
      </c>
    </row>
    <row r="40" s="43" customFormat="1" spans="1:129">
      <c r="A40" s="51"/>
      <c r="B40" s="52" t="s">
        <v>115</v>
      </c>
      <c r="C40" s="52">
        <v>194443.43</v>
      </c>
      <c r="D40" s="52">
        <v>38569</v>
      </c>
      <c r="E40" s="52">
        <v>5753</v>
      </c>
      <c r="F40" s="52">
        <v>0</v>
      </c>
      <c r="G40" s="52">
        <v>0</v>
      </c>
      <c r="H40" s="52">
        <v>3481</v>
      </c>
      <c r="I40" s="52">
        <v>6939.57</v>
      </c>
      <c r="J40" s="52">
        <v>113094.81</v>
      </c>
      <c r="K40" s="52">
        <v>6708.05</v>
      </c>
      <c r="L40" s="52">
        <v>4156</v>
      </c>
      <c r="M40" s="52">
        <v>2833</v>
      </c>
      <c r="N40" s="52">
        <v>773</v>
      </c>
      <c r="O40" s="52">
        <v>6530</v>
      </c>
      <c r="P40" s="52">
        <v>3509</v>
      </c>
      <c r="Q40" s="52">
        <v>0</v>
      </c>
      <c r="R40" s="52">
        <v>0</v>
      </c>
      <c r="S40" s="52">
        <v>2097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2">
        <v>0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2">
        <v>0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0</v>
      </c>
      <c r="BO40" s="52">
        <v>0</v>
      </c>
      <c r="BP40" s="52">
        <v>0</v>
      </c>
      <c r="BQ40" s="52">
        <v>0</v>
      </c>
      <c r="BR40" s="52">
        <v>0</v>
      </c>
      <c r="BS40" s="52">
        <v>0</v>
      </c>
      <c r="BT40" s="52">
        <v>0</v>
      </c>
      <c r="BU40" s="52">
        <v>0</v>
      </c>
      <c r="BV40" s="52">
        <v>0</v>
      </c>
      <c r="BW40" s="52">
        <v>0</v>
      </c>
      <c r="BX40" s="52">
        <v>0</v>
      </c>
      <c r="BY40" s="52">
        <v>0</v>
      </c>
      <c r="BZ40" s="52">
        <v>0</v>
      </c>
      <c r="CA40" s="52">
        <v>0</v>
      </c>
      <c r="CB40" s="52">
        <v>0</v>
      </c>
      <c r="CC40" s="52">
        <v>0</v>
      </c>
      <c r="CD40" s="52">
        <v>0</v>
      </c>
      <c r="CE40" s="52">
        <v>0</v>
      </c>
      <c r="CF40" s="52">
        <v>0</v>
      </c>
      <c r="CG40" s="52">
        <v>0</v>
      </c>
      <c r="CH40" s="52">
        <v>0</v>
      </c>
      <c r="CI40" s="52">
        <v>0</v>
      </c>
      <c r="CJ40" s="52">
        <v>0</v>
      </c>
      <c r="CK40" s="52">
        <v>0</v>
      </c>
      <c r="CL40" s="52">
        <v>0</v>
      </c>
      <c r="CM40" s="52">
        <v>0</v>
      </c>
      <c r="CN40" s="52">
        <v>0</v>
      </c>
      <c r="CO40" s="52">
        <v>0</v>
      </c>
      <c r="CP40" s="52">
        <v>0</v>
      </c>
      <c r="CQ40" s="52">
        <v>0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0</v>
      </c>
      <c r="CZ40" s="52">
        <v>0</v>
      </c>
      <c r="DA40" s="52">
        <v>0</v>
      </c>
      <c r="DB40" s="52">
        <v>0</v>
      </c>
      <c r="DC40" s="52">
        <v>0</v>
      </c>
      <c r="DD40" s="52">
        <v>0</v>
      </c>
      <c r="DE40" s="52">
        <v>0</v>
      </c>
      <c r="DF40" s="52">
        <v>0</v>
      </c>
      <c r="DG40" s="52">
        <v>0</v>
      </c>
      <c r="DH40" s="52">
        <v>0</v>
      </c>
      <c r="DI40" s="52">
        <v>0</v>
      </c>
      <c r="DJ40" s="52">
        <v>0</v>
      </c>
      <c r="DK40" s="52">
        <v>0</v>
      </c>
      <c r="DL40" s="52">
        <v>0</v>
      </c>
      <c r="DM40" s="52">
        <v>0</v>
      </c>
      <c r="DN40" s="52">
        <v>0</v>
      </c>
      <c r="DO40" s="52">
        <v>0</v>
      </c>
      <c r="DP40" s="52">
        <v>0</v>
      </c>
      <c r="DQ40" s="52">
        <v>0</v>
      </c>
      <c r="DR40" s="52">
        <v>0</v>
      </c>
      <c r="DS40" s="43">
        <v>0</v>
      </c>
      <c r="DT40" s="43">
        <v>0</v>
      </c>
      <c r="DU40" s="43">
        <v>0</v>
      </c>
      <c r="DV40" s="43">
        <v>0</v>
      </c>
      <c r="DW40" s="43">
        <v>0</v>
      </c>
      <c r="DX40" s="43">
        <v>0</v>
      </c>
      <c r="DY40" s="43">
        <v>0</v>
      </c>
    </row>
    <row r="41" s="43" customFormat="1" spans="1:129">
      <c r="A41" s="51"/>
      <c r="B41" s="52" t="s">
        <v>116</v>
      </c>
      <c r="C41" s="52">
        <v>41574.54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22245.23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19329.31</v>
      </c>
      <c r="W41" s="52">
        <v>0</v>
      </c>
      <c r="X41" s="52">
        <v>0</v>
      </c>
      <c r="Y41" s="52">
        <v>19329.31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  <c r="AJ41" s="52">
        <v>0</v>
      </c>
      <c r="AK41" s="52">
        <v>0</v>
      </c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>
        <v>0</v>
      </c>
      <c r="BB41" s="52">
        <v>0</v>
      </c>
      <c r="BC41" s="52">
        <v>0</v>
      </c>
      <c r="BD41" s="52">
        <v>0</v>
      </c>
      <c r="BE41" s="52">
        <v>0</v>
      </c>
      <c r="BF41" s="52">
        <v>0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0</v>
      </c>
      <c r="BO41" s="52">
        <v>0</v>
      </c>
      <c r="BP41" s="52">
        <v>0</v>
      </c>
      <c r="BQ41" s="52">
        <v>0</v>
      </c>
      <c r="BR41" s="52">
        <v>0</v>
      </c>
      <c r="BS41" s="52">
        <v>0</v>
      </c>
      <c r="BT41" s="52">
        <v>0</v>
      </c>
      <c r="BU41" s="52">
        <v>0</v>
      </c>
      <c r="BV41" s="52">
        <v>0</v>
      </c>
      <c r="BW41" s="52">
        <v>0</v>
      </c>
      <c r="BX41" s="52">
        <v>0</v>
      </c>
      <c r="BY41" s="52">
        <v>0</v>
      </c>
      <c r="BZ41" s="52">
        <v>0</v>
      </c>
      <c r="CA41" s="52">
        <v>0</v>
      </c>
      <c r="CB41" s="52">
        <v>0</v>
      </c>
      <c r="CC41" s="52">
        <v>0</v>
      </c>
      <c r="CD41" s="52">
        <v>0</v>
      </c>
      <c r="CE41" s="52">
        <v>0</v>
      </c>
      <c r="CF41" s="52">
        <v>0</v>
      </c>
      <c r="CG41" s="52">
        <v>0</v>
      </c>
      <c r="CH41" s="52">
        <v>0</v>
      </c>
      <c r="CI41" s="52">
        <v>0</v>
      </c>
      <c r="CJ41" s="52">
        <v>0</v>
      </c>
      <c r="CK41" s="52">
        <v>0</v>
      </c>
      <c r="CL41" s="52">
        <v>0</v>
      </c>
      <c r="CM41" s="52">
        <v>0</v>
      </c>
      <c r="CN41" s="52">
        <v>0</v>
      </c>
      <c r="CO41" s="52">
        <v>0</v>
      </c>
      <c r="CP41" s="52">
        <v>0</v>
      </c>
      <c r="CQ41" s="52">
        <v>0</v>
      </c>
      <c r="CR41" s="52">
        <v>0</v>
      </c>
      <c r="CS41" s="52">
        <v>0</v>
      </c>
      <c r="CT41" s="52">
        <v>0</v>
      </c>
      <c r="CU41" s="52">
        <v>0</v>
      </c>
      <c r="CV41" s="52">
        <v>0</v>
      </c>
      <c r="CW41" s="52">
        <v>0</v>
      </c>
      <c r="CX41" s="52">
        <v>0</v>
      </c>
      <c r="CY41" s="52">
        <v>0</v>
      </c>
      <c r="CZ41" s="52">
        <v>0</v>
      </c>
      <c r="DA41" s="52">
        <v>0</v>
      </c>
      <c r="DB41" s="52">
        <v>0</v>
      </c>
      <c r="DC41" s="52">
        <v>0</v>
      </c>
      <c r="DD41" s="52">
        <v>0</v>
      </c>
      <c r="DE41" s="52">
        <v>0</v>
      </c>
      <c r="DF41" s="52">
        <v>0</v>
      </c>
      <c r="DG41" s="52">
        <v>0</v>
      </c>
      <c r="DH41" s="52">
        <v>0</v>
      </c>
      <c r="DI41" s="52">
        <v>0</v>
      </c>
      <c r="DJ41" s="52">
        <v>0</v>
      </c>
      <c r="DK41" s="52">
        <v>0</v>
      </c>
      <c r="DL41" s="52">
        <v>0</v>
      </c>
      <c r="DM41" s="52">
        <v>0</v>
      </c>
      <c r="DN41" s="52">
        <v>0</v>
      </c>
      <c r="DO41" s="52">
        <v>0</v>
      </c>
      <c r="DP41" s="52">
        <v>0</v>
      </c>
      <c r="DQ41" s="52">
        <v>0</v>
      </c>
      <c r="DR41" s="52">
        <v>0</v>
      </c>
      <c r="DS41" s="43">
        <v>0</v>
      </c>
      <c r="DT41" s="43">
        <v>0</v>
      </c>
      <c r="DU41" s="43">
        <v>0</v>
      </c>
      <c r="DV41" s="43">
        <v>0</v>
      </c>
      <c r="DW41" s="43">
        <v>0</v>
      </c>
      <c r="DX41" s="43">
        <v>0</v>
      </c>
      <c r="DY41" s="43">
        <v>0</v>
      </c>
    </row>
    <row r="42" s="43" customFormat="1" spans="1:129">
      <c r="A42" s="51"/>
      <c r="B42" s="52" t="s">
        <v>117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>
        <v>0</v>
      </c>
      <c r="BB42" s="52">
        <v>0</v>
      </c>
      <c r="BC42" s="52">
        <v>0</v>
      </c>
      <c r="BD42" s="52">
        <v>0</v>
      </c>
      <c r="BE42" s="52">
        <v>0</v>
      </c>
      <c r="BF42" s="52">
        <v>0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0</v>
      </c>
      <c r="BO42" s="52">
        <v>0</v>
      </c>
      <c r="BP42" s="52">
        <v>0</v>
      </c>
      <c r="BQ42" s="52">
        <v>0</v>
      </c>
      <c r="BR42" s="52">
        <v>0</v>
      </c>
      <c r="BS42" s="52">
        <v>0</v>
      </c>
      <c r="BT42" s="52">
        <v>0</v>
      </c>
      <c r="BU42" s="52">
        <v>0</v>
      </c>
      <c r="BV42" s="52">
        <v>0</v>
      </c>
      <c r="BW42" s="52">
        <v>0</v>
      </c>
      <c r="BX42" s="52">
        <v>0</v>
      </c>
      <c r="BY42" s="52">
        <v>0</v>
      </c>
      <c r="BZ42" s="52">
        <v>0</v>
      </c>
      <c r="CA42" s="52">
        <v>0</v>
      </c>
      <c r="CB42" s="52">
        <v>0</v>
      </c>
      <c r="CC42" s="52">
        <v>0</v>
      </c>
      <c r="CD42" s="52">
        <v>0</v>
      </c>
      <c r="CE42" s="52">
        <v>0</v>
      </c>
      <c r="CF42" s="52">
        <v>0</v>
      </c>
      <c r="CG42" s="52">
        <v>0</v>
      </c>
      <c r="CH42" s="52">
        <v>0</v>
      </c>
      <c r="CI42" s="52">
        <v>0</v>
      </c>
      <c r="CJ42" s="52">
        <v>0</v>
      </c>
      <c r="CK42" s="52">
        <v>0</v>
      </c>
      <c r="CL42" s="52">
        <v>0</v>
      </c>
      <c r="CM42" s="52">
        <v>0</v>
      </c>
      <c r="CN42" s="52">
        <v>0</v>
      </c>
      <c r="CO42" s="52">
        <v>0</v>
      </c>
      <c r="CP42" s="52">
        <v>0</v>
      </c>
      <c r="CQ42" s="52">
        <v>0</v>
      </c>
      <c r="CR42" s="52">
        <v>0</v>
      </c>
      <c r="CS42" s="52">
        <v>0</v>
      </c>
      <c r="CT42" s="52">
        <v>0</v>
      </c>
      <c r="CU42" s="52">
        <v>0</v>
      </c>
      <c r="CV42" s="52">
        <v>0</v>
      </c>
      <c r="CW42" s="52">
        <v>0</v>
      </c>
      <c r="CX42" s="52">
        <v>0</v>
      </c>
      <c r="CY42" s="52">
        <v>0</v>
      </c>
      <c r="CZ42" s="52">
        <v>0</v>
      </c>
      <c r="DA42" s="52">
        <v>0</v>
      </c>
      <c r="DB42" s="52">
        <v>0</v>
      </c>
      <c r="DC42" s="52">
        <v>0</v>
      </c>
      <c r="DD42" s="52">
        <v>0</v>
      </c>
      <c r="DE42" s="52">
        <v>0</v>
      </c>
      <c r="DF42" s="52">
        <v>0</v>
      </c>
      <c r="DG42" s="52">
        <v>0</v>
      </c>
      <c r="DH42" s="52">
        <v>0</v>
      </c>
      <c r="DI42" s="52">
        <v>0</v>
      </c>
      <c r="DJ42" s="52">
        <v>0</v>
      </c>
      <c r="DK42" s="52">
        <v>0</v>
      </c>
      <c r="DL42" s="52">
        <v>0</v>
      </c>
      <c r="DM42" s="52">
        <v>0</v>
      </c>
      <c r="DN42" s="52">
        <v>0</v>
      </c>
      <c r="DO42" s="52">
        <v>0</v>
      </c>
      <c r="DP42" s="52">
        <v>0</v>
      </c>
      <c r="DQ42" s="52">
        <v>0</v>
      </c>
      <c r="DR42" s="52">
        <v>0</v>
      </c>
      <c r="DS42" s="43">
        <v>0</v>
      </c>
      <c r="DT42" s="43">
        <v>0</v>
      </c>
      <c r="DU42" s="43">
        <v>0</v>
      </c>
      <c r="DV42" s="43">
        <v>0</v>
      </c>
      <c r="DW42" s="43">
        <v>0</v>
      </c>
      <c r="DX42" s="43">
        <v>0</v>
      </c>
      <c r="DY42" s="43">
        <v>0</v>
      </c>
    </row>
    <row r="43" s="43" customFormat="1" spans="1:129">
      <c r="A43" s="51"/>
      <c r="B43" s="52" t="s">
        <v>118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2">
        <v>0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2">
        <v>0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2">
        <v>0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0</v>
      </c>
      <c r="BO43" s="52">
        <v>0</v>
      </c>
      <c r="BP43" s="52">
        <v>0</v>
      </c>
      <c r="BQ43" s="52">
        <v>0</v>
      </c>
      <c r="BR43" s="52">
        <v>0</v>
      </c>
      <c r="BS43" s="52">
        <v>0</v>
      </c>
      <c r="BT43" s="52">
        <v>0</v>
      </c>
      <c r="BU43" s="52">
        <v>0</v>
      </c>
      <c r="BV43" s="52">
        <v>0</v>
      </c>
      <c r="BW43" s="52">
        <v>0</v>
      </c>
      <c r="BX43" s="52">
        <v>0</v>
      </c>
      <c r="BY43" s="52">
        <v>0</v>
      </c>
      <c r="BZ43" s="52">
        <v>0</v>
      </c>
      <c r="CA43" s="52">
        <v>0</v>
      </c>
      <c r="CB43" s="52">
        <v>0</v>
      </c>
      <c r="CC43" s="52">
        <v>0</v>
      </c>
      <c r="CD43" s="52">
        <v>0</v>
      </c>
      <c r="CE43" s="52">
        <v>0</v>
      </c>
      <c r="CF43" s="52">
        <v>0</v>
      </c>
      <c r="CG43" s="52">
        <v>0</v>
      </c>
      <c r="CH43" s="52">
        <v>0</v>
      </c>
      <c r="CI43" s="52">
        <v>0</v>
      </c>
      <c r="CJ43" s="52">
        <v>0</v>
      </c>
      <c r="CK43" s="52">
        <v>0</v>
      </c>
      <c r="CL43" s="52">
        <v>0</v>
      </c>
      <c r="CM43" s="52">
        <v>0</v>
      </c>
      <c r="CN43" s="52">
        <v>0</v>
      </c>
      <c r="CO43" s="52">
        <v>0</v>
      </c>
      <c r="CP43" s="52">
        <v>0</v>
      </c>
      <c r="CQ43" s="52">
        <v>0</v>
      </c>
      <c r="CR43" s="52">
        <v>0</v>
      </c>
      <c r="CS43" s="52">
        <v>0</v>
      </c>
      <c r="CT43" s="52">
        <v>0</v>
      </c>
      <c r="CU43" s="52">
        <v>0</v>
      </c>
      <c r="CV43" s="52">
        <v>0</v>
      </c>
      <c r="CW43" s="52">
        <v>0</v>
      </c>
      <c r="CX43" s="52">
        <v>0</v>
      </c>
      <c r="CY43" s="52">
        <v>0</v>
      </c>
      <c r="CZ43" s="52">
        <v>0</v>
      </c>
      <c r="DA43" s="52">
        <v>0</v>
      </c>
      <c r="DB43" s="52">
        <v>0</v>
      </c>
      <c r="DC43" s="52">
        <v>0</v>
      </c>
      <c r="DD43" s="52">
        <v>0</v>
      </c>
      <c r="DE43" s="52">
        <v>0</v>
      </c>
      <c r="DF43" s="52">
        <v>0</v>
      </c>
      <c r="DG43" s="52">
        <v>0</v>
      </c>
      <c r="DH43" s="52">
        <v>0</v>
      </c>
      <c r="DI43" s="52">
        <v>0</v>
      </c>
      <c r="DJ43" s="52">
        <v>0</v>
      </c>
      <c r="DK43" s="52">
        <v>0</v>
      </c>
      <c r="DL43" s="52">
        <v>0</v>
      </c>
      <c r="DM43" s="52">
        <v>0</v>
      </c>
      <c r="DN43" s="52">
        <v>0</v>
      </c>
      <c r="DO43" s="52">
        <v>0</v>
      </c>
      <c r="DP43" s="52">
        <v>0</v>
      </c>
      <c r="DQ43" s="52">
        <v>0</v>
      </c>
      <c r="DR43" s="52">
        <v>0</v>
      </c>
      <c r="DS43" s="43">
        <v>0</v>
      </c>
      <c r="DT43" s="43">
        <v>0</v>
      </c>
      <c r="DU43" s="43">
        <v>0</v>
      </c>
      <c r="DV43" s="43">
        <v>0</v>
      </c>
      <c r="DW43" s="43">
        <v>0</v>
      </c>
      <c r="DX43" s="43">
        <v>0</v>
      </c>
      <c r="DY43" s="43">
        <v>0</v>
      </c>
    </row>
    <row r="44" s="43" customFormat="1" spans="1:129">
      <c r="A44" s="51"/>
      <c r="B44" s="52" t="s">
        <v>119</v>
      </c>
      <c r="C44" s="52">
        <v>61687.68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27547.27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27792.41</v>
      </c>
      <c r="V44" s="52">
        <v>6348</v>
      </c>
      <c r="W44" s="52">
        <v>0</v>
      </c>
      <c r="X44" s="52">
        <v>0</v>
      </c>
      <c r="Y44" s="52">
        <v>6348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2">
        <v>0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27792.41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2">
        <v>0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0</v>
      </c>
      <c r="BO44" s="52">
        <v>0</v>
      </c>
      <c r="BP44" s="52">
        <v>0</v>
      </c>
      <c r="BQ44" s="52">
        <v>0</v>
      </c>
      <c r="BR44" s="52">
        <v>0</v>
      </c>
      <c r="BS44" s="52">
        <v>0</v>
      </c>
      <c r="BT44" s="52">
        <v>0</v>
      </c>
      <c r="BU44" s="52">
        <v>0</v>
      </c>
      <c r="BV44" s="52">
        <v>0</v>
      </c>
      <c r="BW44" s="52">
        <v>0</v>
      </c>
      <c r="BX44" s="52">
        <v>0</v>
      </c>
      <c r="BY44" s="52">
        <v>0</v>
      </c>
      <c r="BZ44" s="52">
        <v>0</v>
      </c>
      <c r="CA44" s="52">
        <v>0</v>
      </c>
      <c r="CB44" s="52">
        <v>0</v>
      </c>
      <c r="CC44" s="52">
        <v>0</v>
      </c>
      <c r="CD44" s="52">
        <v>0</v>
      </c>
      <c r="CE44" s="52">
        <v>0</v>
      </c>
      <c r="CF44" s="52">
        <v>0</v>
      </c>
      <c r="CG44" s="52">
        <v>0</v>
      </c>
      <c r="CH44" s="52">
        <v>0</v>
      </c>
      <c r="CI44" s="52">
        <v>0</v>
      </c>
      <c r="CJ44" s="52">
        <v>0</v>
      </c>
      <c r="CK44" s="52">
        <v>0</v>
      </c>
      <c r="CL44" s="52">
        <v>0</v>
      </c>
      <c r="CM44" s="52">
        <v>0</v>
      </c>
      <c r="CN44" s="52">
        <v>0</v>
      </c>
      <c r="CO44" s="52">
        <v>0</v>
      </c>
      <c r="CP44" s="52">
        <v>0</v>
      </c>
      <c r="CQ44" s="52">
        <v>0</v>
      </c>
      <c r="CR44" s="52">
        <v>0</v>
      </c>
      <c r="CS44" s="52">
        <v>0</v>
      </c>
      <c r="CT44" s="52">
        <v>0</v>
      </c>
      <c r="CU44" s="52">
        <v>0</v>
      </c>
      <c r="CV44" s="52">
        <v>0</v>
      </c>
      <c r="CW44" s="52">
        <v>0</v>
      </c>
      <c r="CX44" s="52">
        <v>0</v>
      </c>
      <c r="CY44" s="52">
        <v>0</v>
      </c>
      <c r="CZ44" s="52">
        <v>0</v>
      </c>
      <c r="DA44" s="52">
        <v>0</v>
      </c>
      <c r="DB44" s="52">
        <v>0</v>
      </c>
      <c r="DC44" s="52">
        <v>0</v>
      </c>
      <c r="DD44" s="52">
        <v>0</v>
      </c>
      <c r="DE44" s="52">
        <v>0</v>
      </c>
      <c r="DF44" s="52">
        <v>0</v>
      </c>
      <c r="DG44" s="52">
        <v>0</v>
      </c>
      <c r="DH44" s="52">
        <v>0</v>
      </c>
      <c r="DI44" s="52">
        <v>0</v>
      </c>
      <c r="DJ44" s="52">
        <v>0</v>
      </c>
      <c r="DK44" s="52">
        <v>0</v>
      </c>
      <c r="DL44" s="52">
        <v>0</v>
      </c>
      <c r="DM44" s="52">
        <v>0</v>
      </c>
      <c r="DN44" s="52">
        <v>0</v>
      </c>
      <c r="DO44" s="52">
        <v>0</v>
      </c>
      <c r="DP44" s="52">
        <v>0</v>
      </c>
      <c r="DQ44" s="52">
        <v>0</v>
      </c>
      <c r="DR44" s="52">
        <v>0</v>
      </c>
      <c r="DS44" s="43">
        <v>0</v>
      </c>
      <c r="DT44" s="43">
        <v>0</v>
      </c>
      <c r="DU44" s="43">
        <v>0</v>
      </c>
      <c r="DV44" s="43">
        <v>0</v>
      </c>
      <c r="DW44" s="43">
        <v>0</v>
      </c>
      <c r="DX44" s="43">
        <v>0</v>
      </c>
      <c r="DY44" s="43">
        <v>0</v>
      </c>
    </row>
    <row r="45" s="43" customFormat="1" spans="1:129">
      <c r="A45" s="51"/>
      <c r="B45" s="52" t="s">
        <v>120</v>
      </c>
      <c r="C45" s="52">
        <v>85584.91</v>
      </c>
      <c r="D45" s="52">
        <v>0</v>
      </c>
      <c r="E45" s="52">
        <v>0</v>
      </c>
      <c r="F45" s="52">
        <v>0</v>
      </c>
      <c r="G45" s="52">
        <v>0</v>
      </c>
      <c r="H45" s="52">
        <v>85584.91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  <c r="BA45" s="52">
        <v>0</v>
      </c>
      <c r="BB45" s="52">
        <v>0</v>
      </c>
      <c r="BC45" s="52">
        <v>0</v>
      </c>
      <c r="BD45" s="52">
        <v>0</v>
      </c>
      <c r="BE45" s="52">
        <v>0</v>
      </c>
      <c r="BF45" s="52">
        <v>0</v>
      </c>
      <c r="BG45" s="52">
        <v>0</v>
      </c>
      <c r="BH45" s="52">
        <v>0</v>
      </c>
      <c r="BI45" s="52">
        <v>0</v>
      </c>
      <c r="BJ45" s="52">
        <v>0</v>
      </c>
      <c r="BK45" s="52">
        <v>0</v>
      </c>
      <c r="BL45" s="52">
        <v>0</v>
      </c>
      <c r="BM45" s="52">
        <v>0</v>
      </c>
      <c r="BN45" s="52">
        <v>0</v>
      </c>
      <c r="BO45" s="52">
        <v>0</v>
      </c>
      <c r="BP45" s="52">
        <v>0</v>
      </c>
      <c r="BQ45" s="52">
        <v>0</v>
      </c>
      <c r="BR45" s="52">
        <v>0</v>
      </c>
      <c r="BS45" s="52">
        <v>0</v>
      </c>
      <c r="BT45" s="52">
        <v>0</v>
      </c>
      <c r="BU45" s="52">
        <v>0</v>
      </c>
      <c r="BV45" s="52">
        <v>0</v>
      </c>
      <c r="BW45" s="52">
        <v>0</v>
      </c>
      <c r="BX45" s="52">
        <v>0</v>
      </c>
      <c r="BY45" s="52">
        <v>0</v>
      </c>
      <c r="BZ45" s="52">
        <v>0</v>
      </c>
      <c r="CA45" s="52">
        <v>0</v>
      </c>
      <c r="CB45" s="52">
        <v>0</v>
      </c>
      <c r="CC45" s="52">
        <v>0</v>
      </c>
      <c r="CD45" s="52">
        <v>0</v>
      </c>
      <c r="CE45" s="52">
        <v>0</v>
      </c>
      <c r="CF45" s="52">
        <v>0</v>
      </c>
      <c r="CG45" s="52">
        <v>0</v>
      </c>
      <c r="CH45" s="52">
        <v>0</v>
      </c>
      <c r="CI45" s="52">
        <v>0</v>
      </c>
      <c r="CJ45" s="52">
        <v>0</v>
      </c>
      <c r="CK45" s="52">
        <v>0</v>
      </c>
      <c r="CL45" s="52">
        <v>0</v>
      </c>
      <c r="CM45" s="52">
        <v>0</v>
      </c>
      <c r="CN45" s="52">
        <v>0</v>
      </c>
      <c r="CO45" s="52">
        <v>0</v>
      </c>
      <c r="CP45" s="52">
        <v>0</v>
      </c>
      <c r="CQ45" s="52">
        <v>0</v>
      </c>
      <c r="CR45" s="52">
        <v>0</v>
      </c>
      <c r="CS45" s="52">
        <v>0</v>
      </c>
      <c r="CT45" s="52">
        <v>0</v>
      </c>
      <c r="CU45" s="52">
        <v>0</v>
      </c>
      <c r="CV45" s="52">
        <v>0</v>
      </c>
      <c r="CW45" s="52">
        <v>0</v>
      </c>
      <c r="CX45" s="52">
        <v>0</v>
      </c>
      <c r="CY45" s="52">
        <v>0</v>
      </c>
      <c r="CZ45" s="52">
        <v>0</v>
      </c>
      <c r="DA45" s="52">
        <v>0</v>
      </c>
      <c r="DB45" s="52">
        <v>0</v>
      </c>
      <c r="DC45" s="52">
        <v>0</v>
      </c>
      <c r="DD45" s="52">
        <v>0</v>
      </c>
      <c r="DE45" s="52">
        <v>0</v>
      </c>
      <c r="DF45" s="52">
        <v>0</v>
      </c>
      <c r="DG45" s="52">
        <v>0</v>
      </c>
      <c r="DH45" s="52">
        <v>0</v>
      </c>
      <c r="DI45" s="52">
        <v>0</v>
      </c>
      <c r="DJ45" s="52">
        <v>0</v>
      </c>
      <c r="DK45" s="52">
        <v>0</v>
      </c>
      <c r="DL45" s="52">
        <v>0</v>
      </c>
      <c r="DM45" s="52">
        <v>0</v>
      </c>
      <c r="DN45" s="52">
        <v>0</v>
      </c>
      <c r="DO45" s="52">
        <v>0</v>
      </c>
      <c r="DP45" s="52">
        <v>0</v>
      </c>
      <c r="DQ45" s="52">
        <v>0</v>
      </c>
      <c r="DR45" s="52">
        <v>0</v>
      </c>
      <c r="DS45" s="43">
        <v>0</v>
      </c>
      <c r="DT45" s="43">
        <v>0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</row>
    <row r="46" s="43" customFormat="1" spans="1:129">
      <c r="A46" s="51"/>
      <c r="B46" s="52" t="s">
        <v>121</v>
      </c>
      <c r="C46" s="52">
        <v>2905.95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2415</v>
      </c>
      <c r="V46" s="52">
        <v>0</v>
      </c>
      <c r="W46" s="52">
        <v>490.95</v>
      </c>
      <c r="X46" s="52">
        <v>0</v>
      </c>
      <c r="Y46" s="52">
        <v>0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490.95</v>
      </c>
      <c r="AG46" s="52">
        <v>0</v>
      </c>
      <c r="AH46" s="52">
        <v>0</v>
      </c>
      <c r="AI46" s="52">
        <v>0</v>
      </c>
      <c r="AJ46" s="52">
        <v>0</v>
      </c>
      <c r="AK46" s="52">
        <v>0</v>
      </c>
      <c r="AL46" s="52">
        <v>0</v>
      </c>
      <c r="AM46" s="52">
        <v>0</v>
      </c>
      <c r="AN46" s="52">
        <v>0</v>
      </c>
      <c r="AO46" s="52">
        <v>0</v>
      </c>
      <c r="AP46" s="52">
        <v>0</v>
      </c>
      <c r="AQ46" s="52">
        <v>0</v>
      </c>
      <c r="AR46" s="52">
        <v>0</v>
      </c>
      <c r="AS46" s="52">
        <v>0</v>
      </c>
      <c r="AT46" s="52">
        <v>1360</v>
      </c>
      <c r="AU46" s="52">
        <v>1055</v>
      </c>
      <c r="AV46" s="52">
        <v>0</v>
      </c>
      <c r="AW46" s="52">
        <v>0</v>
      </c>
      <c r="AX46" s="52">
        <v>0</v>
      </c>
      <c r="AY46" s="52">
        <v>0</v>
      </c>
      <c r="AZ46" s="52">
        <v>0</v>
      </c>
      <c r="BA46" s="52">
        <v>0</v>
      </c>
      <c r="BB46" s="52">
        <v>0</v>
      </c>
      <c r="BC46" s="52">
        <v>0</v>
      </c>
      <c r="BD46" s="52">
        <v>0</v>
      </c>
      <c r="BE46" s="52">
        <v>0</v>
      </c>
      <c r="BF46" s="52">
        <v>0</v>
      </c>
      <c r="BG46" s="52">
        <v>0</v>
      </c>
      <c r="BH46" s="52">
        <v>0</v>
      </c>
      <c r="BI46" s="52">
        <v>0</v>
      </c>
      <c r="BJ46" s="52">
        <v>0</v>
      </c>
      <c r="BK46" s="52">
        <v>0</v>
      </c>
      <c r="BL46" s="52">
        <v>0</v>
      </c>
      <c r="BM46" s="52">
        <v>0</v>
      </c>
      <c r="BN46" s="52">
        <v>80</v>
      </c>
      <c r="BO46" s="52">
        <v>0</v>
      </c>
      <c r="BP46" s="52">
        <v>0</v>
      </c>
      <c r="BQ46" s="52">
        <v>0</v>
      </c>
      <c r="BR46" s="52">
        <v>0</v>
      </c>
      <c r="BS46" s="52">
        <v>0</v>
      </c>
      <c r="BT46" s="52">
        <v>0</v>
      </c>
      <c r="BU46" s="52">
        <v>0</v>
      </c>
      <c r="BV46" s="52">
        <v>0</v>
      </c>
      <c r="BW46" s="52">
        <v>0</v>
      </c>
      <c r="BX46" s="52">
        <v>0</v>
      </c>
      <c r="BY46" s="52">
        <v>0</v>
      </c>
      <c r="BZ46" s="52">
        <v>0</v>
      </c>
      <c r="CA46" s="52">
        <v>0</v>
      </c>
      <c r="CB46" s="52">
        <v>0</v>
      </c>
      <c r="CC46" s="52">
        <v>0</v>
      </c>
      <c r="CD46" s="52">
        <v>0</v>
      </c>
      <c r="CE46" s="52">
        <v>0</v>
      </c>
      <c r="CF46" s="52">
        <v>0</v>
      </c>
      <c r="CG46" s="52">
        <v>0</v>
      </c>
      <c r="CH46" s="52">
        <v>0</v>
      </c>
      <c r="CI46" s="52">
        <v>0</v>
      </c>
      <c r="CJ46" s="52">
        <v>0</v>
      </c>
      <c r="CK46" s="52">
        <v>0</v>
      </c>
      <c r="CL46" s="52">
        <v>245</v>
      </c>
      <c r="CM46" s="52">
        <v>0</v>
      </c>
      <c r="CN46" s="52">
        <v>0</v>
      </c>
      <c r="CO46" s="52">
        <v>0</v>
      </c>
      <c r="CP46" s="52">
        <v>0</v>
      </c>
      <c r="CQ46" s="52">
        <v>0</v>
      </c>
      <c r="CR46" s="52">
        <v>0</v>
      </c>
      <c r="CS46" s="52">
        <v>0</v>
      </c>
      <c r="CT46" s="52">
        <v>0</v>
      </c>
      <c r="CU46" s="52">
        <v>0</v>
      </c>
      <c r="CV46" s="52">
        <v>0</v>
      </c>
      <c r="CW46" s="52">
        <v>300</v>
      </c>
      <c r="CX46" s="52">
        <v>0</v>
      </c>
      <c r="CY46" s="52">
        <v>0</v>
      </c>
      <c r="CZ46" s="52">
        <v>0</v>
      </c>
      <c r="DA46" s="52">
        <v>0</v>
      </c>
      <c r="DB46" s="52">
        <v>0</v>
      </c>
      <c r="DC46" s="52">
        <v>0</v>
      </c>
      <c r="DD46" s="52">
        <v>0</v>
      </c>
      <c r="DE46" s="52">
        <v>0</v>
      </c>
      <c r="DF46" s="52">
        <v>0</v>
      </c>
      <c r="DG46" s="52">
        <v>0</v>
      </c>
      <c r="DH46" s="52">
        <v>0</v>
      </c>
      <c r="DI46" s="52">
        <v>0</v>
      </c>
      <c r="DJ46" s="52">
        <v>0</v>
      </c>
      <c r="DK46" s="52">
        <v>0</v>
      </c>
      <c r="DL46" s="52">
        <v>0</v>
      </c>
      <c r="DM46" s="52">
        <v>0</v>
      </c>
      <c r="DN46" s="52">
        <v>0</v>
      </c>
      <c r="DO46" s="52">
        <v>430</v>
      </c>
      <c r="DP46" s="52">
        <v>0</v>
      </c>
      <c r="DQ46" s="52">
        <v>0</v>
      </c>
      <c r="DR46" s="52">
        <v>0</v>
      </c>
      <c r="DS46" s="43">
        <v>0</v>
      </c>
      <c r="DT46" s="43">
        <v>0</v>
      </c>
      <c r="DU46" s="43">
        <v>0</v>
      </c>
      <c r="DV46" s="43">
        <v>0</v>
      </c>
      <c r="DW46" s="43">
        <v>0</v>
      </c>
      <c r="DX46" s="43">
        <v>0</v>
      </c>
      <c r="DY46" s="43">
        <v>0</v>
      </c>
    </row>
    <row r="47" s="43" customFormat="1" spans="1:129">
      <c r="A47" s="51"/>
      <c r="B47" s="52" t="s">
        <v>122</v>
      </c>
      <c r="C47" s="52">
        <v>308152.29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78259.73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229892.56</v>
      </c>
      <c r="V47" s="52">
        <v>0</v>
      </c>
      <c r="W47" s="52">
        <v>0</v>
      </c>
      <c r="X47" s="52">
        <v>0</v>
      </c>
      <c r="Y47" s="52">
        <v>0</v>
      </c>
      <c r="Z47" s="52">
        <v>0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  <c r="AJ47" s="52">
        <v>0</v>
      </c>
      <c r="AK47" s="52">
        <v>0</v>
      </c>
      <c r="AL47" s="52">
        <v>0</v>
      </c>
      <c r="AM47" s="52">
        <v>0</v>
      </c>
      <c r="AN47" s="52">
        <v>140700</v>
      </c>
      <c r="AO47" s="52">
        <v>0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89192.56</v>
      </c>
      <c r="AV47" s="52">
        <v>0</v>
      </c>
      <c r="AW47" s="52">
        <v>0</v>
      </c>
      <c r="AX47" s="52">
        <v>0</v>
      </c>
      <c r="AY47" s="52">
        <v>0</v>
      </c>
      <c r="AZ47" s="52">
        <v>0</v>
      </c>
      <c r="BA47" s="52">
        <v>0</v>
      </c>
      <c r="BB47" s="52">
        <v>17475.73</v>
      </c>
      <c r="BC47" s="52">
        <v>0</v>
      </c>
      <c r="BD47" s="52">
        <v>0</v>
      </c>
      <c r="BE47" s="52">
        <v>0</v>
      </c>
      <c r="BF47" s="52">
        <v>0</v>
      </c>
      <c r="BG47" s="52">
        <v>0</v>
      </c>
      <c r="BH47" s="52">
        <v>0</v>
      </c>
      <c r="BI47" s="52">
        <v>0</v>
      </c>
      <c r="BJ47" s="52">
        <v>0</v>
      </c>
      <c r="BK47" s="52">
        <v>0</v>
      </c>
      <c r="BL47" s="52">
        <v>0</v>
      </c>
      <c r="BM47" s="52">
        <v>0</v>
      </c>
      <c r="BN47" s="52">
        <v>347</v>
      </c>
      <c r="BO47" s="52">
        <v>0</v>
      </c>
      <c r="BP47" s="52">
        <v>0</v>
      </c>
      <c r="BQ47" s="52">
        <v>0</v>
      </c>
      <c r="BR47" s="52">
        <v>0</v>
      </c>
      <c r="BS47" s="52">
        <v>5016.18</v>
      </c>
      <c r="BT47" s="52">
        <v>0</v>
      </c>
      <c r="BU47" s="52">
        <v>0</v>
      </c>
      <c r="BV47" s="52">
        <v>0</v>
      </c>
      <c r="BW47" s="52">
        <v>0</v>
      </c>
      <c r="BX47" s="52">
        <v>0</v>
      </c>
      <c r="BY47" s="52">
        <v>14539.08</v>
      </c>
      <c r="BZ47" s="52">
        <v>8956</v>
      </c>
      <c r="CA47" s="52">
        <v>0</v>
      </c>
      <c r="CB47" s="52">
        <v>0</v>
      </c>
      <c r="CC47" s="52">
        <v>0</v>
      </c>
      <c r="CD47" s="52">
        <v>0</v>
      </c>
      <c r="CE47" s="52">
        <v>0</v>
      </c>
      <c r="CF47" s="52">
        <v>0</v>
      </c>
      <c r="CG47" s="52">
        <v>0</v>
      </c>
      <c r="CH47" s="52">
        <v>0</v>
      </c>
      <c r="CI47" s="52">
        <v>0</v>
      </c>
      <c r="CJ47" s="52">
        <v>0</v>
      </c>
      <c r="CK47" s="52">
        <v>0</v>
      </c>
      <c r="CL47" s="52">
        <v>14963.33</v>
      </c>
      <c r="CM47" s="52">
        <v>3333.34</v>
      </c>
      <c r="CN47" s="52">
        <v>0</v>
      </c>
      <c r="CO47" s="52">
        <v>0</v>
      </c>
      <c r="CP47" s="52">
        <v>19800</v>
      </c>
      <c r="CQ47" s="52">
        <v>0</v>
      </c>
      <c r="CR47" s="52">
        <v>0</v>
      </c>
      <c r="CS47" s="52">
        <v>0</v>
      </c>
      <c r="CT47" s="52">
        <v>0</v>
      </c>
      <c r="CU47" s="52">
        <v>0</v>
      </c>
      <c r="CV47" s="52">
        <v>0</v>
      </c>
      <c r="CW47" s="52">
        <v>0</v>
      </c>
      <c r="CX47" s="52">
        <v>0</v>
      </c>
      <c r="CY47" s="52">
        <v>0</v>
      </c>
      <c r="CZ47" s="52">
        <v>0</v>
      </c>
      <c r="DA47" s="52">
        <v>0</v>
      </c>
      <c r="DB47" s="52">
        <v>0</v>
      </c>
      <c r="DC47" s="52">
        <v>0</v>
      </c>
      <c r="DD47" s="52">
        <v>0</v>
      </c>
      <c r="DE47" s="52">
        <v>0</v>
      </c>
      <c r="DF47" s="52">
        <v>0</v>
      </c>
      <c r="DG47" s="52">
        <v>0</v>
      </c>
      <c r="DH47" s="52">
        <v>0</v>
      </c>
      <c r="DI47" s="52">
        <v>0</v>
      </c>
      <c r="DJ47" s="52">
        <v>0</v>
      </c>
      <c r="DK47" s="52">
        <v>4761.9</v>
      </c>
      <c r="DL47" s="52">
        <v>0</v>
      </c>
      <c r="DM47" s="52">
        <v>0</v>
      </c>
      <c r="DN47" s="52">
        <v>0</v>
      </c>
      <c r="DO47" s="52">
        <v>0</v>
      </c>
      <c r="DP47" s="52">
        <v>0</v>
      </c>
      <c r="DQ47" s="52">
        <v>0</v>
      </c>
      <c r="DR47" s="52">
        <v>0</v>
      </c>
      <c r="DS47" s="43">
        <v>0</v>
      </c>
      <c r="DT47" s="43">
        <v>0</v>
      </c>
      <c r="DU47" s="43">
        <v>0</v>
      </c>
      <c r="DV47" s="43">
        <v>0</v>
      </c>
      <c r="DW47" s="43">
        <v>0</v>
      </c>
      <c r="DX47" s="43">
        <v>0</v>
      </c>
      <c r="DY47" s="43">
        <v>0</v>
      </c>
    </row>
    <row r="48" s="43" customFormat="1" spans="1:129">
      <c r="A48" s="51"/>
      <c r="B48" s="52" t="s">
        <v>123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2">
        <v>0</v>
      </c>
      <c r="W48" s="52">
        <v>0</v>
      </c>
      <c r="X48" s="52">
        <v>0</v>
      </c>
      <c r="Y48" s="52">
        <v>0</v>
      </c>
      <c r="Z48" s="52">
        <v>0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0</v>
      </c>
      <c r="AP48" s="52">
        <v>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2">
        <v>0</v>
      </c>
      <c r="BA48" s="52">
        <v>0</v>
      </c>
      <c r="BB48" s="52">
        <v>0</v>
      </c>
      <c r="BC48" s="52">
        <v>0</v>
      </c>
      <c r="BD48" s="52">
        <v>0</v>
      </c>
      <c r="BE48" s="52">
        <v>0</v>
      </c>
      <c r="BF48" s="52">
        <v>0</v>
      </c>
      <c r="BG48" s="52">
        <v>0</v>
      </c>
      <c r="BH48" s="52">
        <v>0</v>
      </c>
      <c r="BI48" s="52">
        <v>0</v>
      </c>
      <c r="BJ48" s="52">
        <v>0</v>
      </c>
      <c r="BK48" s="52">
        <v>0</v>
      </c>
      <c r="BL48" s="52">
        <v>0</v>
      </c>
      <c r="BM48" s="52">
        <v>0</v>
      </c>
      <c r="BN48" s="52">
        <v>0</v>
      </c>
      <c r="BO48" s="52">
        <v>0</v>
      </c>
      <c r="BP48" s="52">
        <v>0</v>
      </c>
      <c r="BQ48" s="52">
        <v>0</v>
      </c>
      <c r="BR48" s="52">
        <v>0</v>
      </c>
      <c r="BS48" s="52">
        <v>0</v>
      </c>
      <c r="BT48" s="52">
        <v>0</v>
      </c>
      <c r="BU48" s="52">
        <v>0</v>
      </c>
      <c r="BV48" s="52">
        <v>0</v>
      </c>
      <c r="BW48" s="52">
        <v>0</v>
      </c>
      <c r="BX48" s="52">
        <v>0</v>
      </c>
      <c r="BY48" s="52">
        <v>0</v>
      </c>
      <c r="BZ48" s="52">
        <v>0</v>
      </c>
      <c r="CA48" s="52">
        <v>0</v>
      </c>
      <c r="CB48" s="52">
        <v>0</v>
      </c>
      <c r="CC48" s="52">
        <v>0</v>
      </c>
      <c r="CD48" s="52">
        <v>0</v>
      </c>
      <c r="CE48" s="52">
        <v>0</v>
      </c>
      <c r="CF48" s="52">
        <v>0</v>
      </c>
      <c r="CG48" s="52">
        <v>0</v>
      </c>
      <c r="CH48" s="52">
        <v>0</v>
      </c>
      <c r="CI48" s="52">
        <v>0</v>
      </c>
      <c r="CJ48" s="52">
        <v>0</v>
      </c>
      <c r="CK48" s="52">
        <v>0</v>
      </c>
      <c r="CL48" s="52">
        <v>0</v>
      </c>
      <c r="CM48" s="52">
        <v>0</v>
      </c>
      <c r="CN48" s="52">
        <v>0</v>
      </c>
      <c r="CO48" s="52">
        <v>0</v>
      </c>
      <c r="CP48" s="52">
        <v>0</v>
      </c>
      <c r="CQ48" s="52">
        <v>0</v>
      </c>
      <c r="CR48" s="52">
        <v>0</v>
      </c>
      <c r="CS48" s="52">
        <v>0</v>
      </c>
      <c r="CT48" s="52">
        <v>0</v>
      </c>
      <c r="CU48" s="52">
        <v>0</v>
      </c>
      <c r="CV48" s="52">
        <v>0</v>
      </c>
      <c r="CW48" s="52">
        <v>0</v>
      </c>
      <c r="CX48" s="52">
        <v>0</v>
      </c>
      <c r="CY48" s="52">
        <v>0</v>
      </c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>
        <v>0</v>
      </c>
      <c r="DH48" s="52">
        <v>0</v>
      </c>
      <c r="DI48" s="52">
        <v>0</v>
      </c>
      <c r="DJ48" s="52">
        <v>0</v>
      </c>
      <c r="DK48" s="52">
        <v>0</v>
      </c>
      <c r="DL48" s="52">
        <v>0</v>
      </c>
      <c r="DM48" s="52">
        <v>0</v>
      </c>
      <c r="DN48" s="52">
        <v>0</v>
      </c>
      <c r="DO48" s="52">
        <v>0</v>
      </c>
      <c r="DP48" s="52">
        <v>0</v>
      </c>
      <c r="DQ48" s="52">
        <v>0</v>
      </c>
      <c r="DR48" s="52">
        <v>0</v>
      </c>
      <c r="DS48" s="43">
        <v>0</v>
      </c>
      <c r="DT48" s="43">
        <v>0</v>
      </c>
      <c r="DU48" s="43">
        <v>0</v>
      </c>
      <c r="DV48" s="43">
        <v>0</v>
      </c>
      <c r="DW48" s="43">
        <v>0</v>
      </c>
      <c r="DX48" s="43">
        <v>0</v>
      </c>
      <c r="DY48" s="43">
        <v>0</v>
      </c>
    </row>
    <row r="49" s="43" customFormat="1" spans="1:129">
      <c r="A49" s="51"/>
      <c r="B49" s="52" t="s">
        <v>124</v>
      </c>
      <c r="C49" s="52">
        <v>208424.1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92226.39</v>
      </c>
      <c r="K49" s="52">
        <v>0</v>
      </c>
      <c r="L49" s="52">
        <v>411.4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325.95</v>
      </c>
      <c r="U49" s="52">
        <v>63318.88</v>
      </c>
      <c r="V49" s="52">
        <v>50703.25</v>
      </c>
      <c r="W49" s="52">
        <v>1438.23</v>
      </c>
      <c r="X49" s="52">
        <v>0</v>
      </c>
      <c r="Y49" s="52">
        <v>50703.25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160</v>
      </c>
      <c r="AG49" s="52">
        <v>361.23</v>
      </c>
      <c r="AH49" s="52">
        <v>0</v>
      </c>
      <c r="AI49" s="52">
        <v>917</v>
      </c>
      <c r="AJ49" s="52">
        <v>0</v>
      </c>
      <c r="AK49" s="52">
        <v>0</v>
      </c>
      <c r="AL49" s="52">
        <v>0</v>
      </c>
      <c r="AM49" s="52">
        <v>-56100.42</v>
      </c>
      <c r="AN49" s="52">
        <v>0</v>
      </c>
      <c r="AO49" s="52">
        <v>0</v>
      </c>
      <c r="AP49" s="52">
        <v>0</v>
      </c>
      <c r="AQ49" s="52">
        <v>13493.93</v>
      </c>
      <c r="AR49" s="52">
        <v>407.42</v>
      </c>
      <c r="AS49" s="52">
        <v>1313.99</v>
      </c>
      <c r="AT49" s="52">
        <v>5286.27</v>
      </c>
      <c r="AU49" s="52">
        <v>98917.69</v>
      </c>
      <c r="AV49" s="52">
        <v>2136.51</v>
      </c>
      <c r="AW49" s="52">
        <v>4146.08</v>
      </c>
      <c r="AX49" s="52">
        <v>1997.91</v>
      </c>
      <c r="AY49" s="52">
        <v>1608.12</v>
      </c>
      <c r="AZ49" s="52">
        <v>5064.51</v>
      </c>
      <c r="BA49" s="52">
        <v>7636.06</v>
      </c>
      <c r="BB49" s="52">
        <v>840.06</v>
      </c>
      <c r="BC49" s="52">
        <v>6616.24</v>
      </c>
      <c r="BD49" s="52">
        <v>4459.73</v>
      </c>
      <c r="BE49" s="52">
        <v>2773.98</v>
      </c>
      <c r="BF49" s="52">
        <v>5990.56</v>
      </c>
      <c r="BG49" s="52">
        <v>9027.77</v>
      </c>
      <c r="BH49" s="52">
        <v>3914.41</v>
      </c>
      <c r="BI49" s="52">
        <v>1903.78</v>
      </c>
      <c r="BJ49" s="52">
        <v>2458.41</v>
      </c>
      <c r="BK49" s="52">
        <v>1698.7</v>
      </c>
      <c r="BL49" s="52">
        <v>2979.31</v>
      </c>
      <c r="BM49" s="52">
        <v>2113.19</v>
      </c>
      <c r="BN49" s="52">
        <v>1145.06</v>
      </c>
      <c r="BO49" s="52">
        <v>1218.15</v>
      </c>
      <c r="BP49" s="52">
        <v>2082.22</v>
      </c>
      <c r="BQ49" s="52">
        <v>231.77</v>
      </c>
      <c r="BR49" s="52">
        <v>1091.44</v>
      </c>
      <c r="BS49" s="52">
        <v>207.76</v>
      </c>
      <c r="BT49" s="52">
        <v>184.05</v>
      </c>
      <c r="BU49" s="52">
        <v>447.25</v>
      </c>
      <c r="BV49" s="52">
        <v>1802.41</v>
      </c>
      <c r="BW49" s="52">
        <v>215.48</v>
      </c>
      <c r="BX49" s="52">
        <v>127.18</v>
      </c>
      <c r="BY49" s="52">
        <v>156.04</v>
      </c>
      <c r="BZ49" s="52">
        <v>522.47</v>
      </c>
      <c r="CA49" s="52">
        <v>631.55</v>
      </c>
      <c r="CB49" s="52">
        <v>226.6</v>
      </c>
      <c r="CC49" s="52">
        <v>319.61</v>
      </c>
      <c r="CD49" s="52">
        <v>1698.23</v>
      </c>
      <c r="CE49" s="52">
        <v>1717.36</v>
      </c>
      <c r="CF49" s="52">
        <v>19.71</v>
      </c>
      <c r="CG49" s="52">
        <v>678.65</v>
      </c>
      <c r="CH49" s="52">
        <v>184.15</v>
      </c>
      <c r="CI49" s="52">
        <v>16.01</v>
      </c>
      <c r="CJ49" s="52">
        <v>320.18</v>
      </c>
      <c r="CK49" s="52">
        <v>31.44</v>
      </c>
      <c r="CL49" s="52">
        <v>359.6</v>
      </c>
      <c r="CM49" s="52">
        <v>342.03</v>
      </c>
      <c r="CN49" s="52">
        <v>14.86</v>
      </c>
      <c r="CO49" s="52">
        <v>336.77</v>
      </c>
      <c r="CP49" s="52">
        <v>360.01</v>
      </c>
      <c r="CQ49" s="52">
        <v>86.3</v>
      </c>
      <c r="CR49" s="52">
        <v>1004.43</v>
      </c>
      <c r="CS49" s="52">
        <v>671.39</v>
      </c>
      <c r="CT49" s="52">
        <v>477.06</v>
      </c>
      <c r="CU49" s="52">
        <v>182.05</v>
      </c>
      <c r="CV49" s="52">
        <v>166.15</v>
      </c>
      <c r="CW49" s="52">
        <v>560.53</v>
      </c>
      <c r="CX49" s="52">
        <v>205.87</v>
      </c>
      <c r="CY49" s="52">
        <v>15.15</v>
      </c>
      <c r="CZ49" s="52">
        <v>236.86</v>
      </c>
      <c r="DA49" s="52">
        <v>285.59</v>
      </c>
      <c r="DB49" s="52">
        <v>78.59</v>
      </c>
      <c r="DC49" s="52">
        <v>1065.75</v>
      </c>
      <c r="DD49" s="52">
        <v>588.59</v>
      </c>
      <c r="DE49" s="52">
        <v>1572.86</v>
      </c>
      <c r="DF49" s="52">
        <v>85.16</v>
      </c>
      <c r="DG49" s="52">
        <v>19.15</v>
      </c>
      <c r="DH49" s="52">
        <v>1479.58</v>
      </c>
      <c r="DI49" s="52">
        <v>482.87</v>
      </c>
      <c r="DJ49" s="52">
        <v>520.57</v>
      </c>
      <c r="DK49" s="52">
        <v>731.76</v>
      </c>
      <c r="DL49" s="52">
        <v>244.01</v>
      </c>
      <c r="DM49" s="52">
        <v>92.71</v>
      </c>
      <c r="DN49" s="52">
        <v>1.14</v>
      </c>
      <c r="DO49" s="52">
        <v>657.88</v>
      </c>
      <c r="DP49" s="52">
        <v>1113.63</v>
      </c>
      <c r="DQ49" s="52">
        <v>350.76</v>
      </c>
      <c r="DR49" s="52">
        <v>1.14</v>
      </c>
      <c r="DS49" s="43">
        <v>0</v>
      </c>
      <c r="DT49" s="43">
        <v>0</v>
      </c>
      <c r="DU49" s="43">
        <v>0</v>
      </c>
      <c r="DV49" s="43">
        <v>0</v>
      </c>
      <c r="DW49" s="43">
        <v>0</v>
      </c>
      <c r="DX49" s="43">
        <v>1886.79</v>
      </c>
      <c r="DY49" s="43">
        <v>0</v>
      </c>
    </row>
    <row r="50" s="46" customFormat="1" spans="1:16384">
      <c r="A50" s="51"/>
      <c r="B50" s="52" t="s">
        <v>125</v>
      </c>
      <c r="C50" s="52">
        <v>47490.09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47490.09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0</v>
      </c>
      <c r="AM50" s="52">
        <v>-41604.07</v>
      </c>
      <c r="AN50" s="52">
        <v>0</v>
      </c>
      <c r="AO50" s="52">
        <v>0</v>
      </c>
      <c r="AP50" s="52">
        <v>0</v>
      </c>
      <c r="AQ50" s="52">
        <v>55587.62</v>
      </c>
      <c r="AR50" s="52">
        <v>0</v>
      </c>
      <c r="AS50" s="52">
        <v>0</v>
      </c>
      <c r="AT50" s="52">
        <v>374.35</v>
      </c>
      <c r="AU50" s="52">
        <v>33132.19</v>
      </c>
      <c r="AV50" s="52">
        <v>6664.91</v>
      </c>
      <c r="AW50" s="52">
        <v>744.66</v>
      </c>
      <c r="AX50" s="52">
        <v>2142.36</v>
      </c>
      <c r="AY50" s="52">
        <v>441.55</v>
      </c>
      <c r="AZ50" s="52">
        <v>3031.96</v>
      </c>
      <c r="BA50" s="52">
        <v>1161.87</v>
      </c>
      <c r="BB50" s="52">
        <v>583.16</v>
      </c>
      <c r="BC50" s="52">
        <v>842.13</v>
      </c>
      <c r="BD50" s="52">
        <v>341.09</v>
      </c>
      <c r="BE50" s="52">
        <v>207.93</v>
      </c>
      <c r="BF50" s="52">
        <v>433.11</v>
      </c>
      <c r="BG50" s="52">
        <v>490.16</v>
      </c>
      <c r="BH50" s="52">
        <v>445.05</v>
      </c>
      <c r="BI50" s="52">
        <v>243.82</v>
      </c>
      <c r="BJ50" s="52">
        <v>572.9</v>
      </c>
      <c r="BK50" s="52">
        <v>1343.72</v>
      </c>
      <c r="BL50" s="52">
        <v>2456.34</v>
      </c>
      <c r="BM50" s="52">
        <v>2636.57</v>
      </c>
      <c r="BN50" s="52">
        <v>794.39</v>
      </c>
      <c r="BO50" s="52">
        <v>390.65</v>
      </c>
      <c r="BP50" s="52">
        <v>1385.82</v>
      </c>
      <c r="BQ50" s="52">
        <v>164.32</v>
      </c>
      <c r="BR50" s="52">
        <v>174.15</v>
      </c>
      <c r="BS50" s="52">
        <v>91.87</v>
      </c>
      <c r="BT50" s="52">
        <v>182.75</v>
      </c>
      <c r="BU50" s="52">
        <v>928.18</v>
      </c>
      <c r="BV50" s="52">
        <v>381.47</v>
      </c>
      <c r="BW50" s="52">
        <v>289.04</v>
      </c>
      <c r="BX50" s="52">
        <v>137.95</v>
      </c>
      <c r="BY50" s="52">
        <v>103.1</v>
      </c>
      <c r="BZ50" s="52">
        <v>144.08</v>
      </c>
      <c r="CA50" s="52">
        <v>39.22</v>
      </c>
      <c r="CB50" s="52">
        <v>80.84</v>
      </c>
      <c r="CC50" s="52">
        <v>78.62</v>
      </c>
      <c r="CD50" s="52">
        <v>147.2</v>
      </c>
      <c r="CE50" s="52">
        <v>137.77</v>
      </c>
      <c r="CF50" s="52">
        <v>285.98</v>
      </c>
      <c r="CG50" s="52">
        <v>83.11</v>
      </c>
      <c r="CH50" s="52">
        <v>85.43</v>
      </c>
      <c r="CI50" s="52">
        <v>32.46</v>
      </c>
      <c r="CJ50" s="52">
        <v>56.56</v>
      </c>
      <c r="CK50" s="52">
        <v>71.2</v>
      </c>
      <c r="CL50" s="52">
        <v>237.04</v>
      </c>
      <c r="CM50" s="52">
        <v>94.58</v>
      </c>
      <c r="CN50" s="52">
        <v>13.73</v>
      </c>
      <c r="CO50" s="52">
        <v>109</v>
      </c>
      <c r="CP50" s="52">
        <v>108.08</v>
      </c>
      <c r="CQ50" s="52">
        <v>37.3</v>
      </c>
      <c r="CR50" s="52">
        <v>83.84</v>
      </c>
      <c r="CS50" s="52">
        <v>68.65</v>
      </c>
      <c r="CT50" s="52">
        <v>18.12</v>
      </c>
      <c r="CU50" s="52">
        <v>57.81</v>
      </c>
      <c r="CV50" s="52">
        <v>90.04</v>
      </c>
      <c r="CW50" s="52">
        <v>174.43</v>
      </c>
      <c r="CX50" s="52">
        <v>38.93</v>
      </c>
      <c r="CY50" s="52">
        <v>36.14</v>
      </c>
      <c r="CZ50" s="52">
        <v>20.17</v>
      </c>
      <c r="DA50" s="52">
        <v>65.87</v>
      </c>
      <c r="DB50" s="52">
        <v>90.9</v>
      </c>
      <c r="DC50" s="52">
        <v>96.53</v>
      </c>
      <c r="DD50" s="52">
        <v>41.21</v>
      </c>
      <c r="DE50" s="52">
        <v>123.28</v>
      </c>
      <c r="DF50" s="52">
        <v>50.62</v>
      </c>
      <c r="DG50" s="52">
        <v>44.56</v>
      </c>
      <c r="DH50" s="52">
        <v>68.53</v>
      </c>
      <c r="DI50" s="52">
        <v>31.46</v>
      </c>
      <c r="DJ50" s="52">
        <v>30.01</v>
      </c>
      <c r="DK50" s="52">
        <v>16.77</v>
      </c>
      <c r="DL50" s="52">
        <v>85.76</v>
      </c>
      <c r="DM50" s="52">
        <v>77.04</v>
      </c>
      <c r="DN50" s="52">
        <v>0.4</v>
      </c>
      <c r="DO50" s="52">
        <v>27.91</v>
      </c>
      <c r="DP50" s="52">
        <v>5.58</v>
      </c>
      <c r="DQ50" s="52">
        <v>27.25</v>
      </c>
      <c r="DR50" s="52">
        <v>11.2</v>
      </c>
      <c r="DS50" s="43">
        <v>0</v>
      </c>
      <c r="DT50" s="43">
        <v>0</v>
      </c>
      <c r="DU50" s="43">
        <v>0</v>
      </c>
      <c r="DV50" s="43">
        <v>0</v>
      </c>
      <c r="DW50" s="43">
        <v>0</v>
      </c>
      <c r="DX50" s="43">
        <v>0</v>
      </c>
      <c r="DY50" s="43">
        <v>0</v>
      </c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  <c r="IO50" s="43"/>
      <c r="IP50" s="43"/>
      <c r="IQ50" s="43"/>
      <c r="IR50" s="43"/>
      <c r="IS50" s="43"/>
      <c r="IT50" s="43"/>
      <c r="IU50" s="43"/>
      <c r="IV50" s="43"/>
      <c r="IW50" s="43"/>
      <c r="IX50" s="43"/>
      <c r="IY50" s="43"/>
      <c r="IZ50" s="43"/>
      <c r="JA50" s="43"/>
      <c r="JB50" s="43"/>
      <c r="JC50" s="43"/>
      <c r="JD50" s="43"/>
      <c r="JE50" s="43"/>
      <c r="JF50" s="43"/>
      <c r="JG50" s="43"/>
      <c r="JH50" s="43"/>
      <c r="JI50" s="43"/>
      <c r="JJ50" s="43"/>
      <c r="JK50" s="43"/>
      <c r="JL50" s="43"/>
      <c r="JM50" s="43"/>
      <c r="JN50" s="43"/>
      <c r="JO50" s="43"/>
      <c r="JP50" s="43"/>
      <c r="JQ50" s="43"/>
      <c r="JR50" s="43"/>
      <c r="JS50" s="43"/>
      <c r="JT50" s="43"/>
      <c r="JU50" s="43"/>
      <c r="JV50" s="43"/>
      <c r="JW50" s="43"/>
      <c r="JX50" s="43"/>
      <c r="JY50" s="43"/>
      <c r="JZ50" s="43"/>
      <c r="KA50" s="43"/>
      <c r="KB50" s="43"/>
      <c r="KC50" s="43"/>
      <c r="KD50" s="43"/>
      <c r="KE50" s="43"/>
      <c r="KF50" s="43"/>
      <c r="KG50" s="43"/>
      <c r="KH50" s="43"/>
      <c r="KI50" s="43"/>
      <c r="KJ50" s="43"/>
      <c r="KK50" s="43"/>
      <c r="KL50" s="43"/>
      <c r="KM50" s="43"/>
      <c r="KN50" s="43"/>
      <c r="KO50" s="43"/>
      <c r="KP50" s="43"/>
      <c r="KQ50" s="43"/>
      <c r="KR50" s="43"/>
      <c r="KS50" s="43"/>
      <c r="KT50" s="43"/>
      <c r="KU50" s="43"/>
      <c r="KV50" s="43"/>
      <c r="KW50" s="43"/>
      <c r="KX50" s="43"/>
      <c r="KY50" s="43"/>
      <c r="KZ50" s="43"/>
      <c r="LA50" s="43"/>
      <c r="LB50" s="43"/>
      <c r="LC50" s="43"/>
      <c r="LD50" s="43"/>
      <c r="LE50" s="43"/>
      <c r="LF50" s="43"/>
      <c r="LG50" s="43"/>
      <c r="LH50" s="43"/>
      <c r="LI50" s="43"/>
      <c r="LJ50" s="43"/>
      <c r="LK50" s="43"/>
      <c r="LL50" s="43"/>
      <c r="LM50" s="43"/>
      <c r="LN50" s="43"/>
      <c r="LO50" s="43"/>
      <c r="LP50" s="43"/>
      <c r="LQ50" s="43"/>
      <c r="LR50" s="43"/>
      <c r="LS50" s="43"/>
      <c r="LT50" s="43"/>
      <c r="LU50" s="43"/>
      <c r="LV50" s="43"/>
      <c r="LW50" s="43"/>
      <c r="LX50" s="43"/>
      <c r="LY50" s="43"/>
      <c r="LZ50" s="43"/>
      <c r="MA50" s="43"/>
      <c r="MB50" s="43"/>
      <c r="MC50" s="43"/>
      <c r="MD50" s="43"/>
      <c r="ME50" s="43"/>
      <c r="MF50" s="43"/>
      <c r="MG50" s="43"/>
      <c r="MH50" s="43"/>
      <c r="MI50" s="43"/>
      <c r="MJ50" s="43"/>
      <c r="MK50" s="43"/>
      <c r="ML50" s="43"/>
      <c r="MM50" s="43"/>
      <c r="MN50" s="43"/>
      <c r="MO50" s="43"/>
      <c r="MP50" s="43"/>
      <c r="MQ50" s="43"/>
      <c r="MR50" s="43"/>
      <c r="MS50" s="43"/>
      <c r="MT50" s="43"/>
      <c r="MU50" s="43"/>
      <c r="MV50" s="43"/>
      <c r="MW50" s="43"/>
      <c r="MX50" s="43"/>
      <c r="MY50" s="43"/>
      <c r="MZ50" s="43"/>
      <c r="NA50" s="43"/>
      <c r="NB50" s="43"/>
      <c r="NC50" s="43"/>
      <c r="ND50" s="43"/>
      <c r="NE50" s="43"/>
      <c r="NF50" s="43"/>
      <c r="NG50" s="43"/>
      <c r="NH50" s="43"/>
      <c r="NI50" s="43"/>
      <c r="NJ50" s="43"/>
      <c r="NK50" s="43"/>
      <c r="NL50" s="43"/>
      <c r="NM50" s="43"/>
      <c r="NN50" s="43"/>
      <c r="NO50" s="43"/>
      <c r="NP50" s="43"/>
      <c r="NQ50" s="43"/>
      <c r="NR50" s="43"/>
      <c r="NS50" s="43"/>
      <c r="NT50" s="43"/>
      <c r="NU50" s="43"/>
      <c r="NV50" s="43"/>
      <c r="NW50" s="43"/>
      <c r="NX50" s="43"/>
      <c r="NY50" s="43"/>
      <c r="NZ50" s="43"/>
      <c r="OA50" s="43"/>
      <c r="OB50" s="43"/>
      <c r="OC50" s="43"/>
      <c r="OD50" s="43"/>
      <c r="OE50" s="43"/>
      <c r="OF50" s="43"/>
      <c r="OG50" s="43"/>
      <c r="OH50" s="43"/>
      <c r="OI50" s="43"/>
      <c r="OJ50" s="43"/>
      <c r="OK50" s="43"/>
      <c r="OL50" s="43"/>
      <c r="OM50" s="43"/>
      <c r="ON50" s="43"/>
      <c r="OO50" s="43"/>
      <c r="OP50" s="43"/>
      <c r="OQ50" s="43"/>
      <c r="OR50" s="43"/>
      <c r="OS50" s="43"/>
      <c r="OT50" s="43"/>
      <c r="OU50" s="43"/>
      <c r="OV50" s="43"/>
      <c r="OW50" s="43"/>
      <c r="OX50" s="43"/>
      <c r="OY50" s="43"/>
      <c r="OZ50" s="43"/>
      <c r="PA50" s="43"/>
      <c r="PB50" s="43"/>
      <c r="PC50" s="43"/>
      <c r="PD50" s="43"/>
      <c r="PE50" s="43"/>
      <c r="PF50" s="43"/>
      <c r="PG50" s="43"/>
      <c r="PH50" s="43"/>
      <c r="PI50" s="43"/>
      <c r="PJ50" s="43"/>
      <c r="PK50" s="43"/>
      <c r="PL50" s="43"/>
      <c r="PM50" s="43"/>
      <c r="PN50" s="43"/>
      <c r="PO50" s="43"/>
      <c r="PP50" s="43"/>
      <c r="PQ50" s="43"/>
      <c r="PR50" s="43"/>
      <c r="PS50" s="43"/>
      <c r="PT50" s="43"/>
      <c r="PU50" s="43"/>
      <c r="PV50" s="43"/>
      <c r="PW50" s="43"/>
      <c r="PX50" s="43"/>
      <c r="PY50" s="43"/>
      <c r="PZ50" s="43"/>
      <c r="QA50" s="43"/>
      <c r="QB50" s="43"/>
      <c r="QC50" s="43"/>
      <c r="QD50" s="43"/>
      <c r="QE50" s="43"/>
      <c r="QF50" s="43"/>
      <c r="QG50" s="43"/>
      <c r="QH50" s="43"/>
      <c r="QI50" s="43"/>
      <c r="QJ50" s="43"/>
      <c r="QK50" s="43"/>
      <c r="QL50" s="43"/>
      <c r="QM50" s="43"/>
      <c r="QN50" s="43"/>
      <c r="QO50" s="43"/>
      <c r="QP50" s="43"/>
      <c r="QQ50" s="43"/>
      <c r="QR50" s="43"/>
      <c r="QS50" s="43"/>
      <c r="QT50" s="43"/>
      <c r="QU50" s="43"/>
      <c r="QV50" s="43"/>
      <c r="QW50" s="43"/>
      <c r="QX50" s="43"/>
      <c r="QY50" s="43"/>
      <c r="QZ50" s="43"/>
      <c r="RA50" s="43"/>
      <c r="RB50" s="43"/>
      <c r="RC50" s="43"/>
      <c r="RD50" s="43"/>
      <c r="RE50" s="43"/>
      <c r="RF50" s="43"/>
      <c r="RG50" s="43"/>
      <c r="RH50" s="43"/>
      <c r="RI50" s="43"/>
      <c r="RJ50" s="43"/>
      <c r="RK50" s="43"/>
      <c r="RL50" s="43"/>
      <c r="RM50" s="43"/>
      <c r="RN50" s="43"/>
      <c r="RO50" s="43"/>
      <c r="RP50" s="43"/>
      <c r="RQ50" s="43"/>
      <c r="RR50" s="43"/>
      <c r="RS50" s="43"/>
      <c r="RT50" s="43"/>
      <c r="RU50" s="43"/>
      <c r="RV50" s="43"/>
      <c r="RW50" s="43"/>
      <c r="RX50" s="43"/>
      <c r="RY50" s="43"/>
      <c r="RZ50" s="43"/>
      <c r="SA50" s="43"/>
      <c r="SB50" s="43"/>
      <c r="SC50" s="43"/>
      <c r="SD50" s="43"/>
      <c r="SE50" s="43"/>
      <c r="SF50" s="43"/>
      <c r="SG50" s="43"/>
      <c r="SH50" s="43"/>
      <c r="SI50" s="43"/>
      <c r="SJ50" s="43"/>
      <c r="SK50" s="43"/>
      <c r="SL50" s="43"/>
      <c r="SM50" s="43"/>
      <c r="SN50" s="43"/>
      <c r="SO50" s="43"/>
      <c r="SP50" s="43"/>
      <c r="SQ50" s="43"/>
      <c r="SR50" s="43"/>
      <c r="SS50" s="43"/>
      <c r="ST50" s="43"/>
      <c r="SU50" s="43"/>
      <c r="SV50" s="43"/>
      <c r="SW50" s="43"/>
      <c r="SX50" s="43"/>
      <c r="SY50" s="43"/>
      <c r="SZ50" s="43"/>
      <c r="TA50" s="43"/>
      <c r="TB50" s="43"/>
      <c r="TC50" s="43"/>
      <c r="TD50" s="43"/>
      <c r="TE50" s="43"/>
      <c r="TF50" s="43"/>
      <c r="TG50" s="43"/>
      <c r="TH50" s="43"/>
      <c r="TI50" s="43"/>
      <c r="TJ50" s="43"/>
      <c r="TK50" s="43"/>
      <c r="TL50" s="43"/>
      <c r="TM50" s="43"/>
      <c r="TN50" s="43"/>
      <c r="TO50" s="43"/>
      <c r="TP50" s="43"/>
      <c r="TQ50" s="43"/>
      <c r="TR50" s="43"/>
      <c r="TS50" s="43"/>
      <c r="TT50" s="43"/>
      <c r="TU50" s="43"/>
      <c r="TV50" s="43"/>
      <c r="TW50" s="43"/>
      <c r="TX50" s="43"/>
      <c r="TY50" s="43"/>
      <c r="TZ50" s="43"/>
      <c r="UA50" s="43"/>
      <c r="UB50" s="43"/>
      <c r="UC50" s="43"/>
      <c r="UD50" s="43"/>
      <c r="UE50" s="43"/>
      <c r="UF50" s="43"/>
      <c r="UG50" s="43"/>
      <c r="UH50" s="43"/>
      <c r="UI50" s="43"/>
      <c r="UJ50" s="43"/>
      <c r="UK50" s="43"/>
      <c r="UL50" s="43"/>
      <c r="UM50" s="43"/>
      <c r="UN50" s="43"/>
      <c r="UO50" s="43"/>
      <c r="UP50" s="43"/>
      <c r="UQ50" s="43"/>
      <c r="UR50" s="43"/>
      <c r="US50" s="43"/>
      <c r="UT50" s="43"/>
      <c r="UU50" s="43"/>
      <c r="UV50" s="43"/>
      <c r="UW50" s="43"/>
      <c r="UX50" s="43"/>
      <c r="UY50" s="43"/>
      <c r="UZ50" s="43"/>
      <c r="VA50" s="43"/>
      <c r="VB50" s="43"/>
      <c r="VC50" s="43"/>
      <c r="VD50" s="43"/>
      <c r="VE50" s="43"/>
      <c r="VF50" s="43"/>
      <c r="VG50" s="43"/>
      <c r="VH50" s="43"/>
      <c r="VI50" s="43"/>
      <c r="VJ50" s="43"/>
      <c r="VK50" s="43"/>
      <c r="VL50" s="43"/>
      <c r="VM50" s="43"/>
      <c r="VN50" s="43"/>
      <c r="VO50" s="43"/>
      <c r="VP50" s="43"/>
      <c r="VQ50" s="43"/>
      <c r="VR50" s="43"/>
      <c r="VS50" s="43"/>
      <c r="VT50" s="43"/>
      <c r="VU50" s="43"/>
      <c r="VV50" s="43"/>
      <c r="VW50" s="43"/>
      <c r="VX50" s="43"/>
      <c r="VY50" s="43"/>
      <c r="VZ50" s="43"/>
      <c r="WA50" s="43"/>
      <c r="WB50" s="43"/>
      <c r="WC50" s="43"/>
      <c r="WD50" s="43"/>
      <c r="WE50" s="43"/>
      <c r="WF50" s="43"/>
      <c r="WG50" s="43"/>
      <c r="WH50" s="43"/>
      <c r="WI50" s="43"/>
      <c r="WJ50" s="43"/>
      <c r="WK50" s="43"/>
      <c r="WL50" s="43"/>
      <c r="WM50" s="43"/>
      <c r="WN50" s="43"/>
      <c r="WO50" s="43"/>
      <c r="WP50" s="43"/>
      <c r="WQ50" s="43"/>
      <c r="WR50" s="43"/>
      <c r="WS50" s="43"/>
      <c r="WT50" s="43"/>
      <c r="WU50" s="43"/>
      <c r="WV50" s="43"/>
      <c r="WW50" s="43"/>
      <c r="WX50" s="43"/>
      <c r="WY50" s="43"/>
      <c r="WZ50" s="43"/>
      <c r="XA50" s="43"/>
      <c r="XB50" s="43"/>
      <c r="XC50" s="43"/>
      <c r="XD50" s="43"/>
      <c r="XE50" s="43"/>
      <c r="XF50" s="43"/>
      <c r="XG50" s="43"/>
      <c r="XH50" s="43"/>
      <c r="XI50" s="43"/>
      <c r="XJ50" s="43"/>
      <c r="XK50" s="43"/>
      <c r="XL50" s="43"/>
      <c r="XM50" s="43"/>
      <c r="XN50" s="43"/>
      <c r="XO50" s="43"/>
      <c r="XP50" s="43"/>
      <c r="XQ50" s="43"/>
      <c r="XR50" s="43"/>
      <c r="XS50" s="43"/>
      <c r="XT50" s="43"/>
      <c r="XU50" s="43"/>
      <c r="XV50" s="43"/>
      <c r="XW50" s="43"/>
      <c r="XX50" s="43"/>
      <c r="XY50" s="43"/>
      <c r="XZ50" s="43"/>
      <c r="YA50" s="43"/>
      <c r="YB50" s="43"/>
      <c r="YC50" s="43"/>
      <c r="YD50" s="43"/>
      <c r="YE50" s="43"/>
      <c r="YF50" s="43"/>
      <c r="YG50" s="43"/>
      <c r="YH50" s="43"/>
      <c r="YI50" s="43"/>
      <c r="YJ50" s="43"/>
      <c r="YK50" s="43"/>
      <c r="YL50" s="43"/>
      <c r="YM50" s="43"/>
      <c r="YN50" s="43"/>
      <c r="YO50" s="43"/>
      <c r="YP50" s="43"/>
      <c r="YQ50" s="43"/>
      <c r="YR50" s="43"/>
      <c r="YS50" s="43"/>
      <c r="YT50" s="43"/>
      <c r="YU50" s="43"/>
      <c r="YV50" s="43"/>
      <c r="YW50" s="43"/>
      <c r="YX50" s="43"/>
      <c r="YY50" s="43"/>
      <c r="YZ50" s="43"/>
      <c r="ZA50" s="43"/>
      <c r="ZB50" s="43"/>
      <c r="ZC50" s="43"/>
      <c r="ZD50" s="43"/>
      <c r="ZE50" s="43"/>
      <c r="ZF50" s="43"/>
      <c r="ZG50" s="43"/>
      <c r="ZH50" s="43"/>
      <c r="ZI50" s="43"/>
      <c r="ZJ50" s="43"/>
      <c r="ZK50" s="43"/>
      <c r="ZL50" s="43"/>
      <c r="ZM50" s="43"/>
      <c r="ZN50" s="43"/>
      <c r="ZO50" s="43"/>
      <c r="ZP50" s="43"/>
      <c r="ZQ50" s="43"/>
      <c r="ZR50" s="43"/>
      <c r="ZS50" s="43"/>
      <c r="ZT50" s="43"/>
      <c r="ZU50" s="43"/>
      <c r="ZV50" s="43"/>
      <c r="ZW50" s="43"/>
      <c r="ZX50" s="43"/>
      <c r="ZY50" s="43"/>
      <c r="ZZ50" s="43"/>
      <c r="AAA50" s="43"/>
      <c r="AAB50" s="43"/>
      <c r="AAC50" s="43"/>
      <c r="AAD50" s="43"/>
      <c r="AAE50" s="43"/>
      <c r="AAF50" s="43"/>
      <c r="AAG50" s="43"/>
      <c r="AAH50" s="43"/>
      <c r="AAI50" s="43"/>
      <c r="AAJ50" s="43"/>
      <c r="AAK50" s="43"/>
      <c r="AAL50" s="43"/>
      <c r="AAM50" s="43"/>
      <c r="AAN50" s="43"/>
      <c r="AAO50" s="43"/>
      <c r="AAP50" s="43"/>
      <c r="AAQ50" s="43"/>
      <c r="AAR50" s="43"/>
      <c r="AAS50" s="43"/>
      <c r="AAT50" s="43"/>
      <c r="AAU50" s="43"/>
      <c r="AAV50" s="43"/>
      <c r="AAW50" s="43"/>
      <c r="AAX50" s="43"/>
      <c r="AAY50" s="43"/>
      <c r="AAZ50" s="43"/>
      <c r="ABA50" s="43"/>
      <c r="ABB50" s="43"/>
      <c r="ABC50" s="43"/>
      <c r="ABD50" s="43"/>
      <c r="ABE50" s="43"/>
      <c r="ABF50" s="43"/>
      <c r="ABG50" s="43"/>
      <c r="ABH50" s="43"/>
      <c r="ABI50" s="43"/>
      <c r="ABJ50" s="43"/>
      <c r="ABK50" s="43"/>
      <c r="ABL50" s="43"/>
      <c r="ABM50" s="43"/>
      <c r="ABN50" s="43"/>
      <c r="ABO50" s="43"/>
      <c r="ABP50" s="43"/>
      <c r="ABQ50" s="43"/>
      <c r="ABR50" s="43"/>
      <c r="ABS50" s="43"/>
      <c r="ABT50" s="43"/>
      <c r="ABU50" s="43"/>
      <c r="ABV50" s="43"/>
      <c r="ABW50" s="43"/>
      <c r="ABX50" s="43"/>
      <c r="ABY50" s="43"/>
      <c r="ABZ50" s="43"/>
      <c r="ACA50" s="43"/>
      <c r="ACB50" s="43"/>
      <c r="ACC50" s="43"/>
      <c r="ACD50" s="43"/>
      <c r="ACE50" s="43"/>
      <c r="ACF50" s="43"/>
      <c r="ACG50" s="43"/>
      <c r="ACH50" s="43"/>
      <c r="ACI50" s="43"/>
      <c r="ACJ50" s="43"/>
      <c r="ACK50" s="43"/>
      <c r="ACL50" s="43"/>
      <c r="ACM50" s="43"/>
      <c r="ACN50" s="43"/>
      <c r="ACO50" s="43"/>
      <c r="ACP50" s="43"/>
      <c r="ACQ50" s="43"/>
      <c r="ACR50" s="43"/>
      <c r="ACS50" s="43"/>
      <c r="ACT50" s="43"/>
      <c r="ACU50" s="43"/>
      <c r="ACV50" s="43"/>
      <c r="ACW50" s="43"/>
      <c r="ACX50" s="43"/>
      <c r="ACY50" s="43"/>
      <c r="ACZ50" s="43"/>
      <c r="ADA50" s="43"/>
      <c r="ADB50" s="43"/>
      <c r="ADC50" s="43"/>
      <c r="ADD50" s="43"/>
      <c r="ADE50" s="43"/>
      <c r="ADF50" s="43"/>
      <c r="ADG50" s="43"/>
      <c r="ADH50" s="43"/>
      <c r="ADI50" s="43"/>
      <c r="ADJ50" s="43"/>
      <c r="ADK50" s="43"/>
      <c r="ADL50" s="43"/>
      <c r="ADM50" s="43"/>
      <c r="ADN50" s="43"/>
      <c r="ADO50" s="43"/>
      <c r="ADP50" s="43"/>
      <c r="ADQ50" s="43"/>
      <c r="ADR50" s="43"/>
      <c r="ADS50" s="43"/>
      <c r="ADT50" s="43"/>
      <c r="ADU50" s="43"/>
      <c r="ADV50" s="43"/>
      <c r="ADW50" s="43"/>
      <c r="ADX50" s="43"/>
      <c r="ADY50" s="43"/>
      <c r="ADZ50" s="43"/>
      <c r="AEA50" s="43"/>
      <c r="AEB50" s="43"/>
      <c r="AEC50" s="43"/>
      <c r="AED50" s="43"/>
      <c r="AEE50" s="43"/>
      <c r="AEF50" s="43"/>
      <c r="AEG50" s="43"/>
      <c r="AEH50" s="43"/>
      <c r="AEI50" s="43"/>
      <c r="AEJ50" s="43"/>
      <c r="AEK50" s="43"/>
      <c r="AEL50" s="43"/>
      <c r="AEM50" s="43"/>
      <c r="AEN50" s="43"/>
      <c r="AEO50" s="43"/>
      <c r="AEP50" s="43"/>
      <c r="AEQ50" s="43"/>
      <c r="AER50" s="43"/>
      <c r="AES50" s="43"/>
      <c r="AET50" s="43"/>
      <c r="AEU50" s="43"/>
      <c r="AEV50" s="43"/>
      <c r="AEW50" s="43"/>
      <c r="AEX50" s="43"/>
      <c r="AEY50" s="43"/>
      <c r="AEZ50" s="43"/>
      <c r="AFA50" s="43"/>
      <c r="AFB50" s="43"/>
      <c r="AFC50" s="43"/>
      <c r="AFD50" s="43"/>
      <c r="AFE50" s="43"/>
      <c r="AFF50" s="43"/>
      <c r="AFG50" s="43"/>
      <c r="AFH50" s="43"/>
      <c r="AFI50" s="43"/>
      <c r="AFJ50" s="43"/>
      <c r="AFK50" s="43"/>
      <c r="AFL50" s="43"/>
      <c r="AFM50" s="43"/>
      <c r="AFN50" s="43"/>
      <c r="AFO50" s="43"/>
      <c r="AFP50" s="43"/>
      <c r="AFQ50" s="43"/>
      <c r="AFR50" s="43"/>
      <c r="AFS50" s="43"/>
      <c r="AFT50" s="43"/>
      <c r="AFU50" s="43"/>
      <c r="AFV50" s="43"/>
      <c r="AFW50" s="43"/>
      <c r="AFX50" s="43"/>
      <c r="AFY50" s="43"/>
      <c r="AFZ50" s="43"/>
      <c r="AGA50" s="43"/>
      <c r="AGB50" s="43"/>
      <c r="AGC50" s="43"/>
      <c r="AGD50" s="43"/>
      <c r="AGE50" s="43"/>
      <c r="AGF50" s="43"/>
      <c r="AGG50" s="43"/>
      <c r="AGH50" s="43"/>
      <c r="AGI50" s="43"/>
      <c r="AGJ50" s="43"/>
      <c r="AGK50" s="43"/>
      <c r="AGL50" s="43"/>
      <c r="AGM50" s="43"/>
      <c r="AGN50" s="43"/>
      <c r="AGO50" s="43"/>
      <c r="AGP50" s="43"/>
      <c r="AGQ50" s="43"/>
      <c r="AGR50" s="43"/>
      <c r="AGS50" s="43"/>
      <c r="AGT50" s="43"/>
      <c r="AGU50" s="43"/>
      <c r="AGV50" s="43"/>
      <c r="AGW50" s="43"/>
      <c r="AGX50" s="43"/>
      <c r="AGY50" s="43"/>
      <c r="AGZ50" s="43"/>
      <c r="AHA50" s="43"/>
      <c r="AHB50" s="43"/>
      <c r="AHC50" s="43"/>
      <c r="AHD50" s="43"/>
      <c r="AHE50" s="43"/>
      <c r="AHF50" s="43"/>
      <c r="AHG50" s="43"/>
      <c r="AHH50" s="43"/>
      <c r="AHI50" s="43"/>
      <c r="AHJ50" s="43"/>
      <c r="AHK50" s="43"/>
      <c r="AHL50" s="43"/>
      <c r="AHM50" s="43"/>
      <c r="AHN50" s="43"/>
      <c r="AHO50" s="43"/>
      <c r="AHP50" s="43"/>
      <c r="AHQ50" s="43"/>
      <c r="AHR50" s="43"/>
      <c r="AHS50" s="43"/>
      <c r="AHT50" s="43"/>
      <c r="AHU50" s="43"/>
      <c r="AHV50" s="43"/>
      <c r="AHW50" s="43"/>
      <c r="AHX50" s="43"/>
      <c r="AHY50" s="43"/>
      <c r="AHZ50" s="43"/>
      <c r="AIA50" s="43"/>
      <c r="AIB50" s="43"/>
      <c r="AIC50" s="43"/>
      <c r="AID50" s="43"/>
      <c r="AIE50" s="43"/>
      <c r="AIF50" s="43"/>
      <c r="AIG50" s="43"/>
      <c r="AIH50" s="43"/>
      <c r="AII50" s="43"/>
      <c r="AIJ50" s="43"/>
      <c r="AIK50" s="43"/>
      <c r="AIL50" s="43"/>
      <c r="AIM50" s="43"/>
      <c r="AIN50" s="43"/>
      <c r="AIO50" s="43"/>
      <c r="AIP50" s="43"/>
      <c r="AIQ50" s="43"/>
      <c r="AIR50" s="43"/>
      <c r="AIS50" s="43"/>
      <c r="AIT50" s="43"/>
      <c r="AIU50" s="43"/>
      <c r="AIV50" s="43"/>
      <c r="AIW50" s="43"/>
      <c r="AIX50" s="43"/>
      <c r="AIY50" s="43"/>
      <c r="AIZ50" s="43"/>
      <c r="AJA50" s="43"/>
      <c r="AJB50" s="43"/>
      <c r="AJC50" s="43"/>
      <c r="AJD50" s="43"/>
      <c r="AJE50" s="43"/>
      <c r="AJF50" s="43"/>
      <c r="AJG50" s="43"/>
      <c r="AJH50" s="43"/>
      <c r="AJI50" s="43"/>
      <c r="AJJ50" s="43"/>
      <c r="AJK50" s="43"/>
      <c r="AJL50" s="43"/>
      <c r="AJM50" s="43"/>
      <c r="AJN50" s="43"/>
      <c r="AJO50" s="43"/>
      <c r="AJP50" s="43"/>
      <c r="AJQ50" s="43"/>
      <c r="AJR50" s="43"/>
      <c r="AJS50" s="43"/>
      <c r="AJT50" s="43"/>
      <c r="AJU50" s="43"/>
      <c r="AJV50" s="43"/>
      <c r="AJW50" s="43"/>
      <c r="AJX50" s="43"/>
      <c r="AJY50" s="43"/>
      <c r="AJZ50" s="43"/>
      <c r="AKA50" s="43"/>
      <c r="AKB50" s="43"/>
      <c r="AKC50" s="43"/>
      <c r="AKD50" s="43"/>
      <c r="AKE50" s="43"/>
      <c r="AKF50" s="43"/>
      <c r="AKG50" s="43"/>
      <c r="AKH50" s="43"/>
      <c r="AKI50" s="43"/>
      <c r="AKJ50" s="43"/>
      <c r="AKK50" s="43"/>
      <c r="AKL50" s="43"/>
      <c r="AKM50" s="43"/>
      <c r="AKN50" s="43"/>
      <c r="AKO50" s="43"/>
      <c r="AKP50" s="43"/>
      <c r="AKQ50" s="43"/>
      <c r="AKR50" s="43"/>
      <c r="AKS50" s="43"/>
      <c r="AKT50" s="43"/>
      <c r="AKU50" s="43"/>
      <c r="AKV50" s="43"/>
      <c r="AKW50" s="43"/>
      <c r="AKX50" s="43"/>
      <c r="AKY50" s="43"/>
      <c r="AKZ50" s="43"/>
      <c r="ALA50" s="43"/>
      <c r="ALB50" s="43"/>
      <c r="ALC50" s="43"/>
      <c r="ALD50" s="43"/>
      <c r="ALE50" s="43"/>
      <c r="ALF50" s="43"/>
      <c r="ALG50" s="43"/>
      <c r="ALH50" s="43"/>
      <c r="ALI50" s="43"/>
      <c r="ALJ50" s="43"/>
      <c r="ALK50" s="43"/>
      <c r="ALL50" s="43"/>
      <c r="ALM50" s="43"/>
      <c r="ALN50" s="43"/>
      <c r="ALO50" s="43"/>
      <c r="ALP50" s="43"/>
      <c r="ALQ50" s="43"/>
      <c r="ALR50" s="43"/>
      <c r="ALS50" s="43"/>
      <c r="ALT50" s="43"/>
      <c r="ALU50" s="43"/>
      <c r="ALV50" s="43"/>
      <c r="ALW50" s="43"/>
      <c r="ALX50" s="43"/>
      <c r="ALY50" s="43"/>
      <c r="ALZ50" s="43"/>
      <c r="AMA50" s="43"/>
      <c r="AMB50" s="43"/>
      <c r="AMC50" s="43"/>
      <c r="AMD50" s="43"/>
      <c r="AME50" s="43"/>
      <c r="AMF50" s="43"/>
      <c r="AMG50" s="43"/>
      <c r="AMH50" s="43"/>
      <c r="AMI50" s="43"/>
      <c r="AMJ50" s="43"/>
      <c r="AMK50" s="43"/>
      <c r="AML50" s="43"/>
      <c r="AMM50" s="43"/>
      <c r="AMN50" s="43"/>
      <c r="AMO50" s="43"/>
      <c r="AMP50" s="43"/>
      <c r="AMQ50" s="43"/>
      <c r="AMR50" s="43"/>
      <c r="AMS50" s="43"/>
      <c r="AMT50" s="43"/>
      <c r="AMU50" s="43"/>
      <c r="AMV50" s="43"/>
      <c r="AMW50" s="43"/>
      <c r="AMX50" s="43"/>
      <c r="AMY50" s="43"/>
      <c r="AMZ50" s="43"/>
      <c r="ANA50" s="43"/>
      <c r="ANB50" s="43"/>
      <c r="ANC50" s="43"/>
      <c r="AND50" s="43"/>
      <c r="ANE50" s="43"/>
      <c r="ANF50" s="43"/>
      <c r="ANG50" s="43"/>
      <c r="ANH50" s="43"/>
      <c r="ANI50" s="43"/>
      <c r="ANJ50" s="43"/>
      <c r="ANK50" s="43"/>
      <c r="ANL50" s="43"/>
      <c r="ANM50" s="43"/>
      <c r="ANN50" s="43"/>
      <c r="ANO50" s="43"/>
      <c r="ANP50" s="43"/>
      <c r="ANQ50" s="43"/>
      <c r="ANR50" s="43"/>
      <c r="ANS50" s="43"/>
      <c r="ANT50" s="43"/>
      <c r="ANU50" s="43"/>
      <c r="ANV50" s="43"/>
      <c r="ANW50" s="43"/>
      <c r="ANX50" s="43"/>
      <c r="ANY50" s="43"/>
      <c r="ANZ50" s="43"/>
      <c r="AOA50" s="43"/>
      <c r="AOB50" s="43"/>
      <c r="AOC50" s="43"/>
      <c r="AOD50" s="43"/>
      <c r="AOE50" s="43"/>
      <c r="AOF50" s="43"/>
      <c r="AOG50" s="43"/>
      <c r="AOH50" s="43"/>
      <c r="AOI50" s="43"/>
      <c r="AOJ50" s="43"/>
      <c r="AOK50" s="43"/>
      <c r="AOL50" s="43"/>
      <c r="AOM50" s="43"/>
      <c r="AON50" s="43"/>
      <c r="AOO50" s="43"/>
      <c r="AOP50" s="43"/>
      <c r="AOQ50" s="43"/>
      <c r="AOR50" s="43"/>
      <c r="AOS50" s="43"/>
      <c r="AOT50" s="43"/>
      <c r="AOU50" s="43"/>
      <c r="AOV50" s="43"/>
      <c r="AOW50" s="43"/>
      <c r="AOX50" s="43"/>
      <c r="AOY50" s="43"/>
      <c r="AOZ50" s="43"/>
      <c r="APA50" s="43"/>
      <c r="APB50" s="43"/>
      <c r="APC50" s="43"/>
      <c r="APD50" s="43"/>
      <c r="APE50" s="43"/>
      <c r="APF50" s="43"/>
      <c r="APG50" s="43"/>
      <c r="APH50" s="43"/>
      <c r="API50" s="43"/>
      <c r="APJ50" s="43"/>
      <c r="APK50" s="43"/>
      <c r="APL50" s="43"/>
      <c r="APM50" s="43"/>
      <c r="APN50" s="43"/>
      <c r="APO50" s="43"/>
      <c r="APP50" s="43"/>
      <c r="APQ50" s="43"/>
      <c r="APR50" s="43"/>
      <c r="APS50" s="43"/>
      <c r="APT50" s="43"/>
      <c r="APU50" s="43"/>
      <c r="APV50" s="43"/>
      <c r="APW50" s="43"/>
      <c r="APX50" s="43"/>
      <c r="APY50" s="43"/>
      <c r="APZ50" s="43"/>
      <c r="AQA50" s="43"/>
      <c r="AQB50" s="43"/>
      <c r="AQC50" s="43"/>
      <c r="AQD50" s="43"/>
      <c r="AQE50" s="43"/>
      <c r="AQF50" s="43"/>
      <c r="AQG50" s="43"/>
      <c r="AQH50" s="43"/>
      <c r="AQI50" s="43"/>
      <c r="AQJ50" s="43"/>
      <c r="AQK50" s="43"/>
      <c r="AQL50" s="43"/>
      <c r="AQM50" s="43"/>
      <c r="AQN50" s="43"/>
      <c r="AQO50" s="43"/>
      <c r="AQP50" s="43"/>
      <c r="AQQ50" s="43"/>
      <c r="AQR50" s="43"/>
      <c r="AQS50" s="43"/>
      <c r="AQT50" s="43"/>
      <c r="AQU50" s="43"/>
      <c r="AQV50" s="43"/>
      <c r="AQW50" s="43"/>
      <c r="AQX50" s="43"/>
      <c r="AQY50" s="43"/>
      <c r="AQZ50" s="43"/>
      <c r="ARA50" s="43"/>
      <c r="ARB50" s="43"/>
      <c r="ARC50" s="43"/>
      <c r="ARD50" s="43"/>
      <c r="ARE50" s="43"/>
      <c r="ARF50" s="43"/>
      <c r="ARG50" s="43"/>
      <c r="ARH50" s="43"/>
      <c r="ARI50" s="43"/>
      <c r="ARJ50" s="43"/>
      <c r="ARK50" s="43"/>
      <c r="ARL50" s="43"/>
      <c r="ARM50" s="43"/>
      <c r="ARN50" s="43"/>
      <c r="ARO50" s="43"/>
      <c r="ARP50" s="43"/>
      <c r="ARQ50" s="43"/>
      <c r="ARR50" s="43"/>
      <c r="ARS50" s="43"/>
      <c r="ART50" s="43"/>
      <c r="ARU50" s="43"/>
      <c r="ARV50" s="43"/>
      <c r="ARW50" s="43"/>
      <c r="ARX50" s="43"/>
      <c r="ARY50" s="43"/>
      <c r="ARZ50" s="43"/>
      <c r="ASA50" s="43"/>
      <c r="ASB50" s="43"/>
      <c r="ASC50" s="43"/>
      <c r="ASD50" s="43"/>
      <c r="ASE50" s="43"/>
      <c r="ASF50" s="43"/>
      <c r="ASG50" s="43"/>
      <c r="ASH50" s="43"/>
      <c r="ASI50" s="43"/>
      <c r="ASJ50" s="43"/>
      <c r="ASK50" s="43"/>
      <c r="ASL50" s="43"/>
      <c r="ASM50" s="43"/>
      <c r="ASN50" s="43"/>
      <c r="ASO50" s="43"/>
      <c r="ASP50" s="43"/>
      <c r="ASQ50" s="43"/>
      <c r="ASR50" s="43"/>
      <c r="ASS50" s="43"/>
      <c r="AST50" s="43"/>
      <c r="ASU50" s="43"/>
      <c r="ASV50" s="43"/>
      <c r="ASW50" s="43"/>
      <c r="ASX50" s="43"/>
      <c r="ASY50" s="43"/>
      <c r="ASZ50" s="43"/>
      <c r="ATA50" s="43"/>
      <c r="ATB50" s="43"/>
      <c r="ATC50" s="43"/>
      <c r="ATD50" s="43"/>
      <c r="ATE50" s="43"/>
      <c r="ATF50" s="43"/>
      <c r="ATG50" s="43"/>
      <c r="ATH50" s="43"/>
      <c r="ATI50" s="43"/>
      <c r="ATJ50" s="43"/>
      <c r="ATK50" s="43"/>
      <c r="ATL50" s="43"/>
      <c r="ATM50" s="43"/>
      <c r="ATN50" s="43"/>
      <c r="ATO50" s="43"/>
      <c r="ATP50" s="43"/>
      <c r="ATQ50" s="43"/>
      <c r="ATR50" s="43"/>
      <c r="ATS50" s="43"/>
      <c r="ATT50" s="43"/>
      <c r="ATU50" s="43"/>
      <c r="ATV50" s="43"/>
      <c r="ATW50" s="43"/>
      <c r="ATX50" s="43"/>
      <c r="ATY50" s="43"/>
      <c r="ATZ50" s="43"/>
      <c r="AUA50" s="43"/>
      <c r="AUB50" s="43"/>
      <c r="AUC50" s="43"/>
      <c r="AUD50" s="43"/>
      <c r="AUE50" s="43"/>
      <c r="AUF50" s="43"/>
      <c r="AUG50" s="43"/>
      <c r="AUH50" s="43"/>
      <c r="AUI50" s="43"/>
      <c r="AUJ50" s="43"/>
      <c r="AUK50" s="43"/>
      <c r="AUL50" s="43"/>
      <c r="AUM50" s="43"/>
      <c r="AUN50" s="43"/>
      <c r="AUO50" s="43"/>
      <c r="AUP50" s="43"/>
      <c r="AUQ50" s="43"/>
      <c r="AUR50" s="43"/>
      <c r="AUS50" s="43"/>
      <c r="AUT50" s="43"/>
      <c r="AUU50" s="43"/>
      <c r="AUV50" s="43"/>
      <c r="AUW50" s="43"/>
      <c r="AUX50" s="43"/>
      <c r="AUY50" s="43"/>
      <c r="AUZ50" s="43"/>
      <c r="AVA50" s="43"/>
      <c r="AVB50" s="43"/>
      <c r="AVC50" s="43"/>
      <c r="AVD50" s="43"/>
      <c r="AVE50" s="43"/>
      <c r="AVF50" s="43"/>
      <c r="AVG50" s="43"/>
      <c r="AVH50" s="43"/>
      <c r="AVI50" s="43"/>
      <c r="AVJ50" s="43"/>
      <c r="AVK50" s="43"/>
      <c r="AVL50" s="43"/>
      <c r="AVM50" s="43"/>
      <c r="AVN50" s="43"/>
      <c r="AVO50" s="43"/>
      <c r="AVP50" s="43"/>
      <c r="AVQ50" s="43"/>
      <c r="AVR50" s="43"/>
      <c r="AVS50" s="43"/>
      <c r="AVT50" s="43"/>
      <c r="AVU50" s="43"/>
      <c r="AVV50" s="43"/>
      <c r="AVW50" s="43"/>
      <c r="AVX50" s="43"/>
      <c r="AVY50" s="43"/>
      <c r="AVZ50" s="43"/>
      <c r="AWA50" s="43"/>
      <c r="AWB50" s="43"/>
      <c r="AWC50" s="43"/>
      <c r="AWD50" s="43"/>
      <c r="AWE50" s="43"/>
      <c r="AWF50" s="43"/>
      <c r="AWG50" s="43"/>
      <c r="AWH50" s="43"/>
      <c r="AWI50" s="43"/>
      <c r="AWJ50" s="43"/>
      <c r="AWK50" s="43"/>
      <c r="AWL50" s="43"/>
      <c r="AWM50" s="43"/>
      <c r="AWN50" s="43"/>
      <c r="AWO50" s="43"/>
      <c r="AWP50" s="43"/>
      <c r="AWQ50" s="43"/>
      <c r="AWR50" s="43"/>
      <c r="AWS50" s="43"/>
      <c r="AWT50" s="43"/>
      <c r="AWU50" s="43"/>
      <c r="AWV50" s="43"/>
      <c r="AWW50" s="43"/>
      <c r="AWX50" s="43"/>
      <c r="AWY50" s="43"/>
      <c r="AWZ50" s="43"/>
      <c r="AXA50" s="43"/>
      <c r="AXB50" s="43"/>
      <c r="AXC50" s="43"/>
      <c r="AXD50" s="43"/>
      <c r="AXE50" s="43"/>
      <c r="AXF50" s="43"/>
      <c r="AXG50" s="43"/>
      <c r="AXH50" s="43"/>
      <c r="AXI50" s="43"/>
      <c r="AXJ50" s="43"/>
      <c r="AXK50" s="43"/>
      <c r="AXL50" s="43"/>
      <c r="AXM50" s="43"/>
      <c r="AXN50" s="43"/>
      <c r="AXO50" s="43"/>
      <c r="AXP50" s="43"/>
      <c r="AXQ50" s="43"/>
      <c r="AXR50" s="43"/>
      <c r="AXS50" s="43"/>
      <c r="AXT50" s="43"/>
      <c r="AXU50" s="43"/>
      <c r="AXV50" s="43"/>
      <c r="AXW50" s="43"/>
      <c r="AXX50" s="43"/>
      <c r="AXY50" s="43"/>
      <c r="AXZ50" s="43"/>
      <c r="AYA50" s="43"/>
      <c r="AYB50" s="43"/>
      <c r="AYC50" s="43"/>
      <c r="AYD50" s="43"/>
      <c r="AYE50" s="43"/>
      <c r="AYF50" s="43"/>
      <c r="AYG50" s="43"/>
      <c r="AYH50" s="43"/>
      <c r="AYI50" s="43"/>
      <c r="AYJ50" s="43"/>
      <c r="AYK50" s="43"/>
      <c r="AYL50" s="43"/>
      <c r="AYM50" s="43"/>
      <c r="AYN50" s="43"/>
      <c r="AYO50" s="43"/>
      <c r="AYP50" s="43"/>
      <c r="AYQ50" s="43"/>
      <c r="AYR50" s="43"/>
      <c r="AYS50" s="43"/>
      <c r="AYT50" s="43"/>
      <c r="AYU50" s="43"/>
      <c r="AYV50" s="43"/>
      <c r="AYW50" s="43"/>
      <c r="AYX50" s="43"/>
      <c r="AYY50" s="43"/>
      <c r="AYZ50" s="43"/>
      <c r="AZA50" s="43"/>
      <c r="AZB50" s="43"/>
      <c r="AZC50" s="43"/>
      <c r="AZD50" s="43"/>
      <c r="AZE50" s="43"/>
      <c r="AZF50" s="43"/>
      <c r="AZG50" s="43"/>
      <c r="AZH50" s="43"/>
      <c r="AZI50" s="43"/>
      <c r="AZJ50" s="43"/>
      <c r="AZK50" s="43"/>
      <c r="AZL50" s="43"/>
      <c r="AZM50" s="43"/>
      <c r="AZN50" s="43"/>
      <c r="AZO50" s="43"/>
      <c r="AZP50" s="43"/>
      <c r="AZQ50" s="43"/>
      <c r="AZR50" s="43"/>
      <c r="AZS50" s="43"/>
      <c r="AZT50" s="43"/>
      <c r="AZU50" s="43"/>
      <c r="AZV50" s="43"/>
      <c r="AZW50" s="43"/>
      <c r="AZX50" s="43"/>
      <c r="AZY50" s="43"/>
      <c r="AZZ50" s="43"/>
      <c r="BAA50" s="43"/>
      <c r="BAB50" s="43"/>
      <c r="BAC50" s="43"/>
      <c r="BAD50" s="43"/>
      <c r="BAE50" s="43"/>
      <c r="BAF50" s="43"/>
      <c r="BAG50" s="43"/>
      <c r="BAH50" s="43"/>
      <c r="BAI50" s="43"/>
      <c r="BAJ50" s="43"/>
      <c r="BAK50" s="43"/>
      <c r="BAL50" s="43"/>
      <c r="BAM50" s="43"/>
      <c r="BAN50" s="43"/>
      <c r="BAO50" s="43"/>
      <c r="BAP50" s="43"/>
      <c r="BAQ50" s="43"/>
      <c r="BAR50" s="43"/>
      <c r="BAS50" s="43"/>
      <c r="BAT50" s="43"/>
      <c r="BAU50" s="43"/>
      <c r="BAV50" s="43"/>
      <c r="BAW50" s="43"/>
      <c r="BAX50" s="43"/>
      <c r="BAY50" s="43"/>
      <c r="BAZ50" s="43"/>
      <c r="BBA50" s="43"/>
      <c r="BBB50" s="43"/>
      <c r="BBC50" s="43"/>
      <c r="BBD50" s="43"/>
      <c r="BBE50" s="43"/>
      <c r="BBF50" s="43"/>
      <c r="BBG50" s="43"/>
      <c r="BBH50" s="43"/>
      <c r="BBI50" s="43"/>
      <c r="BBJ50" s="43"/>
      <c r="BBK50" s="43"/>
      <c r="BBL50" s="43"/>
      <c r="BBM50" s="43"/>
      <c r="BBN50" s="43"/>
      <c r="BBO50" s="43"/>
      <c r="BBP50" s="43"/>
      <c r="BBQ50" s="43"/>
      <c r="BBR50" s="43"/>
      <c r="BBS50" s="43"/>
      <c r="BBT50" s="43"/>
      <c r="BBU50" s="43"/>
      <c r="BBV50" s="43"/>
      <c r="BBW50" s="43"/>
      <c r="BBX50" s="43"/>
      <c r="BBY50" s="43"/>
      <c r="BBZ50" s="43"/>
      <c r="BCA50" s="43"/>
      <c r="BCB50" s="43"/>
      <c r="BCC50" s="43"/>
      <c r="BCD50" s="43"/>
      <c r="BCE50" s="43"/>
      <c r="BCF50" s="43"/>
      <c r="BCG50" s="43"/>
      <c r="BCH50" s="43"/>
      <c r="BCI50" s="43"/>
      <c r="BCJ50" s="43"/>
      <c r="BCK50" s="43"/>
      <c r="BCL50" s="43"/>
      <c r="BCM50" s="43"/>
      <c r="BCN50" s="43"/>
      <c r="BCO50" s="43"/>
      <c r="BCP50" s="43"/>
      <c r="BCQ50" s="43"/>
      <c r="BCR50" s="43"/>
      <c r="BCS50" s="43"/>
      <c r="BCT50" s="43"/>
      <c r="BCU50" s="43"/>
      <c r="BCV50" s="43"/>
      <c r="BCW50" s="43"/>
      <c r="BCX50" s="43"/>
      <c r="BCY50" s="43"/>
      <c r="BCZ50" s="43"/>
      <c r="BDA50" s="43"/>
      <c r="BDB50" s="43"/>
      <c r="BDC50" s="43"/>
      <c r="BDD50" s="43"/>
      <c r="BDE50" s="43"/>
      <c r="BDF50" s="43"/>
      <c r="BDG50" s="43"/>
      <c r="BDH50" s="43"/>
      <c r="BDI50" s="43"/>
      <c r="BDJ50" s="43"/>
      <c r="BDK50" s="43"/>
      <c r="BDL50" s="43"/>
      <c r="BDM50" s="43"/>
      <c r="BDN50" s="43"/>
      <c r="BDO50" s="43"/>
      <c r="BDP50" s="43"/>
      <c r="BDQ50" s="43"/>
      <c r="BDR50" s="43"/>
      <c r="BDS50" s="43"/>
      <c r="BDT50" s="43"/>
      <c r="BDU50" s="43"/>
      <c r="BDV50" s="43"/>
      <c r="BDW50" s="43"/>
      <c r="BDX50" s="43"/>
      <c r="BDY50" s="43"/>
      <c r="BDZ50" s="43"/>
      <c r="BEA50" s="43"/>
      <c r="BEB50" s="43"/>
      <c r="BEC50" s="43"/>
      <c r="BED50" s="43"/>
      <c r="BEE50" s="43"/>
      <c r="BEF50" s="43"/>
      <c r="BEG50" s="43"/>
      <c r="BEH50" s="43"/>
      <c r="BEI50" s="43"/>
      <c r="BEJ50" s="43"/>
      <c r="BEK50" s="43"/>
      <c r="BEL50" s="43"/>
      <c r="BEM50" s="43"/>
      <c r="BEN50" s="43"/>
      <c r="BEO50" s="43"/>
      <c r="BEP50" s="43"/>
      <c r="BEQ50" s="43"/>
      <c r="BER50" s="43"/>
      <c r="BES50" s="43"/>
      <c r="BET50" s="43"/>
      <c r="BEU50" s="43"/>
      <c r="BEV50" s="43"/>
      <c r="BEW50" s="43"/>
      <c r="BEX50" s="43"/>
      <c r="BEY50" s="43"/>
      <c r="BEZ50" s="43"/>
      <c r="BFA50" s="43"/>
      <c r="BFB50" s="43"/>
      <c r="BFC50" s="43"/>
      <c r="BFD50" s="43"/>
      <c r="BFE50" s="43"/>
      <c r="BFF50" s="43"/>
      <c r="BFG50" s="43"/>
      <c r="BFH50" s="43"/>
      <c r="BFI50" s="43"/>
      <c r="BFJ50" s="43"/>
      <c r="BFK50" s="43"/>
      <c r="BFL50" s="43"/>
      <c r="BFM50" s="43"/>
      <c r="BFN50" s="43"/>
      <c r="BFO50" s="43"/>
      <c r="BFP50" s="43"/>
      <c r="BFQ50" s="43"/>
      <c r="BFR50" s="43"/>
      <c r="BFS50" s="43"/>
      <c r="BFT50" s="43"/>
      <c r="BFU50" s="43"/>
      <c r="BFV50" s="43"/>
      <c r="BFW50" s="43"/>
      <c r="BFX50" s="43"/>
      <c r="BFY50" s="43"/>
      <c r="BFZ50" s="43"/>
      <c r="BGA50" s="43"/>
      <c r="BGB50" s="43"/>
      <c r="BGC50" s="43"/>
      <c r="BGD50" s="43"/>
      <c r="BGE50" s="43"/>
      <c r="BGF50" s="43"/>
      <c r="BGG50" s="43"/>
      <c r="BGH50" s="43"/>
      <c r="BGI50" s="43"/>
      <c r="BGJ50" s="43"/>
      <c r="BGK50" s="43"/>
      <c r="BGL50" s="43"/>
      <c r="BGM50" s="43"/>
      <c r="BGN50" s="43"/>
      <c r="BGO50" s="43"/>
      <c r="BGP50" s="43"/>
      <c r="BGQ50" s="43"/>
      <c r="BGR50" s="43"/>
      <c r="BGS50" s="43"/>
      <c r="BGT50" s="43"/>
      <c r="BGU50" s="43"/>
      <c r="BGV50" s="43"/>
      <c r="BGW50" s="43"/>
      <c r="BGX50" s="43"/>
      <c r="BGY50" s="43"/>
      <c r="BGZ50" s="43"/>
      <c r="BHA50" s="43"/>
      <c r="BHB50" s="43"/>
      <c r="BHC50" s="43"/>
      <c r="BHD50" s="43"/>
      <c r="BHE50" s="43"/>
      <c r="BHF50" s="43"/>
      <c r="BHG50" s="43"/>
      <c r="BHH50" s="43"/>
      <c r="BHI50" s="43"/>
      <c r="BHJ50" s="43"/>
      <c r="BHK50" s="43"/>
      <c r="BHL50" s="43"/>
      <c r="BHM50" s="43"/>
      <c r="BHN50" s="43"/>
      <c r="BHO50" s="43"/>
      <c r="BHP50" s="43"/>
      <c r="BHQ50" s="43"/>
      <c r="BHR50" s="43"/>
      <c r="BHS50" s="43"/>
      <c r="BHT50" s="43"/>
      <c r="BHU50" s="43"/>
      <c r="BHV50" s="43"/>
      <c r="BHW50" s="43"/>
      <c r="BHX50" s="43"/>
      <c r="BHY50" s="43"/>
      <c r="BHZ50" s="43"/>
      <c r="BIA50" s="43"/>
      <c r="BIB50" s="43"/>
      <c r="BIC50" s="43"/>
      <c r="BID50" s="43"/>
      <c r="BIE50" s="43"/>
      <c r="BIF50" s="43"/>
      <c r="BIG50" s="43"/>
      <c r="BIH50" s="43"/>
      <c r="BII50" s="43"/>
      <c r="BIJ50" s="43"/>
      <c r="BIK50" s="43"/>
      <c r="BIL50" s="43"/>
      <c r="BIM50" s="43"/>
      <c r="BIN50" s="43"/>
      <c r="BIO50" s="43"/>
      <c r="BIP50" s="43"/>
      <c r="BIQ50" s="43"/>
      <c r="BIR50" s="43"/>
      <c r="BIS50" s="43"/>
      <c r="BIT50" s="43"/>
      <c r="BIU50" s="43"/>
      <c r="BIV50" s="43"/>
      <c r="BIW50" s="43"/>
      <c r="BIX50" s="43"/>
      <c r="BIY50" s="43"/>
      <c r="BIZ50" s="43"/>
      <c r="BJA50" s="43"/>
      <c r="BJB50" s="43"/>
      <c r="BJC50" s="43"/>
      <c r="BJD50" s="43"/>
      <c r="BJE50" s="43"/>
      <c r="BJF50" s="43"/>
      <c r="BJG50" s="43"/>
      <c r="BJH50" s="43"/>
      <c r="BJI50" s="43"/>
      <c r="BJJ50" s="43"/>
      <c r="BJK50" s="43"/>
      <c r="BJL50" s="43"/>
      <c r="BJM50" s="43"/>
      <c r="BJN50" s="43"/>
      <c r="BJO50" s="43"/>
      <c r="BJP50" s="43"/>
      <c r="BJQ50" s="43"/>
      <c r="BJR50" s="43"/>
      <c r="BJS50" s="43"/>
      <c r="BJT50" s="43"/>
      <c r="BJU50" s="43"/>
      <c r="BJV50" s="43"/>
      <c r="BJW50" s="43"/>
      <c r="BJX50" s="43"/>
      <c r="BJY50" s="43"/>
      <c r="BJZ50" s="43"/>
      <c r="BKA50" s="43"/>
      <c r="BKB50" s="43"/>
      <c r="BKC50" s="43"/>
      <c r="BKD50" s="43"/>
      <c r="BKE50" s="43"/>
      <c r="BKF50" s="43"/>
      <c r="BKG50" s="43"/>
      <c r="BKH50" s="43"/>
      <c r="BKI50" s="43"/>
      <c r="BKJ50" s="43"/>
      <c r="BKK50" s="43"/>
      <c r="BKL50" s="43"/>
      <c r="BKM50" s="43"/>
      <c r="BKN50" s="43"/>
      <c r="BKO50" s="43"/>
      <c r="BKP50" s="43"/>
      <c r="BKQ50" s="43"/>
      <c r="BKR50" s="43"/>
      <c r="BKS50" s="43"/>
      <c r="BKT50" s="43"/>
      <c r="BKU50" s="43"/>
      <c r="BKV50" s="43"/>
      <c r="BKW50" s="43"/>
      <c r="BKX50" s="43"/>
      <c r="BKY50" s="43"/>
      <c r="BKZ50" s="43"/>
      <c r="BLA50" s="43"/>
      <c r="BLB50" s="43"/>
      <c r="BLC50" s="43"/>
      <c r="BLD50" s="43"/>
      <c r="BLE50" s="43"/>
      <c r="BLF50" s="43"/>
      <c r="BLG50" s="43"/>
      <c r="BLH50" s="43"/>
      <c r="BLI50" s="43"/>
      <c r="BLJ50" s="43"/>
      <c r="BLK50" s="43"/>
      <c r="BLL50" s="43"/>
      <c r="BLM50" s="43"/>
      <c r="BLN50" s="43"/>
      <c r="BLO50" s="43"/>
      <c r="BLP50" s="43"/>
      <c r="BLQ50" s="43"/>
      <c r="BLR50" s="43"/>
      <c r="BLS50" s="43"/>
      <c r="BLT50" s="43"/>
      <c r="BLU50" s="43"/>
      <c r="BLV50" s="43"/>
      <c r="BLW50" s="43"/>
      <c r="BLX50" s="43"/>
      <c r="BLY50" s="43"/>
      <c r="BLZ50" s="43"/>
      <c r="BMA50" s="43"/>
      <c r="BMB50" s="43"/>
      <c r="BMC50" s="43"/>
      <c r="BMD50" s="43"/>
      <c r="BME50" s="43"/>
      <c r="BMF50" s="43"/>
      <c r="BMG50" s="43"/>
      <c r="BMH50" s="43"/>
      <c r="BMI50" s="43"/>
      <c r="BMJ50" s="43"/>
      <c r="BMK50" s="43"/>
      <c r="BML50" s="43"/>
      <c r="BMM50" s="43"/>
      <c r="BMN50" s="43"/>
      <c r="BMO50" s="43"/>
      <c r="BMP50" s="43"/>
      <c r="BMQ50" s="43"/>
      <c r="BMR50" s="43"/>
      <c r="BMS50" s="43"/>
      <c r="BMT50" s="43"/>
      <c r="BMU50" s="43"/>
      <c r="BMV50" s="43"/>
      <c r="BMW50" s="43"/>
      <c r="BMX50" s="43"/>
      <c r="BMY50" s="43"/>
      <c r="BMZ50" s="43"/>
      <c r="BNA50" s="43"/>
      <c r="BNB50" s="43"/>
      <c r="BNC50" s="43"/>
      <c r="BND50" s="43"/>
      <c r="BNE50" s="43"/>
      <c r="BNF50" s="43"/>
      <c r="BNG50" s="43"/>
      <c r="BNH50" s="43"/>
      <c r="BNI50" s="43"/>
      <c r="BNJ50" s="43"/>
      <c r="BNK50" s="43"/>
      <c r="BNL50" s="43"/>
      <c r="BNM50" s="43"/>
      <c r="BNN50" s="43"/>
      <c r="BNO50" s="43"/>
      <c r="BNP50" s="43"/>
      <c r="BNQ50" s="43"/>
      <c r="BNR50" s="43"/>
      <c r="BNS50" s="43"/>
      <c r="BNT50" s="43"/>
      <c r="BNU50" s="43"/>
      <c r="BNV50" s="43"/>
      <c r="BNW50" s="43"/>
      <c r="BNX50" s="43"/>
      <c r="BNY50" s="43"/>
      <c r="BNZ50" s="43"/>
      <c r="BOA50" s="43"/>
      <c r="BOB50" s="43"/>
      <c r="BOC50" s="43"/>
      <c r="BOD50" s="43"/>
      <c r="BOE50" s="43"/>
      <c r="BOF50" s="43"/>
      <c r="BOG50" s="43"/>
      <c r="BOH50" s="43"/>
      <c r="BOI50" s="43"/>
      <c r="BOJ50" s="43"/>
      <c r="BOK50" s="43"/>
      <c r="BOL50" s="43"/>
      <c r="BOM50" s="43"/>
      <c r="BON50" s="43"/>
      <c r="BOO50" s="43"/>
      <c r="BOP50" s="43"/>
      <c r="BOQ50" s="43"/>
      <c r="BOR50" s="43"/>
      <c r="BOS50" s="43"/>
      <c r="BOT50" s="43"/>
      <c r="BOU50" s="43"/>
      <c r="BOV50" s="43"/>
      <c r="BOW50" s="43"/>
      <c r="BOX50" s="43"/>
      <c r="BOY50" s="43"/>
      <c r="BOZ50" s="43"/>
      <c r="BPA50" s="43"/>
      <c r="BPB50" s="43"/>
      <c r="BPC50" s="43"/>
      <c r="BPD50" s="43"/>
      <c r="BPE50" s="43"/>
      <c r="BPF50" s="43"/>
      <c r="BPG50" s="43"/>
      <c r="BPH50" s="43"/>
      <c r="BPI50" s="43"/>
      <c r="BPJ50" s="43"/>
      <c r="BPK50" s="43"/>
      <c r="BPL50" s="43"/>
      <c r="BPM50" s="43"/>
      <c r="BPN50" s="43"/>
      <c r="BPO50" s="43"/>
      <c r="BPP50" s="43"/>
      <c r="BPQ50" s="43"/>
      <c r="BPR50" s="43"/>
      <c r="BPS50" s="43"/>
      <c r="BPT50" s="43"/>
      <c r="BPU50" s="43"/>
      <c r="BPV50" s="43"/>
      <c r="BPW50" s="43"/>
      <c r="BPX50" s="43"/>
      <c r="BPY50" s="43"/>
      <c r="BPZ50" s="43"/>
      <c r="BQA50" s="43"/>
      <c r="BQB50" s="43"/>
      <c r="BQC50" s="43"/>
      <c r="BQD50" s="43"/>
      <c r="BQE50" s="43"/>
      <c r="BQF50" s="43"/>
      <c r="BQG50" s="43"/>
      <c r="BQH50" s="43"/>
      <c r="BQI50" s="43"/>
      <c r="BQJ50" s="43"/>
      <c r="BQK50" s="43"/>
      <c r="BQL50" s="43"/>
      <c r="BQM50" s="43"/>
      <c r="BQN50" s="43"/>
      <c r="BQO50" s="43"/>
      <c r="BQP50" s="43"/>
      <c r="BQQ50" s="43"/>
      <c r="BQR50" s="43"/>
      <c r="BQS50" s="43"/>
      <c r="BQT50" s="43"/>
      <c r="BQU50" s="43"/>
      <c r="BQV50" s="43"/>
      <c r="BQW50" s="43"/>
      <c r="BQX50" s="43"/>
      <c r="BQY50" s="43"/>
      <c r="BQZ50" s="43"/>
      <c r="BRA50" s="43"/>
      <c r="BRB50" s="43"/>
      <c r="BRC50" s="43"/>
      <c r="BRD50" s="43"/>
      <c r="BRE50" s="43"/>
      <c r="BRF50" s="43"/>
      <c r="BRG50" s="43"/>
      <c r="BRH50" s="43"/>
      <c r="BRI50" s="43"/>
      <c r="BRJ50" s="43"/>
      <c r="BRK50" s="43"/>
      <c r="BRL50" s="43"/>
      <c r="BRM50" s="43"/>
      <c r="BRN50" s="43"/>
      <c r="BRO50" s="43"/>
      <c r="BRP50" s="43"/>
      <c r="BRQ50" s="43"/>
      <c r="BRR50" s="43"/>
      <c r="BRS50" s="43"/>
      <c r="BRT50" s="43"/>
      <c r="BRU50" s="43"/>
      <c r="BRV50" s="43"/>
      <c r="BRW50" s="43"/>
      <c r="BRX50" s="43"/>
      <c r="BRY50" s="43"/>
      <c r="BRZ50" s="43"/>
      <c r="BSA50" s="43"/>
      <c r="BSB50" s="43"/>
      <c r="BSC50" s="43"/>
      <c r="BSD50" s="43"/>
      <c r="BSE50" s="43"/>
      <c r="BSF50" s="43"/>
      <c r="BSG50" s="43"/>
      <c r="BSH50" s="43"/>
      <c r="BSI50" s="43"/>
      <c r="BSJ50" s="43"/>
      <c r="BSK50" s="43"/>
      <c r="BSL50" s="43"/>
      <c r="BSM50" s="43"/>
      <c r="BSN50" s="43"/>
      <c r="BSO50" s="43"/>
      <c r="BSP50" s="43"/>
      <c r="BSQ50" s="43"/>
      <c r="BSR50" s="43"/>
      <c r="BSS50" s="43"/>
      <c r="BST50" s="43"/>
      <c r="BSU50" s="43"/>
      <c r="BSV50" s="43"/>
      <c r="BSW50" s="43"/>
      <c r="BSX50" s="43"/>
      <c r="BSY50" s="43"/>
      <c r="BSZ50" s="43"/>
      <c r="BTA50" s="43"/>
      <c r="BTB50" s="43"/>
      <c r="BTC50" s="43"/>
      <c r="BTD50" s="43"/>
      <c r="BTE50" s="43"/>
      <c r="BTF50" s="43"/>
      <c r="BTG50" s="43"/>
      <c r="BTH50" s="43"/>
      <c r="BTI50" s="43"/>
      <c r="BTJ50" s="43"/>
      <c r="BTK50" s="43"/>
      <c r="BTL50" s="43"/>
      <c r="BTM50" s="43"/>
      <c r="BTN50" s="43"/>
      <c r="BTO50" s="43"/>
      <c r="BTP50" s="43"/>
      <c r="BTQ50" s="43"/>
      <c r="BTR50" s="43"/>
      <c r="BTS50" s="43"/>
      <c r="BTT50" s="43"/>
      <c r="BTU50" s="43"/>
      <c r="BTV50" s="43"/>
      <c r="BTW50" s="43"/>
      <c r="BTX50" s="43"/>
      <c r="BTY50" s="43"/>
      <c r="BTZ50" s="43"/>
      <c r="BUA50" s="43"/>
      <c r="BUB50" s="43"/>
      <c r="BUC50" s="43"/>
      <c r="BUD50" s="43"/>
      <c r="BUE50" s="43"/>
      <c r="BUF50" s="43"/>
      <c r="BUG50" s="43"/>
      <c r="BUH50" s="43"/>
      <c r="BUI50" s="43"/>
      <c r="BUJ50" s="43"/>
      <c r="BUK50" s="43"/>
      <c r="BUL50" s="43"/>
      <c r="BUM50" s="43"/>
      <c r="BUN50" s="43"/>
      <c r="BUO50" s="43"/>
      <c r="BUP50" s="43"/>
      <c r="BUQ50" s="43"/>
      <c r="BUR50" s="43"/>
      <c r="BUS50" s="43"/>
      <c r="BUT50" s="43"/>
      <c r="BUU50" s="43"/>
      <c r="BUV50" s="43"/>
      <c r="BUW50" s="43"/>
      <c r="BUX50" s="43"/>
      <c r="BUY50" s="43"/>
      <c r="BUZ50" s="43"/>
      <c r="BVA50" s="43"/>
      <c r="BVB50" s="43"/>
      <c r="BVC50" s="43"/>
      <c r="BVD50" s="43"/>
      <c r="BVE50" s="43"/>
      <c r="BVF50" s="43"/>
      <c r="BVG50" s="43"/>
      <c r="BVH50" s="43"/>
      <c r="BVI50" s="43"/>
      <c r="BVJ50" s="43"/>
      <c r="BVK50" s="43"/>
      <c r="BVL50" s="43"/>
      <c r="BVM50" s="43"/>
      <c r="BVN50" s="43"/>
      <c r="BVO50" s="43"/>
      <c r="BVP50" s="43"/>
      <c r="BVQ50" s="43"/>
      <c r="BVR50" s="43"/>
      <c r="BVS50" s="43"/>
      <c r="BVT50" s="43"/>
      <c r="BVU50" s="43"/>
      <c r="BVV50" s="43"/>
      <c r="BVW50" s="43"/>
      <c r="BVX50" s="43"/>
      <c r="BVY50" s="43"/>
      <c r="BVZ50" s="43"/>
      <c r="BWA50" s="43"/>
      <c r="BWB50" s="43"/>
      <c r="BWC50" s="43"/>
      <c r="BWD50" s="43"/>
      <c r="BWE50" s="43"/>
      <c r="BWF50" s="43"/>
      <c r="BWG50" s="43"/>
      <c r="BWH50" s="43"/>
      <c r="BWI50" s="43"/>
      <c r="BWJ50" s="43"/>
      <c r="BWK50" s="43"/>
      <c r="BWL50" s="43"/>
      <c r="BWM50" s="43"/>
      <c r="BWN50" s="43"/>
      <c r="BWO50" s="43"/>
      <c r="BWP50" s="43"/>
      <c r="BWQ50" s="43"/>
      <c r="BWR50" s="43"/>
      <c r="BWS50" s="43"/>
      <c r="BWT50" s="43"/>
      <c r="BWU50" s="43"/>
      <c r="BWV50" s="43"/>
      <c r="BWW50" s="43"/>
      <c r="BWX50" s="43"/>
      <c r="BWY50" s="43"/>
      <c r="BWZ50" s="43"/>
      <c r="BXA50" s="43"/>
      <c r="BXB50" s="43"/>
      <c r="BXC50" s="43"/>
      <c r="BXD50" s="43"/>
      <c r="BXE50" s="43"/>
      <c r="BXF50" s="43"/>
      <c r="BXG50" s="43"/>
      <c r="BXH50" s="43"/>
      <c r="BXI50" s="43"/>
      <c r="BXJ50" s="43"/>
      <c r="BXK50" s="43"/>
      <c r="BXL50" s="43"/>
      <c r="BXM50" s="43"/>
      <c r="BXN50" s="43"/>
      <c r="BXO50" s="43"/>
      <c r="BXP50" s="43"/>
      <c r="BXQ50" s="43"/>
      <c r="BXR50" s="43"/>
      <c r="BXS50" s="43"/>
      <c r="BXT50" s="43"/>
      <c r="BXU50" s="43"/>
      <c r="BXV50" s="43"/>
      <c r="BXW50" s="43"/>
      <c r="BXX50" s="43"/>
      <c r="BXY50" s="43"/>
      <c r="BXZ50" s="43"/>
      <c r="BYA50" s="43"/>
      <c r="BYB50" s="43"/>
      <c r="BYC50" s="43"/>
      <c r="BYD50" s="43"/>
      <c r="BYE50" s="43"/>
      <c r="BYF50" s="43"/>
      <c r="BYG50" s="43"/>
      <c r="BYH50" s="43"/>
      <c r="BYI50" s="43"/>
      <c r="BYJ50" s="43"/>
      <c r="BYK50" s="43"/>
      <c r="BYL50" s="43"/>
      <c r="BYM50" s="43"/>
      <c r="BYN50" s="43"/>
      <c r="BYO50" s="43"/>
      <c r="BYP50" s="43"/>
      <c r="BYQ50" s="43"/>
      <c r="BYR50" s="43"/>
      <c r="BYS50" s="43"/>
      <c r="BYT50" s="43"/>
      <c r="BYU50" s="43"/>
      <c r="BYV50" s="43"/>
      <c r="BYW50" s="43"/>
      <c r="BYX50" s="43"/>
      <c r="BYY50" s="43"/>
      <c r="BYZ50" s="43"/>
      <c r="BZA50" s="43"/>
      <c r="BZB50" s="43"/>
      <c r="BZC50" s="43"/>
      <c r="BZD50" s="43"/>
      <c r="BZE50" s="43"/>
      <c r="BZF50" s="43"/>
      <c r="BZG50" s="43"/>
      <c r="BZH50" s="43"/>
      <c r="BZI50" s="43"/>
      <c r="BZJ50" s="43"/>
      <c r="BZK50" s="43"/>
      <c r="BZL50" s="43"/>
      <c r="BZM50" s="43"/>
      <c r="BZN50" s="43"/>
      <c r="BZO50" s="43"/>
      <c r="BZP50" s="43"/>
      <c r="BZQ50" s="43"/>
      <c r="BZR50" s="43"/>
      <c r="BZS50" s="43"/>
      <c r="BZT50" s="43"/>
      <c r="BZU50" s="43"/>
      <c r="BZV50" s="43"/>
      <c r="BZW50" s="43"/>
      <c r="BZX50" s="43"/>
      <c r="BZY50" s="43"/>
      <c r="BZZ50" s="43"/>
      <c r="CAA50" s="43"/>
      <c r="CAB50" s="43"/>
      <c r="CAC50" s="43"/>
      <c r="CAD50" s="43"/>
      <c r="CAE50" s="43"/>
      <c r="CAF50" s="43"/>
      <c r="CAG50" s="43"/>
      <c r="CAH50" s="43"/>
      <c r="CAI50" s="43"/>
      <c r="CAJ50" s="43"/>
      <c r="CAK50" s="43"/>
      <c r="CAL50" s="43"/>
      <c r="CAM50" s="43"/>
      <c r="CAN50" s="43"/>
      <c r="CAO50" s="43"/>
      <c r="CAP50" s="43"/>
      <c r="CAQ50" s="43"/>
      <c r="CAR50" s="43"/>
      <c r="CAS50" s="43"/>
      <c r="CAT50" s="43"/>
      <c r="CAU50" s="43"/>
      <c r="CAV50" s="43"/>
      <c r="CAW50" s="43"/>
      <c r="CAX50" s="43"/>
      <c r="CAY50" s="43"/>
      <c r="CAZ50" s="43"/>
      <c r="CBA50" s="43"/>
      <c r="CBB50" s="43"/>
      <c r="CBC50" s="43"/>
      <c r="CBD50" s="43"/>
      <c r="CBE50" s="43"/>
      <c r="CBF50" s="43"/>
      <c r="CBG50" s="43"/>
      <c r="CBH50" s="43"/>
      <c r="CBI50" s="43"/>
      <c r="CBJ50" s="43"/>
      <c r="CBK50" s="43"/>
      <c r="CBL50" s="43"/>
      <c r="CBM50" s="43"/>
      <c r="CBN50" s="43"/>
      <c r="CBO50" s="43"/>
      <c r="CBP50" s="43"/>
      <c r="CBQ50" s="43"/>
      <c r="CBR50" s="43"/>
      <c r="CBS50" s="43"/>
      <c r="CBT50" s="43"/>
      <c r="CBU50" s="43"/>
      <c r="CBV50" s="43"/>
      <c r="CBW50" s="43"/>
      <c r="CBX50" s="43"/>
      <c r="CBY50" s="43"/>
      <c r="CBZ50" s="43"/>
      <c r="CCA50" s="43"/>
      <c r="CCB50" s="43"/>
      <c r="CCC50" s="43"/>
      <c r="CCD50" s="43"/>
      <c r="CCE50" s="43"/>
      <c r="CCF50" s="43"/>
      <c r="CCG50" s="43"/>
      <c r="CCH50" s="43"/>
      <c r="CCI50" s="43"/>
      <c r="CCJ50" s="43"/>
      <c r="CCK50" s="43"/>
      <c r="CCL50" s="43"/>
      <c r="CCM50" s="43"/>
      <c r="CCN50" s="43"/>
      <c r="CCO50" s="43"/>
      <c r="CCP50" s="43"/>
      <c r="CCQ50" s="43"/>
      <c r="CCR50" s="43"/>
      <c r="CCS50" s="43"/>
      <c r="CCT50" s="43"/>
      <c r="CCU50" s="43"/>
      <c r="CCV50" s="43"/>
      <c r="CCW50" s="43"/>
      <c r="CCX50" s="43"/>
      <c r="CCY50" s="43"/>
      <c r="CCZ50" s="43"/>
      <c r="CDA50" s="43"/>
      <c r="CDB50" s="43"/>
      <c r="CDC50" s="43"/>
      <c r="CDD50" s="43"/>
      <c r="CDE50" s="43"/>
      <c r="CDF50" s="43"/>
      <c r="CDG50" s="43"/>
      <c r="CDH50" s="43"/>
      <c r="CDI50" s="43"/>
      <c r="CDJ50" s="43"/>
      <c r="CDK50" s="43"/>
      <c r="CDL50" s="43"/>
      <c r="CDM50" s="43"/>
      <c r="CDN50" s="43"/>
      <c r="CDO50" s="43"/>
      <c r="CDP50" s="43"/>
      <c r="CDQ50" s="43"/>
      <c r="CDR50" s="43"/>
      <c r="CDS50" s="43"/>
      <c r="CDT50" s="43"/>
      <c r="CDU50" s="43"/>
      <c r="CDV50" s="43"/>
      <c r="CDW50" s="43"/>
      <c r="CDX50" s="43"/>
      <c r="CDY50" s="43"/>
      <c r="CDZ50" s="43"/>
      <c r="CEA50" s="43"/>
      <c r="CEB50" s="43"/>
      <c r="CEC50" s="43"/>
      <c r="CED50" s="43"/>
      <c r="CEE50" s="43"/>
      <c r="CEF50" s="43"/>
      <c r="CEG50" s="43"/>
      <c r="CEH50" s="43"/>
      <c r="CEI50" s="43"/>
      <c r="CEJ50" s="43"/>
      <c r="CEK50" s="43"/>
      <c r="CEL50" s="43"/>
      <c r="CEM50" s="43"/>
      <c r="CEN50" s="43"/>
      <c r="CEO50" s="43"/>
      <c r="CEP50" s="43"/>
      <c r="CEQ50" s="43"/>
      <c r="CER50" s="43"/>
      <c r="CES50" s="43"/>
      <c r="CET50" s="43"/>
      <c r="CEU50" s="43"/>
      <c r="CEV50" s="43"/>
      <c r="CEW50" s="43"/>
      <c r="CEX50" s="43"/>
      <c r="CEY50" s="43"/>
      <c r="CEZ50" s="43"/>
      <c r="CFA50" s="43"/>
      <c r="CFB50" s="43"/>
      <c r="CFC50" s="43"/>
      <c r="CFD50" s="43"/>
      <c r="CFE50" s="43"/>
      <c r="CFF50" s="43"/>
      <c r="CFG50" s="43"/>
      <c r="CFH50" s="43"/>
      <c r="CFI50" s="43"/>
      <c r="CFJ50" s="43"/>
      <c r="CFK50" s="43"/>
      <c r="CFL50" s="43"/>
      <c r="CFM50" s="43"/>
      <c r="CFN50" s="43"/>
      <c r="CFO50" s="43"/>
      <c r="CFP50" s="43"/>
      <c r="CFQ50" s="43"/>
      <c r="CFR50" s="43"/>
      <c r="CFS50" s="43"/>
      <c r="CFT50" s="43"/>
      <c r="CFU50" s="43"/>
      <c r="CFV50" s="43"/>
      <c r="CFW50" s="43"/>
      <c r="CFX50" s="43"/>
      <c r="CFY50" s="43"/>
      <c r="CFZ50" s="43"/>
      <c r="CGA50" s="43"/>
      <c r="CGB50" s="43"/>
      <c r="CGC50" s="43"/>
      <c r="CGD50" s="43"/>
      <c r="CGE50" s="43"/>
      <c r="CGF50" s="43"/>
      <c r="CGG50" s="43"/>
      <c r="CGH50" s="43"/>
      <c r="CGI50" s="43"/>
      <c r="CGJ50" s="43"/>
      <c r="CGK50" s="43"/>
      <c r="CGL50" s="43"/>
      <c r="CGM50" s="43"/>
      <c r="CGN50" s="43"/>
      <c r="CGO50" s="43"/>
      <c r="CGP50" s="43"/>
      <c r="CGQ50" s="43"/>
      <c r="CGR50" s="43"/>
      <c r="CGS50" s="43"/>
      <c r="CGT50" s="43"/>
      <c r="CGU50" s="43"/>
      <c r="CGV50" s="43"/>
      <c r="CGW50" s="43"/>
      <c r="CGX50" s="43"/>
      <c r="CGY50" s="43"/>
      <c r="CGZ50" s="43"/>
      <c r="CHA50" s="43"/>
      <c r="CHB50" s="43"/>
      <c r="CHC50" s="43"/>
      <c r="CHD50" s="43"/>
      <c r="CHE50" s="43"/>
      <c r="CHF50" s="43"/>
      <c r="CHG50" s="43"/>
      <c r="CHH50" s="43"/>
      <c r="CHI50" s="43"/>
      <c r="CHJ50" s="43"/>
      <c r="CHK50" s="43"/>
      <c r="CHL50" s="43"/>
      <c r="CHM50" s="43"/>
      <c r="CHN50" s="43"/>
      <c r="CHO50" s="43"/>
      <c r="CHP50" s="43"/>
      <c r="CHQ50" s="43"/>
      <c r="CHR50" s="43"/>
      <c r="CHS50" s="43"/>
      <c r="CHT50" s="43"/>
      <c r="CHU50" s="43"/>
      <c r="CHV50" s="43"/>
      <c r="CHW50" s="43"/>
      <c r="CHX50" s="43"/>
      <c r="CHY50" s="43"/>
      <c r="CHZ50" s="43"/>
      <c r="CIA50" s="43"/>
      <c r="CIB50" s="43"/>
      <c r="CIC50" s="43"/>
      <c r="CID50" s="43"/>
      <c r="CIE50" s="43"/>
      <c r="CIF50" s="43"/>
      <c r="CIG50" s="43"/>
      <c r="CIH50" s="43"/>
      <c r="CII50" s="43"/>
      <c r="CIJ50" s="43"/>
      <c r="CIK50" s="43"/>
      <c r="CIL50" s="43"/>
      <c r="CIM50" s="43"/>
      <c r="CIN50" s="43"/>
      <c r="CIO50" s="43"/>
      <c r="CIP50" s="43"/>
      <c r="CIQ50" s="43"/>
      <c r="CIR50" s="43"/>
      <c r="CIS50" s="43"/>
      <c r="CIT50" s="43"/>
      <c r="CIU50" s="43"/>
      <c r="CIV50" s="43"/>
      <c r="CIW50" s="43"/>
      <c r="CIX50" s="43"/>
      <c r="CIY50" s="43"/>
      <c r="CIZ50" s="43"/>
      <c r="CJA50" s="43"/>
      <c r="CJB50" s="43"/>
      <c r="CJC50" s="43"/>
      <c r="CJD50" s="43"/>
      <c r="CJE50" s="43"/>
      <c r="CJF50" s="43"/>
      <c r="CJG50" s="43"/>
      <c r="CJH50" s="43"/>
      <c r="CJI50" s="43"/>
      <c r="CJJ50" s="43"/>
      <c r="CJK50" s="43"/>
      <c r="CJL50" s="43"/>
      <c r="CJM50" s="43"/>
      <c r="CJN50" s="43"/>
      <c r="CJO50" s="43"/>
      <c r="CJP50" s="43"/>
      <c r="CJQ50" s="43"/>
      <c r="CJR50" s="43"/>
      <c r="CJS50" s="43"/>
      <c r="CJT50" s="43"/>
      <c r="CJU50" s="43"/>
      <c r="CJV50" s="43"/>
      <c r="CJW50" s="43"/>
      <c r="CJX50" s="43"/>
      <c r="CJY50" s="43"/>
      <c r="CJZ50" s="43"/>
      <c r="CKA50" s="43"/>
      <c r="CKB50" s="43"/>
      <c r="CKC50" s="43"/>
      <c r="CKD50" s="43"/>
      <c r="CKE50" s="43"/>
      <c r="CKF50" s="43"/>
      <c r="CKG50" s="43"/>
      <c r="CKH50" s="43"/>
      <c r="CKI50" s="43"/>
      <c r="CKJ50" s="43"/>
      <c r="CKK50" s="43"/>
      <c r="CKL50" s="43"/>
      <c r="CKM50" s="43"/>
      <c r="CKN50" s="43"/>
      <c r="CKO50" s="43"/>
      <c r="CKP50" s="43"/>
      <c r="CKQ50" s="43"/>
      <c r="CKR50" s="43"/>
      <c r="CKS50" s="43"/>
      <c r="CKT50" s="43"/>
      <c r="CKU50" s="43"/>
      <c r="CKV50" s="43"/>
      <c r="CKW50" s="43"/>
      <c r="CKX50" s="43"/>
      <c r="CKY50" s="43"/>
      <c r="CKZ50" s="43"/>
      <c r="CLA50" s="43"/>
      <c r="CLB50" s="43"/>
      <c r="CLC50" s="43"/>
      <c r="CLD50" s="43"/>
      <c r="CLE50" s="43"/>
      <c r="CLF50" s="43"/>
      <c r="CLG50" s="43"/>
      <c r="CLH50" s="43"/>
      <c r="CLI50" s="43"/>
      <c r="CLJ50" s="43"/>
      <c r="CLK50" s="43"/>
      <c r="CLL50" s="43"/>
      <c r="CLM50" s="43"/>
      <c r="CLN50" s="43"/>
      <c r="CLO50" s="43"/>
      <c r="CLP50" s="43"/>
      <c r="CLQ50" s="43"/>
      <c r="CLR50" s="43"/>
      <c r="CLS50" s="43"/>
      <c r="CLT50" s="43"/>
      <c r="CLU50" s="43"/>
      <c r="CLV50" s="43"/>
      <c r="CLW50" s="43"/>
      <c r="CLX50" s="43"/>
      <c r="CLY50" s="43"/>
      <c r="CLZ50" s="43"/>
      <c r="CMA50" s="43"/>
      <c r="CMB50" s="43"/>
      <c r="CMC50" s="43"/>
      <c r="CMD50" s="43"/>
      <c r="CME50" s="43"/>
      <c r="CMF50" s="43"/>
      <c r="CMG50" s="43"/>
      <c r="CMH50" s="43"/>
      <c r="CMI50" s="43"/>
      <c r="CMJ50" s="43"/>
      <c r="CMK50" s="43"/>
      <c r="CML50" s="43"/>
      <c r="CMM50" s="43"/>
      <c r="CMN50" s="43"/>
      <c r="CMO50" s="43"/>
      <c r="CMP50" s="43"/>
      <c r="CMQ50" s="43"/>
      <c r="CMR50" s="43"/>
      <c r="CMS50" s="43"/>
      <c r="CMT50" s="43"/>
      <c r="CMU50" s="43"/>
      <c r="CMV50" s="43"/>
      <c r="CMW50" s="43"/>
      <c r="CMX50" s="43"/>
      <c r="CMY50" s="43"/>
      <c r="CMZ50" s="43"/>
      <c r="CNA50" s="43"/>
      <c r="CNB50" s="43"/>
      <c r="CNC50" s="43"/>
      <c r="CND50" s="43"/>
      <c r="CNE50" s="43"/>
      <c r="CNF50" s="43"/>
      <c r="CNG50" s="43"/>
      <c r="CNH50" s="43"/>
      <c r="CNI50" s="43"/>
      <c r="CNJ50" s="43"/>
      <c r="CNK50" s="43"/>
      <c r="CNL50" s="43"/>
      <c r="CNM50" s="43"/>
      <c r="CNN50" s="43"/>
      <c r="CNO50" s="43"/>
      <c r="CNP50" s="43"/>
      <c r="CNQ50" s="43"/>
      <c r="CNR50" s="43"/>
      <c r="CNS50" s="43"/>
      <c r="CNT50" s="43"/>
      <c r="CNU50" s="43"/>
      <c r="CNV50" s="43"/>
      <c r="CNW50" s="43"/>
      <c r="CNX50" s="43"/>
      <c r="CNY50" s="43"/>
      <c r="CNZ50" s="43"/>
      <c r="COA50" s="43"/>
      <c r="COB50" s="43"/>
      <c r="COC50" s="43"/>
      <c r="COD50" s="43"/>
      <c r="COE50" s="43"/>
      <c r="COF50" s="43"/>
      <c r="COG50" s="43"/>
      <c r="COH50" s="43"/>
      <c r="COI50" s="43"/>
      <c r="COJ50" s="43"/>
      <c r="COK50" s="43"/>
      <c r="COL50" s="43"/>
      <c r="COM50" s="43"/>
      <c r="CON50" s="43"/>
      <c r="COO50" s="43"/>
      <c r="COP50" s="43"/>
      <c r="COQ50" s="43"/>
      <c r="COR50" s="43"/>
      <c r="COS50" s="43"/>
      <c r="COT50" s="43"/>
      <c r="COU50" s="43"/>
      <c r="COV50" s="43"/>
      <c r="COW50" s="43"/>
      <c r="COX50" s="43"/>
      <c r="COY50" s="43"/>
      <c r="COZ50" s="43"/>
      <c r="CPA50" s="43"/>
      <c r="CPB50" s="43"/>
      <c r="CPC50" s="43"/>
      <c r="CPD50" s="43"/>
      <c r="CPE50" s="43"/>
      <c r="CPF50" s="43"/>
      <c r="CPG50" s="43"/>
      <c r="CPH50" s="43"/>
      <c r="CPI50" s="43"/>
      <c r="CPJ50" s="43"/>
      <c r="CPK50" s="43"/>
      <c r="CPL50" s="43"/>
      <c r="CPM50" s="43"/>
      <c r="CPN50" s="43"/>
      <c r="CPO50" s="43"/>
      <c r="CPP50" s="43"/>
      <c r="CPQ50" s="43"/>
      <c r="CPR50" s="43"/>
      <c r="CPS50" s="43"/>
      <c r="CPT50" s="43"/>
      <c r="CPU50" s="43"/>
      <c r="CPV50" s="43"/>
      <c r="CPW50" s="43"/>
      <c r="CPX50" s="43"/>
      <c r="CPY50" s="43"/>
      <c r="CPZ50" s="43"/>
      <c r="CQA50" s="43"/>
      <c r="CQB50" s="43"/>
      <c r="CQC50" s="43"/>
      <c r="CQD50" s="43"/>
      <c r="CQE50" s="43"/>
      <c r="CQF50" s="43"/>
      <c r="CQG50" s="43"/>
      <c r="CQH50" s="43"/>
      <c r="CQI50" s="43"/>
      <c r="CQJ50" s="43"/>
      <c r="CQK50" s="43"/>
      <c r="CQL50" s="43"/>
      <c r="CQM50" s="43"/>
      <c r="CQN50" s="43"/>
      <c r="CQO50" s="43"/>
      <c r="CQP50" s="43"/>
      <c r="CQQ50" s="43"/>
      <c r="CQR50" s="43"/>
      <c r="CQS50" s="43"/>
      <c r="CQT50" s="43"/>
      <c r="CQU50" s="43"/>
      <c r="CQV50" s="43"/>
      <c r="CQW50" s="43"/>
      <c r="CQX50" s="43"/>
      <c r="CQY50" s="43"/>
      <c r="CQZ50" s="43"/>
      <c r="CRA50" s="43"/>
      <c r="CRB50" s="43"/>
      <c r="CRC50" s="43"/>
      <c r="CRD50" s="43"/>
      <c r="CRE50" s="43"/>
      <c r="CRF50" s="43"/>
      <c r="CRG50" s="43"/>
      <c r="CRH50" s="43"/>
      <c r="CRI50" s="43"/>
      <c r="CRJ50" s="43"/>
      <c r="CRK50" s="43"/>
      <c r="CRL50" s="43"/>
      <c r="CRM50" s="43"/>
      <c r="CRN50" s="43"/>
      <c r="CRO50" s="43"/>
      <c r="CRP50" s="43"/>
      <c r="CRQ50" s="43"/>
      <c r="CRR50" s="43"/>
      <c r="CRS50" s="43"/>
      <c r="CRT50" s="43"/>
      <c r="CRU50" s="43"/>
      <c r="CRV50" s="43"/>
      <c r="CRW50" s="43"/>
      <c r="CRX50" s="43"/>
      <c r="CRY50" s="43"/>
      <c r="CRZ50" s="43"/>
      <c r="CSA50" s="43"/>
      <c r="CSB50" s="43"/>
      <c r="CSC50" s="43"/>
      <c r="CSD50" s="43"/>
      <c r="CSE50" s="43"/>
      <c r="CSF50" s="43"/>
      <c r="CSG50" s="43"/>
      <c r="CSH50" s="43"/>
      <c r="CSI50" s="43"/>
      <c r="CSJ50" s="43"/>
      <c r="CSK50" s="43"/>
      <c r="CSL50" s="43"/>
      <c r="CSM50" s="43"/>
      <c r="CSN50" s="43"/>
      <c r="CSO50" s="43"/>
      <c r="CSP50" s="43"/>
      <c r="CSQ50" s="43"/>
      <c r="CSR50" s="43"/>
      <c r="CSS50" s="43"/>
      <c r="CST50" s="43"/>
      <c r="CSU50" s="43"/>
      <c r="CSV50" s="43"/>
      <c r="CSW50" s="43"/>
      <c r="CSX50" s="43"/>
      <c r="CSY50" s="43"/>
      <c r="CSZ50" s="43"/>
      <c r="CTA50" s="43"/>
      <c r="CTB50" s="43"/>
      <c r="CTC50" s="43"/>
      <c r="CTD50" s="43"/>
      <c r="CTE50" s="43"/>
      <c r="CTF50" s="43"/>
      <c r="CTG50" s="43"/>
      <c r="CTH50" s="43"/>
      <c r="CTI50" s="43"/>
      <c r="CTJ50" s="43"/>
      <c r="CTK50" s="43"/>
      <c r="CTL50" s="43"/>
      <c r="CTM50" s="43"/>
      <c r="CTN50" s="43"/>
      <c r="CTO50" s="43"/>
      <c r="CTP50" s="43"/>
      <c r="CTQ50" s="43"/>
      <c r="CTR50" s="43"/>
      <c r="CTS50" s="43"/>
      <c r="CTT50" s="43"/>
      <c r="CTU50" s="43"/>
      <c r="CTV50" s="43"/>
      <c r="CTW50" s="43"/>
      <c r="CTX50" s="43"/>
      <c r="CTY50" s="43"/>
      <c r="CTZ50" s="43"/>
      <c r="CUA50" s="43"/>
      <c r="CUB50" s="43"/>
      <c r="CUC50" s="43"/>
      <c r="CUD50" s="43"/>
      <c r="CUE50" s="43"/>
      <c r="CUF50" s="43"/>
      <c r="CUG50" s="43"/>
      <c r="CUH50" s="43"/>
      <c r="CUI50" s="43"/>
      <c r="CUJ50" s="43"/>
      <c r="CUK50" s="43"/>
      <c r="CUL50" s="43"/>
      <c r="CUM50" s="43"/>
      <c r="CUN50" s="43"/>
      <c r="CUO50" s="43"/>
      <c r="CUP50" s="43"/>
      <c r="CUQ50" s="43"/>
      <c r="CUR50" s="43"/>
      <c r="CUS50" s="43"/>
      <c r="CUT50" s="43"/>
      <c r="CUU50" s="43"/>
      <c r="CUV50" s="43"/>
      <c r="CUW50" s="43"/>
      <c r="CUX50" s="43"/>
      <c r="CUY50" s="43"/>
      <c r="CUZ50" s="43"/>
      <c r="CVA50" s="43"/>
      <c r="CVB50" s="43"/>
      <c r="CVC50" s="43"/>
      <c r="CVD50" s="43"/>
      <c r="CVE50" s="43"/>
      <c r="CVF50" s="43"/>
      <c r="CVG50" s="43"/>
      <c r="CVH50" s="43"/>
      <c r="CVI50" s="43"/>
      <c r="CVJ50" s="43"/>
      <c r="CVK50" s="43"/>
      <c r="CVL50" s="43"/>
      <c r="CVM50" s="43"/>
      <c r="CVN50" s="43"/>
      <c r="CVO50" s="43"/>
      <c r="CVP50" s="43"/>
      <c r="CVQ50" s="43"/>
      <c r="CVR50" s="43"/>
      <c r="CVS50" s="43"/>
      <c r="CVT50" s="43"/>
      <c r="CVU50" s="43"/>
      <c r="CVV50" s="43"/>
      <c r="CVW50" s="43"/>
      <c r="CVX50" s="43"/>
      <c r="CVY50" s="43"/>
      <c r="CVZ50" s="43"/>
      <c r="CWA50" s="43"/>
      <c r="CWB50" s="43"/>
      <c r="CWC50" s="43"/>
      <c r="CWD50" s="43"/>
      <c r="CWE50" s="43"/>
      <c r="CWF50" s="43"/>
      <c r="CWG50" s="43"/>
      <c r="CWH50" s="43"/>
      <c r="CWI50" s="43"/>
      <c r="CWJ50" s="43"/>
      <c r="CWK50" s="43"/>
      <c r="CWL50" s="43"/>
      <c r="CWM50" s="43"/>
      <c r="CWN50" s="43"/>
      <c r="CWO50" s="43"/>
      <c r="CWP50" s="43"/>
      <c r="CWQ50" s="43"/>
      <c r="CWR50" s="43"/>
      <c r="CWS50" s="43"/>
      <c r="CWT50" s="43"/>
      <c r="CWU50" s="43"/>
      <c r="CWV50" s="43"/>
      <c r="CWW50" s="43"/>
      <c r="CWX50" s="43"/>
      <c r="CWY50" s="43"/>
      <c r="CWZ50" s="43"/>
      <c r="CXA50" s="43"/>
      <c r="CXB50" s="43"/>
      <c r="CXC50" s="43"/>
      <c r="CXD50" s="43"/>
      <c r="CXE50" s="43"/>
      <c r="CXF50" s="43"/>
      <c r="CXG50" s="43"/>
      <c r="CXH50" s="43"/>
      <c r="CXI50" s="43"/>
      <c r="CXJ50" s="43"/>
      <c r="CXK50" s="43"/>
      <c r="CXL50" s="43"/>
      <c r="CXM50" s="43"/>
      <c r="CXN50" s="43"/>
      <c r="CXO50" s="43"/>
      <c r="CXP50" s="43"/>
      <c r="CXQ50" s="43"/>
      <c r="CXR50" s="43"/>
      <c r="CXS50" s="43"/>
      <c r="CXT50" s="43"/>
      <c r="CXU50" s="43"/>
      <c r="CXV50" s="43"/>
      <c r="CXW50" s="43"/>
      <c r="CXX50" s="43"/>
      <c r="CXY50" s="43"/>
      <c r="CXZ50" s="43"/>
      <c r="CYA50" s="43"/>
      <c r="CYB50" s="43"/>
      <c r="CYC50" s="43"/>
      <c r="CYD50" s="43"/>
      <c r="CYE50" s="43"/>
      <c r="CYF50" s="43"/>
      <c r="CYG50" s="43"/>
      <c r="CYH50" s="43"/>
      <c r="CYI50" s="43"/>
      <c r="CYJ50" s="43"/>
      <c r="CYK50" s="43"/>
      <c r="CYL50" s="43"/>
      <c r="CYM50" s="43"/>
      <c r="CYN50" s="43"/>
      <c r="CYO50" s="43"/>
      <c r="CYP50" s="43"/>
      <c r="CYQ50" s="43"/>
      <c r="CYR50" s="43"/>
      <c r="CYS50" s="43"/>
      <c r="CYT50" s="43"/>
      <c r="CYU50" s="43"/>
      <c r="CYV50" s="43"/>
      <c r="CYW50" s="43"/>
      <c r="CYX50" s="43"/>
      <c r="CYY50" s="43"/>
      <c r="CYZ50" s="43"/>
      <c r="CZA50" s="43"/>
      <c r="CZB50" s="43"/>
      <c r="CZC50" s="43"/>
      <c r="CZD50" s="43"/>
      <c r="CZE50" s="43"/>
      <c r="CZF50" s="43"/>
      <c r="CZG50" s="43"/>
      <c r="CZH50" s="43"/>
      <c r="CZI50" s="43"/>
      <c r="CZJ50" s="43"/>
      <c r="CZK50" s="43"/>
      <c r="CZL50" s="43"/>
      <c r="CZM50" s="43"/>
      <c r="CZN50" s="43"/>
      <c r="CZO50" s="43"/>
      <c r="CZP50" s="43"/>
      <c r="CZQ50" s="43"/>
      <c r="CZR50" s="43"/>
      <c r="CZS50" s="43"/>
      <c r="CZT50" s="43"/>
      <c r="CZU50" s="43"/>
      <c r="CZV50" s="43"/>
      <c r="CZW50" s="43"/>
      <c r="CZX50" s="43"/>
      <c r="CZY50" s="43"/>
      <c r="CZZ50" s="43"/>
      <c r="DAA50" s="43"/>
      <c r="DAB50" s="43"/>
      <c r="DAC50" s="43"/>
      <c r="DAD50" s="43"/>
      <c r="DAE50" s="43"/>
      <c r="DAF50" s="43"/>
      <c r="DAG50" s="43"/>
      <c r="DAH50" s="43"/>
      <c r="DAI50" s="43"/>
      <c r="DAJ50" s="43"/>
      <c r="DAK50" s="43"/>
      <c r="DAL50" s="43"/>
      <c r="DAM50" s="43"/>
      <c r="DAN50" s="43"/>
      <c r="DAO50" s="43"/>
      <c r="DAP50" s="43"/>
      <c r="DAQ50" s="43"/>
      <c r="DAR50" s="43"/>
      <c r="DAS50" s="43"/>
      <c r="DAT50" s="43"/>
      <c r="DAU50" s="43"/>
      <c r="DAV50" s="43"/>
      <c r="DAW50" s="43"/>
      <c r="DAX50" s="43"/>
      <c r="DAY50" s="43"/>
      <c r="DAZ50" s="43"/>
      <c r="DBA50" s="43"/>
      <c r="DBB50" s="43"/>
      <c r="DBC50" s="43"/>
      <c r="DBD50" s="43"/>
      <c r="DBE50" s="43"/>
      <c r="DBF50" s="43"/>
      <c r="DBG50" s="43"/>
      <c r="DBH50" s="43"/>
      <c r="DBI50" s="43"/>
      <c r="DBJ50" s="43"/>
      <c r="DBK50" s="43"/>
      <c r="DBL50" s="43"/>
      <c r="DBM50" s="43"/>
      <c r="DBN50" s="43"/>
      <c r="DBO50" s="43"/>
      <c r="DBP50" s="43"/>
      <c r="DBQ50" s="43"/>
      <c r="DBR50" s="43"/>
      <c r="DBS50" s="43"/>
      <c r="DBT50" s="43"/>
      <c r="DBU50" s="43"/>
      <c r="DBV50" s="43"/>
      <c r="DBW50" s="43"/>
      <c r="DBX50" s="43"/>
      <c r="DBY50" s="43"/>
      <c r="DBZ50" s="43"/>
      <c r="DCA50" s="43"/>
      <c r="DCB50" s="43"/>
      <c r="DCC50" s="43"/>
      <c r="DCD50" s="43"/>
      <c r="DCE50" s="43"/>
      <c r="DCF50" s="43"/>
      <c r="DCG50" s="43"/>
      <c r="DCH50" s="43"/>
      <c r="DCI50" s="43"/>
      <c r="DCJ50" s="43"/>
      <c r="DCK50" s="43"/>
      <c r="DCL50" s="43"/>
      <c r="DCM50" s="43"/>
      <c r="DCN50" s="43"/>
      <c r="DCO50" s="43"/>
      <c r="DCP50" s="43"/>
      <c r="DCQ50" s="43"/>
      <c r="DCR50" s="43"/>
      <c r="DCS50" s="43"/>
      <c r="DCT50" s="43"/>
      <c r="DCU50" s="43"/>
      <c r="DCV50" s="43"/>
      <c r="DCW50" s="43"/>
      <c r="DCX50" s="43"/>
      <c r="DCY50" s="43"/>
      <c r="DCZ50" s="43"/>
      <c r="DDA50" s="43"/>
      <c r="DDB50" s="43"/>
      <c r="DDC50" s="43"/>
      <c r="DDD50" s="43"/>
      <c r="DDE50" s="43"/>
      <c r="DDF50" s="43"/>
      <c r="DDG50" s="43"/>
      <c r="DDH50" s="43"/>
      <c r="DDI50" s="43"/>
      <c r="DDJ50" s="43"/>
      <c r="DDK50" s="43"/>
      <c r="DDL50" s="43"/>
      <c r="DDM50" s="43"/>
      <c r="DDN50" s="43"/>
      <c r="DDO50" s="43"/>
      <c r="DDP50" s="43"/>
      <c r="DDQ50" s="43"/>
      <c r="DDR50" s="43"/>
      <c r="DDS50" s="43"/>
      <c r="DDT50" s="43"/>
      <c r="DDU50" s="43"/>
      <c r="DDV50" s="43"/>
      <c r="DDW50" s="43"/>
      <c r="DDX50" s="43"/>
      <c r="DDY50" s="43"/>
      <c r="DDZ50" s="43"/>
      <c r="DEA50" s="43"/>
      <c r="DEB50" s="43"/>
      <c r="DEC50" s="43"/>
      <c r="DED50" s="43"/>
      <c r="DEE50" s="43"/>
      <c r="DEF50" s="43"/>
      <c r="DEG50" s="43"/>
      <c r="DEH50" s="43"/>
      <c r="DEI50" s="43"/>
      <c r="DEJ50" s="43"/>
      <c r="DEK50" s="43"/>
      <c r="DEL50" s="43"/>
      <c r="DEM50" s="43"/>
      <c r="DEN50" s="43"/>
      <c r="DEO50" s="43"/>
      <c r="DEP50" s="43"/>
      <c r="DEQ50" s="43"/>
      <c r="DER50" s="43"/>
      <c r="DES50" s="43"/>
      <c r="DET50" s="43"/>
      <c r="DEU50" s="43"/>
      <c r="DEV50" s="43"/>
      <c r="DEW50" s="43"/>
      <c r="DEX50" s="43"/>
      <c r="DEY50" s="43"/>
      <c r="DEZ50" s="43"/>
      <c r="DFA50" s="43"/>
      <c r="DFB50" s="43"/>
      <c r="DFC50" s="43"/>
      <c r="DFD50" s="43"/>
      <c r="DFE50" s="43"/>
      <c r="DFF50" s="43"/>
      <c r="DFG50" s="43"/>
      <c r="DFH50" s="43"/>
      <c r="DFI50" s="43"/>
      <c r="DFJ50" s="43"/>
      <c r="DFK50" s="43"/>
      <c r="DFL50" s="43"/>
      <c r="DFM50" s="43"/>
      <c r="DFN50" s="43"/>
      <c r="DFO50" s="43"/>
      <c r="DFP50" s="43"/>
      <c r="DFQ50" s="43"/>
      <c r="DFR50" s="43"/>
      <c r="DFS50" s="43"/>
      <c r="DFT50" s="43"/>
      <c r="DFU50" s="43"/>
      <c r="DFV50" s="43"/>
      <c r="DFW50" s="43"/>
      <c r="DFX50" s="43"/>
      <c r="DFY50" s="43"/>
      <c r="DFZ50" s="43"/>
      <c r="DGA50" s="43"/>
      <c r="DGB50" s="43"/>
      <c r="DGC50" s="43"/>
      <c r="DGD50" s="43"/>
      <c r="DGE50" s="43"/>
      <c r="DGF50" s="43"/>
      <c r="DGG50" s="43"/>
      <c r="DGH50" s="43"/>
      <c r="DGI50" s="43"/>
      <c r="DGJ50" s="43"/>
      <c r="DGK50" s="43"/>
      <c r="DGL50" s="43"/>
      <c r="DGM50" s="43"/>
      <c r="DGN50" s="43"/>
      <c r="DGO50" s="43"/>
      <c r="DGP50" s="43"/>
      <c r="DGQ50" s="43"/>
      <c r="DGR50" s="43"/>
      <c r="DGS50" s="43"/>
      <c r="DGT50" s="43"/>
      <c r="DGU50" s="43"/>
      <c r="DGV50" s="43"/>
      <c r="DGW50" s="43"/>
      <c r="DGX50" s="43"/>
      <c r="DGY50" s="43"/>
      <c r="DGZ50" s="43"/>
      <c r="DHA50" s="43"/>
      <c r="DHB50" s="43"/>
      <c r="DHC50" s="43"/>
      <c r="DHD50" s="43"/>
      <c r="DHE50" s="43"/>
      <c r="DHF50" s="43"/>
      <c r="DHG50" s="43"/>
      <c r="DHH50" s="43"/>
      <c r="DHI50" s="43"/>
      <c r="DHJ50" s="43"/>
      <c r="DHK50" s="43"/>
      <c r="DHL50" s="43"/>
      <c r="DHM50" s="43"/>
      <c r="DHN50" s="43"/>
      <c r="DHO50" s="43"/>
      <c r="DHP50" s="43"/>
      <c r="DHQ50" s="43"/>
      <c r="DHR50" s="43"/>
      <c r="DHS50" s="43"/>
      <c r="DHT50" s="43"/>
      <c r="DHU50" s="43"/>
      <c r="DHV50" s="43"/>
      <c r="DHW50" s="43"/>
      <c r="DHX50" s="43"/>
      <c r="DHY50" s="43"/>
      <c r="DHZ50" s="43"/>
      <c r="DIA50" s="43"/>
      <c r="DIB50" s="43"/>
      <c r="DIC50" s="43"/>
      <c r="DID50" s="43"/>
      <c r="DIE50" s="43"/>
      <c r="DIF50" s="43"/>
      <c r="DIG50" s="43"/>
      <c r="DIH50" s="43"/>
      <c r="DII50" s="43"/>
      <c r="DIJ50" s="43"/>
      <c r="DIK50" s="43"/>
      <c r="DIL50" s="43"/>
      <c r="DIM50" s="43"/>
      <c r="DIN50" s="43"/>
      <c r="DIO50" s="43"/>
      <c r="DIP50" s="43"/>
      <c r="DIQ50" s="43"/>
      <c r="DIR50" s="43"/>
      <c r="DIS50" s="43"/>
      <c r="DIT50" s="43"/>
      <c r="DIU50" s="43"/>
      <c r="DIV50" s="43"/>
      <c r="DIW50" s="43"/>
      <c r="DIX50" s="43"/>
      <c r="DIY50" s="43"/>
      <c r="DIZ50" s="43"/>
      <c r="DJA50" s="43"/>
      <c r="DJB50" s="43"/>
      <c r="DJC50" s="43"/>
      <c r="DJD50" s="43"/>
      <c r="DJE50" s="43"/>
      <c r="DJF50" s="43"/>
      <c r="DJG50" s="43"/>
      <c r="DJH50" s="43"/>
      <c r="DJI50" s="43"/>
      <c r="DJJ50" s="43"/>
      <c r="DJK50" s="43"/>
      <c r="DJL50" s="43"/>
      <c r="DJM50" s="43"/>
      <c r="DJN50" s="43"/>
      <c r="DJO50" s="43"/>
      <c r="DJP50" s="43"/>
      <c r="DJQ50" s="43"/>
      <c r="DJR50" s="43"/>
      <c r="DJS50" s="43"/>
      <c r="DJT50" s="43"/>
      <c r="DJU50" s="43"/>
      <c r="DJV50" s="43"/>
      <c r="DJW50" s="43"/>
      <c r="DJX50" s="43"/>
      <c r="DJY50" s="43"/>
      <c r="DJZ50" s="43"/>
      <c r="DKA50" s="43"/>
      <c r="DKB50" s="43"/>
      <c r="DKC50" s="43"/>
      <c r="DKD50" s="43"/>
      <c r="DKE50" s="43"/>
      <c r="DKF50" s="43"/>
      <c r="DKG50" s="43"/>
      <c r="DKH50" s="43"/>
      <c r="DKI50" s="43"/>
      <c r="DKJ50" s="43"/>
      <c r="DKK50" s="43"/>
      <c r="DKL50" s="43"/>
      <c r="DKM50" s="43"/>
      <c r="DKN50" s="43"/>
      <c r="DKO50" s="43"/>
      <c r="DKP50" s="43"/>
      <c r="DKQ50" s="43"/>
      <c r="DKR50" s="43"/>
      <c r="DKS50" s="43"/>
      <c r="DKT50" s="43"/>
      <c r="DKU50" s="43"/>
      <c r="DKV50" s="43"/>
      <c r="DKW50" s="43"/>
      <c r="DKX50" s="43"/>
      <c r="DKY50" s="43"/>
      <c r="DKZ50" s="43"/>
      <c r="DLA50" s="43"/>
      <c r="DLB50" s="43"/>
      <c r="DLC50" s="43"/>
      <c r="DLD50" s="43"/>
      <c r="DLE50" s="43"/>
      <c r="DLF50" s="43"/>
      <c r="DLG50" s="43"/>
      <c r="DLH50" s="43"/>
      <c r="DLI50" s="43"/>
      <c r="DLJ50" s="43"/>
      <c r="DLK50" s="43"/>
      <c r="DLL50" s="43"/>
      <c r="DLM50" s="43"/>
      <c r="DLN50" s="43"/>
      <c r="DLO50" s="43"/>
      <c r="DLP50" s="43"/>
      <c r="DLQ50" s="43"/>
      <c r="DLR50" s="43"/>
      <c r="DLS50" s="43"/>
      <c r="DLT50" s="43"/>
      <c r="DLU50" s="43"/>
      <c r="DLV50" s="43"/>
      <c r="DLW50" s="43"/>
      <c r="DLX50" s="43"/>
      <c r="DLY50" s="43"/>
      <c r="DLZ50" s="43"/>
      <c r="DMA50" s="43"/>
      <c r="DMB50" s="43"/>
      <c r="DMC50" s="43"/>
      <c r="DMD50" s="43"/>
      <c r="DME50" s="43"/>
      <c r="DMF50" s="43"/>
      <c r="DMG50" s="43"/>
      <c r="DMH50" s="43"/>
      <c r="DMI50" s="43"/>
      <c r="DMJ50" s="43"/>
      <c r="DMK50" s="43"/>
      <c r="DML50" s="43"/>
      <c r="DMM50" s="43"/>
      <c r="DMN50" s="43"/>
      <c r="DMO50" s="43"/>
      <c r="DMP50" s="43"/>
      <c r="DMQ50" s="43"/>
      <c r="DMR50" s="43"/>
      <c r="DMS50" s="43"/>
      <c r="DMT50" s="43"/>
      <c r="DMU50" s="43"/>
      <c r="DMV50" s="43"/>
      <c r="DMW50" s="43"/>
      <c r="DMX50" s="43"/>
      <c r="DMY50" s="43"/>
      <c r="DMZ50" s="43"/>
      <c r="DNA50" s="43"/>
      <c r="DNB50" s="43"/>
      <c r="DNC50" s="43"/>
      <c r="DND50" s="43"/>
      <c r="DNE50" s="43"/>
      <c r="DNF50" s="43"/>
      <c r="DNG50" s="43"/>
      <c r="DNH50" s="43"/>
      <c r="DNI50" s="43"/>
      <c r="DNJ50" s="43"/>
      <c r="DNK50" s="43"/>
      <c r="DNL50" s="43"/>
      <c r="DNM50" s="43"/>
      <c r="DNN50" s="43"/>
      <c r="DNO50" s="43"/>
      <c r="DNP50" s="43"/>
      <c r="DNQ50" s="43"/>
      <c r="DNR50" s="43"/>
      <c r="DNS50" s="43"/>
      <c r="DNT50" s="43"/>
      <c r="DNU50" s="43"/>
      <c r="DNV50" s="43"/>
      <c r="DNW50" s="43"/>
      <c r="DNX50" s="43"/>
      <c r="DNY50" s="43"/>
      <c r="DNZ50" s="43"/>
      <c r="DOA50" s="43"/>
      <c r="DOB50" s="43"/>
      <c r="DOC50" s="43"/>
      <c r="DOD50" s="43"/>
      <c r="DOE50" s="43"/>
      <c r="DOF50" s="43"/>
      <c r="DOG50" s="43"/>
      <c r="DOH50" s="43"/>
      <c r="DOI50" s="43"/>
      <c r="DOJ50" s="43"/>
      <c r="DOK50" s="43"/>
      <c r="DOL50" s="43"/>
      <c r="DOM50" s="43"/>
      <c r="DON50" s="43"/>
      <c r="DOO50" s="43"/>
      <c r="DOP50" s="43"/>
      <c r="DOQ50" s="43"/>
      <c r="DOR50" s="43"/>
      <c r="DOS50" s="43"/>
      <c r="DOT50" s="43"/>
      <c r="DOU50" s="43"/>
      <c r="DOV50" s="43"/>
      <c r="DOW50" s="43"/>
      <c r="DOX50" s="43"/>
      <c r="DOY50" s="43"/>
      <c r="DOZ50" s="43"/>
      <c r="DPA50" s="43"/>
      <c r="DPB50" s="43"/>
      <c r="DPC50" s="43"/>
      <c r="DPD50" s="43"/>
      <c r="DPE50" s="43"/>
      <c r="DPF50" s="43"/>
      <c r="DPG50" s="43"/>
      <c r="DPH50" s="43"/>
      <c r="DPI50" s="43"/>
      <c r="DPJ50" s="43"/>
      <c r="DPK50" s="43"/>
      <c r="DPL50" s="43"/>
      <c r="DPM50" s="43"/>
      <c r="DPN50" s="43"/>
      <c r="DPO50" s="43"/>
      <c r="DPP50" s="43"/>
      <c r="DPQ50" s="43"/>
      <c r="DPR50" s="43"/>
      <c r="DPS50" s="43"/>
      <c r="DPT50" s="43"/>
      <c r="DPU50" s="43"/>
      <c r="DPV50" s="43"/>
      <c r="DPW50" s="43"/>
      <c r="DPX50" s="43"/>
      <c r="DPY50" s="43"/>
      <c r="DPZ50" s="43"/>
      <c r="DQA50" s="43"/>
      <c r="DQB50" s="43"/>
      <c r="DQC50" s="43"/>
      <c r="DQD50" s="43"/>
      <c r="DQE50" s="43"/>
      <c r="DQF50" s="43"/>
      <c r="DQG50" s="43"/>
      <c r="DQH50" s="43"/>
      <c r="DQI50" s="43"/>
      <c r="DQJ50" s="43"/>
      <c r="DQK50" s="43"/>
      <c r="DQL50" s="43"/>
      <c r="DQM50" s="43"/>
      <c r="DQN50" s="43"/>
      <c r="DQO50" s="43"/>
      <c r="DQP50" s="43"/>
      <c r="DQQ50" s="43"/>
      <c r="DQR50" s="43"/>
      <c r="DQS50" s="43"/>
      <c r="DQT50" s="43"/>
      <c r="DQU50" s="43"/>
      <c r="DQV50" s="43"/>
      <c r="DQW50" s="43"/>
      <c r="DQX50" s="43"/>
      <c r="DQY50" s="43"/>
      <c r="DQZ50" s="43"/>
      <c r="DRA50" s="43"/>
      <c r="DRB50" s="43"/>
      <c r="DRC50" s="43"/>
      <c r="DRD50" s="43"/>
      <c r="DRE50" s="43"/>
      <c r="DRF50" s="43"/>
      <c r="DRG50" s="43"/>
      <c r="DRH50" s="43"/>
      <c r="DRI50" s="43"/>
      <c r="DRJ50" s="43"/>
      <c r="DRK50" s="43"/>
      <c r="DRL50" s="43"/>
      <c r="DRM50" s="43"/>
      <c r="DRN50" s="43"/>
      <c r="DRO50" s="43"/>
      <c r="DRP50" s="43"/>
      <c r="DRQ50" s="43"/>
      <c r="DRR50" s="43"/>
      <c r="DRS50" s="43"/>
      <c r="DRT50" s="43"/>
      <c r="DRU50" s="43"/>
      <c r="DRV50" s="43"/>
      <c r="DRW50" s="43"/>
      <c r="DRX50" s="43"/>
      <c r="DRY50" s="43"/>
      <c r="DRZ50" s="43"/>
      <c r="DSA50" s="43"/>
      <c r="DSB50" s="43"/>
      <c r="DSC50" s="43"/>
      <c r="DSD50" s="43"/>
      <c r="DSE50" s="43"/>
      <c r="DSF50" s="43"/>
      <c r="DSG50" s="43"/>
      <c r="DSH50" s="43"/>
      <c r="DSI50" s="43"/>
      <c r="DSJ50" s="43"/>
      <c r="DSK50" s="43"/>
      <c r="DSL50" s="43"/>
      <c r="DSM50" s="43"/>
      <c r="DSN50" s="43"/>
      <c r="DSO50" s="43"/>
      <c r="DSP50" s="43"/>
      <c r="DSQ50" s="43"/>
      <c r="DSR50" s="43"/>
      <c r="DSS50" s="43"/>
      <c r="DST50" s="43"/>
      <c r="DSU50" s="43"/>
      <c r="DSV50" s="43"/>
      <c r="DSW50" s="43"/>
      <c r="DSX50" s="43"/>
      <c r="DSY50" s="43"/>
      <c r="DSZ50" s="43"/>
      <c r="DTA50" s="43"/>
      <c r="DTB50" s="43"/>
      <c r="DTC50" s="43"/>
      <c r="DTD50" s="43"/>
      <c r="DTE50" s="43"/>
      <c r="DTF50" s="43"/>
      <c r="DTG50" s="43"/>
      <c r="DTH50" s="43"/>
      <c r="DTI50" s="43"/>
      <c r="DTJ50" s="43"/>
      <c r="DTK50" s="43"/>
      <c r="DTL50" s="43"/>
      <c r="DTM50" s="43"/>
      <c r="DTN50" s="43"/>
      <c r="DTO50" s="43"/>
      <c r="DTP50" s="43"/>
      <c r="DTQ50" s="43"/>
      <c r="DTR50" s="43"/>
      <c r="DTS50" s="43"/>
      <c r="DTT50" s="43"/>
      <c r="DTU50" s="43"/>
      <c r="DTV50" s="43"/>
      <c r="DTW50" s="43"/>
      <c r="DTX50" s="43"/>
      <c r="DTY50" s="43"/>
      <c r="DTZ50" s="43"/>
      <c r="DUA50" s="43"/>
      <c r="DUB50" s="43"/>
      <c r="DUC50" s="43"/>
      <c r="DUD50" s="43"/>
      <c r="DUE50" s="43"/>
      <c r="DUF50" s="43"/>
      <c r="DUG50" s="43"/>
      <c r="DUH50" s="43"/>
      <c r="DUI50" s="43"/>
      <c r="DUJ50" s="43"/>
      <c r="DUK50" s="43"/>
      <c r="DUL50" s="43"/>
      <c r="DUM50" s="43"/>
      <c r="DUN50" s="43"/>
      <c r="DUO50" s="43"/>
      <c r="DUP50" s="43"/>
      <c r="DUQ50" s="43"/>
      <c r="DUR50" s="43"/>
      <c r="DUS50" s="43"/>
      <c r="DUT50" s="43"/>
      <c r="DUU50" s="43"/>
      <c r="DUV50" s="43"/>
      <c r="DUW50" s="43"/>
      <c r="DUX50" s="43"/>
      <c r="DUY50" s="43"/>
      <c r="DUZ50" s="43"/>
      <c r="DVA50" s="43"/>
      <c r="DVB50" s="43"/>
      <c r="DVC50" s="43"/>
      <c r="DVD50" s="43"/>
      <c r="DVE50" s="43"/>
      <c r="DVF50" s="43"/>
      <c r="DVG50" s="43"/>
      <c r="DVH50" s="43"/>
      <c r="DVI50" s="43"/>
      <c r="DVJ50" s="43"/>
      <c r="DVK50" s="43"/>
      <c r="DVL50" s="43"/>
      <c r="DVM50" s="43"/>
      <c r="DVN50" s="43"/>
      <c r="DVO50" s="43"/>
      <c r="DVP50" s="43"/>
      <c r="DVQ50" s="43"/>
      <c r="DVR50" s="43"/>
      <c r="DVS50" s="43"/>
      <c r="DVT50" s="43"/>
      <c r="DVU50" s="43"/>
      <c r="DVV50" s="43"/>
      <c r="DVW50" s="43"/>
      <c r="DVX50" s="43"/>
      <c r="DVY50" s="43"/>
      <c r="DVZ50" s="43"/>
      <c r="DWA50" s="43"/>
      <c r="DWB50" s="43"/>
      <c r="DWC50" s="43"/>
      <c r="DWD50" s="43"/>
      <c r="DWE50" s="43"/>
      <c r="DWF50" s="43"/>
      <c r="DWG50" s="43"/>
      <c r="DWH50" s="43"/>
      <c r="DWI50" s="43"/>
      <c r="DWJ50" s="43"/>
      <c r="DWK50" s="43"/>
      <c r="DWL50" s="43"/>
      <c r="DWM50" s="43"/>
      <c r="DWN50" s="43"/>
      <c r="DWO50" s="43"/>
      <c r="DWP50" s="43"/>
      <c r="DWQ50" s="43"/>
      <c r="DWR50" s="43"/>
      <c r="DWS50" s="43"/>
      <c r="DWT50" s="43"/>
      <c r="DWU50" s="43"/>
      <c r="DWV50" s="43"/>
      <c r="DWW50" s="43"/>
      <c r="DWX50" s="43"/>
      <c r="DWY50" s="43"/>
      <c r="DWZ50" s="43"/>
      <c r="DXA50" s="43"/>
      <c r="DXB50" s="43"/>
      <c r="DXC50" s="43"/>
      <c r="DXD50" s="43"/>
      <c r="DXE50" s="43"/>
      <c r="DXF50" s="43"/>
      <c r="DXG50" s="43"/>
      <c r="DXH50" s="43"/>
      <c r="DXI50" s="43"/>
      <c r="DXJ50" s="43"/>
      <c r="DXK50" s="43"/>
      <c r="DXL50" s="43"/>
      <c r="DXM50" s="43"/>
      <c r="DXN50" s="43"/>
      <c r="DXO50" s="43"/>
      <c r="DXP50" s="43"/>
      <c r="DXQ50" s="43"/>
      <c r="DXR50" s="43"/>
      <c r="DXS50" s="43"/>
      <c r="DXT50" s="43"/>
      <c r="DXU50" s="43"/>
      <c r="DXV50" s="43"/>
      <c r="DXW50" s="43"/>
      <c r="DXX50" s="43"/>
      <c r="DXY50" s="43"/>
      <c r="DXZ50" s="43"/>
      <c r="DYA50" s="43"/>
      <c r="DYB50" s="43"/>
      <c r="DYC50" s="43"/>
      <c r="DYD50" s="43"/>
      <c r="DYE50" s="43"/>
      <c r="DYF50" s="43"/>
      <c r="DYG50" s="43"/>
      <c r="DYH50" s="43"/>
      <c r="DYI50" s="43"/>
      <c r="DYJ50" s="43"/>
      <c r="DYK50" s="43"/>
      <c r="DYL50" s="43"/>
      <c r="DYM50" s="43"/>
      <c r="DYN50" s="43"/>
      <c r="DYO50" s="43"/>
      <c r="DYP50" s="43"/>
      <c r="DYQ50" s="43"/>
      <c r="DYR50" s="43"/>
      <c r="DYS50" s="43"/>
      <c r="DYT50" s="43"/>
      <c r="DYU50" s="43"/>
      <c r="DYV50" s="43"/>
      <c r="DYW50" s="43"/>
      <c r="DYX50" s="43"/>
      <c r="DYY50" s="43"/>
      <c r="DYZ50" s="43"/>
      <c r="DZA50" s="43"/>
      <c r="DZB50" s="43"/>
      <c r="DZC50" s="43"/>
      <c r="DZD50" s="43"/>
      <c r="DZE50" s="43"/>
      <c r="DZF50" s="43"/>
      <c r="DZG50" s="43"/>
      <c r="DZH50" s="43"/>
      <c r="DZI50" s="43"/>
      <c r="DZJ50" s="43"/>
      <c r="DZK50" s="43"/>
      <c r="DZL50" s="43"/>
      <c r="DZM50" s="43"/>
      <c r="DZN50" s="43"/>
      <c r="DZO50" s="43"/>
      <c r="DZP50" s="43"/>
      <c r="DZQ50" s="43"/>
      <c r="DZR50" s="43"/>
      <c r="DZS50" s="43"/>
      <c r="DZT50" s="43"/>
      <c r="DZU50" s="43"/>
      <c r="DZV50" s="43"/>
      <c r="DZW50" s="43"/>
      <c r="DZX50" s="43"/>
      <c r="DZY50" s="43"/>
      <c r="DZZ50" s="43"/>
      <c r="EAA50" s="43"/>
      <c r="EAB50" s="43"/>
      <c r="EAC50" s="43"/>
      <c r="EAD50" s="43"/>
      <c r="EAE50" s="43"/>
      <c r="EAF50" s="43"/>
      <c r="EAG50" s="43"/>
      <c r="EAH50" s="43"/>
      <c r="EAI50" s="43"/>
      <c r="EAJ50" s="43"/>
      <c r="EAK50" s="43"/>
      <c r="EAL50" s="43"/>
      <c r="EAM50" s="43"/>
      <c r="EAN50" s="43"/>
      <c r="EAO50" s="43"/>
      <c r="EAP50" s="43"/>
      <c r="EAQ50" s="43"/>
      <c r="EAR50" s="43"/>
      <c r="EAS50" s="43"/>
      <c r="EAT50" s="43"/>
      <c r="EAU50" s="43"/>
      <c r="EAV50" s="43"/>
      <c r="EAW50" s="43"/>
      <c r="EAX50" s="43"/>
      <c r="EAY50" s="43"/>
      <c r="EAZ50" s="43"/>
      <c r="EBA50" s="43"/>
      <c r="EBB50" s="43"/>
      <c r="EBC50" s="43"/>
      <c r="EBD50" s="43"/>
      <c r="EBE50" s="43"/>
      <c r="EBF50" s="43"/>
      <c r="EBG50" s="43"/>
      <c r="EBH50" s="43"/>
      <c r="EBI50" s="43"/>
      <c r="EBJ50" s="43"/>
      <c r="EBK50" s="43"/>
      <c r="EBL50" s="43"/>
      <c r="EBM50" s="43"/>
      <c r="EBN50" s="43"/>
      <c r="EBO50" s="43"/>
      <c r="EBP50" s="43"/>
      <c r="EBQ50" s="43"/>
      <c r="EBR50" s="43"/>
      <c r="EBS50" s="43"/>
      <c r="EBT50" s="43"/>
      <c r="EBU50" s="43"/>
      <c r="EBV50" s="43"/>
      <c r="EBW50" s="43"/>
      <c r="EBX50" s="43"/>
      <c r="EBY50" s="43"/>
      <c r="EBZ50" s="43"/>
      <c r="ECA50" s="43"/>
      <c r="ECB50" s="43"/>
      <c r="ECC50" s="43"/>
      <c r="ECD50" s="43"/>
      <c r="ECE50" s="43"/>
      <c r="ECF50" s="43"/>
      <c r="ECG50" s="43"/>
      <c r="ECH50" s="43"/>
      <c r="ECI50" s="43"/>
      <c r="ECJ50" s="43"/>
      <c r="ECK50" s="43"/>
      <c r="ECL50" s="43"/>
      <c r="ECM50" s="43"/>
      <c r="ECN50" s="43"/>
      <c r="ECO50" s="43"/>
      <c r="ECP50" s="43"/>
      <c r="ECQ50" s="43"/>
      <c r="ECR50" s="43"/>
      <c r="ECS50" s="43"/>
      <c r="ECT50" s="43"/>
      <c r="ECU50" s="43"/>
      <c r="ECV50" s="43"/>
      <c r="ECW50" s="43"/>
      <c r="ECX50" s="43"/>
      <c r="ECY50" s="43"/>
      <c r="ECZ50" s="43"/>
      <c r="EDA50" s="43"/>
      <c r="EDB50" s="43"/>
      <c r="EDC50" s="43"/>
      <c r="EDD50" s="43"/>
      <c r="EDE50" s="43"/>
      <c r="EDF50" s="43"/>
      <c r="EDG50" s="43"/>
      <c r="EDH50" s="43"/>
      <c r="EDI50" s="43"/>
      <c r="EDJ50" s="43"/>
      <c r="EDK50" s="43"/>
      <c r="EDL50" s="43"/>
      <c r="EDM50" s="43"/>
      <c r="EDN50" s="43"/>
      <c r="EDO50" s="43"/>
      <c r="EDP50" s="43"/>
      <c r="EDQ50" s="43"/>
      <c r="EDR50" s="43"/>
      <c r="EDS50" s="43"/>
      <c r="EDT50" s="43"/>
      <c r="EDU50" s="43"/>
      <c r="EDV50" s="43"/>
      <c r="EDW50" s="43"/>
      <c r="EDX50" s="43"/>
      <c r="EDY50" s="43"/>
      <c r="EDZ50" s="43"/>
      <c r="EEA50" s="43"/>
      <c r="EEB50" s="43"/>
      <c r="EEC50" s="43"/>
      <c r="EED50" s="43"/>
      <c r="EEE50" s="43"/>
      <c r="EEF50" s="43"/>
      <c r="EEG50" s="43"/>
      <c r="EEH50" s="43"/>
      <c r="EEI50" s="43"/>
      <c r="EEJ50" s="43"/>
      <c r="EEK50" s="43"/>
      <c r="EEL50" s="43"/>
      <c r="EEM50" s="43"/>
      <c r="EEN50" s="43"/>
      <c r="EEO50" s="43"/>
      <c r="EEP50" s="43"/>
      <c r="EEQ50" s="43"/>
      <c r="EER50" s="43"/>
      <c r="EES50" s="43"/>
      <c r="EET50" s="43"/>
      <c r="EEU50" s="43"/>
      <c r="EEV50" s="43"/>
      <c r="EEW50" s="43"/>
      <c r="EEX50" s="43"/>
      <c r="EEY50" s="43"/>
      <c r="EEZ50" s="43"/>
      <c r="EFA50" s="43"/>
      <c r="EFB50" s="43"/>
      <c r="EFC50" s="43"/>
      <c r="EFD50" s="43"/>
      <c r="EFE50" s="43"/>
      <c r="EFF50" s="43"/>
      <c r="EFG50" s="43"/>
      <c r="EFH50" s="43"/>
      <c r="EFI50" s="43"/>
      <c r="EFJ50" s="43"/>
      <c r="EFK50" s="43"/>
      <c r="EFL50" s="43"/>
      <c r="EFM50" s="43"/>
      <c r="EFN50" s="43"/>
      <c r="EFO50" s="43"/>
      <c r="EFP50" s="43"/>
      <c r="EFQ50" s="43"/>
      <c r="EFR50" s="43"/>
      <c r="EFS50" s="43"/>
      <c r="EFT50" s="43"/>
      <c r="EFU50" s="43"/>
      <c r="EFV50" s="43"/>
      <c r="EFW50" s="43"/>
      <c r="EFX50" s="43"/>
      <c r="EFY50" s="43"/>
      <c r="EFZ50" s="43"/>
      <c r="EGA50" s="43"/>
      <c r="EGB50" s="43"/>
      <c r="EGC50" s="43"/>
      <c r="EGD50" s="43"/>
      <c r="EGE50" s="43"/>
      <c r="EGF50" s="43"/>
      <c r="EGG50" s="43"/>
      <c r="EGH50" s="43"/>
      <c r="EGI50" s="43"/>
      <c r="EGJ50" s="43"/>
      <c r="EGK50" s="43"/>
      <c r="EGL50" s="43"/>
      <c r="EGM50" s="43"/>
      <c r="EGN50" s="43"/>
      <c r="EGO50" s="43"/>
      <c r="EGP50" s="43"/>
      <c r="EGQ50" s="43"/>
      <c r="EGR50" s="43"/>
      <c r="EGS50" s="43"/>
      <c r="EGT50" s="43"/>
      <c r="EGU50" s="43"/>
      <c r="EGV50" s="43"/>
      <c r="EGW50" s="43"/>
      <c r="EGX50" s="43"/>
      <c r="EGY50" s="43"/>
      <c r="EGZ50" s="43"/>
      <c r="EHA50" s="43"/>
      <c r="EHB50" s="43"/>
      <c r="EHC50" s="43"/>
      <c r="EHD50" s="43"/>
      <c r="EHE50" s="43"/>
      <c r="EHF50" s="43"/>
      <c r="EHG50" s="43"/>
      <c r="EHH50" s="43"/>
      <c r="EHI50" s="43"/>
      <c r="EHJ50" s="43"/>
      <c r="EHK50" s="43"/>
      <c r="EHL50" s="43"/>
      <c r="EHM50" s="43"/>
      <c r="EHN50" s="43"/>
      <c r="EHO50" s="43"/>
      <c r="EHP50" s="43"/>
      <c r="EHQ50" s="43"/>
      <c r="EHR50" s="43"/>
      <c r="EHS50" s="43"/>
      <c r="EHT50" s="43"/>
      <c r="EHU50" s="43"/>
      <c r="EHV50" s="43"/>
      <c r="EHW50" s="43"/>
      <c r="EHX50" s="43"/>
      <c r="EHY50" s="43"/>
      <c r="EHZ50" s="43"/>
      <c r="EIA50" s="43"/>
      <c r="EIB50" s="43"/>
      <c r="EIC50" s="43"/>
      <c r="EID50" s="43"/>
      <c r="EIE50" s="43"/>
      <c r="EIF50" s="43"/>
      <c r="EIG50" s="43"/>
      <c r="EIH50" s="43"/>
      <c r="EII50" s="43"/>
      <c r="EIJ50" s="43"/>
      <c r="EIK50" s="43"/>
      <c r="EIL50" s="43"/>
      <c r="EIM50" s="43"/>
      <c r="EIN50" s="43"/>
      <c r="EIO50" s="43"/>
      <c r="EIP50" s="43"/>
      <c r="EIQ50" s="43"/>
      <c r="EIR50" s="43"/>
      <c r="EIS50" s="43"/>
      <c r="EIT50" s="43"/>
      <c r="EIU50" s="43"/>
      <c r="EIV50" s="43"/>
      <c r="EIW50" s="43"/>
      <c r="EIX50" s="43"/>
      <c r="EIY50" s="43"/>
      <c r="EIZ50" s="43"/>
      <c r="EJA50" s="43"/>
      <c r="EJB50" s="43"/>
      <c r="EJC50" s="43"/>
      <c r="EJD50" s="43"/>
      <c r="EJE50" s="43"/>
      <c r="EJF50" s="43"/>
      <c r="EJG50" s="43"/>
      <c r="EJH50" s="43"/>
      <c r="EJI50" s="43"/>
      <c r="EJJ50" s="43"/>
      <c r="EJK50" s="43"/>
      <c r="EJL50" s="43"/>
      <c r="EJM50" s="43"/>
      <c r="EJN50" s="43"/>
      <c r="EJO50" s="43"/>
      <c r="EJP50" s="43"/>
      <c r="EJQ50" s="43"/>
      <c r="EJR50" s="43"/>
      <c r="EJS50" s="43"/>
      <c r="EJT50" s="43"/>
      <c r="EJU50" s="43"/>
      <c r="EJV50" s="43"/>
      <c r="EJW50" s="43"/>
      <c r="EJX50" s="43"/>
      <c r="EJY50" s="43"/>
      <c r="EJZ50" s="43"/>
      <c r="EKA50" s="43"/>
      <c r="EKB50" s="43"/>
      <c r="EKC50" s="43"/>
      <c r="EKD50" s="43"/>
      <c r="EKE50" s="43"/>
      <c r="EKF50" s="43"/>
      <c r="EKG50" s="43"/>
      <c r="EKH50" s="43"/>
      <c r="EKI50" s="43"/>
      <c r="EKJ50" s="43"/>
      <c r="EKK50" s="43"/>
      <c r="EKL50" s="43"/>
      <c r="EKM50" s="43"/>
      <c r="EKN50" s="43"/>
      <c r="EKO50" s="43"/>
      <c r="EKP50" s="43"/>
      <c r="EKQ50" s="43"/>
      <c r="EKR50" s="43"/>
      <c r="EKS50" s="43"/>
      <c r="EKT50" s="43"/>
      <c r="EKU50" s="43"/>
      <c r="EKV50" s="43"/>
      <c r="EKW50" s="43"/>
      <c r="EKX50" s="43"/>
      <c r="EKY50" s="43"/>
      <c r="EKZ50" s="43"/>
      <c r="ELA50" s="43"/>
      <c r="ELB50" s="43"/>
      <c r="ELC50" s="43"/>
      <c r="ELD50" s="43"/>
      <c r="ELE50" s="43"/>
      <c r="ELF50" s="43"/>
      <c r="ELG50" s="43"/>
      <c r="ELH50" s="43"/>
      <c r="ELI50" s="43"/>
      <c r="ELJ50" s="43"/>
      <c r="ELK50" s="43"/>
      <c r="ELL50" s="43"/>
      <c r="ELM50" s="43"/>
      <c r="ELN50" s="43"/>
      <c r="ELO50" s="43"/>
      <c r="ELP50" s="43"/>
      <c r="ELQ50" s="43"/>
      <c r="ELR50" s="43"/>
      <c r="ELS50" s="43"/>
      <c r="ELT50" s="43"/>
      <c r="ELU50" s="43"/>
      <c r="ELV50" s="43"/>
      <c r="ELW50" s="43"/>
      <c r="ELX50" s="43"/>
      <c r="ELY50" s="43"/>
      <c r="ELZ50" s="43"/>
      <c r="EMA50" s="43"/>
      <c r="EMB50" s="43"/>
      <c r="EMC50" s="43"/>
      <c r="EMD50" s="43"/>
      <c r="EME50" s="43"/>
      <c r="EMF50" s="43"/>
      <c r="EMG50" s="43"/>
      <c r="EMH50" s="43"/>
      <c r="EMI50" s="43"/>
      <c r="EMJ50" s="43"/>
      <c r="EMK50" s="43"/>
      <c r="EML50" s="43"/>
      <c r="EMM50" s="43"/>
      <c r="EMN50" s="43"/>
      <c r="EMO50" s="43"/>
      <c r="EMP50" s="43"/>
      <c r="EMQ50" s="43"/>
      <c r="EMR50" s="43"/>
      <c r="EMS50" s="43"/>
      <c r="EMT50" s="43"/>
      <c r="EMU50" s="43"/>
      <c r="EMV50" s="43"/>
      <c r="EMW50" s="43"/>
      <c r="EMX50" s="43"/>
      <c r="EMY50" s="43"/>
      <c r="EMZ50" s="43"/>
      <c r="ENA50" s="43"/>
      <c r="ENB50" s="43"/>
      <c r="ENC50" s="43"/>
      <c r="END50" s="43"/>
      <c r="ENE50" s="43"/>
      <c r="ENF50" s="43"/>
      <c r="ENG50" s="43"/>
      <c r="ENH50" s="43"/>
      <c r="ENI50" s="43"/>
      <c r="ENJ50" s="43"/>
      <c r="ENK50" s="43"/>
      <c r="ENL50" s="43"/>
      <c r="ENM50" s="43"/>
      <c r="ENN50" s="43"/>
      <c r="ENO50" s="43"/>
      <c r="ENP50" s="43"/>
      <c r="ENQ50" s="43"/>
      <c r="ENR50" s="43"/>
      <c r="ENS50" s="43"/>
      <c r="ENT50" s="43"/>
      <c r="ENU50" s="43"/>
      <c r="ENV50" s="43"/>
      <c r="ENW50" s="43"/>
      <c r="ENX50" s="43"/>
      <c r="ENY50" s="43"/>
      <c r="ENZ50" s="43"/>
      <c r="EOA50" s="43"/>
      <c r="EOB50" s="43"/>
      <c r="EOC50" s="43"/>
      <c r="EOD50" s="43"/>
      <c r="EOE50" s="43"/>
      <c r="EOF50" s="43"/>
      <c r="EOG50" s="43"/>
      <c r="EOH50" s="43"/>
      <c r="EOI50" s="43"/>
      <c r="EOJ50" s="43"/>
      <c r="EOK50" s="43"/>
      <c r="EOL50" s="43"/>
      <c r="EOM50" s="43"/>
      <c r="EON50" s="43"/>
      <c r="EOO50" s="43"/>
      <c r="EOP50" s="43"/>
      <c r="EOQ50" s="43"/>
      <c r="EOR50" s="43"/>
      <c r="EOS50" s="43"/>
      <c r="EOT50" s="43"/>
      <c r="EOU50" s="43"/>
      <c r="EOV50" s="43"/>
      <c r="EOW50" s="43"/>
      <c r="EOX50" s="43"/>
      <c r="EOY50" s="43"/>
      <c r="EOZ50" s="43"/>
      <c r="EPA50" s="43"/>
      <c r="EPB50" s="43"/>
      <c r="EPC50" s="43"/>
      <c r="EPD50" s="43"/>
      <c r="EPE50" s="43"/>
      <c r="EPF50" s="43"/>
      <c r="EPG50" s="43"/>
      <c r="EPH50" s="43"/>
      <c r="EPI50" s="43"/>
      <c r="EPJ50" s="43"/>
      <c r="EPK50" s="43"/>
      <c r="EPL50" s="43"/>
      <c r="EPM50" s="43"/>
      <c r="EPN50" s="43"/>
      <c r="EPO50" s="43"/>
      <c r="EPP50" s="43"/>
      <c r="EPQ50" s="43"/>
      <c r="EPR50" s="43"/>
      <c r="EPS50" s="43"/>
      <c r="EPT50" s="43"/>
      <c r="EPU50" s="43"/>
      <c r="EPV50" s="43"/>
      <c r="EPW50" s="43"/>
      <c r="EPX50" s="43"/>
      <c r="EPY50" s="43"/>
      <c r="EPZ50" s="43"/>
      <c r="EQA50" s="43"/>
      <c r="EQB50" s="43"/>
      <c r="EQC50" s="43"/>
      <c r="EQD50" s="43"/>
      <c r="EQE50" s="43"/>
      <c r="EQF50" s="43"/>
      <c r="EQG50" s="43"/>
      <c r="EQH50" s="43"/>
      <c r="EQI50" s="43"/>
      <c r="EQJ50" s="43"/>
      <c r="EQK50" s="43"/>
      <c r="EQL50" s="43"/>
      <c r="EQM50" s="43"/>
      <c r="EQN50" s="43"/>
      <c r="EQO50" s="43"/>
      <c r="EQP50" s="43"/>
      <c r="EQQ50" s="43"/>
      <c r="EQR50" s="43"/>
      <c r="EQS50" s="43"/>
      <c r="EQT50" s="43"/>
      <c r="EQU50" s="43"/>
      <c r="EQV50" s="43"/>
      <c r="EQW50" s="43"/>
      <c r="EQX50" s="43"/>
      <c r="EQY50" s="43"/>
      <c r="EQZ50" s="43"/>
      <c r="ERA50" s="43"/>
      <c r="ERB50" s="43"/>
      <c r="ERC50" s="43"/>
      <c r="ERD50" s="43"/>
      <c r="ERE50" s="43"/>
      <c r="ERF50" s="43"/>
      <c r="ERG50" s="43"/>
      <c r="ERH50" s="43"/>
      <c r="ERI50" s="43"/>
      <c r="ERJ50" s="43"/>
      <c r="ERK50" s="43"/>
      <c r="ERL50" s="43"/>
      <c r="ERM50" s="43"/>
      <c r="ERN50" s="43"/>
      <c r="ERO50" s="43"/>
      <c r="ERP50" s="43"/>
      <c r="ERQ50" s="43"/>
      <c r="ERR50" s="43"/>
      <c r="ERS50" s="43"/>
      <c r="ERT50" s="43"/>
      <c r="ERU50" s="43"/>
      <c r="ERV50" s="43"/>
      <c r="ERW50" s="43"/>
      <c r="ERX50" s="43"/>
      <c r="ERY50" s="43"/>
      <c r="ERZ50" s="43"/>
      <c r="ESA50" s="43"/>
      <c r="ESB50" s="43"/>
      <c r="ESC50" s="43"/>
      <c r="ESD50" s="43"/>
      <c r="ESE50" s="43"/>
      <c r="ESF50" s="43"/>
      <c r="ESG50" s="43"/>
      <c r="ESH50" s="43"/>
      <c r="ESI50" s="43"/>
      <c r="ESJ50" s="43"/>
      <c r="ESK50" s="43"/>
      <c r="ESL50" s="43"/>
      <c r="ESM50" s="43"/>
      <c r="ESN50" s="43"/>
      <c r="ESO50" s="43"/>
      <c r="ESP50" s="43"/>
      <c r="ESQ50" s="43"/>
      <c r="ESR50" s="43"/>
      <c r="ESS50" s="43"/>
      <c r="EST50" s="43"/>
      <c r="ESU50" s="43"/>
      <c r="ESV50" s="43"/>
      <c r="ESW50" s="43"/>
      <c r="ESX50" s="43"/>
      <c r="ESY50" s="43"/>
      <c r="ESZ50" s="43"/>
      <c r="ETA50" s="43"/>
      <c r="ETB50" s="43"/>
      <c r="ETC50" s="43"/>
      <c r="ETD50" s="43"/>
      <c r="ETE50" s="43"/>
      <c r="ETF50" s="43"/>
      <c r="ETG50" s="43"/>
      <c r="ETH50" s="43"/>
      <c r="ETI50" s="43"/>
      <c r="ETJ50" s="43"/>
      <c r="ETK50" s="43"/>
      <c r="ETL50" s="43"/>
      <c r="ETM50" s="43"/>
      <c r="ETN50" s="43"/>
      <c r="ETO50" s="43"/>
      <c r="ETP50" s="43"/>
      <c r="ETQ50" s="43"/>
      <c r="ETR50" s="43"/>
      <c r="ETS50" s="43"/>
      <c r="ETT50" s="43"/>
      <c r="ETU50" s="43"/>
      <c r="ETV50" s="43"/>
      <c r="ETW50" s="43"/>
      <c r="ETX50" s="43"/>
      <c r="ETY50" s="43"/>
      <c r="ETZ50" s="43"/>
      <c r="EUA50" s="43"/>
      <c r="EUB50" s="43"/>
      <c r="EUC50" s="43"/>
      <c r="EUD50" s="43"/>
      <c r="EUE50" s="43"/>
      <c r="EUF50" s="43"/>
      <c r="EUG50" s="43"/>
      <c r="EUH50" s="43"/>
      <c r="EUI50" s="43"/>
      <c r="EUJ50" s="43"/>
      <c r="EUK50" s="43"/>
      <c r="EUL50" s="43"/>
      <c r="EUM50" s="43"/>
      <c r="EUN50" s="43"/>
      <c r="EUO50" s="43"/>
      <c r="EUP50" s="43"/>
      <c r="EUQ50" s="43"/>
      <c r="EUR50" s="43"/>
      <c r="EUS50" s="43"/>
      <c r="EUT50" s="43"/>
      <c r="EUU50" s="43"/>
      <c r="EUV50" s="43"/>
      <c r="EUW50" s="43"/>
      <c r="EUX50" s="43"/>
      <c r="EUY50" s="43"/>
      <c r="EUZ50" s="43"/>
      <c r="EVA50" s="43"/>
      <c r="EVB50" s="43"/>
      <c r="EVC50" s="43"/>
      <c r="EVD50" s="43"/>
      <c r="EVE50" s="43"/>
      <c r="EVF50" s="43"/>
      <c r="EVG50" s="43"/>
      <c r="EVH50" s="43"/>
      <c r="EVI50" s="43"/>
      <c r="EVJ50" s="43"/>
      <c r="EVK50" s="43"/>
      <c r="EVL50" s="43"/>
      <c r="EVM50" s="43"/>
      <c r="EVN50" s="43"/>
      <c r="EVO50" s="43"/>
      <c r="EVP50" s="43"/>
      <c r="EVQ50" s="43"/>
      <c r="EVR50" s="43"/>
      <c r="EVS50" s="43"/>
      <c r="EVT50" s="43"/>
      <c r="EVU50" s="43"/>
      <c r="EVV50" s="43"/>
      <c r="EVW50" s="43"/>
      <c r="EVX50" s="43"/>
      <c r="EVY50" s="43"/>
      <c r="EVZ50" s="43"/>
      <c r="EWA50" s="43"/>
      <c r="EWB50" s="43"/>
      <c r="EWC50" s="43"/>
      <c r="EWD50" s="43"/>
      <c r="EWE50" s="43"/>
      <c r="EWF50" s="43"/>
      <c r="EWG50" s="43"/>
      <c r="EWH50" s="43"/>
      <c r="EWI50" s="43"/>
      <c r="EWJ50" s="43"/>
      <c r="EWK50" s="43"/>
      <c r="EWL50" s="43"/>
      <c r="EWM50" s="43"/>
      <c r="EWN50" s="43"/>
      <c r="EWO50" s="43"/>
      <c r="EWP50" s="43"/>
      <c r="EWQ50" s="43"/>
      <c r="EWR50" s="43"/>
      <c r="EWS50" s="43"/>
      <c r="EWT50" s="43"/>
      <c r="EWU50" s="43"/>
      <c r="EWV50" s="43"/>
      <c r="EWW50" s="43"/>
      <c r="EWX50" s="43"/>
      <c r="EWY50" s="43"/>
      <c r="EWZ50" s="43"/>
      <c r="EXA50" s="43"/>
      <c r="EXB50" s="43"/>
      <c r="EXC50" s="43"/>
      <c r="EXD50" s="43"/>
      <c r="EXE50" s="43"/>
      <c r="EXF50" s="43"/>
      <c r="EXG50" s="43"/>
      <c r="EXH50" s="43"/>
      <c r="EXI50" s="43"/>
      <c r="EXJ50" s="43"/>
      <c r="EXK50" s="43"/>
      <c r="EXL50" s="43"/>
      <c r="EXM50" s="43"/>
      <c r="EXN50" s="43"/>
      <c r="EXO50" s="43"/>
      <c r="EXP50" s="43"/>
      <c r="EXQ50" s="43"/>
      <c r="EXR50" s="43"/>
      <c r="EXS50" s="43"/>
      <c r="EXT50" s="43"/>
      <c r="EXU50" s="43"/>
      <c r="EXV50" s="43"/>
      <c r="EXW50" s="43"/>
      <c r="EXX50" s="43"/>
      <c r="EXY50" s="43"/>
      <c r="EXZ50" s="43"/>
      <c r="EYA50" s="43"/>
      <c r="EYB50" s="43"/>
      <c r="EYC50" s="43"/>
      <c r="EYD50" s="43"/>
      <c r="EYE50" s="43"/>
      <c r="EYF50" s="43"/>
      <c r="EYG50" s="43"/>
      <c r="EYH50" s="43"/>
      <c r="EYI50" s="43"/>
      <c r="EYJ50" s="43"/>
      <c r="EYK50" s="43"/>
      <c r="EYL50" s="43"/>
      <c r="EYM50" s="43"/>
      <c r="EYN50" s="43"/>
      <c r="EYO50" s="43"/>
      <c r="EYP50" s="43"/>
      <c r="EYQ50" s="43"/>
      <c r="EYR50" s="43"/>
      <c r="EYS50" s="43"/>
      <c r="EYT50" s="43"/>
      <c r="EYU50" s="43"/>
      <c r="EYV50" s="43"/>
      <c r="EYW50" s="43"/>
      <c r="EYX50" s="43"/>
      <c r="EYY50" s="43"/>
      <c r="EYZ50" s="43"/>
      <c r="EZA50" s="43"/>
      <c r="EZB50" s="43"/>
      <c r="EZC50" s="43"/>
      <c r="EZD50" s="43"/>
      <c r="EZE50" s="43"/>
      <c r="EZF50" s="43"/>
      <c r="EZG50" s="43"/>
      <c r="EZH50" s="43"/>
      <c r="EZI50" s="43"/>
      <c r="EZJ50" s="43"/>
      <c r="EZK50" s="43"/>
      <c r="EZL50" s="43"/>
      <c r="EZM50" s="43"/>
      <c r="EZN50" s="43"/>
      <c r="EZO50" s="43"/>
      <c r="EZP50" s="43"/>
      <c r="EZQ50" s="43"/>
      <c r="EZR50" s="43"/>
      <c r="EZS50" s="43"/>
      <c r="EZT50" s="43"/>
      <c r="EZU50" s="43"/>
      <c r="EZV50" s="43"/>
      <c r="EZW50" s="43"/>
      <c r="EZX50" s="43"/>
      <c r="EZY50" s="43"/>
      <c r="EZZ50" s="43"/>
      <c r="FAA50" s="43"/>
      <c r="FAB50" s="43"/>
      <c r="FAC50" s="43"/>
      <c r="FAD50" s="43"/>
      <c r="FAE50" s="43"/>
      <c r="FAF50" s="43"/>
      <c r="FAG50" s="43"/>
      <c r="FAH50" s="43"/>
      <c r="FAI50" s="43"/>
      <c r="FAJ50" s="43"/>
      <c r="FAK50" s="43"/>
      <c r="FAL50" s="43"/>
      <c r="FAM50" s="43"/>
      <c r="FAN50" s="43"/>
      <c r="FAO50" s="43"/>
      <c r="FAP50" s="43"/>
      <c r="FAQ50" s="43"/>
      <c r="FAR50" s="43"/>
      <c r="FAS50" s="43"/>
      <c r="FAT50" s="43"/>
      <c r="FAU50" s="43"/>
      <c r="FAV50" s="43"/>
      <c r="FAW50" s="43"/>
      <c r="FAX50" s="43"/>
      <c r="FAY50" s="43"/>
      <c r="FAZ50" s="43"/>
      <c r="FBA50" s="43"/>
      <c r="FBB50" s="43"/>
      <c r="FBC50" s="43"/>
      <c r="FBD50" s="43"/>
      <c r="FBE50" s="43"/>
      <c r="FBF50" s="43"/>
      <c r="FBG50" s="43"/>
      <c r="FBH50" s="43"/>
      <c r="FBI50" s="43"/>
      <c r="FBJ50" s="43"/>
      <c r="FBK50" s="43"/>
      <c r="FBL50" s="43"/>
      <c r="FBM50" s="43"/>
      <c r="FBN50" s="43"/>
      <c r="FBO50" s="43"/>
      <c r="FBP50" s="43"/>
      <c r="FBQ50" s="43"/>
      <c r="FBR50" s="43"/>
      <c r="FBS50" s="43"/>
      <c r="FBT50" s="43"/>
      <c r="FBU50" s="43"/>
      <c r="FBV50" s="43"/>
      <c r="FBW50" s="43"/>
      <c r="FBX50" s="43"/>
      <c r="FBY50" s="43"/>
      <c r="FBZ50" s="43"/>
      <c r="FCA50" s="43"/>
      <c r="FCB50" s="43"/>
      <c r="FCC50" s="43"/>
      <c r="FCD50" s="43"/>
      <c r="FCE50" s="43"/>
      <c r="FCF50" s="43"/>
      <c r="FCG50" s="43"/>
      <c r="FCH50" s="43"/>
      <c r="FCI50" s="43"/>
      <c r="FCJ50" s="43"/>
      <c r="FCK50" s="43"/>
      <c r="FCL50" s="43"/>
      <c r="FCM50" s="43"/>
      <c r="FCN50" s="43"/>
      <c r="FCO50" s="43"/>
      <c r="FCP50" s="43"/>
      <c r="FCQ50" s="43"/>
      <c r="FCR50" s="43"/>
      <c r="FCS50" s="43"/>
      <c r="FCT50" s="43"/>
      <c r="FCU50" s="43"/>
      <c r="FCV50" s="43"/>
      <c r="FCW50" s="43"/>
      <c r="FCX50" s="43"/>
      <c r="FCY50" s="43"/>
      <c r="FCZ50" s="43"/>
      <c r="FDA50" s="43"/>
      <c r="FDB50" s="43"/>
      <c r="FDC50" s="43"/>
      <c r="FDD50" s="43"/>
      <c r="FDE50" s="43"/>
      <c r="FDF50" s="43"/>
      <c r="FDG50" s="43"/>
      <c r="FDH50" s="43"/>
      <c r="FDI50" s="43"/>
      <c r="FDJ50" s="43"/>
      <c r="FDK50" s="43"/>
      <c r="FDL50" s="43"/>
      <c r="FDM50" s="43"/>
      <c r="FDN50" s="43"/>
      <c r="FDO50" s="43"/>
      <c r="FDP50" s="43"/>
      <c r="FDQ50" s="43"/>
      <c r="FDR50" s="43"/>
      <c r="FDS50" s="43"/>
      <c r="FDT50" s="43"/>
      <c r="FDU50" s="43"/>
      <c r="FDV50" s="43"/>
      <c r="FDW50" s="43"/>
      <c r="FDX50" s="43"/>
      <c r="FDY50" s="43"/>
      <c r="FDZ50" s="43"/>
      <c r="FEA50" s="43"/>
      <c r="FEB50" s="43"/>
      <c r="FEC50" s="43"/>
      <c r="FED50" s="43"/>
      <c r="FEE50" s="43"/>
      <c r="FEF50" s="43"/>
      <c r="FEG50" s="43"/>
      <c r="FEH50" s="43"/>
      <c r="FEI50" s="43"/>
      <c r="FEJ50" s="43"/>
      <c r="FEK50" s="43"/>
      <c r="FEL50" s="43"/>
      <c r="FEM50" s="43"/>
      <c r="FEN50" s="43"/>
      <c r="FEO50" s="43"/>
      <c r="FEP50" s="43"/>
      <c r="FEQ50" s="43"/>
      <c r="FER50" s="43"/>
      <c r="FES50" s="43"/>
      <c r="FET50" s="43"/>
      <c r="FEU50" s="43"/>
      <c r="FEV50" s="43"/>
      <c r="FEW50" s="43"/>
      <c r="FEX50" s="43"/>
      <c r="FEY50" s="43"/>
      <c r="FEZ50" s="43"/>
      <c r="FFA50" s="43"/>
      <c r="FFB50" s="43"/>
      <c r="FFC50" s="43"/>
      <c r="FFD50" s="43"/>
      <c r="FFE50" s="43"/>
      <c r="FFF50" s="43"/>
      <c r="FFG50" s="43"/>
      <c r="FFH50" s="43"/>
      <c r="FFI50" s="43"/>
      <c r="FFJ50" s="43"/>
      <c r="FFK50" s="43"/>
      <c r="FFL50" s="43"/>
      <c r="FFM50" s="43"/>
      <c r="FFN50" s="43"/>
      <c r="FFO50" s="43"/>
      <c r="FFP50" s="43"/>
      <c r="FFQ50" s="43"/>
      <c r="FFR50" s="43"/>
      <c r="FFS50" s="43"/>
      <c r="FFT50" s="43"/>
      <c r="FFU50" s="43"/>
      <c r="FFV50" s="43"/>
      <c r="FFW50" s="43"/>
      <c r="FFX50" s="43"/>
      <c r="FFY50" s="43"/>
      <c r="FFZ50" s="43"/>
      <c r="FGA50" s="43"/>
      <c r="FGB50" s="43"/>
      <c r="FGC50" s="43"/>
      <c r="FGD50" s="43"/>
      <c r="FGE50" s="43"/>
      <c r="FGF50" s="43"/>
      <c r="FGG50" s="43"/>
      <c r="FGH50" s="43"/>
      <c r="FGI50" s="43"/>
      <c r="FGJ50" s="43"/>
      <c r="FGK50" s="43"/>
      <c r="FGL50" s="43"/>
      <c r="FGM50" s="43"/>
      <c r="FGN50" s="43"/>
      <c r="FGO50" s="43"/>
      <c r="FGP50" s="43"/>
      <c r="FGQ50" s="43"/>
      <c r="FGR50" s="43"/>
      <c r="FGS50" s="43"/>
      <c r="FGT50" s="43"/>
      <c r="FGU50" s="43"/>
      <c r="FGV50" s="43"/>
      <c r="FGW50" s="43"/>
      <c r="FGX50" s="43"/>
      <c r="FGY50" s="43"/>
      <c r="FGZ50" s="43"/>
      <c r="FHA50" s="43"/>
      <c r="FHB50" s="43"/>
      <c r="FHC50" s="43"/>
      <c r="FHD50" s="43"/>
      <c r="FHE50" s="43"/>
      <c r="FHF50" s="43"/>
      <c r="FHG50" s="43"/>
      <c r="FHH50" s="43"/>
      <c r="FHI50" s="43"/>
      <c r="FHJ50" s="43"/>
      <c r="FHK50" s="43"/>
      <c r="FHL50" s="43"/>
      <c r="FHM50" s="43"/>
      <c r="FHN50" s="43"/>
      <c r="FHO50" s="43"/>
      <c r="FHP50" s="43"/>
      <c r="FHQ50" s="43"/>
      <c r="FHR50" s="43"/>
      <c r="FHS50" s="43"/>
      <c r="FHT50" s="43"/>
      <c r="FHU50" s="43"/>
      <c r="FHV50" s="43"/>
      <c r="FHW50" s="43"/>
      <c r="FHX50" s="43"/>
      <c r="FHY50" s="43"/>
      <c r="FHZ50" s="43"/>
      <c r="FIA50" s="43"/>
      <c r="FIB50" s="43"/>
      <c r="FIC50" s="43"/>
      <c r="FID50" s="43"/>
      <c r="FIE50" s="43"/>
      <c r="FIF50" s="43"/>
      <c r="FIG50" s="43"/>
      <c r="FIH50" s="43"/>
      <c r="FII50" s="43"/>
      <c r="FIJ50" s="43"/>
      <c r="FIK50" s="43"/>
      <c r="FIL50" s="43"/>
      <c r="FIM50" s="43"/>
      <c r="FIN50" s="43"/>
      <c r="FIO50" s="43"/>
      <c r="FIP50" s="43"/>
      <c r="FIQ50" s="43"/>
      <c r="FIR50" s="43"/>
      <c r="FIS50" s="43"/>
      <c r="FIT50" s="43"/>
      <c r="FIU50" s="43"/>
      <c r="FIV50" s="43"/>
      <c r="FIW50" s="43"/>
      <c r="FIX50" s="43"/>
      <c r="FIY50" s="43"/>
      <c r="FIZ50" s="43"/>
      <c r="FJA50" s="43"/>
      <c r="FJB50" s="43"/>
      <c r="FJC50" s="43"/>
      <c r="FJD50" s="43"/>
      <c r="FJE50" s="43"/>
      <c r="FJF50" s="43"/>
      <c r="FJG50" s="43"/>
      <c r="FJH50" s="43"/>
      <c r="FJI50" s="43"/>
      <c r="FJJ50" s="43"/>
      <c r="FJK50" s="43"/>
      <c r="FJL50" s="43"/>
      <c r="FJM50" s="43"/>
      <c r="FJN50" s="43"/>
      <c r="FJO50" s="43"/>
      <c r="FJP50" s="43"/>
      <c r="FJQ50" s="43"/>
      <c r="FJR50" s="43"/>
      <c r="FJS50" s="43"/>
      <c r="FJT50" s="43"/>
      <c r="FJU50" s="43"/>
      <c r="FJV50" s="43"/>
      <c r="FJW50" s="43"/>
      <c r="FJX50" s="43"/>
      <c r="FJY50" s="43"/>
      <c r="FJZ50" s="43"/>
      <c r="FKA50" s="43"/>
      <c r="FKB50" s="43"/>
      <c r="FKC50" s="43"/>
      <c r="FKD50" s="43"/>
      <c r="FKE50" s="43"/>
      <c r="FKF50" s="43"/>
      <c r="FKG50" s="43"/>
      <c r="FKH50" s="43"/>
      <c r="FKI50" s="43"/>
      <c r="FKJ50" s="43"/>
      <c r="FKK50" s="43"/>
      <c r="FKL50" s="43"/>
      <c r="FKM50" s="43"/>
      <c r="FKN50" s="43"/>
      <c r="FKO50" s="43"/>
      <c r="FKP50" s="43"/>
      <c r="FKQ50" s="43"/>
      <c r="FKR50" s="43"/>
      <c r="FKS50" s="43"/>
      <c r="FKT50" s="43"/>
      <c r="FKU50" s="43"/>
      <c r="FKV50" s="43"/>
      <c r="FKW50" s="43"/>
      <c r="FKX50" s="43"/>
      <c r="FKY50" s="43"/>
      <c r="FKZ50" s="43"/>
      <c r="FLA50" s="43"/>
      <c r="FLB50" s="43"/>
      <c r="FLC50" s="43"/>
      <c r="FLD50" s="43"/>
      <c r="FLE50" s="43"/>
      <c r="FLF50" s="43"/>
      <c r="FLG50" s="43"/>
      <c r="FLH50" s="43"/>
      <c r="FLI50" s="43"/>
      <c r="FLJ50" s="43"/>
      <c r="FLK50" s="43"/>
      <c r="FLL50" s="43"/>
      <c r="FLM50" s="43"/>
      <c r="FLN50" s="43"/>
      <c r="FLO50" s="43"/>
      <c r="FLP50" s="43"/>
      <c r="FLQ50" s="43"/>
      <c r="FLR50" s="43"/>
      <c r="FLS50" s="43"/>
      <c r="FLT50" s="43"/>
      <c r="FLU50" s="43"/>
      <c r="FLV50" s="43"/>
      <c r="FLW50" s="43"/>
      <c r="FLX50" s="43"/>
      <c r="FLY50" s="43"/>
      <c r="FLZ50" s="43"/>
      <c r="FMA50" s="43"/>
      <c r="FMB50" s="43"/>
      <c r="FMC50" s="43"/>
      <c r="FMD50" s="43"/>
      <c r="FME50" s="43"/>
      <c r="FMF50" s="43"/>
      <c r="FMG50" s="43"/>
      <c r="FMH50" s="43"/>
      <c r="FMI50" s="43"/>
      <c r="FMJ50" s="43"/>
      <c r="FMK50" s="43"/>
      <c r="FML50" s="43"/>
      <c r="FMM50" s="43"/>
      <c r="FMN50" s="43"/>
      <c r="FMO50" s="43"/>
      <c r="FMP50" s="43"/>
      <c r="FMQ50" s="43"/>
      <c r="FMR50" s="43"/>
      <c r="FMS50" s="43"/>
      <c r="FMT50" s="43"/>
      <c r="FMU50" s="43"/>
      <c r="FMV50" s="43"/>
      <c r="FMW50" s="43"/>
      <c r="FMX50" s="43"/>
      <c r="FMY50" s="43"/>
      <c r="FMZ50" s="43"/>
      <c r="FNA50" s="43"/>
      <c r="FNB50" s="43"/>
      <c r="FNC50" s="43"/>
      <c r="FND50" s="43"/>
      <c r="FNE50" s="43"/>
      <c r="FNF50" s="43"/>
      <c r="FNG50" s="43"/>
      <c r="FNH50" s="43"/>
      <c r="FNI50" s="43"/>
      <c r="FNJ50" s="43"/>
      <c r="FNK50" s="43"/>
      <c r="FNL50" s="43"/>
      <c r="FNM50" s="43"/>
      <c r="FNN50" s="43"/>
      <c r="FNO50" s="43"/>
      <c r="FNP50" s="43"/>
      <c r="FNQ50" s="43"/>
      <c r="FNR50" s="43"/>
      <c r="FNS50" s="43"/>
      <c r="FNT50" s="43"/>
      <c r="FNU50" s="43"/>
      <c r="FNV50" s="43"/>
      <c r="FNW50" s="43"/>
      <c r="FNX50" s="43"/>
      <c r="FNY50" s="43"/>
      <c r="FNZ50" s="43"/>
      <c r="FOA50" s="43"/>
      <c r="FOB50" s="43"/>
      <c r="FOC50" s="43"/>
      <c r="FOD50" s="43"/>
      <c r="FOE50" s="43"/>
      <c r="FOF50" s="43"/>
      <c r="FOG50" s="43"/>
      <c r="FOH50" s="43"/>
      <c r="FOI50" s="43"/>
      <c r="FOJ50" s="43"/>
      <c r="FOK50" s="43"/>
      <c r="FOL50" s="43"/>
      <c r="FOM50" s="43"/>
      <c r="FON50" s="43"/>
      <c r="FOO50" s="43"/>
      <c r="FOP50" s="43"/>
      <c r="FOQ50" s="43"/>
      <c r="FOR50" s="43"/>
      <c r="FOS50" s="43"/>
      <c r="FOT50" s="43"/>
      <c r="FOU50" s="43"/>
      <c r="FOV50" s="43"/>
      <c r="FOW50" s="43"/>
      <c r="FOX50" s="43"/>
      <c r="FOY50" s="43"/>
      <c r="FOZ50" s="43"/>
      <c r="FPA50" s="43"/>
      <c r="FPB50" s="43"/>
      <c r="FPC50" s="43"/>
      <c r="FPD50" s="43"/>
      <c r="FPE50" s="43"/>
      <c r="FPF50" s="43"/>
      <c r="FPG50" s="43"/>
      <c r="FPH50" s="43"/>
      <c r="FPI50" s="43"/>
      <c r="FPJ50" s="43"/>
      <c r="FPK50" s="43"/>
      <c r="FPL50" s="43"/>
      <c r="FPM50" s="43"/>
      <c r="FPN50" s="43"/>
      <c r="FPO50" s="43"/>
      <c r="FPP50" s="43"/>
      <c r="FPQ50" s="43"/>
      <c r="FPR50" s="43"/>
      <c r="FPS50" s="43"/>
      <c r="FPT50" s="43"/>
      <c r="FPU50" s="43"/>
      <c r="FPV50" s="43"/>
      <c r="FPW50" s="43"/>
      <c r="FPX50" s="43"/>
      <c r="FPY50" s="43"/>
      <c r="FPZ50" s="43"/>
      <c r="FQA50" s="43"/>
      <c r="FQB50" s="43"/>
      <c r="FQC50" s="43"/>
      <c r="FQD50" s="43"/>
      <c r="FQE50" s="43"/>
      <c r="FQF50" s="43"/>
      <c r="FQG50" s="43"/>
      <c r="FQH50" s="43"/>
      <c r="FQI50" s="43"/>
      <c r="FQJ50" s="43"/>
      <c r="FQK50" s="43"/>
      <c r="FQL50" s="43"/>
      <c r="FQM50" s="43"/>
      <c r="FQN50" s="43"/>
      <c r="FQO50" s="43"/>
      <c r="FQP50" s="43"/>
      <c r="FQQ50" s="43"/>
      <c r="FQR50" s="43"/>
      <c r="FQS50" s="43"/>
      <c r="FQT50" s="43"/>
      <c r="FQU50" s="43"/>
      <c r="FQV50" s="43"/>
      <c r="FQW50" s="43"/>
      <c r="FQX50" s="43"/>
      <c r="FQY50" s="43"/>
      <c r="FQZ50" s="43"/>
      <c r="FRA50" s="43"/>
      <c r="FRB50" s="43"/>
      <c r="FRC50" s="43"/>
      <c r="FRD50" s="43"/>
      <c r="FRE50" s="43"/>
      <c r="FRF50" s="43"/>
      <c r="FRG50" s="43"/>
      <c r="FRH50" s="43"/>
      <c r="FRI50" s="43"/>
      <c r="FRJ50" s="43"/>
      <c r="FRK50" s="43"/>
      <c r="FRL50" s="43"/>
      <c r="FRM50" s="43"/>
      <c r="FRN50" s="43"/>
      <c r="FRO50" s="43"/>
      <c r="FRP50" s="43"/>
      <c r="FRQ50" s="43"/>
      <c r="FRR50" s="43"/>
      <c r="FRS50" s="43"/>
      <c r="FRT50" s="43"/>
      <c r="FRU50" s="43"/>
      <c r="FRV50" s="43"/>
      <c r="FRW50" s="43"/>
      <c r="FRX50" s="43"/>
      <c r="FRY50" s="43"/>
      <c r="FRZ50" s="43"/>
      <c r="FSA50" s="43"/>
      <c r="FSB50" s="43"/>
      <c r="FSC50" s="43"/>
      <c r="FSD50" s="43"/>
      <c r="FSE50" s="43"/>
      <c r="FSF50" s="43"/>
      <c r="FSG50" s="43"/>
      <c r="FSH50" s="43"/>
      <c r="FSI50" s="43"/>
      <c r="FSJ50" s="43"/>
      <c r="FSK50" s="43"/>
      <c r="FSL50" s="43"/>
      <c r="FSM50" s="43"/>
      <c r="FSN50" s="43"/>
      <c r="FSO50" s="43"/>
      <c r="FSP50" s="43"/>
      <c r="FSQ50" s="43"/>
      <c r="FSR50" s="43"/>
      <c r="FSS50" s="43"/>
      <c r="FST50" s="43"/>
      <c r="FSU50" s="43"/>
      <c r="FSV50" s="43"/>
      <c r="FSW50" s="43"/>
      <c r="FSX50" s="43"/>
      <c r="FSY50" s="43"/>
      <c r="FSZ50" s="43"/>
      <c r="FTA50" s="43"/>
      <c r="FTB50" s="43"/>
      <c r="FTC50" s="43"/>
      <c r="FTD50" s="43"/>
      <c r="FTE50" s="43"/>
      <c r="FTF50" s="43"/>
      <c r="FTG50" s="43"/>
      <c r="FTH50" s="43"/>
      <c r="FTI50" s="43"/>
      <c r="FTJ50" s="43"/>
      <c r="FTK50" s="43"/>
      <c r="FTL50" s="43"/>
      <c r="FTM50" s="43"/>
      <c r="FTN50" s="43"/>
      <c r="FTO50" s="43"/>
      <c r="FTP50" s="43"/>
      <c r="FTQ50" s="43"/>
      <c r="FTR50" s="43"/>
      <c r="FTS50" s="43"/>
      <c r="FTT50" s="43"/>
      <c r="FTU50" s="43"/>
      <c r="FTV50" s="43"/>
      <c r="FTW50" s="43"/>
      <c r="FTX50" s="43"/>
      <c r="FTY50" s="43"/>
      <c r="FTZ50" s="43"/>
      <c r="FUA50" s="43"/>
      <c r="FUB50" s="43"/>
      <c r="FUC50" s="43"/>
      <c r="FUD50" s="43"/>
      <c r="FUE50" s="43"/>
      <c r="FUF50" s="43"/>
      <c r="FUG50" s="43"/>
      <c r="FUH50" s="43"/>
      <c r="FUI50" s="43"/>
      <c r="FUJ50" s="43"/>
      <c r="FUK50" s="43"/>
      <c r="FUL50" s="43"/>
      <c r="FUM50" s="43"/>
      <c r="FUN50" s="43"/>
      <c r="FUO50" s="43"/>
      <c r="FUP50" s="43"/>
      <c r="FUQ50" s="43"/>
      <c r="FUR50" s="43"/>
      <c r="FUS50" s="43"/>
      <c r="FUT50" s="43"/>
      <c r="FUU50" s="43"/>
      <c r="FUV50" s="43"/>
      <c r="FUW50" s="43"/>
      <c r="FUX50" s="43"/>
      <c r="FUY50" s="43"/>
      <c r="FUZ50" s="43"/>
      <c r="FVA50" s="43"/>
      <c r="FVB50" s="43"/>
      <c r="FVC50" s="43"/>
      <c r="FVD50" s="43"/>
      <c r="FVE50" s="43"/>
      <c r="FVF50" s="43"/>
      <c r="FVG50" s="43"/>
      <c r="FVH50" s="43"/>
      <c r="FVI50" s="43"/>
      <c r="FVJ50" s="43"/>
      <c r="FVK50" s="43"/>
      <c r="FVL50" s="43"/>
      <c r="FVM50" s="43"/>
      <c r="FVN50" s="43"/>
      <c r="FVO50" s="43"/>
      <c r="FVP50" s="43"/>
      <c r="FVQ50" s="43"/>
      <c r="FVR50" s="43"/>
      <c r="FVS50" s="43"/>
      <c r="FVT50" s="43"/>
      <c r="FVU50" s="43"/>
      <c r="FVV50" s="43"/>
      <c r="FVW50" s="43"/>
      <c r="FVX50" s="43"/>
      <c r="FVY50" s="43"/>
      <c r="FVZ50" s="43"/>
      <c r="FWA50" s="43"/>
      <c r="FWB50" s="43"/>
      <c r="FWC50" s="43"/>
      <c r="FWD50" s="43"/>
      <c r="FWE50" s="43"/>
      <c r="FWF50" s="43"/>
      <c r="FWG50" s="43"/>
      <c r="FWH50" s="43"/>
      <c r="FWI50" s="43"/>
      <c r="FWJ50" s="43"/>
      <c r="FWK50" s="43"/>
      <c r="FWL50" s="43"/>
      <c r="FWM50" s="43"/>
      <c r="FWN50" s="43"/>
      <c r="FWO50" s="43"/>
      <c r="FWP50" s="43"/>
      <c r="FWQ50" s="43"/>
      <c r="FWR50" s="43"/>
      <c r="FWS50" s="43"/>
      <c r="FWT50" s="43"/>
      <c r="FWU50" s="43"/>
      <c r="FWV50" s="43"/>
      <c r="FWW50" s="43"/>
      <c r="FWX50" s="43"/>
      <c r="FWY50" s="43"/>
      <c r="FWZ50" s="43"/>
      <c r="FXA50" s="43"/>
      <c r="FXB50" s="43"/>
      <c r="FXC50" s="43"/>
      <c r="FXD50" s="43"/>
      <c r="FXE50" s="43"/>
      <c r="FXF50" s="43"/>
      <c r="FXG50" s="43"/>
      <c r="FXH50" s="43"/>
      <c r="FXI50" s="43"/>
      <c r="FXJ50" s="43"/>
      <c r="FXK50" s="43"/>
      <c r="FXL50" s="43"/>
      <c r="FXM50" s="43"/>
      <c r="FXN50" s="43"/>
      <c r="FXO50" s="43"/>
      <c r="FXP50" s="43"/>
      <c r="FXQ50" s="43"/>
      <c r="FXR50" s="43"/>
      <c r="FXS50" s="43"/>
      <c r="FXT50" s="43"/>
      <c r="FXU50" s="43"/>
      <c r="FXV50" s="43"/>
      <c r="FXW50" s="43"/>
      <c r="FXX50" s="43"/>
      <c r="FXY50" s="43"/>
      <c r="FXZ50" s="43"/>
      <c r="FYA50" s="43"/>
      <c r="FYB50" s="43"/>
      <c r="FYC50" s="43"/>
      <c r="FYD50" s="43"/>
      <c r="FYE50" s="43"/>
      <c r="FYF50" s="43"/>
      <c r="FYG50" s="43"/>
      <c r="FYH50" s="43"/>
      <c r="FYI50" s="43"/>
      <c r="FYJ50" s="43"/>
      <c r="FYK50" s="43"/>
      <c r="FYL50" s="43"/>
      <c r="FYM50" s="43"/>
      <c r="FYN50" s="43"/>
      <c r="FYO50" s="43"/>
      <c r="FYP50" s="43"/>
      <c r="FYQ50" s="43"/>
      <c r="FYR50" s="43"/>
      <c r="FYS50" s="43"/>
      <c r="FYT50" s="43"/>
      <c r="FYU50" s="43"/>
      <c r="FYV50" s="43"/>
      <c r="FYW50" s="43"/>
      <c r="FYX50" s="43"/>
      <c r="FYY50" s="43"/>
      <c r="FYZ50" s="43"/>
      <c r="FZA50" s="43"/>
      <c r="FZB50" s="43"/>
      <c r="FZC50" s="43"/>
      <c r="FZD50" s="43"/>
      <c r="FZE50" s="43"/>
      <c r="FZF50" s="43"/>
      <c r="FZG50" s="43"/>
      <c r="FZH50" s="43"/>
      <c r="FZI50" s="43"/>
      <c r="FZJ50" s="43"/>
      <c r="FZK50" s="43"/>
      <c r="FZL50" s="43"/>
      <c r="FZM50" s="43"/>
      <c r="FZN50" s="43"/>
      <c r="FZO50" s="43"/>
      <c r="FZP50" s="43"/>
      <c r="FZQ50" s="43"/>
      <c r="FZR50" s="43"/>
      <c r="FZS50" s="43"/>
      <c r="FZT50" s="43"/>
      <c r="FZU50" s="43"/>
      <c r="FZV50" s="43"/>
      <c r="FZW50" s="43"/>
      <c r="FZX50" s="43"/>
      <c r="FZY50" s="43"/>
      <c r="FZZ50" s="43"/>
      <c r="GAA50" s="43"/>
      <c r="GAB50" s="43"/>
      <c r="GAC50" s="43"/>
      <c r="GAD50" s="43"/>
      <c r="GAE50" s="43"/>
      <c r="GAF50" s="43"/>
      <c r="GAG50" s="43"/>
      <c r="GAH50" s="43"/>
      <c r="GAI50" s="43"/>
      <c r="GAJ50" s="43"/>
      <c r="GAK50" s="43"/>
      <c r="GAL50" s="43"/>
      <c r="GAM50" s="43"/>
      <c r="GAN50" s="43"/>
      <c r="GAO50" s="43"/>
      <c r="GAP50" s="43"/>
      <c r="GAQ50" s="43"/>
      <c r="GAR50" s="43"/>
      <c r="GAS50" s="43"/>
      <c r="GAT50" s="43"/>
      <c r="GAU50" s="43"/>
      <c r="GAV50" s="43"/>
      <c r="GAW50" s="43"/>
      <c r="GAX50" s="43"/>
      <c r="GAY50" s="43"/>
      <c r="GAZ50" s="43"/>
      <c r="GBA50" s="43"/>
      <c r="GBB50" s="43"/>
      <c r="GBC50" s="43"/>
      <c r="GBD50" s="43"/>
      <c r="GBE50" s="43"/>
      <c r="GBF50" s="43"/>
      <c r="GBG50" s="43"/>
      <c r="GBH50" s="43"/>
      <c r="GBI50" s="43"/>
      <c r="GBJ50" s="43"/>
      <c r="GBK50" s="43"/>
      <c r="GBL50" s="43"/>
      <c r="GBM50" s="43"/>
      <c r="GBN50" s="43"/>
      <c r="GBO50" s="43"/>
      <c r="GBP50" s="43"/>
      <c r="GBQ50" s="43"/>
      <c r="GBR50" s="43"/>
      <c r="GBS50" s="43"/>
      <c r="GBT50" s="43"/>
      <c r="GBU50" s="43"/>
      <c r="GBV50" s="43"/>
      <c r="GBW50" s="43"/>
      <c r="GBX50" s="43"/>
      <c r="GBY50" s="43"/>
      <c r="GBZ50" s="43"/>
      <c r="GCA50" s="43"/>
      <c r="GCB50" s="43"/>
      <c r="GCC50" s="43"/>
      <c r="GCD50" s="43"/>
      <c r="GCE50" s="43"/>
      <c r="GCF50" s="43"/>
      <c r="GCG50" s="43"/>
      <c r="GCH50" s="43"/>
      <c r="GCI50" s="43"/>
      <c r="GCJ50" s="43"/>
      <c r="GCK50" s="43"/>
      <c r="GCL50" s="43"/>
      <c r="GCM50" s="43"/>
      <c r="GCN50" s="43"/>
      <c r="GCO50" s="43"/>
      <c r="GCP50" s="43"/>
      <c r="GCQ50" s="43"/>
      <c r="GCR50" s="43"/>
      <c r="GCS50" s="43"/>
      <c r="GCT50" s="43"/>
      <c r="GCU50" s="43"/>
      <c r="GCV50" s="43"/>
      <c r="GCW50" s="43"/>
      <c r="GCX50" s="43"/>
      <c r="GCY50" s="43"/>
      <c r="GCZ50" s="43"/>
      <c r="GDA50" s="43"/>
      <c r="GDB50" s="43"/>
      <c r="GDC50" s="43"/>
      <c r="GDD50" s="43"/>
      <c r="GDE50" s="43"/>
      <c r="GDF50" s="43"/>
      <c r="GDG50" s="43"/>
      <c r="GDH50" s="43"/>
      <c r="GDI50" s="43"/>
      <c r="GDJ50" s="43"/>
      <c r="GDK50" s="43"/>
      <c r="GDL50" s="43"/>
      <c r="GDM50" s="43"/>
      <c r="GDN50" s="43"/>
      <c r="GDO50" s="43"/>
      <c r="GDP50" s="43"/>
      <c r="GDQ50" s="43"/>
      <c r="GDR50" s="43"/>
      <c r="GDS50" s="43"/>
      <c r="GDT50" s="43"/>
      <c r="GDU50" s="43"/>
      <c r="GDV50" s="43"/>
      <c r="GDW50" s="43"/>
      <c r="GDX50" s="43"/>
      <c r="GDY50" s="43"/>
      <c r="GDZ50" s="43"/>
      <c r="GEA50" s="43"/>
      <c r="GEB50" s="43"/>
      <c r="GEC50" s="43"/>
      <c r="GED50" s="43"/>
      <c r="GEE50" s="43"/>
      <c r="GEF50" s="43"/>
      <c r="GEG50" s="43"/>
      <c r="GEH50" s="43"/>
      <c r="GEI50" s="43"/>
      <c r="GEJ50" s="43"/>
      <c r="GEK50" s="43"/>
      <c r="GEL50" s="43"/>
      <c r="GEM50" s="43"/>
      <c r="GEN50" s="43"/>
      <c r="GEO50" s="43"/>
      <c r="GEP50" s="43"/>
      <c r="GEQ50" s="43"/>
      <c r="GER50" s="43"/>
      <c r="GES50" s="43"/>
      <c r="GET50" s="43"/>
      <c r="GEU50" s="43"/>
      <c r="GEV50" s="43"/>
      <c r="GEW50" s="43"/>
      <c r="GEX50" s="43"/>
      <c r="GEY50" s="43"/>
      <c r="GEZ50" s="43"/>
      <c r="GFA50" s="43"/>
      <c r="GFB50" s="43"/>
      <c r="GFC50" s="43"/>
      <c r="GFD50" s="43"/>
      <c r="GFE50" s="43"/>
      <c r="GFF50" s="43"/>
      <c r="GFG50" s="43"/>
      <c r="GFH50" s="43"/>
      <c r="GFI50" s="43"/>
      <c r="GFJ50" s="43"/>
      <c r="GFK50" s="43"/>
      <c r="GFL50" s="43"/>
      <c r="GFM50" s="43"/>
      <c r="GFN50" s="43"/>
      <c r="GFO50" s="43"/>
      <c r="GFP50" s="43"/>
      <c r="GFQ50" s="43"/>
      <c r="GFR50" s="43"/>
      <c r="GFS50" s="43"/>
      <c r="GFT50" s="43"/>
      <c r="GFU50" s="43"/>
      <c r="GFV50" s="43"/>
      <c r="GFW50" s="43"/>
      <c r="GFX50" s="43"/>
      <c r="GFY50" s="43"/>
      <c r="GFZ50" s="43"/>
      <c r="GGA50" s="43"/>
      <c r="GGB50" s="43"/>
      <c r="GGC50" s="43"/>
      <c r="GGD50" s="43"/>
      <c r="GGE50" s="43"/>
      <c r="GGF50" s="43"/>
      <c r="GGG50" s="43"/>
      <c r="GGH50" s="43"/>
      <c r="GGI50" s="43"/>
      <c r="GGJ50" s="43"/>
      <c r="GGK50" s="43"/>
      <c r="GGL50" s="43"/>
      <c r="GGM50" s="43"/>
      <c r="GGN50" s="43"/>
      <c r="GGO50" s="43"/>
      <c r="GGP50" s="43"/>
      <c r="GGQ50" s="43"/>
      <c r="GGR50" s="43"/>
      <c r="GGS50" s="43"/>
      <c r="GGT50" s="43"/>
      <c r="GGU50" s="43"/>
      <c r="GGV50" s="43"/>
      <c r="GGW50" s="43"/>
      <c r="GGX50" s="43"/>
      <c r="GGY50" s="43"/>
      <c r="GGZ50" s="43"/>
      <c r="GHA50" s="43"/>
      <c r="GHB50" s="43"/>
      <c r="GHC50" s="43"/>
      <c r="GHD50" s="43"/>
      <c r="GHE50" s="43"/>
      <c r="GHF50" s="43"/>
      <c r="GHG50" s="43"/>
      <c r="GHH50" s="43"/>
      <c r="GHI50" s="43"/>
      <c r="GHJ50" s="43"/>
      <c r="GHK50" s="43"/>
      <c r="GHL50" s="43"/>
      <c r="GHM50" s="43"/>
      <c r="GHN50" s="43"/>
      <c r="GHO50" s="43"/>
      <c r="GHP50" s="43"/>
      <c r="GHQ50" s="43"/>
      <c r="GHR50" s="43"/>
      <c r="GHS50" s="43"/>
      <c r="GHT50" s="43"/>
      <c r="GHU50" s="43"/>
      <c r="GHV50" s="43"/>
      <c r="GHW50" s="43"/>
      <c r="GHX50" s="43"/>
      <c r="GHY50" s="43"/>
      <c r="GHZ50" s="43"/>
      <c r="GIA50" s="43"/>
      <c r="GIB50" s="43"/>
      <c r="GIC50" s="43"/>
      <c r="GID50" s="43"/>
      <c r="GIE50" s="43"/>
      <c r="GIF50" s="43"/>
      <c r="GIG50" s="43"/>
      <c r="GIH50" s="43"/>
      <c r="GII50" s="43"/>
      <c r="GIJ50" s="43"/>
      <c r="GIK50" s="43"/>
      <c r="GIL50" s="43"/>
      <c r="GIM50" s="43"/>
      <c r="GIN50" s="43"/>
      <c r="GIO50" s="43"/>
      <c r="GIP50" s="43"/>
      <c r="GIQ50" s="43"/>
      <c r="GIR50" s="43"/>
      <c r="GIS50" s="43"/>
      <c r="GIT50" s="43"/>
      <c r="GIU50" s="43"/>
      <c r="GIV50" s="43"/>
      <c r="GIW50" s="43"/>
      <c r="GIX50" s="43"/>
      <c r="GIY50" s="43"/>
      <c r="GIZ50" s="43"/>
      <c r="GJA50" s="43"/>
      <c r="GJB50" s="43"/>
      <c r="GJC50" s="43"/>
      <c r="GJD50" s="43"/>
      <c r="GJE50" s="43"/>
      <c r="GJF50" s="43"/>
      <c r="GJG50" s="43"/>
      <c r="GJH50" s="43"/>
      <c r="GJI50" s="43"/>
      <c r="GJJ50" s="43"/>
      <c r="GJK50" s="43"/>
      <c r="GJL50" s="43"/>
      <c r="GJM50" s="43"/>
      <c r="GJN50" s="43"/>
      <c r="GJO50" s="43"/>
      <c r="GJP50" s="43"/>
      <c r="GJQ50" s="43"/>
      <c r="GJR50" s="43"/>
      <c r="GJS50" s="43"/>
      <c r="GJT50" s="43"/>
      <c r="GJU50" s="43"/>
      <c r="GJV50" s="43"/>
      <c r="GJW50" s="43"/>
      <c r="GJX50" s="43"/>
      <c r="GJY50" s="43"/>
      <c r="GJZ50" s="43"/>
      <c r="GKA50" s="43"/>
      <c r="GKB50" s="43"/>
      <c r="GKC50" s="43"/>
      <c r="GKD50" s="43"/>
      <c r="GKE50" s="43"/>
      <c r="GKF50" s="43"/>
      <c r="GKG50" s="43"/>
      <c r="GKH50" s="43"/>
      <c r="GKI50" s="43"/>
      <c r="GKJ50" s="43"/>
      <c r="GKK50" s="43"/>
      <c r="GKL50" s="43"/>
      <c r="GKM50" s="43"/>
      <c r="GKN50" s="43"/>
      <c r="GKO50" s="43"/>
      <c r="GKP50" s="43"/>
      <c r="GKQ50" s="43"/>
      <c r="GKR50" s="43"/>
      <c r="GKS50" s="43"/>
      <c r="GKT50" s="43"/>
      <c r="GKU50" s="43"/>
      <c r="GKV50" s="43"/>
      <c r="GKW50" s="43"/>
      <c r="GKX50" s="43"/>
      <c r="GKY50" s="43"/>
      <c r="GKZ50" s="43"/>
      <c r="GLA50" s="43"/>
      <c r="GLB50" s="43"/>
      <c r="GLC50" s="43"/>
      <c r="GLD50" s="43"/>
      <c r="GLE50" s="43"/>
      <c r="GLF50" s="43"/>
      <c r="GLG50" s="43"/>
      <c r="GLH50" s="43"/>
      <c r="GLI50" s="43"/>
      <c r="GLJ50" s="43"/>
      <c r="GLK50" s="43"/>
      <c r="GLL50" s="43"/>
      <c r="GLM50" s="43"/>
      <c r="GLN50" s="43"/>
      <c r="GLO50" s="43"/>
      <c r="GLP50" s="43"/>
      <c r="GLQ50" s="43"/>
      <c r="GLR50" s="43"/>
      <c r="GLS50" s="43"/>
      <c r="GLT50" s="43"/>
      <c r="GLU50" s="43"/>
      <c r="GLV50" s="43"/>
      <c r="GLW50" s="43"/>
      <c r="GLX50" s="43"/>
      <c r="GLY50" s="43"/>
      <c r="GLZ50" s="43"/>
      <c r="GMA50" s="43"/>
      <c r="GMB50" s="43"/>
      <c r="GMC50" s="43"/>
      <c r="GMD50" s="43"/>
      <c r="GME50" s="43"/>
      <c r="GMF50" s="43"/>
      <c r="GMG50" s="43"/>
      <c r="GMH50" s="43"/>
      <c r="GMI50" s="43"/>
      <c r="GMJ50" s="43"/>
      <c r="GMK50" s="43"/>
      <c r="GML50" s="43"/>
      <c r="GMM50" s="43"/>
      <c r="GMN50" s="43"/>
      <c r="GMO50" s="43"/>
      <c r="GMP50" s="43"/>
      <c r="GMQ50" s="43"/>
      <c r="GMR50" s="43"/>
      <c r="GMS50" s="43"/>
      <c r="GMT50" s="43"/>
      <c r="GMU50" s="43"/>
      <c r="GMV50" s="43"/>
      <c r="GMW50" s="43"/>
      <c r="GMX50" s="43"/>
      <c r="GMY50" s="43"/>
      <c r="GMZ50" s="43"/>
      <c r="GNA50" s="43"/>
      <c r="GNB50" s="43"/>
      <c r="GNC50" s="43"/>
      <c r="GND50" s="43"/>
      <c r="GNE50" s="43"/>
      <c r="GNF50" s="43"/>
      <c r="GNG50" s="43"/>
      <c r="GNH50" s="43"/>
      <c r="GNI50" s="43"/>
      <c r="GNJ50" s="43"/>
      <c r="GNK50" s="43"/>
      <c r="GNL50" s="43"/>
      <c r="GNM50" s="43"/>
      <c r="GNN50" s="43"/>
      <c r="GNO50" s="43"/>
      <c r="GNP50" s="43"/>
      <c r="GNQ50" s="43"/>
      <c r="GNR50" s="43"/>
      <c r="GNS50" s="43"/>
      <c r="GNT50" s="43"/>
      <c r="GNU50" s="43"/>
      <c r="GNV50" s="43"/>
      <c r="GNW50" s="43"/>
      <c r="GNX50" s="43"/>
      <c r="GNY50" s="43"/>
      <c r="GNZ50" s="43"/>
      <c r="GOA50" s="43"/>
      <c r="GOB50" s="43"/>
      <c r="GOC50" s="43"/>
      <c r="GOD50" s="43"/>
      <c r="GOE50" s="43"/>
      <c r="GOF50" s="43"/>
      <c r="GOG50" s="43"/>
      <c r="GOH50" s="43"/>
      <c r="GOI50" s="43"/>
      <c r="GOJ50" s="43"/>
      <c r="GOK50" s="43"/>
      <c r="GOL50" s="43"/>
      <c r="GOM50" s="43"/>
      <c r="GON50" s="43"/>
      <c r="GOO50" s="43"/>
      <c r="GOP50" s="43"/>
      <c r="GOQ50" s="43"/>
      <c r="GOR50" s="43"/>
      <c r="GOS50" s="43"/>
      <c r="GOT50" s="43"/>
      <c r="GOU50" s="43"/>
      <c r="GOV50" s="43"/>
      <c r="GOW50" s="43"/>
      <c r="GOX50" s="43"/>
      <c r="GOY50" s="43"/>
      <c r="GOZ50" s="43"/>
      <c r="GPA50" s="43"/>
      <c r="GPB50" s="43"/>
      <c r="GPC50" s="43"/>
      <c r="GPD50" s="43"/>
      <c r="GPE50" s="43"/>
      <c r="GPF50" s="43"/>
      <c r="GPG50" s="43"/>
      <c r="GPH50" s="43"/>
      <c r="GPI50" s="43"/>
      <c r="GPJ50" s="43"/>
      <c r="GPK50" s="43"/>
      <c r="GPL50" s="43"/>
      <c r="GPM50" s="43"/>
      <c r="GPN50" s="43"/>
      <c r="GPO50" s="43"/>
      <c r="GPP50" s="43"/>
      <c r="GPQ50" s="43"/>
      <c r="GPR50" s="43"/>
      <c r="GPS50" s="43"/>
      <c r="GPT50" s="43"/>
      <c r="GPU50" s="43"/>
      <c r="GPV50" s="43"/>
      <c r="GPW50" s="43"/>
      <c r="GPX50" s="43"/>
      <c r="GPY50" s="43"/>
      <c r="GPZ50" s="43"/>
      <c r="GQA50" s="43"/>
      <c r="GQB50" s="43"/>
      <c r="GQC50" s="43"/>
      <c r="GQD50" s="43"/>
      <c r="GQE50" s="43"/>
      <c r="GQF50" s="43"/>
      <c r="GQG50" s="43"/>
      <c r="GQH50" s="43"/>
      <c r="GQI50" s="43"/>
      <c r="GQJ50" s="43"/>
      <c r="GQK50" s="43"/>
      <c r="GQL50" s="43"/>
      <c r="GQM50" s="43"/>
      <c r="GQN50" s="43"/>
      <c r="GQO50" s="43"/>
      <c r="GQP50" s="43"/>
      <c r="GQQ50" s="43"/>
      <c r="GQR50" s="43"/>
      <c r="GQS50" s="43"/>
      <c r="GQT50" s="43"/>
      <c r="GQU50" s="43"/>
      <c r="GQV50" s="43"/>
      <c r="GQW50" s="43"/>
      <c r="GQX50" s="43"/>
      <c r="GQY50" s="43"/>
      <c r="GQZ50" s="43"/>
      <c r="GRA50" s="43"/>
      <c r="GRB50" s="43"/>
      <c r="GRC50" s="43"/>
      <c r="GRD50" s="43"/>
      <c r="GRE50" s="43"/>
      <c r="GRF50" s="43"/>
      <c r="GRG50" s="43"/>
      <c r="GRH50" s="43"/>
      <c r="GRI50" s="43"/>
      <c r="GRJ50" s="43"/>
      <c r="GRK50" s="43"/>
      <c r="GRL50" s="43"/>
      <c r="GRM50" s="43"/>
      <c r="GRN50" s="43"/>
      <c r="GRO50" s="43"/>
      <c r="GRP50" s="43"/>
      <c r="GRQ50" s="43"/>
      <c r="GRR50" s="43"/>
      <c r="GRS50" s="43"/>
      <c r="GRT50" s="43"/>
      <c r="GRU50" s="43"/>
      <c r="GRV50" s="43"/>
      <c r="GRW50" s="43"/>
      <c r="GRX50" s="43"/>
      <c r="GRY50" s="43"/>
      <c r="GRZ50" s="43"/>
      <c r="GSA50" s="43"/>
      <c r="GSB50" s="43"/>
      <c r="GSC50" s="43"/>
      <c r="GSD50" s="43"/>
      <c r="GSE50" s="43"/>
      <c r="GSF50" s="43"/>
      <c r="GSG50" s="43"/>
      <c r="GSH50" s="43"/>
      <c r="GSI50" s="43"/>
      <c r="GSJ50" s="43"/>
      <c r="GSK50" s="43"/>
      <c r="GSL50" s="43"/>
      <c r="GSM50" s="43"/>
      <c r="GSN50" s="43"/>
      <c r="GSO50" s="43"/>
      <c r="GSP50" s="43"/>
      <c r="GSQ50" s="43"/>
      <c r="GSR50" s="43"/>
      <c r="GSS50" s="43"/>
      <c r="GST50" s="43"/>
      <c r="GSU50" s="43"/>
      <c r="GSV50" s="43"/>
      <c r="GSW50" s="43"/>
      <c r="GSX50" s="43"/>
      <c r="GSY50" s="43"/>
      <c r="GSZ50" s="43"/>
      <c r="GTA50" s="43"/>
      <c r="GTB50" s="43"/>
      <c r="GTC50" s="43"/>
      <c r="GTD50" s="43"/>
      <c r="GTE50" s="43"/>
      <c r="GTF50" s="43"/>
      <c r="GTG50" s="43"/>
      <c r="GTH50" s="43"/>
      <c r="GTI50" s="43"/>
      <c r="GTJ50" s="43"/>
      <c r="GTK50" s="43"/>
      <c r="GTL50" s="43"/>
      <c r="GTM50" s="43"/>
      <c r="GTN50" s="43"/>
      <c r="GTO50" s="43"/>
      <c r="GTP50" s="43"/>
      <c r="GTQ50" s="43"/>
      <c r="GTR50" s="43"/>
      <c r="GTS50" s="43"/>
      <c r="GTT50" s="43"/>
      <c r="GTU50" s="43"/>
      <c r="GTV50" s="43"/>
      <c r="GTW50" s="43"/>
      <c r="GTX50" s="43"/>
      <c r="GTY50" s="43"/>
      <c r="GTZ50" s="43"/>
      <c r="GUA50" s="43"/>
      <c r="GUB50" s="43"/>
      <c r="GUC50" s="43"/>
      <c r="GUD50" s="43"/>
      <c r="GUE50" s="43"/>
      <c r="GUF50" s="43"/>
      <c r="GUG50" s="43"/>
      <c r="GUH50" s="43"/>
      <c r="GUI50" s="43"/>
      <c r="GUJ50" s="43"/>
      <c r="GUK50" s="43"/>
      <c r="GUL50" s="43"/>
      <c r="GUM50" s="43"/>
      <c r="GUN50" s="43"/>
      <c r="GUO50" s="43"/>
      <c r="GUP50" s="43"/>
      <c r="GUQ50" s="43"/>
      <c r="GUR50" s="43"/>
      <c r="GUS50" s="43"/>
      <c r="GUT50" s="43"/>
      <c r="GUU50" s="43"/>
      <c r="GUV50" s="43"/>
      <c r="GUW50" s="43"/>
      <c r="GUX50" s="43"/>
      <c r="GUY50" s="43"/>
      <c r="GUZ50" s="43"/>
      <c r="GVA50" s="43"/>
      <c r="GVB50" s="43"/>
      <c r="GVC50" s="43"/>
      <c r="GVD50" s="43"/>
      <c r="GVE50" s="43"/>
      <c r="GVF50" s="43"/>
      <c r="GVG50" s="43"/>
      <c r="GVH50" s="43"/>
      <c r="GVI50" s="43"/>
      <c r="GVJ50" s="43"/>
      <c r="GVK50" s="43"/>
      <c r="GVL50" s="43"/>
      <c r="GVM50" s="43"/>
      <c r="GVN50" s="43"/>
      <c r="GVO50" s="43"/>
      <c r="GVP50" s="43"/>
      <c r="GVQ50" s="43"/>
      <c r="GVR50" s="43"/>
      <c r="GVS50" s="43"/>
      <c r="GVT50" s="43"/>
      <c r="GVU50" s="43"/>
      <c r="GVV50" s="43"/>
      <c r="GVW50" s="43"/>
      <c r="GVX50" s="43"/>
      <c r="GVY50" s="43"/>
      <c r="GVZ50" s="43"/>
      <c r="GWA50" s="43"/>
      <c r="GWB50" s="43"/>
      <c r="GWC50" s="43"/>
      <c r="GWD50" s="43"/>
      <c r="GWE50" s="43"/>
      <c r="GWF50" s="43"/>
      <c r="GWG50" s="43"/>
      <c r="GWH50" s="43"/>
      <c r="GWI50" s="43"/>
      <c r="GWJ50" s="43"/>
      <c r="GWK50" s="43"/>
      <c r="GWL50" s="43"/>
      <c r="GWM50" s="43"/>
      <c r="GWN50" s="43"/>
      <c r="GWO50" s="43"/>
      <c r="GWP50" s="43"/>
      <c r="GWQ50" s="43"/>
      <c r="GWR50" s="43"/>
      <c r="GWS50" s="43"/>
      <c r="GWT50" s="43"/>
      <c r="GWU50" s="43"/>
      <c r="GWV50" s="43"/>
      <c r="GWW50" s="43"/>
      <c r="GWX50" s="43"/>
      <c r="GWY50" s="43"/>
      <c r="GWZ50" s="43"/>
      <c r="GXA50" s="43"/>
      <c r="GXB50" s="43"/>
      <c r="GXC50" s="43"/>
      <c r="GXD50" s="43"/>
      <c r="GXE50" s="43"/>
      <c r="GXF50" s="43"/>
      <c r="GXG50" s="43"/>
      <c r="GXH50" s="43"/>
      <c r="GXI50" s="43"/>
      <c r="GXJ50" s="43"/>
      <c r="GXK50" s="43"/>
      <c r="GXL50" s="43"/>
      <c r="GXM50" s="43"/>
      <c r="GXN50" s="43"/>
      <c r="GXO50" s="43"/>
      <c r="GXP50" s="43"/>
      <c r="GXQ50" s="43"/>
      <c r="GXR50" s="43"/>
      <c r="GXS50" s="43"/>
      <c r="GXT50" s="43"/>
      <c r="GXU50" s="43"/>
      <c r="GXV50" s="43"/>
      <c r="GXW50" s="43"/>
      <c r="GXX50" s="43"/>
      <c r="GXY50" s="43"/>
      <c r="GXZ50" s="43"/>
      <c r="GYA50" s="43"/>
      <c r="GYB50" s="43"/>
      <c r="GYC50" s="43"/>
      <c r="GYD50" s="43"/>
      <c r="GYE50" s="43"/>
      <c r="GYF50" s="43"/>
      <c r="GYG50" s="43"/>
      <c r="GYH50" s="43"/>
      <c r="GYI50" s="43"/>
      <c r="GYJ50" s="43"/>
      <c r="GYK50" s="43"/>
      <c r="GYL50" s="43"/>
      <c r="GYM50" s="43"/>
      <c r="GYN50" s="43"/>
      <c r="GYO50" s="43"/>
      <c r="GYP50" s="43"/>
      <c r="GYQ50" s="43"/>
      <c r="GYR50" s="43"/>
      <c r="GYS50" s="43"/>
      <c r="GYT50" s="43"/>
      <c r="GYU50" s="43"/>
      <c r="GYV50" s="43"/>
      <c r="GYW50" s="43"/>
      <c r="GYX50" s="43"/>
      <c r="GYY50" s="43"/>
      <c r="GYZ50" s="43"/>
      <c r="GZA50" s="43"/>
      <c r="GZB50" s="43"/>
      <c r="GZC50" s="43"/>
      <c r="GZD50" s="43"/>
      <c r="GZE50" s="43"/>
      <c r="GZF50" s="43"/>
      <c r="GZG50" s="43"/>
      <c r="GZH50" s="43"/>
      <c r="GZI50" s="43"/>
      <c r="GZJ50" s="43"/>
      <c r="GZK50" s="43"/>
      <c r="GZL50" s="43"/>
      <c r="GZM50" s="43"/>
      <c r="GZN50" s="43"/>
      <c r="GZO50" s="43"/>
      <c r="GZP50" s="43"/>
      <c r="GZQ50" s="43"/>
      <c r="GZR50" s="43"/>
      <c r="GZS50" s="43"/>
      <c r="GZT50" s="43"/>
      <c r="GZU50" s="43"/>
      <c r="GZV50" s="43"/>
      <c r="GZW50" s="43"/>
      <c r="GZX50" s="43"/>
      <c r="GZY50" s="43"/>
      <c r="GZZ50" s="43"/>
      <c r="HAA50" s="43"/>
      <c r="HAB50" s="43"/>
      <c r="HAC50" s="43"/>
      <c r="HAD50" s="43"/>
      <c r="HAE50" s="43"/>
      <c r="HAF50" s="43"/>
      <c r="HAG50" s="43"/>
      <c r="HAH50" s="43"/>
      <c r="HAI50" s="43"/>
      <c r="HAJ50" s="43"/>
      <c r="HAK50" s="43"/>
      <c r="HAL50" s="43"/>
      <c r="HAM50" s="43"/>
      <c r="HAN50" s="43"/>
      <c r="HAO50" s="43"/>
      <c r="HAP50" s="43"/>
      <c r="HAQ50" s="43"/>
      <c r="HAR50" s="43"/>
      <c r="HAS50" s="43"/>
      <c r="HAT50" s="43"/>
      <c r="HAU50" s="43"/>
      <c r="HAV50" s="43"/>
      <c r="HAW50" s="43"/>
      <c r="HAX50" s="43"/>
      <c r="HAY50" s="43"/>
      <c r="HAZ50" s="43"/>
      <c r="HBA50" s="43"/>
      <c r="HBB50" s="43"/>
      <c r="HBC50" s="43"/>
      <c r="HBD50" s="43"/>
      <c r="HBE50" s="43"/>
      <c r="HBF50" s="43"/>
      <c r="HBG50" s="43"/>
      <c r="HBH50" s="43"/>
      <c r="HBI50" s="43"/>
      <c r="HBJ50" s="43"/>
      <c r="HBK50" s="43"/>
      <c r="HBL50" s="43"/>
      <c r="HBM50" s="43"/>
      <c r="HBN50" s="43"/>
      <c r="HBO50" s="43"/>
      <c r="HBP50" s="43"/>
      <c r="HBQ50" s="43"/>
      <c r="HBR50" s="43"/>
      <c r="HBS50" s="43"/>
      <c r="HBT50" s="43"/>
      <c r="HBU50" s="43"/>
      <c r="HBV50" s="43"/>
      <c r="HBW50" s="43"/>
      <c r="HBX50" s="43"/>
      <c r="HBY50" s="43"/>
      <c r="HBZ50" s="43"/>
      <c r="HCA50" s="43"/>
      <c r="HCB50" s="43"/>
      <c r="HCC50" s="43"/>
      <c r="HCD50" s="43"/>
      <c r="HCE50" s="43"/>
      <c r="HCF50" s="43"/>
      <c r="HCG50" s="43"/>
      <c r="HCH50" s="43"/>
      <c r="HCI50" s="43"/>
      <c r="HCJ50" s="43"/>
      <c r="HCK50" s="43"/>
      <c r="HCL50" s="43"/>
      <c r="HCM50" s="43"/>
      <c r="HCN50" s="43"/>
      <c r="HCO50" s="43"/>
      <c r="HCP50" s="43"/>
      <c r="HCQ50" s="43"/>
      <c r="HCR50" s="43"/>
      <c r="HCS50" s="43"/>
      <c r="HCT50" s="43"/>
      <c r="HCU50" s="43"/>
      <c r="HCV50" s="43"/>
      <c r="HCW50" s="43"/>
      <c r="HCX50" s="43"/>
      <c r="HCY50" s="43"/>
      <c r="HCZ50" s="43"/>
      <c r="HDA50" s="43"/>
      <c r="HDB50" s="43"/>
      <c r="HDC50" s="43"/>
      <c r="HDD50" s="43"/>
      <c r="HDE50" s="43"/>
      <c r="HDF50" s="43"/>
      <c r="HDG50" s="43"/>
      <c r="HDH50" s="43"/>
      <c r="HDI50" s="43"/>
      <c r="HDJ50" s="43"/>
      <c r="HDK50" s="43"/>
      <c r="HDL50" s="43"/>
      <c r="HDM50" s="43"/>
      <c r="HDN50" s="43"/>
      <c r="HDO50" s="43"/>
      <c r="HDP50" s="43"/>
      <c r="HDQ50" s="43"/>
      <c r="HDR50" s="43"/>
      <c r="HDS50" s="43"/>
      <c r="HDT50" s="43"/>
      <c r="HDU50" s="43"/>
      <c r="HDV50" s="43"/>
      <c r="HDW50" s="43"/>
      <c r="HDX50" s="43"/>
      <c r="HDY50" s="43"/>
      <c r="HDZ50" s="43"/>
      <c r="HEA50" s="43"/>
      <c r="HEB50" s="43"/>
      <c r="HEC50" s="43"/>
      <c r="HED50" s="43"/>
      <c r="HEE50" s="43"/>
      <c r="HEF50" s="43"/>
      <c r="HEG50" s="43"/>
      <c r="HEH50" s="43"/>
      <c r="HEI50" s="43"/>
      <c r="HEJ50" s="43"/>
      <c r="HEK50" s="43"/>
      <c r="HEL50" s="43"/>
      <c r="HEM50" s="43"/>
      <c r="HEN50" s="43"/>
      <c r="HEO50" s="43"/>
      <c r="HEP50" s="43"/>
      <c r="HEQ50" s="43"/>
      <c r="HER50" s="43"/>
      <c r="HES50" s="43"/>
      <c r="HET50" s="43"/>
      <c r="HEU50" s="43"/>
      <c r="HEV50" s="43"/>
      <c r="HEW50" s="43"/>
      <c r="HEX50" s="43"/>
      <c r="HEY50" s="43"/>
      <c r="HEZ50" s="43"/>
      <c r="HFA50" s="43"/>
      <c r="HFB50" s="43"/>
      <c r="HFC50" s="43"/>
      <c r="HFD50" s="43"/>
      <c r="HFE50" s="43"/>
      <c r="HFF50" s="43"/>
      <c r="HFG50" s="43"/>
      <c r="HFH50" s="43"/>
      <c r="HFI50" s="43"/>
      <c r="HFJ50" s="43"/>
      <c r="HFK50" s="43"/>
      <c r="HFL50" s="43"/>
      <c r="HFM50" s="43"/>
      <c r="HFN50" s="43"/>
      <c r="HFO50" s="43"/>
      <c r="HFP50" s="43"/>
      <c r="HFQ50" s="43"/>
      <c r="HFR50" s="43"/>
      <c r="HFS50" s="43"/>
      <c r="HFT50" s="43"/>
      <c r="HFU50" s="43"/>
      <c r="HFV50" s="43"/>
      <c r="HFW50" s="43"/>
      <c r="HFX50" s="43"/>
      <c r="HFY50" s="43"/>
      <c r="HFZ50" s="43"/>
      <c r="HGA50" s="43"/>
      <c r="HGB50" s="43"/>
      <c r="HGC50" s="43"/>
      <c r="HGD50" s="43"/>
      <c r="HGE50" s="43"/>
      <c r="HGF50" s="43"/>
      <c r="HGG50" s="43"/>
      <c r="HGH50" s="43"/>
      <c r="HGI50" s="43"/>
      <c r="HGJ50" s="43"/>
      <c r="HGK50" s="43"/>
      <c r="HGL50" s="43"/>
      <c r="HGM50" s="43"/>
      <c r="HGN50" s="43"/>
      <c r="HGO50" s="43"/>
      <c r="HGP50" s="43"/>
      <c r="HGQ50" s="43"/>
      <c r="HGR50" s="43"/>
      <c r="HGS50" s="43"/>
      <c r="HGT50" s="43"/>
      <c r="HGU50" s="43"/>
      <c r="HGV50" s="43"/>
      <c r="HGW50" s="43"/>
      <c r="HGX50" s="43"/>
      <c r="HGY50" s="43"/>
      <c r="HGZ50" s="43"/>
      <c r="HHA50" s="43"/>
      <c r="HHB50" s="43"/>
      <c r="HHC50" s="43"/>
      <c r="HHD50" s="43"/>
      <c r="HHE50" s="43"/>
      <c r="HHF50" s="43"/>
      <c r="HHG50" s="43"/>
      <c r="HHH50" s="43"/>
      <c r="HHI50" s="43"/>
      <c r="HHJ50" s="43"/>
      <c r="HHK50" s="43"/>
      <c r="HHL50" s="43"/>
      <c r="HHM50" s="43"/>
      <c r="HHN50" s="43"/>
      <c r="HHO50" s="43"/>
      <c r="HHP50" s="43"/>
      <c r="HHQ50" s="43"/>
      <c r="HHR50" s="43"/>
      <c r="HHS50" s="43"/>
      <c r="HHT50" s="43"/>
      <c r="HHU50" s="43"/>
      <c r="HHV50" s="43"/>
      <c r="HHW50" s="43"/>
      <c r="HHX50" s="43"/>
      <c r="HHY50" s="43"/>
      <c r="HHZ50" s="43"/>
      <c r="HIA50" s="43"/>
      <c r="HIB50" s="43"/>
      <c r="HIC50" s="43"/>
      <c r="HID50" s="43"/>
      <c r="HIE50" s="43"/>
      <c r="HIF50" s="43"/>
      <c r="HIG50" s="43"/>
      <c r="HIH50" s="43"/>
      <c r="HII50" s="43"/>
      <c r="HIJ50" s="43"/>
      <c r="HIK50" s="43"/>
      <c r="HIL50" s="43"/>
      <c r="HIM50" s="43"/>
      <c r="HIN50" s="43"/>
      <c r="HIO50" s="43"/>
      <c r="HIP50" s="43"/>
      <c r="HIQ50" s="43"/>
      <c r="HIR50" s="43"/>
      <c r="HIS50" s="43"/>
      <c r="HIT50" s="43"/>
      <c r="HIU50" s="43"/>
      <c r="HIV50" s="43"/>
      <c r="HIW50" s="43"/>
      <c r="HIX50" s="43"/>
      <c r="HIY50" s="43"/>
      <c r="HIZ50" s="43"/>
      <c r="HJA50" s="43"/>
      <c r="HJB50" s="43"/>
      <c r="HJC50" s="43"/>
      <c r="HJD50" s="43"/>
      <c r="HJE50" s="43"/>
      <c r="HJF50" s="43"/>
      <c r="HJG50" s="43"/>
      <c r="HJH50" s="43"/>
      <c r="HJI50" s="43"/>
      <c r="HJJ50" s="43"/>
      <c r="HJK50" s="43"/>
      <c r="HJL50" s="43"/>
      <c r="HJM50" s="43"/>
      <c r="HJN50" s="43"/>
      <c r="HJO50" s="43"/>
      <c r="HJP50" s="43"/>
      <c r="HJQ50" s="43"/>
      <c r="HJR50" s="43"/>
      <c r="HJS50" s="43"/>
      <c r="HJT50" s="43"/>
      <c r="HJU50" s="43"/>
      <c r="HJV50" s="43"/>
      <c r="HJW50" s="43"/>
      <c r="HJX50" s="43"/>
      <c r="HJY50" s="43"/>
      <c r="HJZ50" s="43"/>
      <c r="HKA50" s="43"/>
      <c r="HKB50" s="43"/>
      <c r="HKC50" s="43"/>
      <c r="HKD50" s="43"/>
      <c r="HKE50" s="43"/>
      <c r="HKF50" s="43"/>
      <c r="HKG50" s="43"/>
      <c r="HKH50" s="43"/>
      <c r="HKI50" s="43"/>
      <c r="HKJ50" s="43"/>
      <c r="HKK50" s="43"/>
      <c r="HKL50" s="43"/>
      <c r="HKM50" s="43"/>
      <c r="HKN50" s="43"/>
      <c r="HKO50" s="43"/>
      <c r="HKP50" s="43"/>
      <c r="HKQ50" s="43"/>
      <c r="HKR50" s="43"/>
      <c r="HKS50" s="43"/>
      <c r="HKT50" s="43"/>
      <c r="HKU50" s="43"/>
      <c r="HKV50" s="43"/>
      <c r="HKW50" s="43"/>
      <c r="HKX50" s="43"/>
      <c r="HKY50" s="43"/>
      <c r="HKZ50" s="43"/>
      <c r="HLA50" s="43"/>
      <c r="HLB50" s="43"/>
      <c r="HLC50" s="43"/>
      <c r="HLD50" s="43"/>
      <c r="HLE50" s="43"/>
      <c r="HLF50" s="43"/>
      <c r="HLG50" s="43"/>
      <c r="HLH50" s="43"/>
      <c r="HLI50" s="43"/>
      <c r="HLJ50" s="43"/>
      <c r="HLK50" s="43"/>
      <c r="HLL50" s="43"/>
      <c r="HLM50" s="43"/>
      <c r="HLN50" s="43"/>
      <c r="HLO50" s="43"/>
      <c r="HLP50" s="43"/>
      <c r="HLQ50" s="43"/>
      <c r="HLR50" s="43"/>
      <c r="HLS50" s="43"/>
      <c r="HLT50" s="43"/>
      <c r="HLU50" s="43"/>
      <c r="HLV50" s="43"/>
      <c r="HLW50" s="43"/>
      <c r="HLX50" s="43"/>
      <c r="HLY50" s="43"/>
      <c r="HLZ50" s="43"/>
      <c r="HMA50" s="43"/>
      <c r="HMB50" s="43"/>
      <c r="HMC50" s="43"/>
      <c r="HMD50" s="43"/>
      <c r="HME50" s="43"/>
      <c r="HMF50" s="43"/>
      <c r="HMG50" s="43"/>
      <c r="HMH50" s="43"/>
      <c r="HMI50" s="43"/>
      <c r="HMJ50" s="43"/>
      <c r="HMK50" s="43"/>
      <c r="HML50" s="43"/>
      <c r="HMM50" s="43"/>
      <c r="HMN50" s="43"/>
      <c r="HMO50" s="43"/>
      <c r="HMP50" s="43"/>
      <c r="HMQ50" s="43"/>
      <c r="HMR50" s="43"/>
      <c r="HMS50" s="43"/>
      <c r="HMT50" s="43"/>
      <c r="HMU50" s="43"/>
      <c r="HMV50" s="43"/>
      <c r="HMW50" s="43"/>
      <c r="HMX50" s="43"/>
      <c r="HMY50" s="43"/>
      <c r="HMZ50" s="43"/>
      <c r="HNA50" s="43"/>
      <c r="HNB50" s="43"/>
      <c r="HNC50" s="43"/>
      <c r="HND50" s="43"/>
      <c r="HNE50" s="43"/>
      <c r="HNF50" s="43"/>
      <c r="HNG50" s="43"/>
      <c r="HNH50" s="43"/>
      <c r="HNI50" s="43"/>
      <c r="HNJ50" s="43"/>
      <c r="HNK50" s="43"/>
      <c r="HNL50" s="43"/>
      <c r="HNM50" s="43"/>
      <c r="HNN50" s="43"/>
      <c r="HNO50" s="43"/>
      <c r="HNP50" s="43"/>
      <c r="HNQ50" s="43"/>
      <c r="HNR50" s="43"/>
      <c r="HNS50" s="43"/>
      <c r="HNT50" s="43"/>
      <c r="HNU50" s="43"/>
      <c r="HNV50" s="43"/>
      <c r="HNW50" s="43"/>
      <c r="HNX50" s="43"/>
      <c r="HNY50" s="43"/>
      <c r="HNZ50" s="43"/>
      <c r="HOA50" s="43"/>
      <c r="HOB50" s="43"/>
      <c r="HOC50" s="43"/>
      <c r="HOD50" s="43"/>
      <c r="HOE50" s="43"/>
      <c r="HOF50" s="43"/>
      <c r="HOG50" s="43"/>
      <c r="HOH50" s="43"/>
      <c r="HOI50" s="43"/>
      <c r="HOJ50" s="43"/>
      <c r="HOK50" s="43"/>
      <c r="HOL50" s="43"/>
      <c r="HOM50" s="43"/>
      <c r="HON50" s="43"/>
      <c r="HOO50" s="43"/>
      <c r="HOP50" s="43"/>
      <c r="HOQ50" s="43"/>
      <c r="HOR50" s="43"/>
      <c r="HOS50" s="43"/>
      <c r="HOT50" s="43"/>
      <c r="HOU50" s="43"/>
      <c r="HOV50" s="43"/>
      <c r="HOW50" s="43"/>
      <c r="HOX50" s="43"/>
      <c r="HOY50" s="43"/>
      <c r="HOZ50" s="43"/>
      <c r="HPA50" s="43"/>
      <c r="HPB50" s="43"/>
      <c r="HPC50" s="43"/>
      <c r="HPD50" s="43"/>
      <c r="HPE50" s="43"/>
      <c r="HPF50" s="43"/>
      <c r="HPG50" s="43"/>
      <c r="HPH50" s="43"/>
      <c r="HPI50" s="43"/>
      <c r="HPJ50" s="43"/>
      <c r="HPK50" s="43"/>
      <c r="HPL50" s="43"/>
      <c r="HPM50" s="43"/>
      <c r="HPN50" s="43"/>
      <c r="HPO50" s="43"/>
      <c r="HPP50" s="43"/>
      <c r="HPQ50" s="43"/>
      <c r="HPR50" s="43"/>
      <c r="HPS50" s="43"/>
      <c r="HPT50" s="43"/>
      <c r="HPU50" s="43"/>
      <c r="HPV50" s="43"/>
      <c r="HPW50" s="43"/>
      <c r="HPX50" s="43"/>
      <c r="HPY50" s="43"/>
      <c r="HPZ50" s="43"/>
      <c r="HQA50" s="43"/>
      <c r="HQB50" s="43"/>
      <c r="HQC50" s="43"/>
      <c r="HQD50" s="43"/>
      <c r="HQE50" s="43"/>
      <c r="HQF50" s="43"/>
      <c r="HQG50" s="43"/>
      <c r="HQH50" s="43"/>
      <c r="HQI50" s="43"/>
      <c r="HQJ50" s="43"/>
      <c r="HQK50" s="43"/>
      <c r="HQL50" s="43"/>
      <c r="HQM50" s="43"/>
      <c r="HQN50" s="43"/>
      <c r="HQO50" s="43"/>
      <c r="HQP50" s="43"/>
      <c r="HQQ50" s="43"/>
      <c r="HQR50" s="43"/>
      <c r="HQS50" s="43"/>
      <c r="HQT50" s="43"/>
      <c r="HQU50" s="43"/>
      <c r="HQV50" s="43"/>
      <c r="HQW50" s="43"/>
      <c r="HQX50" s="43"/>
      <c r="HQY50" s="43"/>
      <c r="HQZ50" s="43"/>
      <c r="HRA50" s="43"/>
      <c r="HRB50" s="43"/>
      <c r="HRC50" s="43"/>
      <c r="HRD50" s="43"/>
      <c r="HRE50" s="43"/>
      <c r="HRF50" s="43"/>
      <c r="HRG50" s="43"/>
      <c r="HRH50" s="43"/>
      <c r="HRI50" s="43"/>
      <c r="HRJ50" s="43"/>
      <c r="HRK50" s="43"/>
      <c r="HRL50" s="43"/>
      <c r="HRM50" s="43"/>
      <c r="HRN50" s="43"/>
      <c r="HRO50" s="43"/>
      <c r="HRP50" s="43"/>
      <c r="HRQ50" s="43"/>
      <c r="HRR50" s="43"/>
      <c r="HRS50" s="43"/>
      <c r="HRT50" s="43"/>
      <c r="HRU50" s="43"/>
      <c r="HRV50" s="43"/>
      <c r="HRW50" s="43"/>
      <c r="HRX50" s="43"/>
      <c r="HRY50" s="43"/>
      <c r="HRZ50" s="43"/>
      <c r="HSA50" s="43"/>
      <c r="HSB50" s="43"/>
      <c r="HSC50" s="43"/>
      <c r="HSD50" s="43"/>
      <c r="HSE50" s="43"/>
      <c r="HSF50" s="43"/>
      <c r="HSG50" s="43"/>
      <c r="HSH50" s="43"/>
      <c r="HSI50" s="43"/>
      <c r="HSJ50" s="43"/>
      <c r="HSK50" s="43"/>
      <c r="HSL50" s="43"/>
      <c r="HSM50" s="43"/>
      <c r="HSN50" s="43"/>
      <c r="HSO50" s="43"/>
      <c r="HSP50" s="43"/>
      <c r="HSQ50" s="43"/>
      <c r="HSR50" s="43"/>
      <c r="HSS50" s="43"/>
      <c r="HST50" s="43"/>
      <c r="HSU50" s="43"/>
      <c r="HSV50" s="43"/>
      <c r="HSW50" s="43"/>
      <c r="HSX50" s="43"/>
      <c r="HSY50" s="43"/>
      <c r="HSZ50" s="43"/>
      <c r="HTA50" s="43"/>
      <c r="HTB50" s="43"/>
      <c r="HTC50" s="43"/>
      <c r="HTD50" s="43"/>
      <c r="HTE50" s="43"/>
      <c r="HTF50" s="43"/>
      <c r="HTG50" s="43"/>
      <c r="HTH50" s="43"/>
      <c r="HTI50" s="43"/>
      <c r="HTJ50" s="43"/>
      <c r="HTK50" s="43"/>
      <c r="HTL50" s="43"/>
      <c r="HTM50" s="43"/>
      <c r="HTN50" s="43"/>
      <c r="HTO50" s="43"/>
      <c r="HTP50" s="43"/>
      <c r="HTQ50" s="43"/>
      <c r="HTR50" s="43"/>
      <c r="HTS50" s="43"/>
      <c r="HTT50" s="43"/>
      <c r="HTU50" s="43"/>
      <c r="HTV50" s="43"/>
      <c r="HTW50" s="43"/>
      <c r="HTX50" s="43"/>
      <c r="HTY50" s="43"/>
      <c r="HTZ50" s="43"/>
      <c r="HUA50" s="43"/>
      <c r="HUB50" s="43"/>
      <c r="HUC50" s="43"/>
      <c r="HUD50" s="43"/>
      <c r="HUE50" s="43"/>
      <c r="HUF50" s="43"/>
      <c r="HUG50" s="43"/>
      <c r="HUH50" s="43"/>
      <c r="HUI50" s="43"/>
      <c r="HUJ50" s="43"/>
      <c r="HUK50" s="43"/>
      <c r="HUL50" s="43"/>
      <c r="HUM50" s="43"/>
      <c r="HUN50" s="43"/>
      <c r="HUO50" s="43"/>
      <c r="HUP50" s="43"/>
      <c r="HUQ50" s="43"/>
      <c r="HUR50" s="43"/>
      <c r="HUS50" s="43"/>
      <c r="HUT50" s="43"/>
      <c r="HUU50" s="43"/>
      <c r="HUV50" s="43"/>
      <c r="HUW50" s="43"/>
      <c r="HUX50" s="43"/>
      <c r="HUY50" s="43"/>
      <c r="HUZ50" s="43"/>
      <c r="HVA50" s="43"/>
      <c r="HVB50" s="43"/>
      <c r="HVC50" s="43"/>
      <c r="HVD50" s="43"/>
      <c r="HVE50" s="43"/>
      <c r="HVF50" s="43"/>
      <c r="HVG50" s="43"/>
      <c r="HVH50" s="43"/>
      <c r="HVI50" s="43"/>
      <c r="HVJ50" s="43"/>
      <c r="HVK50" s="43"/>
      <c r="HVL50" s="43"/>
      <c r="HVM50" s="43"/>
      <c r="HVN50" s="43"/>
      <c r="HVO50" s="43"/>
      <c r="HVP50" s="43"/>
      <c r="HVQ50" s="43"/>
      <c r="HVR50" s="43"/>
      <c r="HVS50" s="43"/>
      <c r="HVT50" s="43"/>
      <c r="HVU50" s="43"/>
      <c r="HVV50" s="43"/>
      <c r="HVW50" s="43"/>
      <c r="HVX50" s="43"/>
      <c r="HVY50" s="43"/>
      <c r="HVZ50" s="43"/>
      <c r="HWA50" s="43"/>
      <c r="HWB50" s="43"/>
      <c r="HWC50" s="43"/>
      <c r="HWD50" s="43"/>
      <c r="HWE50" s="43"/>
      <c r="HWF50" s="43"/>
      <c r="HWG50" s="43"/>
      <c r="HWH50" s="43"/>
      <c r="HWI50" s="43"/>
      <c r="HWJ50" s="43"/>
      <c r="HWK50" s="43"/>
      <c r="HWL50" s="43"/>
      <c r="HWM50" s="43"/>
      <c r="HWN50" s="43"/>
      <c r="HWO50" s="43"/>
      <c r="HWP50" s="43"/>
      <c r="HWQ50" s="43"/>
      <c r="HWR50" s="43"/>
      <c r="HWS50" s="43"/>
      <c r="HWT50" s="43"/>
      <c r="HWU50" s="43"/>
      <c r="HWV50" s="43"/>
      <c r="HWW50" s="43"/>
      <c r="HWX50" s="43"/>
      <c r="HWY50" s="43"/>
      <c r="HWZ50" s="43"/>
      <c r="HXA50" s="43"/>
      <c r="HXB50" s="43"/>
      <c r="HXC50" s="43"/>
      <c r="HXD50" s="43"/>
      <c r="HXE50" s="43"/>
      <c r="HXF50" s="43"/>
      <c r="HXG50" s="43"/>
      <c r="HXH50" s="43"/>
      <c r="HXI50" s="43"/>
      <c r="HXJ50" s="43"/>
      <c r="HXK50" s="43"/>
      <c r="HXL50" s="43"/>
      <c r="HXM50" s="43"/>
      <c r="HXN50" s="43"/>
      <c r="HXO50" s="43"/>
      <c r="HXP50" s="43"/>
      <c r="HXQ50" s="43"/>
      <c r="HXR50" s="43"/>
      <c r="HXS50" s="43"/>
      <c r="HXT50" s="43"/>
      <c r="HXU50" s="43"/>
      <c r="HXV50" s="43"/>
      <c r="HXW50" s="43"/>
      <c r="HXX50" s="43"/>
      <c r="HXY50" s="43"/>
      <c r="HXZ50" s="43"/>
      <c r="HYA50" s="43"/>
      <c r="HYB50" s="43"/>
      <c r="HYC50" s="43"/>
      <c r="HYD50" s="43"/>
      <c r="HYE50" s="43"/>
      <c r="HYF50" s="43"/>
      <c r="HYG50" s="43"/>
      <c r="HYH50" s="43"/>
      <c r="HYI50" s="43"/>
      <c r="HYJ50" s="43"/>
      <c r="HYK50" s="43"/>
      <c r="HYL50" s="43"/>
      <c r="HYM50" s="43"/>
      <c r="HYN50" s="43"/>
      <c r="HYO50" s="43"/>
      <c r="HYP50" s="43"/>
      <c r="HYQ50" s="43"/>
      <c r="HYR50" s="43"/>
      <c r="HYS50" s="43"/>
      <c r="HYT50" s="43"/>
      <c r="HYU50" s="43"/>
      <c r="HYV50" s="43"/>
      <c r="HYW50" s="43"/>
      <c r="HYX50" s="43"/>
      <c r="HYY50" s="43"/>
      <c r="HYZ50" s="43"/>
      <c r="HZA50" s="43"/>
      <c r="HZB50" s="43"/>
      <c r="HZC50" s="43"/>
      <c r="HZD50" s="43"/>
      <c r="HZE50" s="43"/>
      <c r="HZF50" s="43"/>
      <c r="HZG50" s="43"/>
      <c r="HZH50" s="43"/>
      <c r="HZI50" s="43"/>
      <c r="HZJ50" s="43"/>
      <c r="HZK50" s="43"/>
      <c r="HZL50" s="43"/>
      <c r="HZM50" s="43"/>
      <c r="HZN50" s="43"/>
      <c r="HZO50" s="43"/>
      <c r="HZP50" s="43"/>
      <c r="HZQ50" s="43"/>
      <c r="HZR50" s="43"/>
      <c r="HZS50" s="43"/>
      <c r="HZT50" s="43"/>
      <c r="HZU50" s="43"/>
      <c r="HZV50" s="43"/>
      <c r="HZW50" s="43"/>
      <c r="HZX50" s="43"/>
      <c r="HZY50" s="43"/>
      <c r="HZZ50" s="43"/>
      <c r="IAA50" s="43"/>
      <c r="IAB50" s="43"/>
      <c r="IAC50" s="43"/>
      <c r="IAD50" s="43"/>
      <c r="IAE50" s="43"/>
      <c r="IAF50" s="43"/>
      <c r="IAG50" s="43"/>
      <c r="IAH50" s="43"/>
      <c r="IAI50" s="43"/>
      <c r="IAJ50" s="43"/>
      <c r="IAK50" s="43"/>
      <c r="IAL50" s="43"/>
      <c r="IAM50" s="43"/>
      <c r="IAN50" s="43"/>
      <c r="IAO50" s="43"/>
      <c r="IAP50" s="43"/>
      <c r="IAQ50" s="43"/>
      <c r="IAR50" s="43"/>
      <c r="IAS50" s="43"/>
      <c r="IAT50" s="43"/>
      <c r="IAU50" s="43"/>
      <c r="IAV50" s="43"/>
      <c r="IAW50" s="43"/>
      <c r="IAX50" s="43"/>
      <c r="IAY50" s="43"/>
      <c r="IAZ50" s="43"/>
      <c r="IBA50" s="43"/>
      <c r="IBB50" s="43"/>
      <c r="IBC50" s="43"/>
      <c r="IBD50" s="43"/>
      <c r="IBE50" s="43"/>
      <c r="IBF50" s="43"/>
      <c r="IBG50" s="43"/>
      <c r="IBH50" s="43"/>
      <c r="IBI50" s="43"/>
      <c r="IBJ50" s="43"/>
      <c r="IBK50" s="43"/>
      <c r="IBL50" s="43"/>
      <c r="IBM50" s="43"/>
      <c r="IBN50" s="43"/>
      <c r="IBO50" s="43"/>
      <c r="IBP50" s="43"/>
      <c r="IBQ50" s="43"/>
      <c r="IBR50" s="43"/>
      <c r="IBS50" s="43"/>
      <c r="IBT50" s="43"/>
      <c r="IBU50" s="43"/>
      <c r="IBV50" s="43"/>
      <c r="IBW50" s="43"/>
      <c r="IBX50" s="43"/>
      <c r="IBY50" s="43"/>
      <c r="IBZ50" s="43"/>
      <c r="ICA50" s="43"/>
      <c r="ICB50" s="43"/>
      <c r="ICC50" s="43"/>
      <c r="ICD50" s="43"/>
      <c r="ICE50" s="43"/>
      <c r="ICF50" s="43"/>
      <c r="ICG50" s="43"/>
      <c r="ICH50" s="43"/>
      <c r="ICI50" s="43"/>
      <c r="ICJ50" s="43"/>
      <c r="ICK50" s="43"/>
      <c r="ICL50" s="43"/>
      <c r="ICM50" s="43"/>
      <c r="ICN50" s="43"/>
      <c r="ICO50" s="43"/>
      <c r="ICP50" s="43"/>
      <c r="ICQ50" s="43"/>
      <c r="ICR50" s="43"/>
      <c r="ICS50" s="43"/>
      <c r="ICT50" s="43"/>
      <c r="ICU50" s="43"/>
      <c r="ICV50" s="43"/>
      <c r="ICW50" s="43"/>
      <c r="ICX50" s="43"/>
      <c r="ICY50" s="43"/>
      <c r="ICZ50" s="43"/>
      <c r="IDA50" s="43"/>
      <c r="IDB50" s="43"/>
      <c r="IDC50" s="43"/>
      <c r="IDD50" s="43"/>
      <c r="IDE50" s="43"/>
      <c r="IDF50" s="43"/>
      <c r="IDG50" s="43"/>
      <c r="IDH50" s="43"/>
      <c r="IDI50" s="43"/>
      <c r="IDJ50" s="43"/>
      <c r="IDK50" s="43"/>
      <c r="IDL50" s="43"/>
      <c r="IDM50" s="43"/>
      <c r="IDN50" s="43"/>
      <c r="IDO50" s="43"/>
      <c r="IDP50" s="43"/>
      <c r="IDQ50" s="43"/>
      <c r="IDR50" s="43"/>
      <c r="IDS50" s="43"/>
      <c r="IDT50" s="43"/>
      <c r="IDU50" s="43"/>
      <c r="IDV50" s="43"/>
      <c r="IDW50" s="43"/>
      <c r="IDX50" s="43"/>
      <c r="IDY50" s="43"/>
      <c r="IDZ50" s="43"/>
      <c r="IEA50" s="43"/>
      <c r="IEB50" s="43"/>
      <c r="IEC50" s="43"/>
      <c r="IED50" s="43"/>
      <c r="IEE50" s="43"/>
      <c r="IEF50" s="43"/>
      <c r="IEG50" s="43"/>
      <c r="IEH50" s="43"/>
      <c r="IEI50" s="43"/>
      <c r="IEJ50" s="43"/>
      <c r="IEK50" s="43"/>
      <c r="IEL50" s="43"/>
      <c r="IEM50" s="43"/>
      <c r="IEN50" s="43"/>
      <c r="IEO50" s="43"/>
      <c r="IEP50" s="43"/>
      <c r="IEQ50" s="43"/>
      <c r="IER50" s="43"/>
      <c r="IES50" s="43"/>
      <c r="IET50" s="43"/>
      <c r="IEU50" s="43"/>
      <c r="IEV50" s="43"/>
      <c r="IEW50" s="43"/>
      <c r="IEX50" s="43"/>
      <c r="IEY50" s="43"/>
      <c r="IEZ50" s="43"/>
      <c r="IFA50" s="43"/>
      <c r="IFB50" s="43"/>
      <c r="IFC50" s="43"/>
      <c r="IFD50" s="43"/>
      <c r="IFE50" s="43"/>
      <c r="IFF50" s="43"/>
      <c r="IFG50" s="43"/>
      <c r="IFH50" s="43"/>
      <c r="IFI50" s="43"/>
      <c r="IFJ50" s="43"/>
      <c r="IFK50" s="43"/>
      <c r="IFL50" s="43"/>
      <c r="IFM50" s="43"/>
      <c r="IFN50" s="43"/>
      <c r="IFO50" s="43"/>
      <c r="IFP50" s="43"/>
      <c r="IFQ50" s="43"/>
      <c r="IFR50" s="43"/>
      <c r="IFS50" s="43"/>
      <c r="IFT50" s="43"/>
      <c r="IFU50" s="43"/>
      <c r="IFV50" s="43"/>
      <c r="IFW50" s="43"/>
      <c r="IFX50" s="43"/>
      <c r="IFY50" s="43"/>
      <c r="IFZ50" s="43"/>
      <c r="IGA50" s="43"/>
      <c r="IGB50" s="43"/>
      <c r="IGC50" s="43"/>
      <c r="IGD50" s="43"/>
      <c r="IGE50" s="43"/>
      <c r="IGF50" s="43"/>
      <c r="IGG50" s="43"/>
      <c r="IGH50" s="43"/>
      <c r="IGI50" s="43"/>
      <c r="IGJ50" s="43"/>
      <c r="IGK50" s="43"/>
      <c r="IGL50" s="43"/>
      <c r="IGM50" s="43"/>
      <c r="IGN50" s="43"/>
      <c r="IGO50" s="43"/>
      <c r="IGP50" s="43"/>
      <c r="IGQ50" s="43"/>
      <c r="IGR50" s="43"/>
      <c r="IGS50" s="43"/>
      <c r="IGT50" s="43"/>
      <c r="IGU50" s="43"/>
      <c r="IGV50" s="43"/>
      <c r="IGW50" s="43"/>
      <c r="IGX50" s="43"/>
      <c r="IGY50" s="43"/>
      <c r="IGZ50" s="43"/>
      <c r="IHA50" s="43"/>
      <c r="IHB50" s="43"/>
      <c r="IHC50" s="43"/>
      <c r="IHD50" s="43"/>
      <c r="IHE50" s="43"/>
      <c r="IHF50" s="43"/>
      <c r="IHG50" s="43"/>
      <c r="IHH50" s="43"/>
      <c r="IHI50" s="43"/>
      <c r="IHJ50" s="43"/>
      <c r="IHK50" s="43"/>
      <c r="IHL50" s="43"/>
      <c r="IHM50" s="43"/>
      <c r="IHN50" s="43"/>
      <c r="IHO50" s="43"/>
      <c r="IHP50" s="43"/>
      <c r="IHQ50" s="43"/>
      <c r="IHR50" s="43"/>
      <c r="IHS50" s="43"/>
      <c r="IHT50" s="43"/>
      <c r="IHU50" s="43"/>
      <c r="IHV50" s="43"/>
      <c r="IHW50" s="43"/>
      <c r="IHX50" s="43"/>
      <c r="IHY50" s="43"/>
      <c r="IHZ50" s="43"/>
      <c r="IIA50" s="43"/>
      <c r="IIB50" s="43"/>
      <c r="IIC50" s="43"/>
      <c r="IID50" s="43"/>
      <c r="IIE50" s="43"/>
      <c r="IIF50" s="43"/>
      <c r="IIG50" s="43"/>
      <c r="IIH50" s="43"/>
      <c r="III50" s="43"/>
      <c r="IIJ50" s="43"/>
      <c r="IIK50" s="43"/>
      <c r="IIL50" s="43"/>
      <c r="IIM50" s="43"/>
      <c r="IIN50" s="43"/>
      <c r="IIO50" s="43"/>
      <c r="IIP50" s="43"/>
      <c r="IIQ50" s="43"/>
      <c r="IIR50" s="43"/>
      <c r="IIS50" s="43"/>
      <c r="IIT50" s="43"/>
      <c r="IIU50" s="43"/>
      <c r="IIV50" s="43"/>
      <c r="IIW50" s="43"/>
      <c r="IIX50" s="43"/>
      <c r="IIY50" s="43"/>
      <c r="IIZ50" s="43"/>
      <c r="IJA50" s="43"/>
      <c r="IJB50" s="43"/>
      <c r="IJC50" s="43"/>
      <c r="IJD50" s="43"/>
      <c r="IJE50" s="43"/>
      <c r="IJF50" s="43"/>
      <c r="IJG50" s="43"/>
      <c r="IJH50" s="43"/>
      <c r="IJI50" s="43"/>
      <c r="IJJ50" s="43"/>
      <c r="IJK50" s="43"/>
      <c r="IJL50" s="43"/>
      <c r="IJM50" s="43"/>
      <c r="IJN50" s="43"/>
      <c r="IJO50" s="43"/>
      <c r="IJP50" s="43"/>
      <c r="IJQ50" s="43"/>
      <c r="IJR50" s="43"/>
      <c r="IJS50" s="43"/>
      <c r="IJT50" s="43"/>
      <c r="IJU50" s="43"/>
      <c r="IJV50" s="43"/>
      <c r="IJW50" s="43"/>
      <c r="IJX50" s="43"/>
      <c r="IJY50" s="43"/>
      <c r="IJZ50" s="43"/>
      <c r="IKA50" s="43"/>
      <c r="IKB50" s="43"/>
      <c r="IKC50" s="43"/>
      <c r="IKD50" s="43"/>
      <c r="IKE50" s="43"/>
      <c r="IKF50" s="43"/>
      <c r="IKG50" s="43"/>
      <c r="IKH50" s="43"/>
      <c r="IKI50" s="43"/>
      <c r="IKJ50" s="43"/>
      <c r="IKK50" s="43"/>
      <c r="IKL50" s="43"/>
      <c r="IKM50" s="43"/>
      <c r="IKN50" s="43"/>
      <c r="IKO50" s="43"/>
      <c r="IKP50" s="43"/>
      <c r="IKQ50" s="43"/>
      <c r="IKR50" s="43"/>
      <c r="IKS50" s="43"/>
      <c r="IKT50" s="43"/>
      <c r="IKU50" s="43"/>
      <c r="IKV50" s="43"/>
      <c r="IKW50" s="43"/>
      <c r="IKX50" s="43"/>
      <c r="IKY50" s="43"/>
      <c r="IKZ50" s="43"/>
      <c r="ILA50" s="43"/>
      <c r="ILB50" s="43"/>
      <c r="ILC50" s="43"/>
      <c r="ILD50" s="43"/>
      <c r="ILE50" s="43"/>
      <c r="ILF50" s="43"/>
      <c r="ILG50" s="43"/>
      <c r="ILH50" s="43"/>
      <c r="ILI50" s="43"/>
      <c r="ILJ50" s="43"/>
      <c r="ILK50" s="43"/>
      <c r="ILL50" s="43"/>
      <c r="ILM50" s="43"/>
      <c r="ILN50" s="43"/>
      <c r="ILO50" s="43"/>
      <c r="ILP50" s="43"/>
      <c r="ILQ50" s="43"/>
      <c r="ILR50" s="43"/>
      <c r="ILS50" s="43"/>
      <c r="ILT50" s="43"/>
      <c r="ILU50" s="43"/>
      <c r="ILV50" s="43"/>
      <c r="ILW50" s="43"/>
      <c r="ILX50" s="43"/>
      <c r="ILY50" s="43"/>
      <c r="ILZ50" s="43"/>
      <c r="IMA50" s="43"/>
      <c r="IMB50" s="43"/>
      <c r="IMC50" s="43"/>
      <c r="IMD50" s="43"/>
      <c r="IME50" s="43"/>
      <c r="IMF50" s="43"/>
      <c r="IMG50" s="43"/>
      <c r="IMH50" s="43"/>
      <c r="IMI50" s="43"/>
      <c r="IMJ50" s="43"/>
      <c r="IMK50" s="43"/>
      <c r="IML50" s="43"/>
      <c r="IMM50" s="43"/>
      <c r="IMN50" s="43"/>
      <c r="IMO50" s="43"/>
      <c r="IMP50" s="43"/>
      <c r="IMQ50" s="43"/>
      <c r="IMR50" s="43"/>
      <c r="IMS50" s="43"/>
      <c r="IMT50" s="43"/>
      <c r="IMU50" s="43"/>
      <c r="IMV50" s="43"/>
      <c r="IMW50" s="43"/>
      <c r="IMX50" s="43"/>
      <c r="IMY50" s="43"/>
      <c r="IMZ50" s="43"/>
      <c r="INA50" s="43"/>
      <c r="INB50" s="43"/>
      <c r="INC50" s="43"/>
      <c r="IND50" s="43"/>
      <c r="INE50" s="43"/>
      <c r="INF50" s="43"/>
      <c r="ING50" s="43"/>
      <c r="INH50" s="43"/>
      <c r="INI50" s="43"/>
      <c r="INJ50" s="43"/>
      <c r="INK50" s="43"/>
      <c r="INL50" s="43"/>
      <c r="INM50" s="43"/>
      <c r="INN50" s="43"/>
      <c r="INO50" s="43"/>
      <c r="INP50" s="43"/>
      <c r="INQ50" s="43"/>
      <c r="INR50" s="43"/>
      <c r="INS50" s="43"/>
      <c r="INT50" s="43"/>
      <c r="INU50" s="43"/>
      <c r="INV50" s="43"/>
      <c r="INW50" s="43"/>
      <c r="INX50" s="43"/>
      <c r="INY50" s="43"/>
      <c r="INZ50" s="43"/>
      <c r="IOA50" s="43"/>
      <c r="IOB50" s="43"/>
      <c r="IOC50" s="43"/>
      <c r="IOD50" s="43"/>
      <c r="IOE50" s="43"/>
      <c r="IOF50" s="43"/>
      <c r="IOG50" s="43"/>
      <c r="IOH50" s="43"/>
      <c r="IOI50" s="43"/>
      <c r="IOJ50" s="43"/>
      <c r="IOK50" s="43"/>
      <c r="IOL50" s="43"/>
      <c r="IOM50" s="43"/>
      <c r="ION50" s="43"/>
      <c r="IOO50" s="43"/>
      <c r="IOP50" s="43"/>
      <c r="IOQ50" s="43"/>
      <c r="IOR50" s="43"/>
      <c r="IOS50" s="43"/>
      <c r="IOT50" s="43"/>
      <c r="IOU50" s="43"/>
      <c r="IOV50" s="43"/>
      <c r="IOW50" s="43"/>
      <c r="IOX50" s="43"/>
      <c r="IOY50" s="43"/>
      <c r="IOZ50" s="43"/>
      <c r="IPA50" s="43"/>
      <c r="IPB50" s="43"/>
      <c r="IPC50" s="43"/>
      <c r="IPD50" s="43"/>
      <c r="IPE50" s="43"/>
      <c r="IPF50" s="43"/>
      <c r="IPG50" s="43"/>
      <c r="IPH50" s="43"/>
      <c r="IPI50" s="43"/>
      <c r="IPJ50" s="43"/>
      <c r="IPK50" s="43"/>
      <c r="IPL50" s="43"/>
      <c r="IPM50" s="43"/>
      <c r="IPN50" s="43"/>
      <c r="IPO50" s="43"/>
      <c r="IPP50" s="43"/>
      <c r="IPQ50" s="43"/>
      <c r="IPR50" s="43"/>
      <c r="IPS50" s="43"/>
      <c r="IPT50" s="43"/>
      <c r="IPU50" s="43"/>
      <c r="IPV50" s="43"/>
      <c r="IPW50" s="43"/>
      <c r="IPX50" s="43"/>
      <c r="IPY50" s="43"/>
      <c r="IPZ50" s="43"/>
      <c r="IQA50" s="43"/>
      <c r="IQB50" s="43"/>
      <c r="IQC50" s="43"/>
      <c r="IQD50" s="43"/>
      <c r="IQE50" s="43"/>
      <c r="IQF50" s="43"/>
      <c r="IQG50" s="43"/>
      <c r="IQH50" s="43"/>
      <c r="IQI50" s="43"/>
      <c r="IQJ50" s="43"/>
      <c r="IQK50" s="43"/>
      <c r="IQL50" s="43"/>
      <c r="IQM50" s="43"/>
      <c r="IQN50" s="43"/>
      <c r="IQO50" s="43"/>
      <c r="IQP50" s="43"/>
      <c r="IQQ50" s="43"/>
      <c r="IQR50" s="43"/>
      <c r="IQS50" s="43"/>
      <c r="IQT50" s="43"/>
      <c r="IQU50" s="43"/>
      <c r="IQV50" s="43"/>
      <c r="IQW50" s="43"/>
      <c r="IQX50" s="43"/>
      <c r="IQY50" s="43"/>
      <c r="IQZ50" s="43"/>
      <c r="IRA50" s="43"/>
      <c r="IRB50" s="43"/>
      <c r="IRC50" s="43"/>
      <c r="IRD50" s="43"/>
      <c r="IRE50" s="43"/>
      <c r="IRF50" s="43"/>
      <c r="IRG50" s="43"/>
      <c r="IRH50" s="43"/>
      <c r="IRI50" s="43"/>
      <c r="IRJ50" s="43"/>
      <c r="IRK50" s="43"/>
      <c r="IRL50" s="43"/>
      <c r="IRM50" s="43"/>
      <c r="IRN50" s="43"/>
      <c r="IRO50" s="43"/>
      <c r="IRP50" s="43"/>
      <c r="IRQ50" s="43"/>
      <c r="IRR50" s="43"/>
      <c r="IRS50" s="43"/>
      <c r="IRT50" s="43"/>
      <c r="IRU50" s="43"/>
      <c r="IRV50" s="43"/>
      <c r="IRW50" s="43"/>
      <c r="IRX50" s="43"/>
      <c r="IRY50" s="43"/>
      <c r="IRZ50" s="43"/>
      <c r="ISA50" s="43"/>
      <c r="ISB50" s="43"/>
      <c r="ISC50" s="43"/>
      <c r="ISD50" s="43"/>
      <c r="ISE50" s="43"/>
      <c r="ISF50" s="43"/>
      <c r="ISG50" s="43"/>
      <c r="ISH50" s="43"/>
      <c r="ISI50" s="43"/>
      <c r="ISJ50" s="43"/>
      <c r="ISK50" s="43"/>
      <c r="ISL50" s="43"/>
      <c r="ISM50" s="43"/>
      <c r="ISN50" s="43"/>
      <c r="ISO50" s="43"/>
      <c r="ISP50" s="43"/>
      <c r="ISQ50" s="43"/>
      <c r="ISR50" s="43"/>
      <c r="ISS50" s="43"/>
      <c r="IST50" s="43"/>
      <c r="ISU50" s="43"/>
      <c r="ISV50" s="43"/>
      <c r="ISW50" s="43"/>
      <c r="ISX50" s="43"/>
      <c r="ISY50" s="43"/>
      <c r="ISZ50" s="43"/>
      <c r="ITA50" s="43"/>
      <c r="ITB50" s="43"/>
      <c r="ITC50" s="43"/>
      <c r="ITD50" s="43"/>
      <c r="ITE50" s="43"/>
      <c r="ITF50" s="43"/>
      <c r="ITG50" s="43"/>
      <c r="ITH50" s="43"/>
      <c r="ITI50" s="43"/>
      <c r="ITJ50" s="43"/>
      <c r="ITK50" s="43"/>
      <c r="ITL50" s="43"/>
      <c r="ITM50" s="43"/>
      <c r="ITN50" s="43"/>
      <c r="ITO50" s="43"/>
      <c r="ITP50" s="43"/>
      <c r="ITQ50" s="43"/>
      <c r="ITR50" s="43"/>
      <c r="ITS50" s="43"/>
      <c r="ITT50" s="43"/>
      <c r="ITU50" s="43"/>
      <c r="ITV50" s="43"/>
      <c r="ITW50" s="43"/>
      <c r="ITX50" s="43"/>
      <c r="ITY50" s="43"/>
      <c r="ITZ50" s="43"/>
      <c r="IUA50" s="43"/>
      <c r="IUB50" s="43"/>
      <c r="IUC50" s="43"/>
      <c r="IUD50" s="43"/>
      <c r="IUE50" s="43"/>
      <c r="IUF50" s="43"/>
      <c r="IUG50" s="43"/>
      <c r="IUH50" s="43"/>
      <c r="IUI50" s="43"/>
      <c r="IUJ50" s="43"/>
      <c r="IUK50" s="43"/>
      <c r="IUL50" s="43"/>
      <c r="IUM50" s="43"/>
      <c r="IUN50" s="43"/>
      <c r="IUO50" s="43"/>
      <c r="IUP50" s="43"/>
      <c r="IUQ50" s="43"/>
      <c r="IUR50" s="43"/>
      <c r="IUS50" s="43"/>
      <c r="IUT50" s="43"/>
      <c r="IUU50" s="43"/>
      <c r="IUV50" s="43"/>
      <c r="IUW50" s="43"/>
      <c r="IUX50" s="43"/>
      <c r="IUY50" s="43"/>
      <c r="IUZ50" s="43"/>
      <c r="IVA50" s="43"/>
      <c r="IVB50" s="43"/>
      <c r="IVC50" s="43"/>
      <c r="IVD50" s="43"/>
      <c r="IVE50" s="43"/>
      <c r="IVF50" s="43"/>
      <c r="IVG50" s="43"/>
      <c r="IVH50" s="43"/>
      <c r="IVI50" s="43"/>
      <c r="IVJ50" s="43"/>
      <c r="IVK50" s="43"/>
      <c r="IVL50" s="43"/>
      <c r="IVM50" s="43"/>
      <c r="IVN50" s="43"/>
      <c r="IVO50" s="43"/>
      <c r="IVP50" s="43"/>
      <c r="IVQ50" s="43"/>
      <c r="IVR50" s="43"/>
      <c r="IVS50" s="43"/>
      <c r="IVT50" s="43"/>
      <c r="IVU50" s="43"/>
      <c r="IVV50" s="43"/>
      <c r="IVW50" s="43"/>
      <c r="IVX50" s="43"/>
      <c r="IVY50" s="43"/>
      <c r="IVZ50" s="43"/>
      <c r="IWA50" s="43"/>
      <c r="IWB50" s="43"/>
      <c r="IWC50" s="43"/>
      <c r="IWD50" s="43"/>
      <c r="IWE50" s="43"/>
      <c r="IWF50" s="43"/>
      <c r="IWG50" s="43"/>
      <c r="IWH50" s="43"/>
      <c r="IWI50" s="43"/>
      <c r="IWJ50" s="43"/>
      <c r="IWK50" s="43"/>
      <c r="IWL50" s="43"/>
      <c r="IWM50" s="43"/>
      <c r="IWN50" s="43"/>
      <c r="IWO50" s="43"/>
      <c r="IWP50" s="43"/>
      <c r="IWQ50" s="43"/>
      <c r="IWR50" s="43"/>
      <c r="IWS50" s="43"/>
      <c r="IWT50" s="43"/>
      <c r="IWU50" s="43"/>
      <c r="IWV50" s="43"/>
      <c r="IWW50" s="43"/>
      <c r="IWX50" s="43"/>
      <c r="IWY50" s="43"/>
      <c r="IWZ50" s="43"/>
      <c r="IXA50" s="43"/>
      <c r="IXB50" s="43"/>
      <c r="IXC50" s="43"/>
      <c r="IXD50" s="43"/>
      <c r="IXE50" s="43"/>
      <c r="IXF50" s="43"/>
      <c r="IXG50" s="43"/>
      <c r="IXH50" s="43"/>
      <c r="IXI50" s="43"/>
      <c r="IXJ50" s="43"/>
      <c r="IXK50" s="43"/>
      <c r="IXL50" s="43"/>
      <c r="IXM50" s="43"/>
      <c r="IXN50" s="43"/>
      <c r="IXO50" s="43"/>
      <c r="IXP50" s="43"/>
      <c r="IXQ50" s="43"/>
      <c r="IXR50" s="43"/>
      <c r="IXS50" s="43"/>
      <c r="IXT50" s="43"/>
      <c r="IXU50" s="43"/>
      <c r="IXV50" s="43"/>
      <c r="IXW50" s="43"/>
      <c r="IXX50" s="43"/>
      <c r="IXY50" s="43"/>
      <c r="IXZ50" s="43"/>
      <c r="IYA50" s="43"/>
      <c r="IYB50" s="43"/>
      <c r="IYC50" s="43"/>
      <c r="IYD50" s="43"/>
      <c r="IYE50" s="43"/>
      <c r="IYF50" s="43"/>
      <c r="IYG50" s="43"/>
      <c r="IYH50" s="43"/>
      <c r="IYI50" s="43"/>
      <c r="IYJ50" s="43"/>
      <c r="IYK50" s="43"/>
      <c r="IYL50" s="43"/>
      <c r="IYM50" s="43"/>
      <c r="IYN50" s="43"/>
      <c r="IYO50" s="43"/>
      <c r="IYP50" s="43"/>
      <c r="IYQ50" s="43"/>
      <c r="IYR50" s="43"/>
      <c r="IYS50" s="43"/>
      <c r="IYT50" s="43"/>
      <c r="IYU50" s="43"/>
      <c r="IYV50" s="43"/>
      <c r="IYW50" s="43"/>
      <c r="IYX50" s="43"/>
      <c r="IYY50" s="43"/>
      <c r="IYZ50" s="43"/>
      <c r="IZA50" s="43"/>
      <c r="IZB50" s="43"/>
      <c r="IZC50" s="43"/>
      <c r="IZD50" s="43"/>
      <c r="IZE50" s="43"/>
      <c r="IZF50" s="43"/>
      <c r="IZG50" s="43"/>
      <c r="IZH50" s="43"/>
      <c r="IZI50" s="43"/>
      <c r="IZJ50" s="43"/>
      <c r="IZK50" s="43"/>
      <c r="IZL50" s="43"/>
      <c r="IZM50" s="43"/>
      <c r="IZN50" s="43"/>
      <c r="IZO50" s="43"/>
      <c r="IZP50" s="43"/>
      <c r="IZQ50" s="43"/>
      <c r="IZR50" s="43"/>
      <c r="IZS50" s="43"/>
      <c r="IZT50" s="43"/>
      <c r="IZU50" s="43"/>
      <c r="IZV50" s="43"/>
      <c r="IZW50" s="43"/>
      <c r="IZX50" s="43"/>
      <c r="IZY50" s="43"/>
      <c r="IZZ50" s="43"/>
      <c r="JAA50" s="43"/>
      <c r="JAB50" s="43"/>
      <c r="JAC50" s="43"/>
      <c r="JAD50" s="43"/>
      <c r="JAE50" s="43"/>
      <c r="JAF50" s="43"/>
      <c r="JAG50" s="43"/>
      <c r="JAH50" s="43"/>
      <c r="JAI50" s="43"/>
      <c r="JAJ50" s="43"/>
      <c r="JAK50" s="43"/>
      <c r="JAL50" s="43"/>
      <c r="JAM50" s="43"/>
      <c r="JAN50" s="43"/>
      <c r="JAO50" s="43"/>
      <c r="JAP50" s="43"/>
      <c r="JAQ50" s="43"/>
      <c r="JAR50" s="43"/>
      <c r="JAS50" s="43"/>
      <c r="JAT50" s="43"/>
      <c r="JAU50" s="43"/>
      <c r="JAV50" s="43"/>
      <c r="JAW50" s="43"/>
      <c r="JAX50" s="43"/>
      <c r="JAY50" s="43"/>
      <c r="JAZ50" s="43"/>
      <c r="JBA50" s="43"/>
      <c r="JBB50" s="43"/>
      <c r="JBC50" s="43"/>
      <c r="JBD50" s="43"/>
      <c r="JBE50" s="43"/>
      <c r="JBF50" s="43"/>
      <c r="JBG50" s="43"/>
      <c r="JBH50" s="43"/>
      <c r="JBI50" s="43"/>
      <c r="JBJ50" s="43"/>
      <c r="JBK50" s="43"/>
      <c r="JBL50" s="43"/>
      <c r="JBM50" s="43"/>
      <c r="JBN50" s="43"/>
      <c r="JBO50" s="43"/>
      <c r="JBP50" s="43"/>
      <c r="JBQ50" s="43"/>
      <c r="JBR50" s="43"/>
      <c r="JBS50" s="43"/>
      <c r="JBT50" s="43"/>
      <c r="JBU50" s="43"/>
      <c r="JBV50" s="43"/>
      <c r="JBW50" s="43"/>
      <c r="JBX50" s="43"/>
      <c r="JBY50" s="43"/>
      <c r="JBZ50" s="43"/>
      <c r="JCA50" s="43"/>
      <c r="JCB50" s="43"/>
      <c r="JCC50" s="43"/>
      <c r="JCD50" s="43"/>
      <c r="JCE50" s="43"/>
      <c r="JCF50" s="43"/>
      <c r="JCG50" s="43"/>
      <c r="JCH50" s="43"/>
      <c r="JCI50" s="43"/>
      <c r="JCJ50" s="43"/>
      <c r="JCK50" s="43"/>
      <c r="JCL50" s="43"/>
      <c r="JCM50" s="43"/>
      <c r="JCN50" s="43"/>
      <c r="JCO50" s="43"/>
      <c r="JCP50" s="43"/>
      <c r="JCQ50" s="43"/>
      <c r="JCR50" s="43"/>
      <c r="JCS50" s="43"/>
      <c r="JCT50" s="43"/>
      <c r="JCU50" s="43"/>
      <c r="JCV50" s="43"/>
      <c r="JCW50" s="43"/>
      <c r="JCX50" s="43"/>
      <c r="JCY50" s="43"/>
      <c r="JCZ50" s="43"/>
      <c r="JDA50" s="43"/>
      <c r="JDB50" s="43"/>
      <c r="JDC50" s="43"/>
      <c r="JDD50" s="43"/>
      <c r="JDE50" s="43"/>
      <c r="JDF50" s="43"/>
      <c r="JDG50" s="43"/>
      <c r="JDH50" s="43"/>
      <c r="JDI50" s="43"/>
      <c r="JDJ50" s="43"/>
      <c r="JDK50" s="43"/>
      <c r="JDL50" s="43"/>
      <c r="JDM50" s="43"/>
      <c r="JDN50" s="43"/>
      <c r="JDO50" s="43"/>
      <c r="JDP50" s="43"/>
      <c r="JDQ50" s="43"/>
      <c r="JDR50" s="43"/>
      <c r="JDS50" s="43"/>
      <c r="JDT50" s="43"/>
      <c r="JDU50" s="43"/>
      <c r="JDV50" s="43"/>
      <c r="JDW50" s="43"/>
      <c r="JDX50" s="43"/>
      <c r="JDY50" s="43"/>
      <c r="JDZ50" s="43"/>
      <c r="JEA50" s="43"/>
      <c r="JEB50" s="43"/>
      <c r="JEC50" s="43"/>
      <c r="JED50" s="43"/>
      <c r="JEE50" s="43"/>
      <c r="JEF50" s="43"/>
      <c r="JEG50" s="43"/>
      <c r="JEH50" s="43"/>
      <c r="JEI50" s="43"/>
      <c r="JEJ50" s="43"/>
      <c r="JEK50" s="43"/>
      <c r="JEL50" s="43"/>
      <c r="JEM50" s="43"/>
      <c r="JEN50" s="43"/>
      <c r="JEO50" s="43"/>
      <c r="JEP50" s="43"/>
      <c r="JEQ50" s="43"/>
      <c r="JER50" s="43"/>
      <c r="JES50" s="43"/>
      <c r="JET50" s="43"/>
      <c r="JEU50" s="43"/>
      <c r="JEV50" s="43"/>
      <c r="JEW50" s="43"/>
      <c r="JEX50" s="43"/>
      <c r="JEY50" s="43"/>
      <c r="JEZ50" s="43"/>
      <c r="JFA50" s="43"/>
      <c r="JFB50" s="43"/>
      <c r="JFC50" s="43"/>
      <c r="JFD50" s="43"/>
      <c r="JFE50" s="43"/>
      <c r="JFF50" s="43"/>
      <c r="JFG50" s="43"/>
      <c r="JFH50" s="43"/>
      <c r="JFI50" s="43"/>
      <c r="JFJ50" s="43"/>
      <c r="JFK50" s="43"/>
      <c r="JFL50" s="43"/>
      <c r="JFM50" s="43"/>
      <c r="JFN50" s="43"/>
      <c r="JFO50" s="43"/>
      <c r="JFP50" s="43"/>
      <c r="JFQ50" s="43"/>
      <c r="JFR50" s="43"/>
      <c r="JFS50" s="43"/>
      <c r="JFT50" s="43"/>
      <c r="JFU50" s="43"/>
      <c r="JFV50" s="43"/>
      <c r="JFW50" s="43"/>
      <c r="JFX50" s="43"/>
      <c r="JFY50" s="43"/>
      <c r="JFZ50" s="43"/>
      <c r="JGA50" s="43"/>
      <c r="JGB50" s="43"/>
      <c r="JGC50" s="43"/>
      <c r="JGD50" s="43"/>
      <c r="JGE50" s="43"/>
      <c r="JGF50" s="43"/>
      <c r="JGG50" s="43"/>
      <c r="JGH50" s="43"/>
      <c r="JGI50" s="43"/>
      <c r="JGJ50" s="43"/>
      <c r="JGK50" s="43"/>
      <c r="JGL50" s="43"/>
      <c r="JGM50" s="43"/>
      <c r="JGN50" s="43"/>
      <c r="JGO50" s="43"/>
      <c r="JGP50" s="43"/>
      <c r="JGQ50" s="43"/>
      <c r="JGR50" s="43"/>
      <c r="JGS50" s="43"/>
      <c r="JGT50" s="43"/>
      <c r="JGU50" s="43"/>
      <c r="JGV50" s="43"/>
      <c r="JGW50" s="43"/>
      <c r="JGX50" s="43"/>
      <c r="JGY50" s="43"/>
      <c r="JGZ50" s="43"/>
      <c r="JHA50" s="43"/>
      <c r="JHB50" s="43"/>
      <c r="JHC50" s="43"/>
      <c r="JHD50" s="43"/>
      <c r="JHE50" s="43"/>
      <c r="JHF50" s="43"/>
      <c r="JHG50" s="43"/>
      <c r="JHH50" s="43"/>
      <c r="JHI50" s="43"/>
      <c r="JHJ50" s="43"/>
      <c r="JHK50" s="43"/>
      <c r="JHL50" s="43"/>
      <c r="JHM50" s="43"/>
      <c r="JHN50" s="43"/>
      <c r="JHO50" s="43"/>
      <c r="JHP50" s="43"/>
      <c r="JHQ50" s="43"/>
      <c r="JHR50" s="43"/>
      <c r="JHS50" s="43"/>
      <c r="JHT50" s="43"/>
      <c r="JHU50" s="43"/>
      <c r="JHV50" s="43"/>
      <c r="JHW50" s="43"/>
      <c r="JHX50" s="43"/>
      <c r="JHY50" s="43"/>
      <c r="JHZ50" s="43"/>
      <c r="JIA50" s="43"/>
      <c r="JIB50" s="43"/>
      <c r="JIC50" s="43"/>
      <c r="JID50" s="43"/>
      <c r="JIE50" s="43"/>
      <c r="JIF50" s="43"/>
      <c r="JIG50" s="43"/>
      <c r="JIH50" s="43"/>
      <c r="JII50" s="43"/>
      <c r="JIJ50" s="43"/>
      <c r="JIK50" s="43"/>
      <c r="JIL50" s="43"/>
      <c r="JIM50" s="43"/>
      <c r="JIN50" s="43"/>
      <c r="JIO50" s="43"/>
      <c r="JIP50" s="43"/>
      <c r="JIQ50" s="43"/>
      <c r="JIR50" s="43"/>
      <c r="JIS50" s="43"/>
      <c r="JIT50" s="43"/>
      <c r="JIU50" s="43"/>
      <c r="JIV50" s="43"/>
      <c r="JIW50" s="43"/>
      <c r="JIX50" s="43"/>
      <c r="JIY50" s="43"/>
      <c r="JIZ50" s="43"/>
      <c r="JJA50" s="43"/>
      <c r="JJB50" s="43"/>
      <c r="JJC50" s="43"/>
      <c r="JJD50" s="43"/>
      <c r="JJE50" s="43"/>
      <c r="JJF50" s="43"/>
      <c r="JJG50" s="43"/>
      <c r="JJH50" s="43"/>
      <c r="JJI50" s="43"/>
      <c r="JJJ50" s="43"/>
      <c r="JJK50" s="43"/>
      <c r="JJL50" s="43"/>
      <c r="JJM50" s="43"/>
      <c r="JJN50" s="43"/>
      <c r="JJO50" s="43"/>
      <c r="JJP50" s="43"/>
      <c r="JJQ50" s="43"/>
      <c r="JJR50" s="43"/>
      <c r="JJS50" s="43"/>
      <c r="JJT50" s="43"/>
      <c r="JJU50" s="43"/>
      <c r="JJV50" s="43"/>
      <c r="JJW50" s="43"/>
      <c r="JJX50" s="43"/>
      <c r="JJY50" s="43"/>
      <c r="JJZ50" s="43"/>
      <c r="JKA50" s="43"/>
      <c r="JKB50" s="43"/>
      <c r="JKC50" s="43"/>
      <c r="JKD50" s="43"/>
      <c r="JKE50" s="43"/>
      <c r="JKF50" s="43"/>
      <c r="JKG50" s="43"/>
      <c r="JKH50" s="43"/>
      <c r="JKI50" s="43"/>
      <c r="JKJ50" s="43"/>
      <c r="JKK50" s="43"/>
      <c r="JKL50" s="43"/>
      <c r="JKM50" s="43"/>
      <c r="JKN50" s="43"/>
      <c r="JKO50" s="43"/>
      <c r="JKP50" s="43"/>
      <c r="JKQ50" s="43"/>
      <c r="JKR50" s="43"/>
      <c r="JKS50" s="43"/>
      <c r="JKT50" s="43"/>
      <c r="JKU50" s="43"/>
      <c r="JKV50" s="43"/>
      <c r="JKW50" s="43"/>
      <c r="JKX50" s="43"/>
      <c r="JKY50" s="43"/>
      <c r="JKZ50" s="43"/>
      <c r="JLA50" s="43"/>
      <c r="JLB50" s="43"/>
      <c r="JLC50" s="43"/>
      <c r="JLD50" s="43"/>
      <c r="JLE50" s="43"/>
      <c r="JLF50" s="43"/>
      <c r="JLG50" s="43"/>
      <c r="JLH50" s="43"/>
      <c r="JLI50" s="43"/>
      <c r="JLJ50" s="43"/>
      <c r="JLK50" s="43"/>
      <c r="JLL50" s="43"/>
      <c r="JLM50" s="43"/>
      <c r="JLN50" s="43"/>
      <c r="JLO50" s="43"/>
      <c r="JLP50" s="43"/>
      <c r="JLQ50" s="43"/>
      <c r="JLR50" s="43"/>
      <c r="JLS50" s="43"/>
      <c r="JLT50" s="43"/>
      <c r="JLU50" s="43"/>
      <c r="JLV50" s="43"/>
      <c r="JLW50" s="43"/>
      <c r="JLX50" s="43"/>
      <c r="JLY50" s="43"/>
      <c r="JLZ50" s="43"/>
      <c r="JMA50" s="43"/>
      <c r="JMB50" s="43"/>
      <c r="JMC50" s="43"/>
      <c r="JMD50" s="43"/>
      <c r="JME50" s="43"/>
      <c r="JMF50" s="43"/>
      <c r="JMG50" s="43"/>
      <c r="JMH50" s="43"/>
      <c r="JMI50" s="43"/>
      <c r="JMJ50" s="43"/>
      <c r="JMK50" s="43"/>
      <c r="JML50" s="43"/>
      <c r="JMM50" s="43"/>
      <c r="JMN50" s="43"/>
      <c r="JMO50" s="43"/>
      <c r="JMP50" s="43"/>
      <c r="JMQ50" s="43"/>
      <c r="JMR50" s="43"/>
      <c r="JMS50" s="43"/>
      <c r="JMT50" s="43"/>
      <c r="JMU50" s="43"/>
      <c r="JMV50" s="43"/>
      <c r="JMW50" s="43"/>
      <c r="JMX50" s="43"/>
      <c r="JMY50" s="43"/>
      <c r="JMZ50" s="43"/>
      <c r="JNA50" s="43"/>
      <c r="JNB50" s="43"/>
      <c r="JNC50" s="43"/>
      <c r="JND50" s="43"/>
      <c r="JNE50" s="43"/>
      <c r="JNF50" s="43"/>
      <c r="JNG50" s="43"/>
      <c r="JNH50" s="43"/>
      <c r="JNI50" s="43"/>
      <c r="JNJ50" s="43"/>
      <c r="JNK50" s="43"/>
      <c r="JNL50" s="43"/>
      <c r="JNM50" s="43"/>
      <c r="JNN50" s="43"/>
      <c r="JNO50" s="43"/>
      <c r="JNP50" s="43"/>
      <c r="JNQ50" s="43"/>
      <c r="JNR50" s="43"/>
      <c r="JNS50" s="43"/>
      <c r="JNT50" s="43"/>
      <c r="JNU50" s="43"/>
      <c r="JNV50" s="43"/>
      <c r="JNW50" s="43"/>
      <c r="JNX50" s="43"/>
      <c r="JNY50" s="43"/>
      <c r="JNZ50" s="43"/>
      <c r="JOA50" s="43"/>
      <c r="JOB50" s="43"/>
      <c r="JOC50" s="43"/>
      <c r="JOD50" s="43"/>
      <c r="JOE50" s="43"/>
      <c r="JOF50" s="43"/>
      <c r="JOG50" s="43"/>
      <c r="JOH50" s="43"/>
      <c r="JOI50" s="43"/>
      <c r="JOJ50" s="43"/>
      <c r="JOK50" s="43"/>
      <c r="JOL50" s="43"/>
      <c r="JOM50" s="43"/>
      <c r="JON50" s="43"/>
      <c r="JOO50" s="43"/>
      <c r="JOP50" s="43"/>
      <c r="JOQ50" s="43"/>
      <c r="JOR50" s="43"/>
      <c r="JOS50" s="43"/>
      <c r="JOT50" s="43"/>
      <c r="JOU50" s="43"/>
      <c r="JOV50" s="43"/>
      <c r="JOW50" s="43"/>
      <c r="JOX50" s="43"/>
      <c r="JOY50" s="43"/>
      <c r="JOZ50" s="43"/>
      <c r="JPA50" s="43"/>
      <c r="JPB50" s="43"/>
      <c r="JPC50" s="43"/>
      <c r="JPD50" s="43"/>
      <c r="JPE50" s="43"/>
      <c r="JPF50" s="43"/>
      <c r="JPG50" s="43"/>
      <c r="JPH50" s="43"/>
      <c r="JPI50" s="43"/>
      <c r="JPJ50" s="43"/>
      <c r="JPK50" s="43"/>
      <c r="JPL50" s="43"/>
      <c r="JPM50" s="43"/>
      <c r="JPN50" s="43"/>
      <c r="JPO50" s="43"/>
      <c r="JPP50" s="43"/>
      <c r="JPQ50" s="43"/>
      <c r="JPR50" s="43"/>
      <c r="JPS50" s="43"/>
      <c r="JPT50" s="43"/>
      <c r="JPU50" s="43"/>
      <c r="JPV50" s="43"/>
      <c r="JPW50" s="43"/>
      <c r="JPX50" s="43"/>
      <c r="JPY50" s="43"/>
      <c r="JPZ50" s="43"/>
      <c r="JQA50" s="43"/>
      <c r="JQB50" s="43"/>
      <c r="JQC50" s="43"/>
      <c r="JQD50" s="43"/>
      <c r="JQE50" s="43"/>
      <c r="JQF50" s="43"/>
      <c r="JQG50" s="43"/>
      <c r="JQH50" s="43"/>
      <c r="JQI50" s="43"/>
      <c r="JQJ50" s="43"/>
      <c r="JQK50" s="43"/>
      <c r="JQL50" s="43"/>
      <c r="JQM50" s="43"/>
      <c r="JQN50" s="43"/>
      <c r="JQO50" s="43"/>
      <c r="JQP50" s="43"/>
      <c r="JQQ50" s="43"/>
      <c r="JQR50" s="43"/>
      <c r="JQS50" s="43"/>
      <c r="JQT50" s="43"/>
      <c r="JQU50" s="43"/>
      <c r="JQV50" s="43"/>
      <c r="JQW50" s="43"/>
      <c r="JQX50" s="43"/>
      <c r="JQY50" s="43"/>
      <c r="JQZ50" s="43"/>
      <c r="JRA50" s="43"/>
      <c r="JRB50" s="43"/>
      <c r="JRC50" s="43"/>
      <c r="JRD50" s="43"/>
      <c r="JRE50" s="43"/>
      <c r="JRF50" s="43"/>
      <c r="JRG50" s="43"/>
      <c r="JRH50" s="43"/>
      <c r="JRI50" s="43"/>
      <c r="JRJ50" s="43"/>
      <c r="JRK50" s="43"/>
      <c r="JRL50" s="43"/>
      <c r="JRM50" s="43"/>
      <c r="JRN50" s="43"/>
      <c r="JRO50" s="43"/>
      <c r="JRP50" s="43"/>
      <c r="JRQ50" s="43"/>
      <c r="JRR50" s="43"/>
      <c r="JRS50" s="43"/>
      <c r="JRT50" s="43"/>
      <c r="JRU50" s="43"/>
      <c r="JRV50" s="43"/>
      <c r="JRW50" s="43"/>
      <c r="JRX50" s="43"/>
      <c r="JRY50" s="43"/>
      <c r="JRZ50" s="43"/>
      <c r="JSA50" s="43"/>
      <c r="JSB50" s="43"/>
      <c r="JSC50" s="43"/>
      <c r="JSD50" s="43"/>
      <c r="JSE50" s="43"/>
      <c r="JSF50" s="43"/>
      <c r="JSG50" s="43"/>
      <c r="JSH50" s="43"/>
      <c r="JSI50" s="43"/>
      <c r="JSJ50" s="43"/>
      <c r="JSK50" s="43"/>
      <c r="JSL50" s="43"/>
      <c r="JSM50" s="43"/>
      <c r="JSN50" s="43"/>
      <c r="JSO50" s="43"/>
      <c r="JSP50" s="43"/>
      <c r="JSQ50" s="43"/>
      <c r="JSR50" s="43"/>
      <c r="JSS50" s="43"/>
      <c r="JST50" s="43"/>
      <c r="JSU50" s="43"/>
      <c r="JSV50" s="43"/>
      <c r="JSW50" s="43"/>
      <c r="JSX50" s="43"/>
      <c r="JSY50" s="43"/>
      <c r="JSZ50" s="43"/>
      <c r="JTA50" s="43"/>
      <c r="JTB50" s="43"/>
      <c r="JTC50" s="43"/>
      <c r="JTD50" s="43"/>
      <c r="JTE50" s="43"/>
      <c r="JTF50" s="43"/>
      <c r="JTG50" s="43"/>
      <c r="JTH50" s="43"/>
      <c r="JTI50" s="43"/>
      <c r="JTJ50" s="43"/>
      <c r="JTK50" s="43"/>
      <c r="JTL50" s="43"/>
      <c r="JTM50" s="43"/>
      <c r="JTN50" s="43"/>
      <c r="JTO50" s="43"/>
      <c r="JTP50" s="43"/>
      <c r="JTQ50" s="43"/>
      <c r="JTR50" s="43"/>
      <c r="JTS50" s="43"/>
      <c r="JTT50" s="43"/>
      <c r="JTU50" s="43"/>
      <c r="JTV50" s="43"/>
      <c r="JTW50" s="43"/>
      <c r="JTX50" s="43"/>
      <c r="JTY50" s="43"/>
      <c r="JTZ50" s="43"/>
      <c r="JUA50" s="43"/>
      <c r="JUB50" s="43"/>
      <c r="JUC50" s="43"/>
      <c r="JUD50" s="43"/>
      <c r="JUE50" s="43"/>
      <c r="JUF50" s="43"/>
      <c r="JUG50" s="43"/>
      <c r="JUH50" s="43"/>
      <c r="JUI50" s="43"/>
      <c r="JUJ50" s="43"/>
      <c r="JUK50" s="43"/>
      <c r="JUL50" s="43"/>
      <c r="JUM50" s="43"/>
      <c r="JUN50" s="43"/>
      <c r="JUO50" s="43"/>
      <c r="JUP50" s="43"/>
      <c r="JUQ50" s="43"/>
      <c r="JUR50" s="43"/>
      <c r="JUS50" s="43"/>
      <c r="JUT50" s="43"/>
      <c r="JUU50" s="43"/>
      <c r="JUV50" s="43"/>
      <c r="JUW50" s="43"/>
      <c r="JUX50" s="43"/>
      <c r="JUY50" s="43"/>
      <c r="JUZ50" s="43"/>
      <c r="JVA50" s="43"/>
      <c r="JVB50" s="43"/>
      <c r="JVC50" s="43"/>
      <c r="JVD50" s="43"/>
      <c r="JVE50" s="43"/>
      <c r="JVF50" s="43"/>
      <c r="JVG50" s="43"/>
      <c r="JVH50" s="43"/>
      <c r="JVI50" s="43"/>
      <c r="JVJ50" s="43"/>
      <c r="JVK50" s="43"/>
      <c r="JVL50" s="43"/>
      <c r="JVM50" s="43"/>
      <c r="JVN50" s="43"/>
      <c r="JVO50" s="43"/>
      <c r="JVP50" s="43"/>
      <c r="JVQ50" s="43"/>
      <c r="JVR50" s="43"/>
      <c r="JVS50" s="43"/>
      <c r="JVT50" s="43"/>
      <c r="JVU50" s="43"/>
      <c r="JVV50" s="43"/>
      <c r="JVW50" s="43"/>
      <c r="JVX50" s="43"/>
      <c r="JVY50" s="43"/>
      <c r="JVZ50" s="43"/>
      <c r="JWA50" s="43"/>
      <c r="JWB50" s="43"/>
      <c r="JWC50" s="43"/>
      <c r="JWD50" s="43"/>
      <c r="JWE50" s="43"/>
      <c r="JWF50" s="43"/>
      <c r="JWG50" s="43"/>
      <c r="JWH50" s="43"/>
      <c r="JWI50" s="43"/>
      <c r="JWJ50" s="43"/>
      <c r="JWK50" s="43"/>
      <c r="JWL50" s="43"/>
      <c r="JWM50" s="43"/>
      <c r="JWN50" s="43"/>
      <c r="JWO50" s="43"/>
      <c r="JWP50" s="43"/>
      <c r="JWQ50" s="43"/>
      <c r="JWR50" s="43"/>
      <c r="JWS50" s="43"/>
      <c r="JWT50" s="43"/>
      <c r="JWU50" s="43"/>
      <c r="JWV50" s="43"/>
      <c r="JWW50" s="43"/>
      <c r="JWX50" s="43"/>
      <c r="JWY50" s="43"/>
      <c r="JWZ50" s="43"/>
      <c r="JXA50" s="43"/>
      <c r="JXB50" s="43"/>
      <c r="JXC50" s="43"/>
      <c r="JXD50" s="43"/>
      <c r="JXE50" s="43"/>
      <c r="JXF50" s="43"/>
      <c r="JXG50" s="43"/>
      <c r="JXH50" s="43"/>
      <c r="JXI50" s="43"/>
      <c r="JXJ50" s="43"/>
      <c r="JXK50" s="43"/>
      <c r="JXL50" s="43"/>
      <c r="JXM50" s="43"/>
      <c r="JXN50" s="43"/>
      <c r="JXO50" s="43"/>
      <c r="JXP50" s="43"/>
      <c r="JXQ50" s="43"/>
      <c r="JXR50" s="43"/>
      <c r="JXS50" s="43"/>
      <c r="JXT50" s="43"/>
      <c r="JXU50" s="43"/>
      <c r="JXV50" s="43"/>
      <c r="JXW50" s="43"/>
      <c r="JXX50" s="43"/>
      <c r="JXY50" s="43"/>
      <c r="JXZ50" s="43"/>
      <c r="JYA50" s="43"/>
      <c r="JYB50" s="43"/>
      <c r="JYC50" s="43"/>
      <c r="JYD50" s="43"/>
      <c r="JYE50" s="43"/>
      <c r="JYF50" s="43"/>
      <c r="JYG50" s="43"/>
      <c r="JYH50" s="43"/>
      <c r="JYI50" s="43"/>
      <c r="JYJ50" s="43"/>
      <c r="JYK50" s="43"/>
      <c r="JYL50" s="43"/>
      <c r="JYM50" s="43"/>
      <c r="JYN50" s="43"/>
      <c r="JYO50" s="43"/>
      <c r="JYP50" s="43"/>
      <c r="JYQ50" s="43"/>
      <c r="JYR50" s="43"/>
      <c r="JYS50" s="43"/>
      <c r="JYT50" s="43"/>
      <c r="JYU50" s="43"/>
      <c r="JYV50" s="43"/>
      <c r="JYW50" s="43"/>
      <c r="JYX50" s="43"/>
      <c r="JYY50" s="43"/>
      <c r="JYZ50" s="43"/>
      <c r="JZA50" s="43"/>
      <c r="JZB50" s="43"/>
      <c r="JZC50" s="43"/>
      <c r="JZD50" s="43"/>
      <c r="JZE50" s="43"/>
      <c r="JZF50" s="43"/>
      <c r="JZG50" s="43"/>
      <c r="JZH50" s="43"/>
      <c r="JZI50" s="43"/>
      <c r="JZJ50" s="43"/>
      <c r="JZK50" s="43"/>
      <c r="JZL50" s="43"/>
      <c r="JZM50" s="43"/>
      <c r="JZN50" s="43"/>
      <c r="JZO50" s="43"/>
      <c r="JZP50" s="43"/>
      <c r="JZQ50" s="43"/>
      <c r="JZR50" s="43"/>
      <c r="JZS50" s="43"/>
      <c r="JZT50" s="43"/>
      <c r="JZU50" s="43"/>
      <c r="JZV50" s="43"/>
      <c r="JZW50" s="43"/>
      <c r="JZX50" s="43"/>
      <c r="JZY50" s="43"/>
      <c r="JZZ50" s="43"/>
      <c r="KAA50" s="43"/>
      <c r="KAB50" s="43"/>
      <c r="KAC50" s="43"/>
      <c r="KAD50" s="43"/>
      <c r="KAE50" s="43"/>
      <c r="KAF50" s="43"/>
      <c r="KAG50" s="43"/>
      <c r="KAH50" s="43"/>
      <c r="KAI50" s="43"/>
      <c r="KAJ50" s="43"/>
      <c r="KAK50" s="43"/>
      <c r="KAL50" s="43"/>
      <c r="KAM50" s="43"/>
      <c r="KAN50" s="43"/>
      <c r="KAO50" s="43"/>
      <c r="KAP50" s="43"/>
      <c r="KAQ50" s="43"/>
      <c r="KAR50" s="43"/>
      <c r="KAS50" s="43"/>
      <c r="KAT50" s="43"/>
      <c r="KAU50" s="43"/>
      <c r="KAV50" s="43"/>
      <c r="KAW50" s="43"/>
      <c r="KAX50" s="43"/>
      <c r="KAY50" s="43"/>
      <c r="KAZ50" s="43"/>
      <c r="KBA50" s="43"/>
      <c r="KBB50" s="43"/>
      <c r="KBC50" s="43"/>
      <c r="KBD50" s="43"/>
      <c r="KBE50" s="43"/>
      <c r="KBF50" s="43"/>
      <c r="KBG50" s="43"/>
      <c r="KBH50" s="43"/>
      <c r="KBI50" s="43"/>
      <c r="KBJ50" s="43"/>
      <c r="KBK50" s="43"/>
      <c r="KBL50" s="43"/>
      <c r="KBM50" s="43"/>
      <c r="KBN50" s="43"/>
      <c r="KBO50" s="43"/>
      <c r="KBP50" s="43"/>
      <c r="KBQ50" s="43"/>
      <c r="KBR50" s="43"/>
      <c r="KBS50" s="43"/>
      <c r="KBT50" s="43"/>
      <c r="KBU50" s="43"/>
      <c r="KBV50" s="43"/>
      <c r="KBW50" s="43"/>
      <c r="KBX50" s="43"/>
      <c r="KBY50" s="43"/>
      <c r="KBZ50" s="43"/>
      <c r="KCA50" s="43"/>
      <c r="KCB50" s="43"/>
      <c r="KCC50" s="43"/>
      <c r="KCD50" s="43"/>
      <c r="KCE50" s="43"/>
      <c r="KCF50" s="43"/>
      <c r="KCG50" s="43"/>
      <c r="KCH50" s="43"/>
      <c r="KCI50" s="43"/>
      <c r="KCJ50" s="43"/>
      <c r="KCK50" s="43"/>
      <c r="KCL50" s="43"/>
      <c r="KCM50" s="43"/>
      <c r="KCN50" s="43"/>
      <c r="KCO50" s="43"/>
      <c r="KCP50" s="43"/>
      <c r="KCQ50" s="43"/>
      <c r="KCR50" s="43"/>
      <c r="KCS50" s="43"/>
      <c r="KCT50" s="43"/>
      <c r="KCU50" s="43"/>
      <c r="KCV50" s="43"/>
      <c r="KCW50" s="43"/>
      <c r="KCX50" s="43"/>
      <c r="KCY50" s="43"/>
      <c r="KCZ50" s="43"/>
      <c r="KDA50" s="43"/>
      <c r="KDB50" s="43"/>
      <c r="KDC50" s="43"/>
      <c r="KDD50" s="43"/>
      <c r="KDE50" s="43"/>
      <c r="KDF50" s="43"/>
      <c r="KDG50" s="43"/>
      <c r="KDH50" s="43"/>
      <c r="KDI50" s="43"/>
      <c r="KDJ50" s="43"/>
      <c r="KDK50" s="43"/>
      <c r="KDL50" s="43"/>
      <c r="KDM50" s="43"/>
      <c r="KDN50" s="43"/>
      <c r="KDO50" s="43"/>
      <c r="KDP50" s="43"/>
      <c r="KDQ50" s="43"/>
      <c r="KDR50" s="43"/>
      <c r="KDS50" s="43"/>
      <c r="KDT50" s="43"/>
      <c r="KDU50" s="43"/>
      <c r="KDV50" s="43"/>
      <c r="KDW50" s="43"/>
      <c r="KDX50" s="43"/>
      <c r="KDY50" s="43"/>
      <c r="KDZ50" s="43"/>
      <c r="KEA50" s="43"/>
      <c r="KEB50" s="43"/>
      <c r="KEC50" s="43"/>
      <c r="KED50" s="43"/>
      <c r="KEE50" s="43"/>
      <c r="KEF50" s="43"/>
      <c r="KEG50" s="43"/>
      <c r="KEH50" s="43"/>
      <c r="KEI50" s="43"/>
      <c r="KEJ50" s="43"/>
      <c r="KEK50" s="43"/>
      <c r="KEL50" s="43"/>
      <c r="KEM50" s="43"/>
      <c r="KEN50" s="43"/>
      <c r="KEO50" s="43"/>
      <c r="KEP50" s="43"/>
      <c r="KEQ50" s="43"/>
      <c r="KER50" s="43"/>
      <c r="KES50" s="43"/>
      <c r="KET50" s="43"/>
      <c r="KEU50" s="43"/>
      <c r="KEV50" s="43"/>
      <c r="KEW50" s="43"/>
      <c r="KEX50" s="43"/>
      <c r="KEY50" s="43"/>
      <c r="KEZ50" s="43"/>
      <c r="KFA50" s="43"/>
      <c r="KFB50" s="43"/>
      <c r="KFC50" s="43"/>
      <c r="KFD50" s="43"/>
      <c r="KFE50" s="43"/>
      <c r="KFF50" s="43"/>
      <c r="KFG50" s="43"/>
      <c r="KFH50" s="43"/>
      <c r="KFI50" s="43"/>
      <c r="KFJ50" s="43"/>
      <c r="KFK50" s="43"/>
      <c r="KFL50" s="43"/>
      <c r="KFM50" s="43"/>
      <c r="KFN50" s="43"/>
      <c r="KFO50" s="43"/>
      <c r="KFP50" s="43"/>
      <c r="KFQ50" s="43"/>
      <c r="KFR50" s="43"/>
      <c r="KFS50" s="43"/>
      <c r="KFT50" s="43"/>
      <c r="KFU50" s="43"/>
      <c r="KFV50" s="43"/>
      <c r="KFW50" s="43"/>
      <c r="KFX50" s="43"/>
      <c r="KFY50" s="43"/>
      <c r="KFZ50" s="43"/>
      <c r="KGA50" s="43"/>
      <c r="KGB50" s="43"/>
      <c r="KGC50" s="43"/>
      <c r="KGD50" s="43"/>
      <c r="KGE50" s="43"/>
      <c r="KGF50" s="43"/>
      <c r="KGG50" s="43"/>
      <c r="KGH50" s="43"/>
      <c r="KGI50" s="43"/>
      <c r="KGJ50" s="43"/>
      <c r="KGK50" s="43"/>
      <c r="KGL50" s="43"/>
      <c r="KGM50" s="43"/>
      <c r="KGN50" s="43"/>
      <c r="KGO50" s="43"/>
      <c r="KGP50" s="43"/>
      <c r="KGQ50" s="43"/>
      <c r="KGR50" s="43"/>
      <c r="KGS50" s="43"/>
      <c r="KGT50" s="43"/>
      <c r="KGU50" s="43"/>
      <c r="KGV50" s="43"/>
      <c r="KGW50" s="43"/>
      <c r="KGX50" s="43"/>
      <c r="KGY50" s="43"/>
      <c r="KGZ50" s="43"/>
      <c r="KHA50" s="43"/>
      <c r="KHB50" s="43"/>
      <c r="KHC50" s="43"/>
      <c r="KHD50" s="43"/>
      <c r="KHE50" s="43"/>
      <c r="KHF50" s="43"/>
      <c r="KHG50" s="43"/>
      <c r="KHH50" s="43"/>
      <c r="KHI50" s="43"/>
      <c r="KHJ50" s="43"/>
      <c r="KHK50" s="43"/>
      <c r="KHL50" s="43"/>
      <c r="KHM50" s="43"/>
      <c r="KHN50" s="43"/>
      <c r="KHO50" s="43"/>
      <c r="KHP50" s="43"/>
      <c r="KHQ50" s="43"/>
      <c r="KHR50" s="43"/>
      <c r="KHS50" s="43"/>
      <c r="KHT50" s="43"/>
      <c r="KHU50" s="43"/>
      <c r="KHV50" s="43"/>
      <c r="KHW50" s="43"/>
      <c r="KHX50" s="43"/>
      <c r="KHY50" s="43"/>
      <c r="KHZ50" s="43"/>
      <c r="KIA50" s="43"/>
      <c r="KIB50" s="43"/>
      <c r="KIC50" s="43"/>
      <c r="KID50" s="43"/>
      <c r="KIE50" s="43"/>
      <c r="KIF50" s="43"/>
      <c r="KIG50" s="43"/>
      <c r="KIH50" s="43"/>
      <c r="KII50" s="43"/>
      <c r="KIJ50" s="43"/>
      <c r="KIK50" s="43"/>
      <c r="KIL50" s="43"/>
      <c r="KIM50" s="43"/>
      <c r="KIN50" s="43"/>
      <c r="KIO50" s="43"/>
      <c r="KIP50" s="43"/>
      <c r="KIQ50" s="43"/>
      <c r="KIR50" s="43"/>
      <c r="KIS50" s="43"/>
      <c r="KIT50" s="43"/>
      <c r="KIU50" s="43"/>
      <c r="KIV50" s="43"/>
      <c r="KIW50" s="43"/>
      <c r="KIX50" s="43"/>
      <c r="KIY50" s="43"/>
      <c r="KIZ50" s="43"/>
      <c r="KJA50" s="43"/>
      <c r="KJB50" s="43"/>
      <c r="KJC50" s="43"/>
      <c r="KJD50" s="43"/>
      <c r="KJE50" s="43"/>
      <c r="KJF50" s="43"/>
      <c r="KJG50" s="43"/>
      <c r="KJH50" s="43"/>
      <c r="KJI50" s="43"/>
      <c r="KJJ50" s="43"/>
      <c r="KJK50" s="43"/>
      <c r="KJL50" s="43"/>
      <c r="KJM50" s="43"/>
      <c r="KJN50" s="43"/>
      <c r="KJO50" s="43"/>
      <c r="KJP50" s="43"/>
      <c r="KJQ50" s="43"/>
      <c r="KJR50" s="43"/>
      <c r="KJS50" s="43"/>
      <c r="KJT50" s="43"/>
      <c r="KJU50" s="43"/>
      <c r="KJV50" s="43"/>
      <c r="KJW50" s="43"/>
      <c r="KJX50" s="43"/>
      <c r="KJY50" s="43"/>
      <c r="KJZ50" s="43"/>
      <c r="KKA50" s="43"/>
      <c r="KKB50" s="43"/>
      <c r="KKC50" s="43"/>
      <c r="KKD50" s="43"/>
      <c r="KKE50" s="43"/>
      <c r="KKF50" s="43"/>
      <c r="KKG50" s="43"/>
      <c r="KKH50" s="43"/>
      <c r="KKI50" s="43"/>
      <c r="KKJ50" s="43"/>
      <c r="KKK50" s="43"/>
      <c r="KKL50" s="43"/>
      <c r="KKM50" s="43"/>
      <c r="KKN50" s="43"/>
      <c r="KKO50" s="43"/>
      <c r="KKP50" s="43"/>
      <c r="KKQ50" s="43"/>
      <c r="KKR50" s="43"/>
      <c r="KKS50" s="43"/>
      <c r="KKT50" s="43"/>
      <c r="KKU50" s="43"/>
      <c r="KKV50" s="43"/>
      <c r="KKW50" s="43"/>
      <c r="KKX50" s="43"/>
      <c r="KKY50" s="43"/>
      <c r="KKZ50" s="43"/>
      <c r="KLA50" s="43"/>
      <c r="KLB50" s="43"/>
      <c r="KLC50" s="43"/>
      <c r="KLD50" s="43"/>
      <c r="KLE50" s="43"/>
      <c r="KLF50" s="43"/>
      <c r="KLG50" s="43"/>
      <c r="KLH50" s="43"/>
      <c r="KLI50" s="43"/>
      <c r="KLJ50" s="43"/>
      <c r="KLK50" s="43"/>
      <c r="KLL50" s="43"/>
      <c r="KLM50" s="43"/>
      <c r="KLN50" s="43"/>
      <c r="KLO50" s="43"/>
      <c r="KLP50" s="43"/>
      <c r="KLQ50" s="43"/>
      <c r="KLR50" s="43"/>
      <c r="KLS50" s="43"/>
      <c r="KLT50" s="43"/>
      <c r="KLU50" s="43"/>
      <c r="KLV50" s="43"/>
      <c r="KLW50" s="43"/>
      <c r="KLX50" s="43"/>
      <c r="KLY50" s="43"/>
      <c r="KLZ50" s="43"/>
      <c r="KMA50" s="43"/>
      <c r="KMB50" s="43"/>
      <c r="KMC50" s="43"/>
      <c r="KMD50" s="43"/>
      <c r="KME50" s="43"/>
      <c r="KMF50" s="43"/>
      <c r="KMG50" s="43"/>
      <c r="KMH50" s="43"/>
      <c r="KMI50" s="43"/>
      <c r="KMJ50" s="43"/>
      <c r="KMK50" s="43"/>
      <c r="KML50" s="43"/>
      <c r="KMM50" s="43"/>
      <c r="KMN50" s="43"/>
      <c r="KMO50" s="43"/>
      <c r="KMP50" s="43"/>
      <c r="KMQ50" s="43"/>
      <c r="KMR50" s="43"/>
      <c r="KMS50" s="43"/>
      <c r="KMT50" s="43"/>
      <c r="KMU50" s="43"/>
      <c r="KMV50" s="43"/>
      <c r="KMW50" s="43"/>
      <c r="KMX50" s="43"/>
      <c r="KMY50" s="43"/>
      <c r="KMZ50" s="43"/>
      <c r="KNA50" s="43"/>
      <c r="KNB50" s="43"/>
      <c r="KNC50" s="43"/>
      <c r="KND50" s="43"/>
      <c r="KNE50" s="43"/>
      <c r="KNF50" s="43"/>
      <c r="KNG50" s="43"/>
      <c r="KNH50" s="43"/>
      <c r="KNI50" s="43"/>
      <c r="KNJ50" s="43"/>
      <c r="KNK50" s="43"/>
      <c r="KNL50" s="43"/>
      <c r="KNM50" s="43"/>
      <c r="KNN50" s="43"/>
      <c r="KNO50" s="43"/>
      <c r="KNP50" s="43"/>
      <c r="KNQ50" s="43"/>
      <c r="KNR50" s="43"/>
      <c r="KNS50" s="43"/>
      <c r="KNT50" s="43"/>
      <c r="KNU50" s="43"/>
      <c r="KNV50" s="43"/>
      <c r="KNW50" s="43"/>
      <c r="KNX50" s="43"/>
      <c r="KNY50" s="43"/>
      <c r="KNZ50" s="43"/>
      <c r="KOA50" s="43"/>
      <c r="KOB50" s="43"/>
      <c r="KOC50" s="43"/>
      <c r="KOD50" s="43"/>
      <c r="KOE50" s="43"/>
      <c r="KOF50" s="43"/>
      <c r="KOG50" s="43"/>
      <c r="KOH50" s="43"/>
      <c r="KOI50" s="43"/>
      <c r="KOJ50" s="43"/>
      <c r="KOK50" s="43"/>
      <c r="KOL50" s="43"/>
      <c r="KOM50" s="43"/>
      <c r="KON50" s="43"/>
      <c r="KOO50" s="43"/>
      <c r="KOP50" s="43"/>
      <c r="KOQ50" s="43"/>
      <c r="KOR50" s="43"/>
      <c r="KOS50" s="43"/>
      <c r="KOT50" s="43"/>
      <c r="KOU50" s="43"/>
      <c r="KOV50" s="43"/>
      <c r="KOW50" s="43"/>
      <c r="KOX50" s="43"/>
      <c r="KOY50" s="43"/>
      <c r="KOZ50" s="43"/>
      <c r="KPA50" s="43"/>
      <c r="KPB50" s="43"/>
      <c r="KPC50" s="43"/>
      <c r="KPD50" s="43"/>
      <c r="KPE50" s="43"/>
      <c r="KPF50" s="43"/>
      <c r="KPG50" s="43"/>
      <c r="KPH50" s="43"/>
      <c r="KPI50" s="43"/>
      <c r="KPJ50" s="43"/>
      <c r="KPK50" s="43"/>
      <c r="KPL50" s="43"/>
      <c r="KPM50" s="43"/>
      <c r="KPN50" s="43"/>
      <c r="KPO50" s="43"/>
      <c r="KPP50" s="43"/>
      <c r="KPQ50" s="43"/>
      <c r="KPR50" s="43"/>
      <c r="KPS50" s="43"/>
      <c r="KPT50" s="43"/>
      <c r="KPU50" s="43"/>
      <c r="KPV50" s="43"/>
      <c r="KPW50" s="43"/>
      <c r="KPX50" s="43"/>
      <c r="KPY50" s="43"/>
      <c r="KPZ50" s="43"/>
      <c r="KQA50" s="43"/>
      <c r="KQB50" s="43"/>
      <c r="KQC50" s="43"/>
      <c r="KQD50" s="43"/>
      <c r="KQE50" s="43"/>
      <c r="KQF50" s="43"/>
      <c r="KQG50" s="43"/>
      <c r="KQH50" s="43"/>
      <c r="KQI50" s="43"/>
      <c r="KQJ50" s="43"/>
      <c r="KQK50" s="43"/>
      <c r="KQL50" s="43"/>
      <c r="KQM50" s="43"/>
      <c r="KQN50" s="43"/>
      <c r="KQO50" s="43"/>
      <c r="KQP50" s="43"/>
      <c r="KQQ50" s="43"/>
      <c r="KQR50" s="43"/>
      <c r="KQS50" s="43"/>
      <c r="KQT50" s="43"/>
      <c r="KQU50" s="43"/>
      <c r="KQV50" s="43"/>
      <c r="KQW50" s="43"/>
      <c r="KQX50" s="43"/>
      <c r="KQY50" s="43"/>
      <c r="KQZ50" s="43"/>
      <c r="KRA50" s="43"/>
      <c r="KRB50" s="43"/>
      <c r="KRC50" s="43"/>
      <c r="KRD50" s="43"/>
      <c r="KRE50" s="43"/>
      <c r="KRF50" s="43"/>
      <c r="KRG50" s="43"/>
      <c r="KRH50" s="43"/>
      <c r="KRI50" s="43"/>
      <c r="KRJ50" s="43"/>
      <c r="KRK50" s="43"/>
      <c r="KRL50" s="43"/>
      <c r="KRM50" s="43"/>
      <c r="KRN50" s="43"/>
      <c r="KRO50" s="43"/>
      <c r="KRP50" s="43"/>
      <c r="KRQ50" s="43"/>
      <c r="KRR50" s="43"/>
      <c r="KRS50" s="43"/>
      <c r="KRT50" s="43"/>
      <c r="KRU50" s="43"/>
      <c r="KRV50" s="43"/>
      <c r="KRW50" s="43"/>
      <c r="KRX50" s="43"/>
      <c r="KRY50" s="43"/>
      <c r="KRZ50" s="43"/>
      <c r="KSA50" s="43"/>
      <c r="KSB50" s="43"/>
      <c r="KSC50" s="43"/>
      <c r="KSD50" s="43"/>
      <c r="KSE50" s="43"/>
      <c r="KSF50" s="43"/>
      <c r="KSG50" s="43"/>
      <c r="KSH50" s="43"/>
      <c r="KSI50" s="43"/>
      <c r="KSJ50" s="43"/>
      <c r="KSK50" s="43"/>
      <c r="KSL50" s="43"/>
      <c r="KSM50" s="43"/>
      <c r="KSN50" s="43"/>
      <c r="KSO50" s="43"/>
      <c r="KSP50" s="43"/>
      <c r="KSQ50" s="43"/>
      <c r="KSR50" s="43"/>
      <c r="KSS50" s="43"/>
      <c r="KST50" s="43"/>
      <c r="KSU50" s="43"/>
      <c r="KSV50" s="43"/>
      <c r="KSW50" s="43"/>
      <c r="KSX50" s="43"/>
      <c r="KSY50" s="43"/>
      <c r="KSZ50" s="43"/>
      <c r="KTA50" s="43"/>
      <c r="KTB50" s="43"/>
      <c r="KTC50" s="43"/>
      <c r="KTD50" s="43"/>
      <c r="KTE50" s="43"/>
      <c r="KTF50" s="43"/>
      <c r="KTG50" s="43"/>
      <c r="KTH50" s="43"/>
      <c r="KTI50" s="43"/>
      <c r="KTJ50" s="43"/>
      <c r="KTK50" s="43"/>
      <c r="KTL50" s="43"/>
      <c r="KTM50" s="43"/>
      <c r="KTN50" s="43"/>
      <c r="KTO50" s="43"/>
      <c r="KTP50" s="43"/>
      <c r="KTQ50" s="43"/>
      <c r="KTR50" s="43"/>
      <c r="KTS50" s="43"/>
      <c r="KTT50" s="43"/>
      <c r="KTU50" s="43"/>
      <c r="KTV50" s="43"/>
      <c r="KTW50" s="43"/>
      <c r="KTX50" s="43"/>
      <c r="KTY50" s="43"/>
      <c r="KTZ50" s="43"/>
      <c r="KUA50" s="43"/>
      <c r="KUB50" s="43"/>
      <c r="KUC50" s="43"/>
      <c r="KUD50" s="43"/>
      <c r="KUE50" s="43"/>
      <c r="KUF50" s="43"/>
      <c r="KUG50" s="43"/>
      <c r="KUH50" s="43"/>
      <c r="KUI50" s="43"/>
      <c r="KUJ50" s="43"/>
      <c r="KUK50" s="43"/>
      <c r="KUL50" s="43"/>
      <c r="KUM50" s="43"/>
      <c r="KUN50" s="43"/>
      <c r="KUO50" s="43"/>
      <c r="KUP50" s="43"/>
      <c r="KUQ50" s="43"/>
      <c r="KUR50" s="43"/>
      <c r="KUS50" s="43"/>
      <c r="KUT50" s="43"/>
      <c r="KUU50" s="43"/>
      <c r="KUV50" s="43"/>
      <c r="KUW50" s="43"/>
      <c r="KUX50" s="43"/>
      <c r="KUY50" s="43"/>
      <c r="KUZ50" s="43"/>
      <c r="KVA50" s="43"/>
      <c r="KVB50" s="43"/>
      <c r="KVC50" s="43"/>
      <c r="KVD50" s="43"/>
      <c r="KVE50" s="43"/>
      <c r="KVF50" s="43"/>
      <c r="KVG50" s="43"/>
      <c r="KVH50" s="43"/>
      <c r="KVI50" s="43"/>
      <c r="KVJ50" s="43"/>
      <c r="KVK50" s="43"/>
      <c r="KVL50" s="43"/>
      <c r="KVM50" s="43"/>
      <c r="KVN50" s="43"/>
      <c r="KVO50" s="43"/>
      <c r="KVP50" s="43"/>
      <c r="KVQ50" s="43"/>
      <c r="KVR50" s="43"/>
      <c r="KVS50" s="43"/>
      <c r="KVT50" s="43"/>
      <c r="KVU50" s="43"/>
      <c r="KVV50" s="43"/>
      <c r="KVW50" s="43"/>
      <c r="KVX50" s="43"/>
      <c r="KVY50" s="43"/>
      <c r="KVZ50" s="43"/>
      <c r="KWA50" s="43"/>
      <c r="KWB50" s="43"/>
      <c r="KWC50" s="43"/>
      <c r="KWD50" s="43"/>
      <c r="KWE50" s="43"/>
      <c r="KWF50" s="43"/>
      <c r="KWG50" s="43"/>
      <c r="KWH50" s="43"/>
      <c r="KWI50" s="43"/>
      <c r="KWJ50" s="43"/>
      <c r="KWK50" s="43"/>
      <c r="KWL50" s="43"/>
      <c r="KWM50" s="43"/>
      <c r="KWN50" s="43"/>
      <c r="KWO50" s="43"/>
      <c r="KWP50" s="43"/>
      <c r="KWQ50" s="43"/>
      <c r="KWR50" s="43"/>
      <c r="KWS50" s="43"/>
      <c r="KWT50" s="43"/>
      <c r="KWU50" s="43"/>
      <c r="KWV50" s="43"/>
      <c r="KWW50" s="43"/>
      <c r="KWX50" s="43"/>
      <c r="KWY50" s="43"/>
      <c r="KWZ50" s="43"/>
      <c r="KXA50" s="43"/>
      <c r="KXB50" s="43"/>
      <c r="KXC50" s="43"/>
      <c r="KXD50" s="43"/>
      <c r="KXE50" s="43"/>
      <c r="KXF50" s="43"/>
      <c r="KXG50" s="43"/>
      <c r="KXH50" s="43"/>
      <c r="KXI50" s="43"/>
      <c r="KXJ50" s="43"/>
      <c r="KXK50" s="43"/>
      <c r="KXL50" s="43"/>
      <c r="KXM50" s="43"/>
      <c r="KXN50" s="43"/>
      <c r="KXO50" s="43"/>
      <c r="KXP50" s="43"/>
      <c r="KXQ50" s="43"/>
      <c r="KXR50" s="43"/>
      <c r="KXS50" s="43"/>
      <c r="KXT50" s="43"/>
      <c r="KXU50" s="43"/>
      <c r="KXV50" s="43"/>
      <c r="KXW50" s="43"/>
      <c r="KXX50" s="43"/>
      <c r="KXY50" s="43"/>
      <c r="KXZ50" s="43"/>
      <c r="KYA50" s="43"/>
      <c r="KYB50" s="43"/>
      <c r="KYC50" s="43"/>
      <c r="KYD50" s="43"/>
      <c r="KYE50" s="43"/>
      <c r="KYF50" s="43"/>
      <c r="KYG50" s="43"/>
      <c r="KYH50" s="43"/>
      <c r="KYI50" s="43"/>
      <c r="KYJ50" s="43"/>
      <c r="KYK50" s="43"/>
      <c r="KYL50" s="43"/>
      <c r="KYM50" s="43"/>
      <c r="KYN50" s="43"/>
      <c r="KYO50" s="43"/>
      <c r="KYP50" s="43"/>
      <c r="KYQ50" s="43"/>
      <c r="KYR50" s="43"/>
      <c r="KYS50" s="43"/>
      <c r="KYT50" s="43"/>
      <c r="KYU50" s="43"/>
      <c r="KYV50" s="43"/>
      <c r="KYW50" s="43"/>
      <c r="KYX50" s="43"/>
      <c r="KYY50" s="43"/>
      <c r="KYZ50" s="43"/>
      <c r="KZA50" s="43"/>
      <c r="KZB50" s="43"/>
      <c r="KZC50" s="43"/>
      <c r="KZD50" s="43"/>
      <c r="KZE50" s="43"/>
      <c r="KZF50" s="43"/>
      <c r="KZG50" s="43"/>
      <c r="KZH50" s="43"/>
      <c r="KZI50" s="43"/>
      <c r="KZJ50" s="43"/>
      <c r="KZK50" s="43"/>
      <c r="KZL50" s="43"/>
      <c r="KZM50" s="43"/>
      <c r="KZN50" s="43"/>
      <c r="KZO50" s="43"/>
      <c r="KZP50" s="43"/>
      <c r="KZQ50" s="43"/>
      <c r="KZR50" s="43"/>
      <c r="KZS50" s="43"/>
      <c r="KZT50" s="43"/>
      <c r="KZU50" s="43"/>
      <c r="KZV50" s="43"/>
      <c r="KZW50" s="43"/>
      <c r="KZX50" s="43"/>
      <c r="KZY50" s="43"/>
      <c r="KZZ50" s="43"/>
      <c r="LAA50" s="43"/>
      <c r="LAB50" s="43"/>
      <c r="LAC50" s="43"/>
      <c r="LAD50" s="43"/>
      <c r="LAE50" s="43"/>
      <c r="LAF50" s="43"/>
      <c r="LAG50" s="43"/>
      <c r="LAH50" s="43"/>
      <c r="LAI50" s="43"/>
      <c r="LAJ50" s="43"/>
      <c r="LAK50" s="43"/>
      <c r="LAL50" s="43"/>
      <c r="LAM50" s="43"/>
      <c r="LAN50" s="43"/>
      <c r="LAO50" s="43"/>
      <c r="LAP50" s="43"/>
      <c r="LAQ50" s="43"/>
      <c r="LAR50" s="43"/>
      <c r="LAS50" s="43"/>
      <c r="LAT50" s="43"/>
      <c r="LAU50" s="43"/>
      <c r="LAV50" s="43"/>
      <c r="LAW50" s="43"/>
      <c r="LAX50" s="43"/>
      <c r="LAY50" s="43"/>
      <c r="LAZ50" s="43"/>
      <c r="LBA50" s="43"/>
      <c r="LBB50" s="43"/>
      <c r="LBC50" s="43"/>
      <c r="LBD50" s="43"/>
      <c r="LBE50" s="43"/>
      <c r="LBF50" s="43"/>
      <c r="LBG50" s="43"/>
      <c r="LBH50" s="43"/>
      <c r="LBI50" s="43"/>
      <c r="LBJ50" s="43"/>
      <c r="LBK50" s="43"/>
      <c r="LBL50" s="43"/>
      <c r="LBM50" s="43"/>
      <c r="LBN50" s="43"/>
      <c r="LBO50" s="43"/>
      <c r="LBP50" s="43"/>
      <c r="LBQ50" s="43"/>
      <c r="LBR50" s="43"/>
      <c r="LBS50" s="43"/>
      <c r="LBT50" s="43"/>
      <c r="LBU50" s="43"/>
      <c r="LBV50" s="43"/>
      <c r="LBW50" s="43"/>
      <c r="LBX50" s="43"/>
      <c r="LBY50" s="43"/>
      <c r="LBZ50" s="43"/>
      <c r="LCA50" s="43"/>
      <c r="LCB50" s="43"/>
      <c r="LCC50" s="43"/>
      <c r="LCD50" s="43"/>
      <c r="LCE50" s="43"/>
      <c r="LCF50" s="43"/>
      <c r="LCG50" s="43"/>
      <c r="LCH50" s="43"/>
      <c r="LCI50" s="43"/>
      <c r="LCJ50" s="43"/>
      <c r="LCK50" s="43"/>
      <c r="LCL50" s="43"/>
      <c r="LCM50" s="43"/>
      <c r="LCN50" s="43"/>
      <c r="LCO50" s="43"/>
      <c r="LCP50" s="43"/>
      <c r="LCQ50" s="43"/>
      <c r="LCR50" s="43"/>
      <c r="LCS50" s="43"/>
      <c r="LCT50" s="43"/>
      <c r="LCU50" s="43"/>
      <c r="LCV50" s="43"/>
      <c r="LCW50" s="43"/>
      <c r="LCX50" s="43"/>
      <c r="LCY50" s="43"/>
      <c r="LCZ50" s="43"/>
      <c r="LDA50" s="43"/>
      <c r="LDB50" s="43"/>
      <c r="LDC50" s="43"/>
      <c r="LDD50" s="43"/>
      <c r="LDE50" s="43"/>
      <c r="LDF50" s="43"/>
      <c r="LDG50" s="43"/>
      <c r="LDH50" s="43"/>
      <c r="LDI50" s="43"/>
      <c r="LDJ50" s="43"/>
      <c r="LDK50" s="43"/>
      <c r="LDL50" s="43"/>
      <c r="LDM50" s="43"/>
      <c r="LDN50" s="43"/>
      <c r="LDO50" s="43"/>
      <c r="LDP50" s="43"/>
      <c r="LDQ50" s="43"/>
      <c r="LDR50" s="43"/>
      <c r="LDS50" s="43"/>
      <c r="LDT50" s="43"/>
      <c r="LDU50" s="43"/>
      <c r="LDV50" s="43"/>
      <c r="LDW50" s="43"/>
      <c r="LDX50" s="43"/>
      <c r="LDY50" s="43"/>
      <c r="LDZ50" s="43"/>
      <c r="LEA50" s="43"/>
      <c r="LEB50" s="43"/>
      <c r="LEC50" s="43"/>
      <c r="LED50" s="43"/>
      <c r="LEE50" s="43"/>
      <c r="LEF50" s="43"/>
      <c r="LEG50" s="43"/>
      <c r="LEH50" s="43"/>
      <c r="LEI50" s="43"/>
      <c r="LEJ50" s="43"/>
      <c r="LEK50" s="43"/>
      <c r="LEL50" s="43"/>
      <c r="LEM50" s="43"/>
      <c r="LEN50" s="43"/>
      <c r="LEO50" s="43"/>
      <c r="LEP50" s="43"/>
      <c r="LEQ50" s="43"/>
      <c r="LER50" s="43"/>
      <c r="LES50" s="43"/>
      <c r="LET50" s="43"/>
      <c r="LEU50" s="43"/>
      <c r="LEV50" s="43"/>
      <c r="LEW50" s="43"/>
      <c r="LEX50" s="43"/>
      <c r="LEY50" s="43"/>
      <c r="LEZ50" s="43"/>
      <c r="LFA50" s="43"/>
      <c r="LFB50" s="43"/>
      <c r="LFC50" s="43"/>
      <c r="LFD50" s="43"/>
      <c r="LFE50" s="43"/>
      <c r="LFF50" s="43"/>
      <c r="LFG50" s="43"/>
      <c r="LFH50" s="43"/>
      <c r="LFI50" s="43"/>
      <c r="LFJ50" s="43"/>
      <c r="LFK50" s="43"/>
      <c r="LFL50" s="43"/>
      <c r="LFM50" s="43"/>
      <c r="LFN50" s="43"/>
      <c r="LFO50" s="43"/>
      <c r="LFP50" s="43"/>
      <c r="LFQ50" s="43"/>
      <c r="LFR50" s="43"/>
      <c r="LFS50" s="43"/>
      <c r="LFT50" s="43"/>
      <c r="LFU50" s="43"/>
      <c r="LFV50" s="43"/>
      <c r="LFW50" s="43"/>
      <c r="LFX50" s="43"/>
      <c r="LFY50" s="43"/>
      <c r="LFZ50" s="43"/>
      <c r="LGA50" s="43"/>
      <c r="LGB50" s="43"/>
      <c r="LGC50" s="43"/>
      <c r="LGD50" s="43"/>
      <c r="LGE50" s="43"/>
      <c r="LGF50" s="43"/>
      <c r="LGG50" s="43"/>
      <c r="LGH50" s="43"/>
      <c r="LGI50" s="43"/>
      <c r="LGJ50" s="43"/>
      <c r="LGK50" s="43"/>
      <c r="LGL50" s="43"/>
      <c r="LGM50" s="43"/>
      <c r="LGN50" s="43"/>
      <c r="LGO50" s="43"/>
      <c r="LGP50" s="43"/>
      <c r="LGQ50" s="43"/>
      <c r="LGR50" s="43"/>
      <c r="LGS50" s="43"/>
      <c r="LGT50" s="43"/>
      <c r="LGU50" s="43"/>
      <c r="LGV50" s="43"/>
      <c r="LGW50" s="43"/>
      <c r="LGX50" s="43"/>
      <c r="LGY50" s="43"/>
      <c r="LGZ50" s="43"/>
      <c r="LHA50" s="43"/>
      <c r="LHB50" s="43"/>
      <c r="LHC50" s="43"/>
      <c r="LHD50" s="43"/>
      <c r="LHE50" s="43"/>
      <c r="LHF50" s="43"/>
      <c r="LHG50" s="43"/>
      <c r="LHH50" s="43"/>
      <c r="LHI50" s="43"/>
      <c r="LHJ50" s="43"/>
      <c r="LHK50" s="43"/>
      <c r="LHL50" s="43"/>
      <c r="LHM50" s="43"/>
      <c r="LHN50" s="43"/>
      <c r="LHO50" s="43"/>
      <c r="LHP50" s="43"/>
      <c r="LHQ50" s="43"/>
      <c r="LHR50" s="43"/>
      <c r="LHS50" s="43"/>
      <c r="LHT50" s="43"/>
      <c r="LHU50" s="43"/>
      <c r="LHV50" s="43"/>
      <c r="LHW50" s="43"/>
      <c r="LHX50" s="43"/>
      <c r="LHY50" s="43"/>
      <c r="LHZ50" s="43"/>
      <c r="LIA50" s="43"/>
      <c r="LIB50" s="43"/>
      <c r="LIC50" s="43"/>
      <c r="LID50" s="43"/>
      <c r="LIE50" s="43"/>
      <c r="LIF50" s="43"/>
      <c r="LIG50" s="43"/>
      <c r="LIH50" s="43"/>
      <c r="LII50" s="43"/>
      <c r="LIJ50" s="43"/>
      <c r="LIK50" s="43"/>
      <c r="LIL50" s="43"/>
      <c r="LIM50" s="43"/>
      <c r="LIN50" s="43"/>
      <c r="LIO50" s="43"/>
      <c r="LIP50" s="43"/>
      <c r="LIQ50" s="43"/>
      <c r="LIR50" s="43"/>
      <c r="LIS50" s="43"/>
      <c r="LIT50" s="43"/>
      <c r="LIU50" s="43"/>
      <c r="LIV50" s="43"/>
      <c r="LIW50" s="43"/>
      <c r="LIX50" s="43"/>
      <c r="LIY50" s="43"/>
      <c r="LIZ50" s="43"/>
      <c r="LJA50" s="43"/>
      <c r="LJB50" s="43"/>
      <c r="LJC50" s="43"/>
      <c r="LJD50" s="43"/>
      <c r="LJE50" s="43"/>
      <c r="LJF50" s="43"/>
      <c r="LJG50" s="43"/>
      <c r="LJH50" s="43"/>
      <c r="LJI50" s="43"/>
      <c r="LJJ50" s="43"/>
      <c r="LJK50" s="43"/>
      <c r="LJL50" s="43"/>
      <c r="LJM50" s="43"/>
      <c r="LJN50" s="43"/>
      <c r="LJO50" s="43"/>
      <c r="LJP50" s="43"/>
      <c r="LJQ50" s="43"/>
      <c r="LJR50" s="43"/>
      <c r="LJS50" s="43"/>
      <c r="LJT50" s="43"/>
      <c r="LJU50" s="43"/>
      <c r="LJV50" s="43"/>
      <c r="LJW50" s="43"/>
      <c r="LJX50" s="43"/>
      <c r="LJY50" s="43"/>
      <c r="LJZ50" s="43"/>
      <c r="LKA50" s="43"/>
      <c r="LKB50" s="43"/>
      <c r="LKC50" s="43"/>
      <c r="LKD50" s="43"/>
      <c r="LKE50" s="43"/>
      <c r="LKF50" s="43"/>
      <c r="LKG50" s="43"/>
      <c r="LKH50" s="43"/>
      <c r="LKI50" s="43"/>
      <c r="LKJ50" s="43"/>
      <c r="LKK50" s="43"/>
      <c r="LKL50" s="43"/>
      <c r="LKM50" s="43"/>
      <c r="LKN50" s="43"/>
      <c r="LKO50" s="43"/>
      <c r="LKP50" s="43"/>
      <c r="LKQ50" s="43"/>
      <c r="LKR50" s="43"/>
      <c r="LKS50" s="43"/>
      <c r="LKT50" s="43"/>
      <c r="LKU50" s="43"/>
      <c r="LKV50" s="43"/>
      <c r="LKW50" s="43"/>
      <c r="LKX50" s="43"/>
      <c r="LKY50" s="43"/>
      <c r="LKZ50" s="43"/>
      <c r="LLA50" s="43"/>
      <c r="LLB50" s="43"/>
      <c r="LLC50" s="43"/>
      <c r="LLD50" s="43"/>
      <c r="LLE50" s="43"/>
      <c r="LLF50" s="43"/>
      <c r="LLG50" s="43"/>
      <c r="LLH50" s="43"/>
      <c r="LLI50" s="43"/>
      <c r="LLJ50" s="43"/>
      <c r="LLK50" s="43"/>
      <c r="LLL50" s="43"/>
      <c r="LLM50" s="43"/>
      <c r="LLN50" s="43"/>
      <c r="LLO50" s="43"/>
      <c r="LLP50" s="43"/>
      <c r="LLQ50" s="43"/>
      <c r="LLR50" s="43"/>
      <c r="LLS50" s="43"/>
      <c r="LLT50" s="43"/>
      <c r="LLU50" s="43"/>
      <c r="LLV50" s="43"/>
      <c r="LLW50" s="43"/>
      <c r="LLX50" s="43"/>
      <c r="LLY50" s="43"/>
      <c r="LLZ50" s="43"/>
      <c r="LMA50" s="43"/>
      <c r="LMB50" s="43"/>
      <c r="LMC50" s="43"/>
      <c r="LMD50" s="43"/>
      <c r="LME50" s="43"/>
      <c r="LMF50" s="43"/>
      <c r="LMG50" s="43"/>
      <c r="LMH50" s="43"/>
      <c r="LMI50" s="43"/>
      <c r="LMJ50" s="43"/>
      <c r="LMK50" s="43"/>
      <c r="LML50" s="43"/>
      <c r="LMM50" s="43"/>
      <c r="LMN50" s="43"/>
      <c r="LMO50" s="43"/>
      <c r="LMP50" s="43"/>
      <c r="LMQ50" s="43"/>
      <c r="LMR50" s="43"/>
      <c r="LMS50" s="43"/>
      <c r="LMT50" s="43"/>
      <c r="LMU50" s="43"/>
      <c r="LMV50" s="43"/>
      <c r="LMW50" s="43"/>
      <c r="LMX50" s="43"/>
      <c r="LMY50" s="43"/>
      <c r="LMZ50" s="43"/>
      <c r="LNA50" s="43"/>
      <c r="LNB50" s="43"/>
      <c r="LNC50" s="43"/>
      <c r="LND50" s="43"/>
      <c r="LNE50" s="43"/>
      <c r="LNF50" s="43"/>
      <c r="LNG50" s="43"/>
      <c r="LNH50" s="43"/>
      <c r="LNI50" s="43"/>
      <c r="LNJ50" s="43"/>
      <c r="LNK50" s="43"/>
      <c r="LNL50" s="43"/>
      <c r="LNM50" s="43"/>
      <c r="LNN50" s="43"/>
      <c r="LNO50" s="43"/>
      <c r="LNP50" s="43"/>
      <c r="LNQ50" s="43"/>
      <c r="LNR50" s="43"/>
      <c r="LNS50" s="43"/>
      <c r="LNT50" s="43"/>
      <c r="LNU50" s="43"/>
      <c r="LNV50" s="43"/>
      <c r="LNW50" s="43"/>
      <c r="LNX50" s="43"/>
      <c r="LNY50" s="43"/>
      <c r="LNZ50" s="43"/>
      <c r="LOA50" s="43"/>
      <c r="LOB50" s="43"/>
      <c r="LOC50" s="43"/>
      <c r="LOD50" s="43"/>
      <c r="LOE50" s="43"/>
      <c r="LOF50" s="43"/>
      <c r="LOG50" s="43"/>
      <c r="LOH50" s="43"/>
      <c r="LOI50" s="43"/>
      <c r="LOJ50" s="43"/>
      <c r="LOK50" s="43"/>
      <c r="LOL50" s="43"/>
      <c r="LOM50" s="43"/>
      <c r="LON50" s="43"/>
      <c r="LOO50" s="43"/>
      <c r="LOP50" s="43"/>
      <c r="LOQ50" s="43"/>
      <c r="LOR50" s="43"/>
      <c r="LOS50" s="43"/>
      <c r="LOT50" s="43"/>
      <c r="LOU50" s="43"/>
      <c r="LOV50" s="43"/>
      <c r="LOW50" s="43"/>
      <c r="LOX50" s="43"/>
      <c r="LOY50" s="43"/>
      <c r="LOZ50" s="43"/>
      <c r="LPA50" s="43"/>
      <c r="LPB50" s="43"/>
      <c r="LPC50" s="43"/>
      <c r="LPD50" s="43"/>
      <c r="LPE50" s="43"/>
      <c r="LPF50" s="43"/>
      <c r="LPG50" s="43"/>
      <c r="LPH50" s="43"/>
      <c r="LPI50" s="43"/>
      <c r="LPJ50" s="43"/>
      <c r="LPK50" s="43"/>
      <c r="LPL50" s="43"/>
      <c r="LPM50" s="43"/>
      <c r="LPN50" s="43"/>
      <c r="LPO50" s="43"/>
      <c r="LPP50" s="43"/>
      <c r="LPQ50" s="43"/>
      <c r="LPR50" s="43"/>
      <c r="LPS50" s="43"/>
      <c r="LPT50" s="43"/>
      <c r="LPU50" s="43"/>
      <c r="LPV50" s="43"/>
      <c r="LPW50" s="43"/>
      <c r="LPX50" s="43"/>
      <c r="LPY50" s="43"/>
      <c r="LPZ50" s="43"/>
      <c r="LQA50" s="43"/>
      <c r="LQB50" s="43"/>
      <c r="LQC50" s="43"/>
      <c r="LQD50" s="43"/>
      <c r="LQE50" s="43"/>
      <c r="LQF50" s="43"/>
      <c r="LQG50" s="43"/>
      <c r="LQH50" s="43"/>
      <c r="LQI50" s="43"/>
      <c r="LQJ50" s="43"/>
      <c r="LQK50" s="43"/>
      <c r="LQL50" s="43"/>
      <c r="LQM50" s="43"/>
      <c r="LQN50" s="43"/>
      <c r="LQO50" s="43"/>
      <c r="LQP50" s="43"/>
      <c r="LQQ50" s="43"/>
      <c r="LQR50" s="43"/>
      <c r="LQS50" s="43"/>
      <c r="LQT50" s="43"/>
      <c r="LQU50" s="43"/>
      <c r="LQV50" s="43"/>
      <c r="LQW50" s="43"/>
      <c r="LQX50" s="43"/>
      <c r="LQY50" s="43"/>
      <c r="LQZ50" s="43"/>
      <c r="LRA50" s="43"/>
      <c r="LRB50" s="43"/>
      <c r="LRC50" s="43"/>
      <c r="LRD50" s="43"/>
      <c r="LRE50" s="43"/>
      <c r="LRF50" s="43"/>
      <c r="LRG50" s="43"/>
      <c r="LRH50" s="43"/>
      <c r="LRI50" s="43"/>
      <c r="LRJ50" s="43"/>
      <c r="LRK50" s="43"/>
      <c r="LRL50" s="43"/>
      <c r="LRM50" s="43"/>
      <c r="LRN50" s="43"/>
      <c r="LRO50" s="43"/>
      <c r="LRP50" s="43"/>
      <c r="LRQ50" s="43"/>
      <c r="LRR50" s="43"/>
      <c r="LRS50" s="43"/>
      <c r="LRT50" s="43"/>
      <c r="LRU50" s="43"/>
      <c r="LRV50" s="43"/>
      <c r="LRW50" s="43"/>
      <c r="LRX50" s="43"/>
      <c r="LRY50" s="43"/>
      <c r="LRZ50" s="43"/>
      <c r="LSA50" s="43"/>
      <c r="LSB50" s="43"/>
      <c r="LSC50" s="43"/>
      <c r="LSD50" s="43"/>
      <c r="LSE50" s="43"/>
      <c r="LSF50" s="43"/>
      <c r="LSG50" s="43"/>
      <c r="LSH50" s="43"/>
      <c r="LSI50" s="43"/>
      <c r="LSJ50" s="43"/>
      <c r="LSK50" s="43"/>
      <c r="LSL50" s="43"/>
      <c r="LSM50" s="43"/>
      <c r="LSN50" s="43"/>
      <c r="LSO50" s="43"/>
      <c r="LSP50" s="43"/>
      <c r="LSQ50" s="43"/>
      <c r="LSR50" s="43"/>
      <c r="LSS50" s="43"/>
      <c r="LST50" s="43"/>
      <c r="LSU50" s="43"/>
      <c r="LSV50" s="43"/>
      <c r="LSW50" s="43"/>
      <c r="LSX50" s="43"/>
      <c r="LSY50" s="43"/>
      <c r="LSZ50" s="43"/>
      <c r="LTA50" s="43"/>
      <c r="LTB50" s="43"/>
      <c r="LTC50" s="43"/>
      <c r="LTD50" s="43"/>
      <c r="LTE50" s="43"/>
      <c r="LTF50" s="43"/>
      <c r="LTG50" s="43"/>
      <c r="LTH50" s="43"/>
      <c r="LTI50" s="43"/>
      <c r="LTJ50" s="43"/>
      <c r="LTK50" s="43"/>
      <c r="LTL50" s="43"/>
      <c r="LTM50" s="43"/>
      <c r="LTN50" s="43"/>
      <c r="LTO50" s="43"/>
      <c r="LTP50" s="43"/>
      <c r="LTQ50" s="43"/>
      <c r="LTR50" s="43"/>
      <c r="LTS50" s="43"/>
      <c r="LTT50" s="43"/>
      <c r="LTU50" s="43"/>
      <c r="LTV50" s="43"/>
      <c r="LTW50" s="43"/>
      <c r="LTX50" s="43"/>
      <c r="LTY50" s="43"/>
      <c r="LTZ50" s="43"/>
      <c r="LUA50" s="43"/>
      <c r="LUB50" s="43"/>
      <c r="LUC50" s="43"/>
      <c r="LUD50" s="43"/>
      <c r="LUE50" s="43"/>
      <c r="LUF50" s="43"/>
      <c r="LUG50" s="43"/>
      <c r="LUH50" s="43"/>
      <c r="LUI50" s="43"/>
      <c r="LUJ50" s="43"/>
      <c r="LUK50" s="43"/>
      <c r="LUL50" s="43"/>
      <c r="LUM50" s="43"/>
      <c r="LUN50" s="43"/>
      <c r="LUO50" s="43"/>
      <c r="LUP50" s="43"/>
      <c r="LUQ50" s="43"/>
      <c r="LUR50" s="43"/>
      <c r="LUS50" s="43"/>
      <c r="LUT50" s="43"/>
      <c r="LUU50" s="43"/>
      <c r="LUV50" s="43"/>
      <c r="LUW50" s="43"/>
      <c r="LUX50" s="43"/>
      <c r="LUY50" s="43"/>
      <c r="LUZ50" s="43"/>
      <c r="LVA50" s="43"/>
      <c r="LVB50" s="43"/>
      <c r="LVC50" s="43"/>
      <c r="LVD50" s="43"/>
      <c r="LVE50" s="43"/>
      <c r="LVF50" s="43"/>
      <c r="LVG50" s="43"/>
      <c r="LVH50" s="43"/>
      <c r="LVI50" s="43"/>
      <c r="LVJ50" s="43"/>
      <c r="LVK50" s="43"/>
      <c r="LVL50" s="43"/>
      <c r="LVM50" s="43"/>
      <c r="LVN50" s="43"/>
      <c r="LVO50" s="43"/>
      <c r="LVP50" s="43"/>
      <c r="LVQ50" s="43"/>
      <c r="LVR50" s="43"/>
      <c r="LVS50" s="43"/>
      <c r="LVT50" s="43"/>
      <c r="LVU50" s="43"/>
      <c r="LVV50" s="43"/>
      <c r="LVW50" s="43"/>
      <c r="LVX50" s="43"/>
      <c r="LVY50" s="43"/>
      <c r="LVZ50" s="43"/>
      <c r="LWA50" s="43"/>
      <c r="LWB50" s="43"/>
      <c r="LWC50" s="43"/>
      <c r="LWD50" s="43"/>
      <c r="LWE50" s="43"/>
      <c r="LWF50" s="43"/>
      <c r="LWG50" s="43"/>
      <c r="LWH50" s="43"/>
      <c r="LWI50" s="43"/>
      <c r="LWJ50" s="43"/>
      <c r="LWK50" s="43"/>
      <c r="LWL50" s="43"/>
      <c r="LWM50" s="43"/>
      <c r="LWN50" s="43"/>
      <c r="LWO50" s="43"/>
      <c r="LWP50" s="43"/>
      <c r="LWQ50" s="43"/>
      <c r="LWR50" s="43"/>
      <c r="LWS50" s="43"/>
      <c r="LWT50" s="43"/>
      <c r="LWU50" s="43"/>
      <c r="LWV50" s="43"/>
      <c r="LWW50" s="43"/>
      <c r="LWX50" s="43"/>
      <c r="LWY50" s="43"/>
      <c r="LWZ50" s="43"/>
      <c r="LXA50" s="43"/>
      <c r="LXB50" s="43"/>
      <c r="LXC50" s="43"/>
      <c r="LXD50" s="43"/>
      <c r="LXE50" s="43"/>
      <c r="LXF50" s="43"/>
      <c r="LXG50" s="43"/>
      <c r="LXH50" s="43"/>
      <c r="LXI50" s="43"/>
      <c r="LXJ50" s="43"/>
      <c r="LXK50" s="43"/>
      <c r="LXL50" s="43"/>
      <c r="LXM50" s="43"/>
      <c r="LXN50" s="43"/>
      <c r="LXO50" s="43"/>
      <c r="LXP50" s="43"/>
      <c r="LXQ50" s="43"/>
      <c r="LXR50" s="43"/>
      <c r="LXS50" s="43"/>
      <c r="LXT50" s="43"/>
      <c r="LXU50" s="43"/>
      <c r="LXV50" s="43"/>
      <c r="LXW50" s="43"/>
      <c r="LXX50" s="43"/>
      <c r="LXY50" s="43"/>
      <c r="LXZ50" s="43"/>
      <c r="LYA50" s="43"/>
      <c r="LYB50" s="43"/>
      <c r="LYC50" s="43"/>
      <c r="LYD50" s="43"/>
      <c r="LYE50" s="43"/>
      <c r="LYF50" s="43"/>
      <c r="LYG50" s="43"/>
      <c r="LYH50" s="43"/>
      <c r="LYI50" s="43"/>
      <c r="LYJ50" s="43"/>
      <c r="LYK50" s="43"/>
      <c r="LYL50" s="43"/>
      <c r="LYM50" s="43"/>
      <c r="LYN50" s="43"/>
      <c r="LYO50" s="43"/>
      <c r="LYP50" s="43"/>
      <c r="LYQ50" s="43"/>
      <c r="LYR50" s="43"/>
      <c r="LYS50" s="43"/>
      <c r="LYT50" s="43"/>
      <c r="LYU50" s="43"/>
      <c r="LYV50" s="43"/>
      <c r="LYW50" s="43"/>
      <c r="LYX50" s="43"/>
      <c r="LYY50" s="43"/>
      <c r="LYZ50" s="43"/>
      <c r="LZA50" s="43"/>
      <c r="LZB50" s="43"/>
      <c r="LZC50" s="43"/>
      <c r="LZD50" s="43"/>
      <c r="LZE50" s="43"/>
      <c r="LZF50" s="43"/>
      <c r="LZG50" s="43"/>
      <c r="LZH50" s="43"/>
      <c r="LZI50" s="43"/>
      <c r="LZJ50" s="43"/>
      <c r="LZK50" s="43"/>
      <c r="LZL50" s="43"/>
      <c r="LZM50" s="43"/>
      <c r="LZN50" s="43"/>
      <c r="LZO50" s="43"/>
      <c r="LZP50" s="43"/>
      <c r="LZQ50" s="43"/>
      <c r="LZR50" s="43"/>
      <c r="LZS50" s="43"/>
      <c r="LZT50" s="43"/>
      <c r="LZU50" s="43"/>
      <c r="LZV50" s="43"/>
      <c r="LZW50" s="43"/>
      <c r="LZX50" s="43"/>
      <c r="LZY50" s="43"/>
      <c r="LZZ50" s="43"/>
      <c r="MAA50" s="43"/>
      <c r="MAB50" s="43"/>
      <c r="MAC50" s="43"/>
      <c r="MAD50" s="43"/>
      <c r="MAE50" s="43"/>
      <c r="MAF50" s="43"/>
      <c r="MAG50" s="43"/>
      <c r="MAH50" s="43"/>
      <c r="MAI50" s="43"/>
      <c r="MAJ50" s="43"/>
      <c r="MAK50" s="43"/>
      <c r="MAL50" s="43"/>
      <c r="MAM50" s="43"/>
      <c r="MAN50" s="43"/>
      <c r="MAO50" s="43"/>
      <c r="MAP50" s="43"/>
      <c r="MAQ50" s="43"/>
      <c r="MAR50" s="43"/>
      <c r="MAS50" s="43"/>
      <c r="MAT50" s="43"/>
      <c r="MAU50" s="43"/>
      <c r="MAV50" s="43"/>
      <c r="MAW50" s="43"/>
      <c r="MAX50" s="43"/>
      <c r="MAY50" s="43"/>
      <c r="MAZ50" s="43"/>
      <c r="MBA50" s="43"/>
      <c r="MBB50" s="43"/>
      <c r="MBC50" s="43"/>
      <c r="MBD50" s="43"/>
      <c r="MBE50" s="43"/>
      <c r="MBF50" s="43"/>
      <c r="MBG50" s="43"/>
      <c r="MBH50" s="43"/>
      <c r="MBI50" s="43"/>
      <c r="MBJ50" s="43"/>
      <c r="MBK50" s="43"/>
      <c r="MBL50" s="43"/>
      <c r="MBM50" s="43"/>
      <c r="MBN50" s="43"/>
      <c r="MBO50" s="43"/>
      <c r="MBP50" s="43"/>
      <c r="MBQ50" s="43"/>
      <c r="MBR50" s="43"/>
      <c r="MBS50" s="43"/>
      <c r="MBT50" s="43"/>
      <c r="MBU50" s="43"/>
      <c r="MBV50" s="43"/>
      <c r="MBW50" s="43"/>
      <c r="MBX50" s="43"/>
      <c r="MBY50" s="43"/>
      <c r="MBZ50" s="43"/>
      <c r="MCA50" s="43"/>
      <c r="MCB50" s="43"/>
      <c r="MCC50" s="43"/>
      <c r="MCD50" s="43"/>
      <c r="MCE50" s="43"/>
      <c r="MCF50" s="43"/>
      <c r="MCG50" s="43"/>
      <c r="MCH50" s="43"/>
      <c r="MCI50" s="43"/>
      <c r="MCJ50" s="43"/>
      <c r="MCK50" s="43"/>
      <c r="MCL50" s="43"/>
      <c r="MCM50" s="43"/>
      <c r="MCN50" s="43"/>
      <c r="MCO50" s="43"/>
      <c r="MCP50" s="43"/>
      <c r="MCQ50" s="43"/>
      <c r="MCR50" s="43"/>
      <c r="MCS50" s="43"/>
      <c r="MCT50" s="43"/>
      <c r="MCU50" s="43"/>
      <c r="MCV50" s="43"/>
      <c r="MCW50" s="43"/>
      <c r="MCX50" s="43"/>
      <c r="MCY50" s="43"/>
      <c r="MCZ50" s="43"/>
      <c r="MDA50" s="43"/>
      <c r="MDB50" s="43"/>
      <c r="MDC50" s="43"/>
      <c r="MDD50" s="43"/>
      <c r="MDE50" s="43"/>
      <c r="MDF50" s="43"/>
      <c r="MDG50" s="43"/>
      <c r="MDH50" s="43"/>
      <c r="MDI50" s="43"/>
      <c r="MDJ50" s="43"/>
      <c r="MDK50" s="43"/>
      <c r="MDL50" s="43"/>
      <c r="MDM50" s="43"/>
      <c r="MDN50" s="43"/>
      <c r="MDO50" s="43"/>
      <c r="MDP50" s="43"/>
      <c r="MDQ50" s="43"/>
      <c r="MDR50" s="43"/>
      <c r="MDS50" s="43"/>
      <c r="MDT50" s="43"/>
      <c r="MDU50" s="43"/>
      <c r="MDV50" s="43"/>
      <c r="MDW50" s="43"/>
      <c r="MDX50" s="43"/>
      <c r="MDY50" s="43"/>
      <c r="MDZ50" s="43"/>
      <c r="MEA50" s="43"/>
      <c r="MEB50" s="43"/>
      <c r="MEC50" s="43"/>
      <c r="MED50" s="43"/>
      <c r="MEE50" s="43"/>
      <c r="MEF50" s="43"/>
      <c r="MEG50" s="43"/>
      <c r="MEH50" s="43"/>
      <c r="MEI50" s="43"/>
      <c r="MEJ50" s="43"/>
      <c r="MEK50" s="43"/>
      <c r="MEL50" s="43"/>
      <c r="MEM50" s="43"/>
      <c r="MEN50" s="43"/>
      <c r="MEO50" s="43"/>
      <c r="MEP50" s="43"/>
      <c r="MEQ50" s="43"/>
      <c r="MER50" s="43"/>
      <c r="MES50" s="43"/>
      <c r="MET50" s="43"/>
      <c r="MEU50" s="43"/>
      <c r="MEV50" s="43"/>
      <c r="MEW50" s="43"/>
      <c r="MEX50" s="43"/>
      <c r="MEY50" s="43"/>
      <c r="MEZ50" s="43"/>
      <c r="MFA50" s="43"/>
      <c r="MFB50" s="43"/>
      <c r="MFC50" s="43"/>
      <c r="MFD50" s="43"/>
      <c r="MFE50" s="43"/>
      <c r="MFF50" s="43"/>
      <c r="MFG50" s="43"/>
      <c r="MFH50" s="43"/>
      <c r="MFI50" s="43"/>
      <c r="MFJ50" s="43"/>
      <c r="MFK50" s="43"/>
      <c r="MFL50" s="43"/>
      <c r="MFM50" s="43"/>
      <c r="MFN50" s="43"/>
      <c r="MFO50" s="43"/>
      <c r="MFP50" s="43"/>
      <c r="MFQ50" s="43"/>
      <c r="MFR50" s="43"/>
      <c r="MFS50" s="43"/>
      <c r="MFT50" s="43"/>
      <c r="MFU50" s="43"/>
      <c r="MFV50" s="43"/>
      <c r="MFW50" s="43"/>
      <c r="MFX50" s="43"/>
      <c r="MFY50" s="43"/>
      <c r="MFZ50" s="43"/>
      <c r="MGA50" s="43"/>
      <c r="MGB50" s="43"/>
      <c r="MGC50" s="43"/>
      <c r="MGD50" s="43"/>
      <c r="MGE50" s="43"/>
      <c r="MGF50" s="43"/>
      <c r="MGG50" s="43"/>
      <c r="MGH50" s="43"/>
      <c r="MGI50" s="43"/>
      <c r="MGJ50" s="43"/>
      <c r="MGK50" s="43"/>
      <c r="MGL50" s="43"/>
      <c r="MGM50" s="43"/>
      <c r="MGN50" s="43"/>
      <c r="MGO50" s="43"/>
      <c r="MGP50" s="43"/>
      <c r="MGQ50" s="43"/>
      <c r="MGR50" s="43"/>
      <c r="MGS50" s="43"/>
      <c r="MGT50" s="43"/>
      <c r="MGU50" s="43"/>
      <c r="MGV50" s="43"/>
      <c r="MGW50" s="43"/>
      <c r="MGX50" s="43"/>
      <c r="MGY50" s="43"/>
      <c r="MGZ50" s="43"/>
      <c r="MHA50" s="43"/>
      <c r="MHB50" s="43"/>
      <c r="MHC50" s="43"/>
      <c r="MHD50" s="43"/>
      <c r="MHE50" s="43"/>
      <c r="MHF50" s="43"/>
      <c r="MHG50" s="43"/>
      <c r="MHH50" s="43"/>
      <c r="MHI50" s="43"/>
      <c r="MHJ50" s="43"/>
      <c r="MHK50" s="43"/>
      <c r="MHL50" s="43"/>
      <c r="MHM50" s="43"/>
      <c r="MHN50" s="43"/>
      <c r="MHO50" s="43"/>
      <c r="MHP50" s="43"/>
      <c r="MHQ50" s="43"/>
      <c r="MHR50" s="43"/>
      <c r="MHS50" s="43"/>
      <c r="MHT50" s="43"/>
      <c r="MHU50" s="43"/>
      <c r="MHV50" s="43"/>
      <c r="MHW50" s="43"/>
      <c r="MHX50" s="43"/>
      <c r="MHY50" s="43"/>
      <c r="MHZ50" s="43"/>
      <c r="MIA50" s="43"/>
      <c r="MIB50" s="43"/>
      <c r="MIC50" s="43"/>
      <c r="MID50" s="43"/>
      <c r="MIE50" s="43"/>
      <c r="MIF50" s="43"/>
      <c r="MIG50" s="43"/>
      <c r="MIH50" s="43"/>
      <c r="MII50" s="43"/>
      <c r="MIJ50" s="43"/>
      <c r="MIK50" s="43"/>
      <c r="MIL50" s="43"/>
      <c r="MIM50" s="43"/>
      <c r="MIN50" s="43"/>
      <c r="MIO50" s="43"/>
      <c r="MIP50" s="43"/>
      <c r="MIQ50" s="43"/>
      <c r="MIR50" s="43"/>
      <c r="MIS50" s="43"/>
      <c r="MIT50" s="43"/>
      <c r="MIU50" s="43"/>
      <c r="MIV50" s="43"/>
      <c r="MIW50" s="43"/>
      <c r="MIX50" s="43"/>
      <c r="MIY50" s="43"/>
      <c r="MIZ50" s="43"/>
      <c r="MJA50" s="43"/>
      <c r="MJB50" s="43"/>
      <c r="MJC50" s="43"/>
      <c r="MJD50" s="43"/>
      <c r="MJE50" s="43"/>
      <c r="MJF50" s="43"/>
      <c r="MJG50" s="43"/>
      <c r="MJH50" s="43"/>
      <c r="MJI50" s="43"/>
      <c r="MJJ50" s="43"/>
      <c r="MJK50" s="43"/>
      <c r="MJL50" s="43"/>
      <c r="MJM50" s="43"/>
      <c r="MJN50" s="43"/>
      <c r="MJO50" s="43"/>
      <c r="MJP50" s="43"/>
      <c r="MJQ50" s="43"/>
      <c r="MJR50" s="43"/>
      <c r="MJS50" s="43"/>
      <c r="MJT50" s="43"/>
      <c r="MJU50" s="43"/>
      <c r="MJV50" s="43"/>
      <c r="MJW50" s="43"/>
      <c r="MJX50" s="43"/>
      <c r="MJY50" s="43"/>
      <c r="MJZ50" s="43"/>
      <c r="MKA50" s="43"/>
      <c r="MKB50" s="43"/>
      <c r="MKC50" s="43"/>
      <c r="MKD50" s="43"/>
      <c r="MKE50" s="43"/>
      <c r="MKF50" s="43"/>
      <c r="MKG50" s="43"/>
      <c r="MKH50" s="43"/>
      <c r="MKI50" s="43"/>
      <c r="MKJ50" s="43"/>
      <c r="MKK50" s="43"/>
      <c r="MKL50" s="43"/>
      <c r="MKM50" s="43"/>
      <c r="MKN50" s="43"/>
      <c r="MKO50" s="43"/>
      <c r="MKP50" s="43"/>
      <c r="MKQ50" s="43"/>
      <c r="MKR50" s="43"/>
      <c r="MKS50" s="43"/>
      <c r="MKT50" s="43"/>
      <c r="MKU50" s="43"/>
      <c r="MKV50" s="43"/>
      <c r="MKW50" s="43"/>
      <c r="MKX50" s="43"/>
      <c r="MKY50" s="43"/>
      <c r="MKZ50" s="43"/>
      <c r="MLA50" s="43"/>
      <c r="MLB50" s="43"/>
      <c r="MLC50" s="43"/>
      <c r="MLD50" s="43"/>
      <c r="MLE50" s="43"/>
      <c r="MLF50" s="43"/>
      <c r="MLG50" s="43"/>
      <c r="MLH50" s="43"/>
      <c r="MLI50" s="43"/>
      <c r="MLJ50" s="43"/>
      <c r="MLK50" s="43"/>
      <c r="MLL50" s="43"/>
      <c r="MLM50" s="43"/>
      <c r="MLN50" s="43"/>
      <c r="MLO50" s="43"/>
      <c r="MLP50" s="43"/>
      <c r="MLQ50" s="43"/>
      <c r="MLR50" s="43"/>
      <c r="MLS50" s="43"/>
      <c r="MLT50" s="43"/>
      <c r="MLU50" s="43"/>
      <c r="MLV50" s="43"/>
      <c r="MLW50" s="43"/>
      <c r="MLX50" s="43"/>
      <c r="MLY50" s="43"/>
      <c r="MLZ50" s="43"/>
      <c r="MMA50" s="43"/>
      <c r="MMB50" s="43"/>
      <c r="MMC50" s="43"/>
      <c r="MMD50" s="43"/>
      <c r="MME50" s="43"/>
      <c r="MMF50" s="43"/>
      <c r="MMG50" s="43"/>
      <c r="MMH50" s="43"/>
      <c r="MMI50" s="43"/>
      <c r="MMJ50" s="43"/>
      <c r="MMK50" s="43"/>
      <c r="MML50" s="43"/>
      <c r="MMM50" s="43"/>
      <c r="MMN50" s="43"/>
      <c r="MMO50" s="43"/>
      <c r="MMP50" s="43"/>
      <c r="MMQ50" s="43"/>
      <c r="MMR50" s="43"/>
      <c r="MMS50" s="43"/>
      <c r="MMT50" s="43"/>
      <c r="MMU50" s="43"/>
      <c r="MMV50" s="43"/>
      <c r="MMW50" s="43"/>
      <c r="MMX50" s="43"/>
      <c r="MMY50" s="43"/>
      <c r="MMZ50" s="43"/>
      <c r="MNA50" s="43"/>
      <c r="MNB50" s="43"/>
      <c r="MNC50" s="43"/>
      <c r="MND50" s="43"/>
      <c r="MNE50" s="43"/>
      <c r="MNF50" s="43"/>
      <c r="MNG50" s="43"/>
      <c r="MNH50" s="43"/>
      <c r="MNI50" s="43"/>
      <c r="MNJ50" s="43"/>
      <c r="MNK50" s="43"/>
      <c r="MNL50" s="43"/>
      <c r="MNM50" s="43"/>
      <c r="MNN50" s="43"/>
      <c r="MNO50" s="43"/>
      <c r="MNP50" s="43"/>
      <c r="MNQ50" s="43"/>
      <c r="MNR50" s="43"/>
      <c r="MNS50" s="43"/>
      <c r="MNT50" s="43"/>
      <c r="MNU50" s="43"/>
      <c r="MNV50" s="43"/>
      <c r="MNW50" s="43"/>
      <c r="MNX50" s="43"/>
      <c r="MNY50" s="43"/>
      <c r="MNZ50" s="43"/>
      <c r="MOA50" s="43"/>
      <c r="MOB50" s="43"/>
      <c r="MOC50" s="43"/>
      <c r="MOD50" s="43"/>
      <c r="MOE50" s="43"/>
      <c r="MOF50" s="43"/>
      <c r="MOG50" s="43"/>
      <c r="MOH50" s="43"/>
      <c r="MOI50" s="43"/>
      <c r="MOJ50" s="43"/>
      <c r="MOK50" s="43"/>
      <c r="MOL50" s="43"/>
      <c r="MOM50" s="43"/>
      <c r="MON50" s="43"/>
      <c r="MOO50" s="43"/>
      <c r="MOP50" s="43"/>
      <c r="MOQ50" s="43"/>
      <c r="MOR50" s="43"/>
      <c r="MOS50" s="43"/>
      <c r="MOT50" s="43"/>
      <c r="MOU50" s="43"/>
      <c r="MOV50" s="43"/>
      <c r="MOW50" s="43"/>
      <c r="MOX50" s="43"/>
      <c r="MOY50" s="43"/>
      <c r="MOZ50" s="43"/>
      <c r="MPA50" s="43"/>
      <c r="MPB50" s="43"/>
      <c r="MPC50" s="43"/>
      <c r="MPD50" s="43"/>
      <c r="MPE50" s="43"/>
      <c r="MPF50" s="43"/>
      <c r="MPG50" s="43"/>
      <c r="MPH50" s="43"/>
      <c r="MPI50" s="43"/>
      <c r="MPJ50" s="43"/>
      <c r="MPK50" s="43"/>
      <c r="MPL50" s="43"/>
      <c r="MPM50" s="43"/>
      <c r="MPN50" s="43"/>
      <c r="MPO50" s="43"/>
      <c r="MPP50" s="43"/>
      <c r="MPQ50" s="43"/>
      <c r="MPR50" s="43"/>
      <c r="MPS50" s="43"/>
      <c r="MPT50" s="43"/>
      <c r="MPU50" s="43"/>
      <c r="MPV50" s="43"/>
      <c r="MPW50" s="43"/>
      <c r="MPX50" s="43"/>
      <c r="MPY50" s="43"/>
      <c r="MPZ50" s="43"/>
      <c r="MQA50" s="43"/>
      <c r="MQB50" s="43"/>
      <c r="MQC50" s="43"/>
      <c r="MQD50" s="43"/>
      <c r="MQE50" s="43"/>
      <c r="MQF50" s="43"/>
      <c r="MQG50" s="43"/>
      <c r="MQH50" s="43"/>
      <c r="MQI50" s="43"/>
      <c r="MQJ50" s="43"/>
      <c r="MQK50" s="43"/>
      <c r="MQL50" s="43"/>
      <c r="MQM50" s="43"/>
      <c r="MQN50" s="43"/>
      <c r="MQO50" s="43"/>
      <c r="MQP50" s="43"/>
      <c r="MQQ50" s="43"/>
      <c r="MQR50" s="43"/>
      <c r="MQS50" s="43"/>
      <c r="MQT50" s="43"/>
      <c r="MQU50" s="43"/>
      <c r="MQV50" s="43"/>
      <c r="MQW50" s="43"/>
      <c r="MQX50" s="43"/>
      <c r="MQY50" s="43"/>
      <c r="MQZ50" s="43"/>
      <c r="MRA50" s="43"/>
      <c r="MRB50" s="43"/>
      <c r="MRC50" s="43"/>
      <c r="MRD50" s="43"/>
      <c r="MRE50" s="43"/>
      <c r="MRF50" s="43"/>
      <c r="MRG50" s="43"/>
      <c r="MRH50" s="43"/>
      <c r="MRI50" s="43"/>
      <c r="MRJ50" s="43"/>
      <c r="MRK50" s="43"/>
      <c r="MRL50" s="43"/>
      <c r="MRM50" s="43"/>
      <c r="MRN50" s="43"/>
      <c r="MRO50" s="43"/>
      <c r="MRP50" s="43"/>
      <c r="MRQ50" s="43"/>
      <c r="MRR50" s="43"/>
      <c r="MRS50" s="43"/>
      <c r="MRT50" s="43"/>
      <c r="MRU50" s="43"/>
      <c r="MRV50" s="43"/>
      <c r="MRW50" s="43"/>
      <c r="MRX50" s="43"/>
      <c r="MRY50" s="43"/>
      <c r="MRZ50" s="43"/>
      <c r="MSA50" s="43"/>
      <c r="MSB50" s="43"/>
      <c r="MSC50" s="43"/>
      <c r="MSD50" s="43"/>
      <c r="MSE50" s="43"/>
      <c r="MSF50" s="43"/>
      <c r="MSG50" s="43"/>
      <c r="MSH50" s="43"/>
      <c r="MSI50" s="43"/>
      <c r="MSJ50" s="43"/>
      <c r="MSK50" s="43"/>
      <c r="MSL50" s="43"/>
      <c r="MSM50" s="43"/>
      <c r="MSN50" s="43"/>
      <c r="MSO50" s="43"/>
      <c r="MSP50" s="43"/>
      <c r="MSQ50" s="43"/>
      <c r="MSR50" s="43"/>
      <c r="MSS50" s="43"/>
      <c r="MST50" s="43"/>
      <c r="MSU50" s="43"/>
      <c r="MSV50" s="43"/>
      <c r="MSW50" s="43"/>
      <c r="MSX50" s="43"/>
      <c r="MSY50" s="43"/>
      <c r="MSZ50" s="43"/>
      <c r="MTA50" s="43"/>
      <c r="MTB50" s="43"/>
      <c r="MTC50" s="43"/>
      <c r="MTD50" s="43"/>
      <c r="MTE50" s="43"/>
      <c r="MTF50" s="43"/>
      <c r="MTG50" s="43"/>
      <c r="MTH50" s="43"/>
      <c r="MTI50" s="43"/>
      <c r="MTJ50" s="43"/>
      <c r="MTK50" s="43"/>
      <c r="MTL50" s="43"/>
      <c r="MTM50" s="43"/>
      <c r="MTN50" s="43"/>
      <c r="MTO50" s="43"/>
      <c r="MTP50" s="43"/>
      <c r="MTQ50" s="43"/>
      <c r="MTR50" s="43"/>
      <c r="MTS50" s="43"/>
      <c r="MTT50" s="43"/>
      <c r="MTU50" s="43"/>
      <c r="MTV50" s="43"/>
      <c r="MTW50" s="43"/>
      <c r="MTX50" s="43"/>
      <c r="MTY50" s="43"/>
      <c r="MTZ50" s="43"/>
      <c r="MUA50" s="43"/>
      <c r="MUB50" s="43"/>
      <c r="MUC50" s="43"/>
      <c r="MUD50" s="43"/>
      <c r="MUE50" s="43"/>
      <c r="MUF50" s="43"/>
      <c r="MUG50" s="43"/>
      <c r="MUH50" s="43"/>
      <c r="MUI50" s="43"/>
      <c r="MUJ50" s="43"/>
      <c r="MUK50" s="43"/>
      <c r="MUL50" s="43"/>
      <c r="MUM50" s="43"/>
      <c r="MUN50" s="43"/>
      <c r="MUO50" s="43"/>
      <c r="MUP50" s="43"/>
      <c r="MUQ50" s="43"/>
      <c r="MUR50" s="43"/>
      <c r="MUS50" s="43"/>
      <c r="MUT50" s="43"/>
      <c r="MUU50" s="43"/>
      <c r="MUV50" s="43"/>
      <c r="MUW50" s="43"/>
      <c r="MUX50" s="43"/>
      <c r="MUY50" s="43"/>
      <c r="MUZ50" s="43"/>
      <c r="MVA50" s="43"/>
      <c r="MVB50" s="43"/>
      <c r="MVC50" s="43"/>
      <c r="MVD50" s="43"/>
      <c r="MVE50" s="43"/>
      <c r="MVF50" s="43"/>
      <c r="MVG50" s="43"/>
      <c r="MVH50" s="43"/>
      <c r="MVI50" s="43"/>
      <c r="MVJ50" s="43"/>
      <c r="MVK50" s="43"/>
      <c r="MVL50" s="43"/>
      <c r="MVM50" s="43"/>
      <c r="MVN50" s="43"/>
      <c r="MVO50" s="43"/>
      <c r="MVP50" s="43"/>
      <c r="MVQ50" s="43"/>
      <c r="MVR50" s="43"/>
      <c r="MVS50" s="43"/>
      <c r="MVT50" s="43"/>
      <c r="MVU50" s="43"/>
      <c r="MVV50" s="43"/>
      <c r="MVW50" s="43"/>
      <c r="MVX50" s="43"/>
      <c r="MVY50" s="43"/>
      <c r="MVZ50" s="43"/>
      <c r="MWA50" s="43"/>
      <c r="MWB50" s="43"/>
      <c r="MWC50" s="43"/>
      <c r="MWD50" s="43"/>
      <c r="MWE50" s="43"/>
      <c r="MWF50" s="43"/>
      <c r="MWG50" s="43"/>
      <c r="MWH50" s="43"/>
      <c r="MWI50" s="43"/>
      <c r="MWJ50" s="43"/>
      <c r="MWK50" s="43"/>
      <c r="MWL50" s="43"/>
      <c r="MWM50" s="43"/>
      <c r="MWN50" s="43"/>
      <c r="MWO50" s="43"/>
      <c r="MWP50" s="43"/>
      <c r="MWQ50" s="43"/>
      <c r="MWR50" s="43"/>
      <c r="MWS50" s="43"/>
      <c r="MWT50" s="43"/>
      <c r="MWU50" s="43"/>
      <c r="MWV50" s="43"/>
      <c r="MWW50" s="43"/>
      <c r="MWX50" s="43"/>
      <c r="MWY50" s="43"/>
      <c r="MWZ50" s="43"/>
      <c r="MXA50" s="43"/>
      <c r="MXB50" s="43"/>
      <c r="MXC50" s="43"/>
      <c r="MXD50" s="43"/>
      <c r="MXE50" s="43"/>
      <c r="MXF50" s="43"/>
      <c r="MXG50" s="43"/>
      <c r="MXH50" s="43"/>
      <c r="MXI50" s="43"/>
      <c r="MXJ50" s="43"/>
      <c r="MXK50" s="43"/>
      <c r="MXL50" s="43"/>
      <c r="MXM50" s="43"/>
      <c r="MXN50" s="43"/>
      <c r="MXO50" s="43"/>
      <c r="MXP50" s="43"/>
      <c r="MXQ50" s="43"/>
      <c r="MXR50" s="43"/>
      <c r="MXS50" s="43"/>
      <c r="MXT50" s="43"/>
      <c r="MXU50" s="43"/>
      <c r="MXV50" s="43"/>
      <c r="MXW50" s="43"/>
      <c r="MXX50" s="43"/>
      <c r="MXY50" s="43"/>
      <c r="MXZ50" s="43"/>
      <c r="MYA50" s="43"/>
      <c r="MYB50" s="43"/>
      <c r="MYC50" s="43"/>
      <c r="MYD50" s="43"/>
      <c r="MYE50" s="43"/>
      <c r="MYF50" s="43"/>
      <c r="MYG50" s="43"/>
      <c r="MYH50" s="43"/>
      <c r="MYI50" s="43"/>
      <c r="MYJ50" s="43"/>
      <c r="MYK50" s="43"/>
      <c r="MYL50" s="43"/>
      <c r="MYM50" s="43"/>
      <c r="MYN50" s="43"/>
      <c r="MYO50" s="43"/>
      <c r="MYP50" s="43"/>
      <c r="MYQ50" s="43"/>
      <c r="MYR50" s="43"/>
      <c r="MYS50" s="43"/>
      <c r="MYT50" s="43"/>
      <c r="MYU50" s="43"/>
      <c r="MYV50" s="43"/>
      <c r="MYW50" s="43"/>
      <c r="MYX50" s="43"/>
      <c r="MYY50" s="43"/>
      <c r="MYZ50" s="43"/>
      <c r="MZA50" s="43"/>
      <c r="MZB50" s="43"/>
      <c r="MZC50" s="43"/>
      <c r="MZD50" s="43"/>
      <c r="MZE50" s="43"/>
      <c r="MZF50" s="43"/>
      <c r="MZG50" s="43"/>
      <c r="MZH50" s="43"/>
      <c r="MZI50" s="43"/>
      <c r="MZJ50" s="43"/>
      <c r="MZK50" s="43"/>
      <c r="MZL50" s="43"/>
      <c r="MZM50" s="43"/>
      <c r="MZN50" s="43"/>
      <c r="MZO50" s="43"/>
      <c r="MZP50" s="43"/>
      <c r="MZQ50" s="43"/>
      <c r="MZR50" s="43"/>
      <c r="MZS50" s="43"/>
      <c r="MZT50" s="43"/>
      <c r="MZU50" s="43"/>
      <c r="MZV50" s="43"/>
      <c r="MZW50" s="43"/>
      <c r="MZX50" s="43"/>
      <c r="MZY50" s="43"/>
      <c r="MZZ50" s="43"/>
      <c r="NAA50" s="43"/>
      <c r="NAB50" s="43"/>
      <c r="NAC50" s="43"/>
      <c r="NAD50" s="43"/>
      <c r="NAE50" s="43"/>
      <c r="NAF50" s="43"/>
      <c r="NAG50" s="43"/>
      <c r="NAH50" s="43"/>
      <c r="NAI50" s="43"/>
      <c r="NAJ50" s="43"/>
      <c r="NAK50" s="43"/>
      <c r="NAL50" s="43"/>
      <c r="NAM50" s="43"/>
      <c r="NAN50" s="43"/>
      <c r="NAO50" s="43"/>
      <c r="NAP50" s="43"/>
      <c r="NAQ50" s="43"/>
      <c r="NAR50" s="43"/>
      <c r="NAS50" s="43"/>
      <c r="NAT50" s="43"/>
      <c r="NAU50" s="43"/>
      <c r="NAV50" s="43"/>
      <c r="NAW50" s="43"/>
      <c r="NAX50" s="43"/>
      <c r="NAY50" s="43"/>
      <c r="NAZ50" s="43"/>
      <c r="NBA50" s="43"/>
      <c r="NBB50" s="43"/>
      <c r="NBC50" s="43"/>
      <c r="NBD50" s="43"/>
      <c r="NBE50" s="43"/>
      <c r="NBF50" s="43"/>
      <c r="NBG50" s="43"/>
      <c r="NBH50" s="43"/>
      <c r="NBI50" s="43"/>
      <c r="NBJ50" s="43"/>
      <c r="NBK50" s="43"/>
      <c r="NBL50" s="43"/>
      <c r="NBM50" s="43"/>
      <c r="NBN50" s="43"/>
      <c r="NBO50" s="43"/>
      <c r="NBP50" s="43"/>
      <c r="NBQ50" s="43"/>
      <c r="NBR50" s="43"/>
      <c r="NBS50" s="43"/>
      <c r="NBT50" s="43"/>
      <c r="NBU50" s="43"/>
      <c r="NBV50" s="43"/>
      <c r="NBW50" s="43"/>
      <c r="NBX50" s="43"/>
      <c r="NBY50" s="43"/>
      <c r="NBZ50" s="43"/>
      <c r="NCA50" s="43"/>
      <c r="NCB50" s="43"/>
      <c r="NCC50" s="43"/>
      <c r="NCD50" s="43"/>
      <c r="NCE50" s="43"/>
      <c r="NCF50" s="43"/>
      <c r="NCG50" s="43"/>
      <c r="NCH50" s="43"/>
      <c r="NCI50" s="43"/>
      <c r="NCJ50" s="43"/>
      <c r="NCK50" s="43"/>
      <c r="NCL50" s="43"/>
      <c r="NCM50" s="43"/>
      <c r="NCN50" s="43"/>
      <c r="NCO50" s="43"/>
      <c r="NCP50" s="43"/>
      <c r="NCQ50" s="43"/>
      <c r="NCR50" s="43"/>
      <c r="NCS50" s="43"/>
      <c r="NCT50" s="43"/>
      <c r="NCU50" s="43"/>
      <c r="NCV50" s="43"/>
      <c r="NCW50" s="43"/>
      <c r="NCX50" s="43"/>
      <c r="NCY50" s="43"/>
      <c r="NCZ50" s="43"/>
      <c r="NDA50" s="43"/>
      <c r="NDB50" s="43"/>
      <c r="NDC50" s="43"/>
      <c r="NDD50" s="43"/>
      <c r="NDE50" s="43"/>
      <c r="NDF50" s="43"/>
      <c r="NDG50" s="43"/>
      <c r="NDH50" s="43"/>
      <c r="NDI50" s="43"/>
      <c r="NDJ50" s="43"/>
      <c r="NDK50" s="43"/>
      <c r="NDL50" s="43"/>
      <c r="NDM50" s="43"/>
      <c r="NDN50" s="43"/>
      <c r="NDO50" s="43"/>
      <c r="NDP50" s="43"/>
      <c r="NDQ50" s="43"/>
      <c r="NDR50" s="43"/>
      <c r="NDS50" s="43"/>
      <c r="NDT50" s="43"/>
      <c r="NDU50" s="43"/>
      <c r="NDV50" s="43"/>
      <c r="NDW50" s="43"/>
      <c r="NDX50" s="43"/>
      <c r="NDY50" s="43"/>
      <c r="NDZ50" s="43"/>
      <c r="NEA50" s="43"/>
      <c r="NEB50" s="43"/>
      <c r="NEC50" s="43"/>
      <c r="NED50" s="43"/>
      <c r="NEE50" s="43"/>
      <c r="NEF50" s="43"/>
      <c r="NEG50" s="43"/>
      <c r="NEH50" s="43"/>
      <c r="NEI50" s="43"/>
      <c r="NEJ50" s="43"/>
      <c r="NEK50" s="43"/>
      <c r="NEL50" s="43"/>
      <c r="NEM50" s="43"/>
      <c r="NEN50" s="43"/>
      <c r="NEO50" s="43"/>
      <c r="NEP50" s="43"/>
      <c r="NEQ50" s="43"/>
      <c r="NER50" s="43"/>
      <c r="NES50" s="43"/>
      <c r="NET50" s="43"/>
      <c r="NEU50" s="43"/>
      <c r="NEV50" s="43"/>
      <c r="NEW50" s="43"/>
      <c r="NEX50" s="43"/>
      <c r="NEY50" s="43"/>
      <c r="NEZ50" s="43"/>
      <c r="NFA50" s="43"/>
      <c r="NFB50" s="43"/>
      <c r="NFC50" s="43"/>
      <c r="NFD50" s="43"/>
      <c r="NFE50" s="43"/>
      <c r="NFF50" s="43"/>
      <c r="NFG50" s="43"/>
      <c r="NFH50" s="43"/>
      <c r="NFI50" s="43"/>
      <c r="NFJ50" s="43"/>
      <c r="NFK50" s="43"/>
      <c r="NFL50" s="43"/>
      <c r="NFM50" s="43"/>
      <c r="NFN50" s="43"/>
      <c r="NFO50" s="43"/>
      <c r="NFP50" s="43"/>
      <c r="NFQ50" s="43"/>
      <c r="NFR50" s="43"/>
      <c r="NFS50" s="43"/>
      <c r="NFT50" s="43"/>
      <c r="NFU50" s="43"/>
      <c r="NFV50" s="43"/>
      <c r="NFW50" s="43"/>
      <c r="NFX50" s="43"/>
      <c r="NFY50" s="43"/>
      <c r="NFZ50" s="43"/>
      <c r="NGA50" s="43"/>
      <c r="NGB50" s="43"/>
      <c r="NGC50" s="43"/>
      <c r="NGD50" s="43"/>
      <c r="NGE50" s="43"/>
      <c r="NGF50" s="43"/>
      <c r="NGG50" s="43"/>
      <c r="NGH50" s="43"/>
      <c r="NGI50" s="43"/>
      <c r="NGJ50" s="43"/>
      <c r="NGK50" s="43"/>
      <c r="NGL50" s="43"/>
      <c r="NGM50" s="43"/>
      <c r="NGN50" s="43"/>
      <c r="NGO50" s="43"/>
      <c r="NGP50" s="43"/>
      <c r="NGQ50" s="43"/>
      <c r="NGR50" s="43"/>
      <c r="NGS50" s="43"/>
      <c r="NGT50" s="43"/>
      <c r="NGU50" s="43"/>
      <c r="NGV50" s="43"/>
      <c r="NGW50" s="43"/>
      <c r="NGX50" s="43"/>
      <c r="NGY50" s="43"/>
      <c r="NGZ50" s="43"/>
      <c r="NHA50" s="43"/>
      <c r="NHB50" s="43"/>
      <c r="NHC50" s="43"/>
      <c r="NHD50" s="43"/>
      <c r="NHE50" s="43"/>
      <c r="NHF50" s="43"/>
      <c r="NHG50" s="43"/>
      <c r="NHH50" s="43"/>
      <c r="NHI50" s="43"/>
      <c r="NHJ50" s="43"/>
      <c r="NHK50" s="43"/>
      <c r="NHL50" s="43"/>
      <c r="NHM50" s="43"/>
      <c r="NHN50" s="43"/>
      <c r="NHO50" s="43"/>
      <c r="NHP50" s="43"/>
      <c r="NHQ50" s="43"/>
      <c r="NHR50" s="43"/>
      <c r="NHS50" s="43"/>
      <c r="NHT50" s="43"/>
      <c r="NHU50" s="43"/>
      <c r="NHV50" s="43"/>
      <c r="NHW50" s="43"/>
      <c r="NHX50" s="43"/>
      <c r="NHY50" s="43"/>
      <c r="NHZ50" s="43"/>
      <c r="NIA50" s="43"/>
      <c r="NIB50" s="43"/>
      <c r="NIC50" s="43"/>
      <c r="NID50" s="43"/>
      <c r="NIE50" s="43"/>
      <c r="NIF50" s="43"/>
      <c r="NIG50" s="43"/>
      <c r="NIH50" s="43"/>
      <c r="NII50" s="43"/>
      <c r="NIJ50" s="43"/>
      <c r="NIK50" s="43"/>
      <c r="NIL50" s="43"/>
      <c r="NIM50" s="43"/>
      <c r="NIN50" s="43"/>
      <c r="NIO50" s="43"/>
      <c r="NIP50" s="43"/>
      <c r="NIQ50" s="43"/>
      <c r="NIR50" s="43"/>
      <c r="NIS50" s="43"/>
      <c r="NIT50" s="43"/>
      <c r="NIU50" s="43"/>
      <c r="NIV50" s="43"/>
      <c r="NIW50" s="43"/>
      <c r="NIX50" s="43"/>
      <c r="NIY50" s="43"/>
      <c r="NIZ50" s="43"/>
      <c r="NJA50" s="43"/>
      <c r="NJB50" s="43"/>
      <c r="NJC50" s="43"/>
      <c r="NJD50" s="43"/>
      <c r="NJE50" s="43"/>
      <c r="NJF50" s="43"/>
      <c r="NJG50" s="43"/>
      <c r="NJH50" s="43"/>
      <c r="NJI50" s="43"/>
      <c r="NJJ50" s="43"/>
      <c r="NJK50" s="43"/>
      <c r="NJL50" s="43"/>
      <c r="NJM50" s="43"/>
      <c r="NJN50" s="43"/>
      <c r="NJO50" s="43"/>
      <c r="NJP50" s="43"/>
      <c r="NJQ50" s="43"/>
      <c r="NJR50" s="43"/>
      <c r="NJS50" s="43"/>
      <c r="NJT50" s="43"/>
      <c r="NJU50" s="43"/>
      <c r="NJV50" s="43"/>
      <c r="NJW50" s="43"/>
      <c r="NJX50" s="43"/>
      <c r="NJY50" s="43"/>
      <c r="NJZ50" s="43"/>
      <c r="NKA50" s="43"/>
      <c r="NKB50" s="43"/>
      <c r="NKC50" s="43"/>
      <c r="NKD50" s="43"/>
      <c r="NKE50" s="43"/>
      <c r="NKF50" s="43"/>
      <c r="NKG50" s="43"/>
      <c r="NKH50" s="43"/>
      <c r="NKI50" s="43"/>
      <c r="NKJ50" s="43"/>
      <c r="NKK50" s="43"/>
      <c r="NKL50" s="43"/>
      <c r="NKM50" s="43"/>
      <c r="NKN50" s="43"/>
      <c r="NKO50" s="43"/>
      <c r="NKP50" s="43"/>
      <c r="NKQ50" s="43"/>
      <c r="NKR50" s="43"/>
      <c r="NKS50" s="43"/>
      <c r="NKT50" s="43"/>
      <c r="NKU50" s="43"/>
      <c r="NKV50" s="43"/>
      <c r="NKW50" s="43"/>
      <c r="NKX50" s="43"/>
      <c r="NKY50" s="43"/>
      <c r="NKZ50" s="43"/>
      <c r="NLA50" s="43"/>
      <c r="NLB50" s="43"/>
      <c r="NLC50" s="43"/>
      <c r="NLD50" s="43"/>
      <c r="NLE50" s="43"/>
      <c r="NLF50" s="43"/>
      <c r="NLG50" s="43"/>
      <c r="NLH50" s="43"/>
      <c r="NLI50" s="43"/>
      <c r="NLJ50" s="43"/>
      <c r="NLK50" s="43"/>
      <c r="NLL50" s="43"/>
      <c r="NLM50" s="43"/>
      <c r="NLN50" s="43"/>
      <c r="NLO50" s="43"/>
      <c r="NLP50" s="43"/>
      <c r="NLQ50" s="43"/>
      <c r="NLR50" s="43"/>
      <c r="NLS50" s="43"/>
      <c r="NLT50" s="43"/>
      <c r="NLU50" s="43"/>
      <c r="NLV50" s="43"/>
      <c r="NLW50" s="43"/>
      <c r="NLX50" s="43"/>
      <c r="NLY50" s="43"/>
      <c r="NLZ50" s="43"/>
      <c r="NMA50" s="43"/>
      <c r="NMB50" s="43"/>
      <c r="NMC50" s="43"/>
      <c r="NMD50" s="43"/>
      <c r="NME50" s="43"/>
      <c r="NMF50" s="43"/>
      <c r="NMG50" s="43"/>
      <c r="NMH50" s="43"/>
      <c r="NMI50" s="43"/>
      <c r="NMJ50" s="43"/>
      <c r="NMK50" s="43"/>
      <c r="NML50" s="43"/>
      <c r="NMM50" s="43"/>
      <c r="NMN50" s="43"/>
      <c r="NMO50" s="43"/>
      <c r="NMP50" s="43"/>
      <c r="NMQ50" s="43"/>
      <c r="NMR50" s="43"/>
      <c r="NMS50" s="43"/>
      <c r="NMT50" s="43"/>
      <c r="NMU50" s="43"/>
      <c r="NMV50" s="43"/>
      <c r="NMW50" s="43"/>
      <c r="NMX50" s="43"/>
      <c r="NMY50" s="43"/>
      <c r="NMZ50" s="43"/>
      <c r="NNA50" s="43"/>
      <c r="NNB50" s="43"/>
      <c r="NNC50" s="43"/>
      <c r="NND50" s="43"/>
      <c r="NNE50" s="43"/>
      <c r="NNF50" s="43"/>
      <c r="NNG50" s="43"/>
      <c r="NNH50" s="43"/>
      <c r="NNI50" s="43"/>
      <c r="NNJ50" s="43"/>
      <c r="NNK50" s="43"/>
      <c r="NNL50" s="43"/>
      <c r="NNM50" s="43"/>
      <c r="NNN50" s="43"/>
      <c r="NNO50" s="43"/>
      <c r="NNP50" s="43"/>
      <c r="NNQ50" s="43"/>
      <c r="NNR50" s="43"/>
      <c r="NNS50" s="43"/>
      <c r="NNT50" s="43"/>
      <c r="NNU50" s="43"/>
      <c r="NNV50" s="43"/>
      <c r="NNW50" s="43"/>
      <c r="NNX50" s="43"/>
      <c r="NNY50" s="43"/>
      <c r="NNZ50" s="43"/>
      <c r="NOA50" s="43"/>
      <c r="NOB50" s="43"/>
      <c r="NOC50" s="43"/>
      <c r="NOD50" s="43"/>
      <c r="NOE50" s="43"/>
      <c r="NOF50" s="43"/>
      <c r="NOG50" s="43"/>
      <c r="NOH50" s="43"/>
      <c r="NOI50" s="43"/>
      <c r="NOJ50" s="43"/>
      <c r="NOK50" s="43"/>
      <c r="NOL50" s="43"/>
      <c r="NOM50" s="43"/>
      <c r="NON50" s="43"/>
      <c r="NOO50" s="43"/>
      <c r="NOP50" s="43"/>
      <c r="NOQ50" s="43"/>
      <c r="NOR50" s="43"/>
      <c r="NOS50" s="43"/>
      <c r="NOT50" s="43"/>
      <c r="NOU50" s="43"/>
      <c r="NOV50" s="43"/>
      <c r="NOW50" s="43"/>
      <c r="NOX50" s="43"/>
      <c r="NOY50" s="43"/>
      <c r="NOZ50" s="43"/>
      <c r="NPA50" s="43"/>
      <c r="NPB50" s="43"/>
      <c r="NPC50" s="43"/>
      <c r="NPD50" s="43"/>
      <c r="NPE50" s="43"/>
      <c r="NPF50" s="43"/>
      <c r="NPG50" s="43"/>
      <c r="NPH50" s="43"/>
      <c r="NPI50" s="43"/>
      <c r="NPJ50" s="43"/>
      <c r="NPK50" s="43"/>
      <c r="NPL50" s="43"/>
      <c r="NPM50" s="43"/>
      <c r="NPN50" s="43"/>
      <c r="NPO50" s="43"/>
      <c r="NPP50" s="43"/>
      <c r="NPQ50" s="43"/>
      <c r="NPR50" s="43"/>
      <c r="NPS50" s="43"/>
      <c r="NPT50" s="43"/>
      <c r="NPU50" s="43"/>
      <c r="NPV50" s="43"/>
      <c r="NPW50" s="43"/>
      <c r="NPX50" s="43"/>
      <c r="NPY50" s="43"/>
      <c r="NPZ50" s="43"/>
      <c r="NQA50" s="43"/>
      <c r="NQB50" s="43"/>
      <c r="NQC50" s="43"/>
      <c r="NQD50" s="43"/>
      <c r="NQE50" s="43"/>
      <c r="NQF50" s="43"/>
      <c r="NQG50" s="43"/>
      <c r="NQH50" s="43"/>
      <c r="NQI50" s="43"/>
      <c r="NQJ50" s="43"/>
      <c r="NQK50" s="43"/>
      <c r="NQL50" s="43"/>
      <c r="NQM50" s="43"/>
      <c r="NQN50" s="43"/>
      <c r="NQO50" s="43"/>
      <c r="NQP50" s="43"/>
      <c r="NQQ50" s="43"/>
      <c r="NQR50" s="43"/>
      <c r="NQS50" s="43"/>
      <c r="NQT50" s="43"/>
      <c r="NQU50" s="43"/>
      <c r="NQV50" s="43"/>
      <c r="NQW50" s="43"/>
      <c r="NQX50" s="43"/>
      <c r="NQY50" s="43"/>
      <c r="NQZ50" s="43"/>
      <c r="NRA50" s="43"/>
      <c r="NRB50" s="43"/>
      <c r="NRC50" s="43"/>
      <c r="NRD50" s="43"/>
      <c r="NRE50" s="43"/>
      <c r="NRF50" s="43"/>
      <c r="NRG50" s="43"/>
      <c r="NRH50" s="43"/>
      <c r="NRI50" s="43"/>
      <c r="NRJ50" s="43"/>
      <c r="NRK50" s="43"/>
      <c r="NRL50" s="43"/>
      <c r="NRM50" s="43"/>
      <c r="NRN50" s="43"/>
      <c r="NRO50" s="43"/>
      <c r="NRP50" s="43"/>
      <c r="NRQ50" s="43"/>
      <c r="NRR50" s="43"/>
      <c r="NRS50" s="43"/>
      <c r="NRT50" s="43"/>
      <c r="NRU50" s="43"/>
      <c r="NRV50" s="43"/>
      <c r="NRW50" s="43"/>
      <c r="NRX50" s="43"/>
      <c r="NRY50" s="43"/>
      <c r="NRZ50" s="43"/>
      <c r="NSA50" s="43"/>
      <c r="NSB50" s="43"/>
      <c r="NSC50" s="43"/>
      <c r="NSD50" s="43"/>
      <c r="NSE50" s="43"/>
      <c r="NSF50" s="43"/>
      <c r="NSG50" s="43"/>
      <c r="NSH50" s="43"/>
      <c r="NSI50" s="43"/>
      <c r="NSJ50" s="43"/>
      <c r="NSK50" s="43"/>
      <c r="NSL50" s="43"/>
      <c r="NSM50" s="43"/>
      <c r="NSN50" s="43"/>
      <c r="NSO50" s="43"/>
      <c r="NSP50" s="43"/>
      <c r="NSQ50" s="43"/>
      <c r="NSR50" s="43"/>
      <c r="NSS50" s="43"/>
      <c r="NST50" s="43"/>
      <c r="NSU50" s="43"/>
      <c r="NSV50" s="43"/>
      <c r="NSW50" s="43"/>
      <c r="NSX50" s="43"/>
      <c r="NSY50" s="43"/>
      <c r="NSZ50" s="43"/>
      <c r="NTA50" s="43"/>
      <c r="NTB50" s="43"/>
      <c r="NTC50" s="43"/>
      <c r="NTD50" s="43"/>
      <c r="NTE50" s="43"/>
      <c r="NTF50" s="43"/>
      <c r="NTG50" s="43"/>
      <c r="NTH50" s="43"/>
      <c r="NTI50" s="43"/>
      <c r="NTJ50" s="43"/>
      <c r="NTK50" s="43"/>
      <c r="NTL50" s="43"/>
      <c r="NTM50" s="43"/>
      <c r="NTN50" s="43"/>
      <c r="NTO50" s="43"/>
      <c r="NTP50" s="43"/>
      <c r="NTQ50" s="43"/>
      <c r="NTR50" s="43"/>
      <c r="NTS50" s="43"/>
      <c r="NTT50" s="43"/>
      <c r="NTU50" s="43"/>
      <c r="NTV50" s="43"/>
      <c r="NTW50" s="43"/>
      <c r="NTX50" s="43"/>
      <c r="NTY50" s="43"/>
      <c r="NTZ50" s="43"/>
      <c r="NUA50" s="43"/>
      <c r="NUB50" s="43"/>
      <c r="NUC50" s="43"/>
      <c r="NUD50" s="43"/>
      <c r="NUE50" s="43"/>
      <c r="NUF50" s="43"/>
      <c r="NUG50" s="43"/>
      <c r="NUH50" s="43"/>
      <c r="NUI50" s="43"/>
      <c r="NUJ50" s="43"/>
      <c r="NUK50" s="43"/>
      <c r="NUL50" s="43"/>
      <c r="NUM50" s="43"/>
      <c r="NUN50" s="43"/>
      <c r="NUO50" s="43"/>
      <c r="NUP50" s="43"/>
      <c r="NUQ50" s="43"/>
      <c r="NUR50" s="43"/>
      <c r="NUS50" s="43"/>
      <c r="NUT50" s="43"/>
      <c r="NUU50" s="43"/>
      <c r="NUV50" s="43"/>
      <c r="NUW50" s="43"/>
      <c r="NUX50" s="43"/>
      <c r="NUY50" s="43"/>
      <c r="NUZ50" s="43"/>
      <c r="NVA50" s="43"/>
      <c r="NVB50" s="43"/>
      <c r="NVC50" s="43"/>
      <c r="NVD50" s="43"/>
      <c r="NVE50" s="43"/>
      <c r="NVF50" s="43"/>
      <c r="NVG50" s="43"/>
      <c r="NVH50" s="43"/>
      <c r="NVI50" s="43"/>
      <c r="NVJ50" s="43"/>
      <c r="NVK50" s="43"/>
      <c r="NVL50" s="43"/>
      <c r="NVM50" s="43"/>
      <c r="NVN50" s="43"/>
      <c r="NVO50" s="43"/>
      <c r="NVP50" s="43"/>
      <c r="NVQ50" s="43"/>
      <c r="NVR50" s="43"/>
      <c r="NVS50" s="43"/>
      <c r="NVT50" s="43"/>
      <c r="NVU50" s="43"/>
      <c r="NVV50" s="43"/>
      <c r="NVW50" s="43"/>
      <c r="NVX50" s="43"/>
      <c r="NVY50" s="43"/>
      <c r="NVZ50" s="43"/>
      <c r="NWA50" s="43"/>
      <c r="NWB50" s="43"/>
      <c r="NWC50" s="43"/>
      <c r="NWD50" s="43"/>
      <c r="NWE50" s="43"/>
      <c r="NWF50" s="43"/>
      <c r="NWG50" s="43"/>
      <c r="NWH50" s="43"/>
      <c r="NWI50" s="43"/>
      <c r="NWJ50" s="43"/>
      <c r="NWK50" s="43"/>
      <c r="NWL50" s="43"/>
      <c r="NWM50" s="43"/>
      <c r="NWN50" s="43"/>
      <c r="NWO50" s="43"/>
      <c r="NWP50" s="43"/>
      <c r="NWQ50" s="43"/>
      <c r="NWR50" s="43"/>
      <c r="NWS50" s="43"/>
      <c r="NWT50" s="43"/>
      <c r="NWU50" s="43"/>
      <c r="NWV50" s="43"/>
      <c r="NWW50" s="43"/>
      <c r="NWX50" s="43"/>
      <c r="NWY50" s="43"/>
      <c r="NWZ50" s="43"/>
      <c r="NXA50" s="43"/>
      <c r="NXB50" s="43"/>
      <c r="NXC50" s="43"/>
      <c r="NXD50" s="43"/>
      <c r="NXE50" s="43"/>
      <c r="NXF50" s="43"/>
      <c r="NXG50" s="43"/>
      <c r="NXH50" s="43"/>
      <c r="NXI50" s="43"/>
      <c r="NXJ50" s="43"/>
      <c r="NXK50" s="43"/>
      <c r="NXL50" s="43"/>
      <c r="NXM50" s="43"/>
      <c r="NXN50" s="43"/>
      <c r="NXO50" s="43"/>
      <c r="NXP50" s="43"/>
      <c r="NXQ50" s="43"/>
      <c r="NXR50" s="43"/>
      <c r="NXS50" s="43"/>
      <c r="NXT50" s="43"/>
      <c r="NXU50" s="43"/>
      <c r="NXV50" s="43"/>
      <c r="NXW50" s="43"/>
      <c r="NXX50" s="43"/>
      <c r="NXY50" s="43"/>
      <c r="NXZ50" s="43"/>
      <c r="NYA50" s="43"/>
      <c r="NYB50" s="43"/>
      <c r="NYC50" s="43"/>
      <c r="NYD50" s="43"/>
      <c r="NYE50" s="43"/>
      <c r="NYF50" s="43"/>
      <c r="NYG50" s="43"/>
      <c r="NYH50" s="43"/>
      <c r="NYI50" s="43"/>
      <c r="NYJ50" s="43"/>
      <c r="NYK50" s="43"/>
      <c r="NYL50" s="43"/>
      <c r="NYM50" s="43"/>
      <c r="NYN50" s="43"/>
      <c r="NYO50" s="43"/>
      <c r="NYP50" s="43"/>
      <c r="NYQ50" s="43"/>
      <c r="NYR50" s="43"/>
      <c r="NYS50" s="43"/>
      <c r="NYT50" s="43"/>
      <c r="NYU50" s="43"/>
      <c r="NYV50" s="43"/>
      <c r="NYW50" s="43"/>
      <c r="NYX50" s="43"/>
      <c r="NYY50" s="43"/>
      <c r="NYZ50" s="43"/>
      <c r="NZA50" s="43"/>
      <c r="NZB50" s="43"/>
      <c r="NZC50" s="43"/>
      <c r="NZD50" s="43"/>
      <c r="NZE50" s="43"/>
      <c r="NZF50" s="43"/>
      <c r="NZG50" s="43"/>
      <c r="NZH50" s="43"/>
      <c r="NZI50" s="43"/>
      <c r="NZJ50" s="43"/>
      <c r="NZK50" s="43"/>
      <c r="NZL50" s="43"/>
      <c r="NZM50" s="43"/>
      <c r="NZN50" s="43"/>
      <c r="NZO50" s="43"/>
      <c r="NZP50" s="43"/>
      <c r="NZQ50" s="43"/>
      <c r="NZR50" s="43"/>
      <c r="NZS50" s="43"/>
      <c r="NZT50" s="43"/>
      <c r="NZU50" s="43"/>
      <c r="NZV50" s="43"/>
      <c r="NZW50" s="43"/>
      <c r="NZX50" s="43"/>
      <c r="NZY50" s="43"/>
      <c r="NZZ50" s="43"/>
      <c r="OAA50" s="43"/>
      <c r="OAB50" s="43"/>
      <c r="OAC50" s="43"/>
      <c r="OAD50" s="43"/>
      <c r="OAE50" s="43"/>
      <c r="OAF50" s="43"/>
      <c r="OAG50" s="43"/>
      <c r="OAH50" s="43"/>
      <c r="OAI50" s="43"/>
      <c r="OAJ50" s="43"/>
      <c r="OAK50" s="43"/>
      <c r="OAL50" s="43"/>
      <c r="OAM50" s="43"/>
      <c r="OAN50" s="43"/>
      <c r="OAO50" s="43"/>
      <c r="OAP50" s="43"/>
      <c r="OAQ50" s="43"/>
      <c r="OAR50" s="43"/>
      <c r="OAS50" s="43"/>
      <c r="OAT50" s="43"/>
      <c r="OAU50" s="43"/>
      <c r="OAV50" s="43"/>
      <c r="OAW50" s="43"/>
      <c r="OAX50" s="43"/>
      <c r="OAY50" s="43"/>
      <c r="OAZ50" s="43"/>
      <c r="OBA50" s="43"/>
      <c r="OBB50" s="43"/>
      <c r="OBC50" s="43"/>
      <c r="OBD50" s="43"/>
      <c r="OBE50" s="43"/>
      <c r="OBF50" s="43"/>
      <c r="OBG50" s="43"/>
      <c r="OBH50" s="43"/>
      <c r="OBI50" s="43"/>
      <c r="OBJ50" s="43"/>
      <c r="OBK50" s="43"/>
      <c r="OBL50" s="43"/>
      <c r="OBM50" s="43"/>
      <c r="OBN50" s="43"/>
      <c r="OBO50" s="43"/>
      <c r="OBP50" s="43"/>
      <c r="OBQ50" s="43"/>
      <c r="OBR50" s="43"/>
      <c r="OBS50" s="43"/>
      <c r="OBT50" s="43"/>
      <c r="OBU50" s="43"/>
      <c r="OBV50" s="43"/>
      <c r="OBW50" s="43"/>
      <c r="OBX50" s="43"/>
      <c r="OBY50" s="43"/>
      <c r="OBZ50" s="43"/>
      <c r="OCA50" s="43"/>
      <c r="OCB50" s="43"/>
      <c r="OCC50" s="43"/>
      <c r="OCD50" s="43"/>
      <c r="OCE50" s="43"/>
      <c r="OCF50" s="43"/>
      <c r="OCG50" s="43"/>
      <c r="OCH50" s="43"/>
      <c r="OCI50" s="43"/>
      <c r="OCJ50" s="43"/>
      <c r="OCK50" s="43"/>
      <c r="OCL50" s="43"/>
      <c r="OCM50" s="43"/>
      <c r="OCN50" s="43"/>
      <c r="OCO50" s="43"/>
      <c r="OCP50" s="43"/>
      <c r="OCQ50" s="43"/>
      <c r="OCR50" s="43"/>
      <c r="OCS50" s="43"/>
      <c r="OCT50" s="43"/>
      <c r="OCU50" s="43"/>
      <c r="OCV50" s="43"/>
      <c r="OCW50" s="43"/>
      <c r="OCX50" s="43"/>
      <c r="OCY50" s="43"/>
      <c r="OCZ50" s="43"/>
      <c r="ODA50" s="43"/>
      <c r="ODB50" s="43"/>
      <c r="ODC50" s="43"/>
      <c r="ODD50" s="43"/>
      <c r="ODE50" s="43"/>
      <c r="ODF50" s="43"/>
      <c r="ODG50" s="43"/>
      <c r="ODH50" s="43"/>
      <c r="ODI50" s="43"/>
      <c r="ODJ50" s="43"/>
      <c r="ODK50" s="43"/>
      <c r="ODL50" s="43"/>
      <c r="ODM50" s="43"/>
      <c r="ODN50" s="43"/>
      <c r="ODO50" s="43"/>
      <c r="ODP50" s="43"/>
      <c r="ODQ50" s="43"/>
      <c r="ODR50" s="43"/>
      <c r="ODS50" s="43"/>
      <c r="ODT50" s="43"/>
      <c r="ODU50" s="43"/>
      <c r="ODV50" s="43"/>
      <c r="ODW50" s="43"/>
      <c r="ODX50" s="43"/>
      <c r="ODY50" s="43"/>
      <c r="ODZ50" s="43"/>
      <c r="OEA50" s="43"/>
      <c r="OEB50" s="43"/>
      <c r="OEC50" s="43"/>
      <c r="OED50" s="43"/>
      <c r="OEE50" s="43"/>
      <c r="OEF50" s="43"/>
      <c r="OEG50" s="43"/>
      <c r="OEH50" s="43"/>
      <c r="OEI50" s="43"/>
      <c r="OEJ50" s="43"/>
      <c r="OEK50" s="43"/>
      <c r="OEL50" s="43"/>
      <c r="OEM50" s="43"/>
      <c r="OEN50" s="43"/>
      <c r="OEO50" s="43"/>
      <c r="OEP50" s="43"/>
      <c r="OEQ50" s="43"/>
      <c r="OER50" s="43"/>
      <c r="OES50" s="43"/>
      <c r="OET50" s="43"/>
      <c r="OEU50" s="43"/>
      <c r="OEV50" s="43"/>
      <c r="OEW50" s="43"/>
      <c r="OEX50" s="43"/>
      <c r="OEY50" s="43"/>
      <c r="OEZ50" s="43"/>
      <c r="OFA50" s="43"/>
      <c r="OFB50" s="43"/>
      <c r="OFC50" s="43"/>
      <c r="OFD50" s="43"/>
      <c r="OFE50" s="43"/>
      <c r="OFF50" s="43"/>
      <c r="OFG50" s="43"/>
      <c r="OFH50" s="43"/>
      <c r="OFI50" s="43"/>
      <c r="OFJ50" s="43"/>
      <c r="OFK50" s="43"/>
      <c r="OFL50" s="43"/>
      <c r="OFM50" s="43"/>
      <c r="OFN50" s="43"/>
      <c r="OFO50" s="43"/>
      <c r="OFP50" s="43"/>
      <c r="OFQ50" s="43"/>
      <c r="OFR50" s="43"/>
      <c r="OFS50" s="43"/>
      <c r="OFT50" s="43"/>
      <c r="OFU50" s="43"/>
      <c r="OFV50" s="43"/>
      <c r="OFW50" s="43"/>
      <c r="OFX50" s="43"/>
      <c r="OFY50" s="43"/>
      <c r="OFZ50" s="43"/>
      <c r="OGA50" s="43"/>
      <c r="OGB50" s="43"/>
      <c r="OGC50" s="43"/>
      <c r="OGD50" s="43"/>
      <c r="OGE50" s="43"/>
      <c r="OGF50" s="43"/>
      <c r="OGG50" s="43"/>
      <c r="OGH50" s="43"/>
      <c r="OGI50" s="43"/>
      <c r="OGJ50" s="43"/>
      <c r="OGK50" s="43"/>
      <c r="OGL50" s="43"/>
      <c r="OGM50" s="43"/>
      <c r="OGN50" s="43"/>
      <c r="OGO50" s="43"/>
      <c r="OGP50" s="43"/>
      <c r="OGQ50" s="43"/>
      <c r="OGR50" s="43"/>
      <c r="OGS50" s="43"/>
      <c r="OGT50" s="43"/>
      <c r="OGU50" s="43"/>
      <c r="OGV50" s="43"/>
      <c r="OGW50" s="43"/>
      <c r="OGX50" s="43"/>
      <c r="OGY50" s="43"/>
      <c r="OGZ50" s="43"/>
      <c r="OHA50" s="43"/>
      <c r="OHB50" s="43"/>
      <c r="OHC50" s="43"/>
      <c r="OHD50" s="43"/>
      <c r="OHE50" s="43"/>
      <c r="OHF50" s="43"/>
      <c r="OHG50" s="43"/>
      <c r="OHH50" s="43"/>
      <c r="OHI50" s="43"/>
      <c r="OHJ50" s="43"/>
      <c r="OHK50" s="43"/>
      <c r="OHL50" s="43"/>
      <c r="OHM50" s="43"/>
      <c r="OHN50" s="43"/>
      <c r="OHO50" s="43"/>
      <c r="OHP50" s="43"/>
      <c r="OHQ50" s="43"/>
      <c r="OHR50" s="43"/>
      <c r="OHS50" s="43"/>
      <c r="OHT50" s="43"/>
      <c r="OHU50" s="43"/>
      <c r="OHV50" s="43"/>
      <c r="OHW50" s="43"/>
      <c r="OHX50" s="43"/>
      <c r="OHY50" s="43"/>
      <c r="OHZ50" s="43"/>
      <c r="OIA50" s="43"/>
      <c r="OIB50" s="43"/>
      <c r="OIC50" s="43"/>
      <c r="OID50" s="43"/>
      <c r="OIE50" s="43"/>
      <c r="OIF50" s="43"/>
      <c r="OIG50" s="43"/>
      <c r="OIH50" s="43"/>
      <c r="OII50" s="43"/>
      <c r="OIJ50" s="43"/>
      <c r="OIK50" s="43"/>
      <c r="OIL50" s="43"/>
      <c r="OIM50" s="43"/>
      <c r="OIN50" s="43"/>
      <c r="OIO50" s="43"/>
      <c r="OIP50" s="43"/>
      <c r="OIQ50" s="43"/>
      <c r="OIR50" s="43"/>
      <c r="OIS50" s="43"/>
      <c r="OIT50" s="43"/>
      <c r="OIU50" s="43"/>
      <c r="OIV50" s="43"/>
      <c r="OIW50" s="43"/>
      <c r="OIX50" s="43"/>
      <c r="OIY50" s="43"/>
      <c r="OIZ50" s="43"/>
      <c r="OJA50" s="43"/>
      <c r="OJB50" s="43"/>
      <c r="OJC50" s="43"/>
      <c r="OJD50" s="43"/>
      <c r="OJE50" s="43"/>
      <c r="OJF50" s="43"/>
      <c r="OJG50" s="43"/>
      <c r="OJH50" s="43"/>
      <c r="OJI50" s="43"/>
      <c r="OJJ50" s="43"/>
      <c r="OJK50" s="43"/>
      <c r="OJL50" s="43"/>
      <c r="OJM50" s="43"/>
      <c r="OJN50" s="43"/>
      <c r="OJO50" s="43"/>
      <c r="OJP50" s="43"/>
      <c r="OJQ50" s="43"/>
      <c r="OJR50" s="43"/>
      <c r="OJS50" s="43"/>
      <c r="OJT50" s="43"/>
      <c r="OJU50" s="43"/>
      <c r="OJV50" s="43"/>
      <c r="OJW50" s="43"/>
      <c r="OJX50" s="43"/>
      <c r="OJY50" s="43"/>
      <c r="OJZ50" s="43"/>
      <c r="OKA50" s="43"/>
      <c r="OKB50" s="43"/>
      <c r="OKC50" s="43"/>
      <c r="OKD50" s="43"/>
      <c r="OKE50" s="43"/>
      <c r="OKF50" s="43"/>
      <c r="OKG50" s="43"/>
      <c r="OKH50" s="43"/>
      <c r="OKI50" s="43"/>
      <c r="OKJ50" s="43"/>
      <c r="OKK50" s="43"/>
      <c r="OKL50" s="43"/>
      <c r="OKM50" s="43"/>
      <c r="OKN50" s="43"/>
      <c r="OKO50" s="43"/>
      <c r="OKP50" s="43"/>
      <c r="OKQ50" s="43"/>
      <c r="OKR50" s="43"/>
      <c r="OKS50" s="43"/>
      <c r="OKT50" s="43"/>
      <c r="OKU50" s="43"/>
      <c r="OKV50" s="43"/>
      <c r="OKW50" s="43"/>
      <c r="OKX50" s="43"/>
      <c r="OKY50" s="43"/>
      <c r="OKZ50" s="43"/>
      <c r="OLA50" s="43"/>
      <c r="OLB50" s="43"/>
      <c r="OLC50" s="43"/>
      <c r="OLD50" s="43"/>
      <c r="OLE50" s="43"/>
      <c r="OLF50" s="43"/>
      <c r="OLG50" s="43"/>
      <c r="OLH50" s="43"/>
      <c r="OLI50" s="43"/>
      <c r="OLJ50" s="43"/>
      <c r="OLK50" s="43"/>
      <c r="OLL50" s="43"/>
      <c r="OLM50" s="43"/>
      <c r="OLN50" s="43"/>
      <c r="OLO50" s="43"/>
      <c r="OLP50" s="43"/>
      <c r="OLQ50" s="43"/>
      <c r="OLR50" s="43"/>
      <c r="OLS50" s="43"/>
      <c r="OLT50" s="43"/>
      <c r="OLU50" s="43"/>
      <c r="OLV50" s="43"/>
      <c r="OLW50" s="43"/>
      <c r="OLX50" s="43"/>
      <c r="OLY50" s="43"/>
      <c r="OLZ50" s="43"/>
      <c r="OMA50" s="43"/>
      <c r="OMB50" s="43"/>
      <c r="OMC50" s="43"/>
      <c r="OMD50" s="43"/>
      <c r="OME50" s="43"/>
      <c r="OMF50" s="43"/>
      <c r="OMG50" s="43"/>
      <c r="OMH50" s="43"/>
      <c r="OMI50" s="43"/>
      <c r="OMJ50" s="43"/>
      <c r="OMK50" s="43"/>
      <c r="OML50" s="43"/>
      <c r="OMM50" s="43"/>
      <c r="OMN50" s="43"/>
      <c r="OMO50" s="43"/>
      <c r="OMP50" s="43"/>
      <c r="OMQ50" s="43"/>
      <c r="OMR50" s="43"/>
      <c r="OMS50" s="43"/>
      <c r="OMT50" s="43"/>
      <c r="OMU50" s="43"/>
      <c r="OMV50" s="43"/>
      <c r="OMW50" s="43"/>
      <c r="OMX50" s="43"/>
      <c r="OMY50" s="43"/>
      <c r="OMZ50" s="43"/>
      <c r="ONA50" s="43"/>
      <c r="ONB50" s="43"/>
      <c r="ONC50" s="43"/>
      <c r="OND50" s="43"/>
      <c r="ONE50" s="43"/>
      <c r="ONF50" s="43"/>
      <c r="ONG50" s="43"/>
      <c r="ONH50" s="43"/>
      <c r="ONI50" s="43"/>
      <c r="ONJ50" s="43"/>
      <c r="ONK50" s="43"/>
      <c r="ONL50" s="43"/>
      <c r="ONM50" s="43"/>
      <c r="ONN50" s="43"/>
      <c r="ONO50" s="43"/>
      <c r="ONP50" s="43"/>
      <c r="ONQ50" s="43"/>
      <c r="ONR50" s="43"/>
      <c r="ONS50" s="43"/>
      <c r="ONT50" s="43"/>
      <c r="ONU50" s="43"/>
      <c r="ONV50" s="43"/>
      <c r="ONW50" s="43"/>
      <c r="ONX50" s="43"/>
      <c r="ONY50" s="43"/>
      <c r="ONZ50" s="43"/>
      <c r="OOA50" s="43"/>
      <c r="OOB50" s="43"/>
      <c r="OOC50" s="43"/>
      <c r="OOD50" s="43"/>
      <c r="OOE50" s="43"/>
      <c r="OOF50" s="43"/>
      <c r="OOG50" s="43"/>
      <c r="OOH50" s="43"/>
      <c r="OOI50" s="43"/>
      <c r="OOJ50" s="43"/>
      <c r="OOK50" s="43"/>
      <c r="OOL50" s="43"/>
      <c r="OOM50" s="43"/>
      <c r="OON50" s="43"/>
      <c r="OOO50" s="43"/>
      <c r="OOP50" s="43"/>
      <c r="OOQ50" s="43"/>
      <c r="OOR50" s="43"/>
      <c r="OOS50" s="43"/>
      <c r="OOT50" s="43"/>
      <c r="OOU50" s="43"/>
      <c r="OOV50" s="43"/>
      <c r="OOW50" s="43"/>
      <c r="OOX50" s="43"/>
      <c r="OOY50" s="43"/>
      <c r="OOZ50" s="43"/>
      <c r="OPA50" s="43"/>
      <c r="OPB50" s="43"/>
      <c r="OPC50" s="43"/>
      <c r="OPD50" s="43"/>
      <c r="OPE50" s="43"/>
      <c r="OPF50" s="43"/>
      <c r="OPG50" s="43"/>
      <c r="OPH50" s="43"/>
      <c r="OPI50" s="43"/>
      <c r="OPJ50" s="43"/>
      <c r="OPK50" s="43"/>
      <c r="OPL50" s="43"/>
      <c r="OPM50" s="43"/>
      <c r="OPN50" s="43"/>
      <c r="OPO50" s="43"/>
      <c r="OPP50" s="43"/>
      <c r="OPQ50" s="43"/>
      <c r="OPR50" s="43"/>
      <c r="OPS50" s="43"/>
      <c r="OPT50" s="43"/>
      <c r="OPU50" s="43"/>
      <c r="OPV50" s="43"/>
      <c r="OPW50" s="43"/>
      <c r="OPX50" s="43"/>
      <c r="OPY50" s="43"/>
      <c r="OPZ50" s="43"/>
      <c r="OQA50" s="43"/>
      <c r="OQB50" s="43"/>
      <c r="OQC50" s="43"/>
      <c r="OQD50" s="43"/>
      <c r="OQE50" s="43"/>
      <c r="OQF50" s="43"/>
      <c r="OQG50" s="43"/>
      <c r="OQH50" s="43"/>
      <c r="OQI50" s="43"/>
      <c r="OQJ50" s="43"/>
      <c r="OQK50" s="43"/>
      <c r="OQL50" s="43"/>
      <c r="OQM50" s="43"/>
      <c r="OQN50" s="43"/>
      <c r="OQO50" s="43"/>
      <c r="OQP50" s="43"/>
      <c r="OQQ50" s="43"/>
      <c r="OQR50" s="43"/>
      <c r="OQS50" s="43"/>
      <c r="OQT50" s="43"/>
      <c r="OQU50" s="43"/>
      <c r="OQV50" s="43"/>
      <c r="OQW50" s="43"/>
      <c r="OQX50" s="43"/>
      <c r="OQY50" s="43"/>
      <c r="OQZ50" s="43"/>
      <c r="ORA50" s="43"/>
      <c r="ORB50" s="43"/>
      <c r="ORC50" s="43"/>
      <c r="ORD50" s="43"/>
      <c r="ORE50" s="43"/>
      <c r="ORF50" s="43"/>
      <c r="ORG50" s="43"/>
      <c r="ORH50" s="43"/>
      <c r="ORI50" s="43"/>
      <c r="ORJ50" s="43"/>
      <c r="ORK50" s="43"/>
      <c r="ORL50" s="43"/>
      <c r="ORM50" s="43"/>
      <c r="ORN50" s="43"/>
      <c r="ORO50" s="43"/>
      <c r="ORP50" s="43"/>
      <c r="ORQ50" s="43"/>
      <c r="ORR50" s="43"/>
      <c r="ORS50" s="43"/>
      <c r="ORT50" s="43"/>
      <c r="ORU50" s="43"/>
      <c r="ORV50" s="43"/>
      <c r="ORW50" s="43"/>
      <c r="ORX50" s="43"/>
      <c r="ORY50" s="43"/>
      <c r="ORZ50" s="43"/>
      <c r="OSA50" s="43"/>
      <c r="OSB50" s="43"/>
      <c r="OSC50" s="43"/>
      <c r="OSD50" s="43"/>
      <c r="OSE50" s="43"/>
      <c r="OSF50" s="43"/>
      <c r="OSG50" s="43"/>
      <c r="OSH50" s="43"/>
      <c r="OSI50" s="43"/>
      <c r="OSJ50" s="43"/>
      <c r="OSK50" s="43"/>
      <c r="OSL50" s="43"/>
      <c r="OSM50" s="43"/>
      <c r="OSN50" s="43"/>
      <c r="OSO50" s="43"/>
      <c r="OSP50" s="43"/>
      <c r="OSQ50" s="43"/>
      <c r="OSR50" s="43"/>
      <c r="OSS50" s="43"/>
      <c r="OST50" s="43"/>
      <c r="OSU50" s="43"/>
      <c r="OSV50" s="43"/>
      <c r="OSW50" s="43"/>
      <c r="OSX50" s="43"/>
      <c r="OSY50" s="43"/>
      <c r="OSZ50" s="43"/>
      <c r="OTA50" s="43"/>
      <c r="OTB50" s="43"/>
      <c r="OTC50" s="43"/>
      <c r="OTD50" s="43"/>
      <c r="OTE50" s="43"/>
      <c r="OTF50" s="43"/>
      <c r="OTG50" s="43"/>
      <c r="OTH50" s="43"/>
      <c r="OTI50" s="43"/>
      <c r="OTJ50" s="43"/>
      <c r="OTK50" s="43"/>
      <c r="OTL50" s="43"/>
      <c r="OTM50" s="43"/>
      <c r="OTN50" s="43"/>
      <c r="OTO50" s="43"/>
      <c r="OTP50" s="43"/>
      <c r="OTQ50" s="43"/>
      <c r="OTR50" s="43"/>
      <c r="OTS50" s="43"/>
      <c r="OTT50" s="43"/>
      <c r="OTU50" s="43"/>
      <c r="OTV50" s="43"/>
      <c r="OTW50" s="43"/>
      <c r="OTX50" s="43"/>
      <c r="OTY50" s="43"/>
      <c r="OTZ50" s="43"/>
      <c r="OUA50" s="43"/>
      <c r="OUB50" s="43"/>
      <c r="OUC50" s="43"/>
      <c r="OUD50" s="43"/>
      <c r="OUE50" s="43"/>
      <c r="OUF50" s="43"/>
      <c r="OUG50" s="43"/>
      <c r="OUH50" s="43"/>
      <c r="OUI50" s="43"/>
      <c r="OUJ50" s="43"/>
      <c r="OUK50" s="43"/>
      <c r="OUL50" s="43"/>
      <c r="OUM50" s="43"/>
      <c r="OUN50" s="43"/>
      <c r="OUO50" s="43"/>
      <c r="OUP50" s="43"/>
      <c r="OUQ50" s="43"/>
      <c r="OUR50" s="43"/>
      <c r="OUS50" s="43"/>
      <c r="OUT50" s="43"/>
      <c r="OUU50" s="43"/>
      <c r="OUV50" s="43"/>
      <c r="OUW50" s="43"/>
      <c r="OUX50" s="43"/>
      <c r="OUY50" s="43"/>
      <c r="OUZ50" s="43"/>
      <c r="OVA50" s="43"/>
      <c r="OVB50" s="43"/>
      <c r="OVC50" s="43"/>
      <c r="OVD50" s="43"/>
      <c r="OVE50" s="43"/>
      <c r="OVF50" s="43"/>
      <c r="OVG50" s="43"/>
      <c r="OVH50" s="43"/>
      <c r="OVI50" s="43"/>
      <c r="OVJ50" s="43"/>
      <c r="OVK50" s="43"/>
      <c r="OVL50" s="43"/>
      <c r="OVM50" s="43"/>
      <c r="OVN50" s="43"/>
      <c r="OVO50" s="43"/>
      <c r="OVP50" s="43"/>
      <c r="OVQ50" s="43"/>
      <c r="OVR50" s="43"/>
      <c r="OVS50" s="43"/>
      <c r="OVT50" s="43"/>
      <c r="OVU50" s="43"/>
      <c r="OVV50" s="43"/>
      <c r="OVW50" s="43"/>
      <c r="OVX50" s="43"/>
      <c r="OVY50" s="43"/>
      <c r="OVZ50" s="43"/>
      <c r="OWA50" s="43"/>
      <c r="OWB50" s="43"/>
      <c r="OWC50" s="43"/>
      <c r="OWD50" s="43"/>
      <c r="OWE50" s="43"/>
      <c r="OWF50" s="43"/>
      <c r="OWG50" s="43"/>
      <c r="OWH50" s="43"/>
      <c r="OWI50" s="43"/>
      <c r="OWJ50" s="43"/>
      <c r="OWK50" s="43"/>
      <c r="OWL50" s="43"/>
      <c r="OWM50" s="43"/>
      <c r="OWN50" s="43"/>
      <c r="OWO50" s="43"/>
      <c r="OWP50" s="43"/>
      <c r="OWQ50" s="43"/>
      <c r="OWR50" s="43"/>
      <c r="OWS50" s="43"/>
      <c r="OWT50" s="43"/>
      <c r="OWU50" s="43"/>
      <c r="OWV50" s="43"/>
      <c r="OWW50" s="43"/>
      <c r="OWX50" s="43"/>
      <c r="OWY50" s="43"/>
      <c r="OWZ50" s="43"/>
      <c r="OXA50" s="43"/>
      <c r="OXB50" s="43"/>
      <c r="OXC50" s="43"/>
      <c r="OXD50" s="43"/>
      <c r="OXE50" s="43"/>
      <c r="OXF50" s="43"/>
      <c r="OXG50" s="43"/>
      <c r="OXH50" s="43"/>
      <c r="OXI50" s="43"/>
      <c r="OXJ50" s="43"/>
      <c r="OXK50" s="43"/>
      <c r="OXL50" s="43"/>
      <c r="OXM50" s="43"/>
      <c r="OXN50" s="43"/>
      <c r="OXO50" s="43"/>
      <c r="OXP50" s="43"/>
      <c r="OXQ50" s="43"/>
      <c r="OXR50" s="43"/>
      <c r="OXS50" s="43"/>
      <c r="OXT50" s="43"/>
      <c r="OXU50" s="43"/>
      <c r="OXV50" s="43"/>
      <c r="OXW50" s="43"/>
      <c r="OXX50" s="43"/>
      <c r="OXY50" s="43"/>
      <c r="OXZ50" s="43"/>
      <c r="OYA50" s="43"/>
      <c r="OYB50" s="43"/>
      <c r="OYC50" s="43"/>
      <c r="OYD50" s="43"/>
      <c r="OYE50" s="43"/>
      <c r="OYF50" s="43"/>
      <c r="OYG50" s="43"/>
      <c r="OYH50" s="43"/>
      <c r="OYI50" s="43"/>
      <c r="OYJ50" s="43"/>
      <c r="OYK50" s="43"/>
      <c r="OYL50" s="43"/>
      <c r="OYM50" s="43"/>
      <c r="OYN50" s="43"/>
      <c r="OYO50" s="43"/>
      <c r="OYP50" s="43"/>
      <c r="OYQ50" s="43"/>
      <c r="OYR50" s="43"/>
      <c r="OYS50" s="43"/>
      <c r="OYT50" s="43"/>
      <c r="OYU50" s="43"/>
      <c r="OYV50" s="43"/>
      <c r="OYW50" s="43"/>
      <c r="OYX50" s="43"/>
      <c r="OYY50" s="43"/>
      <c r="OYZ50" s="43"/>
      <c r="OZA50" s="43"/>
      <c r="OZB50" s="43"/>
      <c r="OZC50" s="43"/>
      <c r="OZD50" s="43"/>
      <c r="OZE50" s="43"/>
      <c r="OZF50" s="43"/>
      <c r="OZG50" s="43"/>
      <c r="OZH50" s="43"/>
      <c r="OZI50" s="43"/>
      <c r="OZJ50" s="43"/>
      <c r="OZK50" s="43"/>
      <c r="OZL50" s="43"/>
      <c r="OZM50" s="43"/>
      <c r="OZN50" s="43"/>
      <c r="OZO50" s="43"/>
      <c r="OZP50" s="43"/>
      <c r="OZQ50" s="43"/>
      <c r="OZR50" s="43"/>
      <c r="OZS50" s="43"/>
      <c r="OZT50" s="43"/>
      <c r="OZU50" s="43"/>
      <c r="OZV50" s="43"/>
      <c r="OZW50" s="43"/>
      <c r="OZX50" s="43"/>
      <c r="OZY50" s="43"/>
      <c r="OZZ50" s="43"/>
      <c r="PAA50" s="43"/>
      <c r="PAB50" s="43"/>
      <c r="PAC50" s="43"/>
      <c r="PAD50" s="43"/>
      <c r="PAE50" s="43"/>
      <c r="PAF50" s="43"/>
      <c r="PAG50" s="43"/>
      <c r="PAH50" s="43"/>
      <c r="PAI50" s="43"/>
      <c r="PAJ50" s="43"/>
      <c r="PAK50" s="43"/>
      <c r="PAL50" s="43"/>
      <c r="PAM50" s="43"/>
      <c r="PAN50" s="43"/>
      <c r="PAO50" s="43"/>
      <c r="PAP50" s="43"/>
      <c r="PAQ50" s="43"/>
      <c r="PAR50" s="43"/>
      <c r="PAS50" s="43"/>
      <c r="PAT50" s="43"/>
      <c r="PAU50" s="43"/>
      <c r="PAV50" s="43"/>
      <c r="PAW50" s="43"/>
      <c r="PAX50" s="43"/>
      <c r="PAY50" s="43"/>
      <c r="PAZ50" s="43"/>
      <c r="PBA50" s="43"/>
      <c r="PBB50" s="43"/>
      <c r="PBC50" s="43"/>
      <c r="PBD50" s="43"/>
      <c r="PBE50" s="43"/>
      <c r="PBF50" s="43"/>
      <c r="PBG50" s="43"/>
      <c r="PBH50" s="43"/>
      <c r="PBI50" s="43"/>
      <c r="PBJ50" s="43"/>
      <c r="PBK50" s="43"/>
      <c r="PBL50" s="43"/>
      <c r="PBM50" s="43"/>
      <c r="PBN50" s="43"/>
      <c r="PBO50" s="43"/>
      <c r="PBP50" s="43"/>
      <c r="PBQ50" s="43"/>
      <c r="PBR50" s="43"/>
      <c r="PBS50" s="43"/>
      <c r="PBT50" s="43"/>
      <c r="PBU50" s="43"/>
      <c r="PBV50" s="43"/>
      <c r="PBW50" s="43"/>
      <c r="PBX50" s="43"/>
      <c r="PBY50" s="43"/>
      <c r="PBZ50" s="43"/>
      <c r="PCA50" s="43"/>
      <c r="PCB50" s="43"/>
      <c r="PCC50" s="43"/>
      <c r="PCD50" s="43"/>
      <c r="PCE50" s="43"/>
      <c r="PCF50" s="43"/>
      <c r="PCG50" s="43"/>
      <c r="PCH50" s="43"/>
      <c r="PCI50" s="43"/>
      <c r="PCJ50" s="43"/>
      <c r="PCK50" s="43"/>
      <c r="PCL50" s="43"/>
      <c r="PCM50" s="43"/>
      <c r="PCN50" s="43"/>
      <c r="PCO50" s="43"/>
      <c r="PCP50" s="43"/>
      <c r="PCQ50" s="43"/>
      <c r="PCR50" s="43"/>
      <c r="PCS50" s="43"/>
      <c r="PCT50" s="43"/>
      <c r="PCU50" s="43"/>
      <c r="PCV50" s="43"/>
      <c r="PCW50" s="43"/>
      <c r="PCX50" s="43"/>
      <c r="PCY50" s="43"/>
      <c r="PCZ50" s="43"/>
      <c r="PDA50" s="43"/>
      <c r="PDB50" s="43"/>
      <c r="PDC50" s="43"/>
      <c r="PDD50" s="43"/>
      <c r="PDE50" s="43"/>
      <c r="PDF50" s="43"/>
      <c r="PDG50" s="43"/>
      <c r="PDH50" s="43"/>
      <c r="PDI50" s="43"/>
      <c r="PDJ50" s="43"/>
      <c r="PDK50" s="43"/>
      <c r="PDL50" s="43"/>
      <c r="PDM50" s="43"/>
      <c r="PDN50" s="43"/>
      <c r="PDO50" s="43"/>
      <c r="PDP50" s="43"/>
      <c r="PDQ50" s="43"/>
      <c r="PDR50" s="43"/>
      <c r="PDS50" s="43"/>
      <c r="PDT50" s="43"/>
      <c r="PDU50" s="43"/>
      <c r="PDV50" s="43"/>
      <c r="PDW50" s="43"/>
      <c r="PDX50" s="43"/>
      <c r="PDY50" s="43"/>
      <c r="PDZ50" s="43"/>
      <c r="PEA50" s="43"/>
      <c r="PEB50" s="43"/>
      <c r="PEC50" s="43"/>
      <c r="PED50" s="43"/>
      <c r="PEE50" s="43"/>
      <c r="PEF50" s="43"/>
      <c r="PEG50" s="43"/>
      <c r="PEH50" s="43"/>
      <c r="PEI50" s="43"/>
      <c r="PEJ50" s="43"/>
      <c r="PEK50" s="43"/>
      <c r="PEL50" s="43"/>
      <c r="PEM50" s="43"/>
      <c r="PEN50" s="43"/>
      <c r="PEO50" s="43"/>
      <c r="PEP50" s="43"/>
      <c r="PEQ50" s="43"/>
      <c r="PER50" s="43"/>
      <c r="PES50" s="43"/>
      <c r="PET50" s="43"/>
      <c r="PEU50" s="43"/>
      <c r="PEV50" s="43"/>
      <c r="PEW50" s="43"/>
      <c r="PEX50" s="43"/>
      <c r="PEY50" s="43"/>
      <c r="PEZ50" s="43"/>
      <c r="PFA50" s="43"/>
      <c r="PFB50" s="43"/>
      <c r="PFC50" s="43"/>
      <c r="PFD50" s="43"/>
      <c r="PFE50" s="43"/>
      <c r="PFF50" s="43"/>
      <c r="PFG50" s="43"/>
      <c r="PFH50" s="43"/>
      <c r="PFI50" s="43"/>
      <c r="PFJ50" s="43"/>
      <c r="PFK50" s="43"/>
      <c r="PFL50" s="43"/>
      <c r="PFM50" s="43"/>
      <c r="PFN50" s="43"/>
      <c r="PFO50" s="43"/>
      <c r="PFP50" s="43"/>
      <c r="PFQ50" s="43"/>
      <c r="PFR50" s="43"/>
      <c r="PFS50" s="43"/>
      <c r="PFT50" s="43"/>
      <c r="PFU50" s="43"/>
      <c r="PFV50" s="43"/>
      <c r="PFW50" s="43"/>
      <c r="PFX50" s="43"/>
      <c r="PFY50" s="43"/>
      <c r="PFZ50" s="43"/>
      <c r="PGA50" s="43"/>
      <c r="PGB50" s="43"/>
      <c r="PGC50" s="43"/>
      <c r="PGD50" s="43"/>
      <c r="PGE50" s="43"/>
      <c r="PGF50" s="43"/>
      <c r="PGG50" s="43"/>
      <c r="PGH50" s="43"/>
      <c r="PGI50" s="43"/>
      <c r="PGJ50" s="43"/>
      <c r="PGK50" s="43"/>
      <c r="PGL50" s="43"/>
      <c r="PGM50" s="43"/>
      <c r="PGN50" s="43"/>
      <c r="PGO50" s="43"/>
      <c r="PGP50" s="43"/>
      <c r="PGQ50" s="43"/>
      <c r="PGR50" s="43"/>
      <c r="PGS50" s="43"/>
      <c r="PGT50" s="43"/>
      <c r="PGU50" s="43"/>
      <c r="PGV50" s="43"/>
      <c r="PGW50" s="43"/>
      <c r="PGX50" s="43"/>
      <c r="PGY50" s="43"/>
      <c r="PGZ50" s="43"/>
      <c r="PHA50" s="43"/>
      <c r="PHB50" s="43"/>
      <c r="PHC50" s="43"/>
      <c r="PHD50" s="43"/>
      <c r="PHE50" s="43"/>
      <c r="PHF50" s="43"/>
      <c r="PHG50" s="43"/>
      <c r="PHH50" s="43"/>
      <c r="PHI50" s="43"/>
      <c r="PHJ50" s="43"/>
      <c r="PHK50" s="43"/>
      <c r="PHL50" s="43"/>
      <c r="PHM50" s="43"/>
      <c r="PHN50" s="43"/>
      <c r="PHO50" s="43"/>
      <c r="PHP50" s="43"/>
      <c r="PHQ50" s="43"/>
      <c r="PHR50" s="43"/>
      <c r="PHS50" s="43"/>
      <c r="PHT50" s="43"/>
      <c r="PHU50" s="43"/>
      <c r="PHV50" s="43"/>
      <c r="PHW50" s="43"/>
      <c r="PHX50" s="43"/>
      <c r="PHY50" s="43"/>
      <c r="PHZ50" s="43"/>
      <c r="PIA50" s="43"/>
      <c r="PIB50" s="43"/>
      <c r="PIC50" s="43"/>
      <c r="PID50" s="43"/>
      <c r="PIE50" s="43"/>
      <c r="PIF50" s="43"/>
      <c r="PIG50" s="43"/>
      <c r="PIH50" s="43"/>
      <c r="PII50" s="43"/>
      <c r="PIJ50" s="43"/>
      <c r="PIK50" s="43"/>
      <c r="PIL50" s="43"/>
      <c r="PIM50" s="43"/>
      <c r="PIN50" s="43"/>
      <c r="PIO50" s="43"/>
      <c r="PIP50" s="43"/>
      <c r="PIQ50" s="43"/>
      <c r="PIR50" s="43"/>
      <c r="PIS50" s="43"/>
      <c r="PIT50" s="43"/>
      <c r="PIU50" s="43"/>
      <c r="PIV50" s="43"/>
      <c r="PIW50" s="43"/>
      <c r="PIX50" s="43"/>
      <c r="PIY50" s="43"/>
      <c r="PIZ50" s="43"/>
      <c r="PJA50" s="43"/>
      <c r="PJB50" s="43"/>
      <c r="PJC50" s="43"/>
      <c r="PJD50" s="43"/>
      <c r="PJE50" s="43"/>
      <c r="PJF50" s="43"/>
      <c r="PJG50" s="43"/>
      <c r="PJH50" s="43"/>
      <c r="PJI50" s="43"/>
      <c r="PJJ50" s="43"/>
      <c r="PJK50" s="43"/>
      <c r="PJL50" s="43"/>
      <c r="PJM50" s="43"/>
      <c r="PJN50" s="43"/>
      <c r="PJO50" s="43"/>
      <c r="PJP50" s="43"/>
      <c r="PJQ50" s="43"/>
      <c r="PJR50" s="43"/>
      <c r="PJS50" s="43"/>
      <c r="PJT50" s="43"/>
      <c r="PJU50" s="43"/>
      <c r="PJV50" s="43"/>
      <c r="PJW50" s="43"/>
      <c r="PJX50" s="43"/>
      <c r="PJY50" s="43"/>
      <c r="PJZ50" s="43"/>
      <c r="PKA50" s="43"/>
      <c r="PKB50" s="43"/>
      <c r="PKC50" s="43"/>
      <c r="PKD50" s="43"/>
      <c r="PKE50" s="43"/>
      <c r="PKF50" s="43"/>
      <c r="PKG50" s="43"/>
      <c r="PKH50" s="43"/>
      <c r="PKI50" s="43"/>
      <c r="PKJ50" s="43"/>
      <c r="PKK50" s="43"/>
      <c r="PKL50" s="43"/>
      <c r="PKM50" s="43"/>
      <c r="PKN50" s="43"/>
      <c r="PKO50" s="43"/>
      <c r="PKP50" s="43"/>
      <c r="PKQ50" s="43"/>
      <c r="PKR50" s="43"/>
      <c r="PKS50" s="43"/>
      <c r="PKT50" s="43"/>
      <c r="PKU50" s="43"/>
      <c r="PKV50" s="43"/>
      <c r="PKW50" s="43"/>
      <c r="PKX50" s="43"/>
      <c r="PKY50" s="43"/>
      <c r="PKZ50" s="43"/>
      <c r="PLA50" s="43"/>
      <c r="PLB50" s="43"/>
      <c r="PLC50" s="43"/>
      <c r="PLD50" s="43"/>
      <c r="PLE50" s="43"/>
      <c r="PLF50" s="43"/>
      <c r="PLG50" s="43"/>
      <c r="PLH50" s="43"/>
      <c r="PLI50" s="43"/>
      <c r="PLJ50" s="43"/>
      <c r="PLK50" s="43"/>
      <c r="PLL50" s="43"/>
      <c r="PLM50" s="43"/>
      <c r="PLN50" s="43"/>
      <c r="PLO50" s="43"/>
      <c r="PLP50" s="43"/>
      <c r="PLQ50" s="43"/>
      <c r="PLR50" s="43"/>
      <c r="PLS50" s="43"/>
      <c r="PLT50" s="43"/>
      <c r="PLU50" s="43"/>
      <c r="PLV50" s="43"/>
      <c r="PLW50" s="43"/>
      <c r="PLX50" s="43"/>
      <c r="PLY50" s="43"/>
      <c r="PLZ50" s="43"/>
      <c r="PMA50" s="43"/>
      <c r="PMB50" s="43"/>
      <c r="PMC50" s="43"/>
      <c r="PMD50" s="43"/>
      <c r="PME50" s="43"/>
      <c r="PMF50" s="43"/>
      <c r="PMG50" s="43"/>
      <c r="PMH50" s="43"/>
      <c r="PMI50" s="43"/>
      <c r="PMJ50" s="43"/>
      <c r="PMK50" s="43"/>
      <c r="PML50" s="43"/>
      <c r="PMM50" s="43"/>
      <c r="PMN50" s="43"/>
      <c r="PMO50" s="43"/>
      <c r="PMP50" s="43"/>
      <c r="PMQ50" s="43"/>
      <c r="PMR50" s="43"/>
      <c r="PMS50" s="43"/>
      <c r="PMT50" s="43"/>
      <c r="PMU50" s="43"/>
      <c r="PMV50" s="43"/>
      <c r="PMW50" s="43"/>
      <c r="PMX50" s="43"/>
      <c r="PMY50" s="43"/>
      <c r="PMZ50" s="43"/>
      <c r="PNA50" s="43"/>
      <c r="PNB50" s="43"/>
      <c r="PNC50" s="43"/>
      <c r="PND50" s="43"/>
      <c r="PNE50" s="43"/>
      <c r="PNF50" s="43"/>
      <c r="PNG50" s="43"/>
      <c r="PNH50" s="43"/>
      <c r="PNI50" s="43"/>
      <c r="PNJ50" s="43"/>
      <c r="PNK50" s="43"/>
      <c r="PNL50" s="43"/>
      <c r="PNM50" s="43"/>
      <c r="PNN50" s="43"/>
      <c r="PNO50" s="43"/>
      <c r="PNP50" s="43"/>
      <c r="PNQ50" s="43"/>
      <c r="PNR50" s="43"/>
      <c r="PNS50" s="43"/>
      <c r="PNT50" s="43"/>
      <c r="PNU50" s="43"/>
      <c r="PNV50" s="43"/>
      <c r="PNW50" s="43"/>
      <c r="PNX50" s="43"/>
      <c r="PNY50" s="43"/>
      <c r="PNZ50" s="43"/>
      <c r="POA50" s="43"/>
      <c r="POB50" s="43"/>
      <c r="POC50" s="43"/>
      <c r="POD50" s="43"/>
      <c r="POE50" s="43"/>
      <c r="POF50" s="43"/>
      <c r="POG50" s="43"/>
      <c r="POH50" s="43"/>
      <c r="POI50" s="43"/>
      <c r="POJ50" s="43"/>
      <c r="POK50" s="43"/>
      <c r="POL50" s="43"/>
      <c r="POM50" s="43"/>
      <c r="PON50" s="43"/>
      <c r="POO50" s="43"/>
      <c r="POP50" s="43"/>
      <c r="POQ50" s="43"/>
      <c r="POR50" s="43"/>
      <c r="POS50" s="43"/>
      <c r="POT50" s="43"/>
      <c r="POU50" s="43"/>
      <c r="POV50" s="43"/>
      <c r="POW50" s="43"/>
      <c r="POX50" s="43"/>
      <c r="POY50" s="43"/>
      <c r="POZ50" s="43"/>
      <c r="PPA50" s="43"/>
      <c r="PPB50" s="43"/>
      <c r="PPC50" s="43"/>
      <c r="PPD50" s="43"/>
      <c r="PPE50" s="43"/>
      <c r="PPF50" s="43"/>
      <c r="PPG50" s="43"/>
      <c r="PPH50" s="43"/>
      <c r="PPI50" s="43"/>
      <c r="PPJ50" s="43"/>
      <c r="PPK50" s="43"/>
      <c r="PPL50" s="43"/>
      <c r="PPM50" s="43"/>
      <c r="PPN50" s="43"/>
      <c r="PPO50" s="43"/>
      <c r="PPP50" s="43"/>
      <c r="PPQ50" s="43"/>
      <c r="PPR50" s="43"/>
      <c r="PPS50" s="43"/>
      <c r="PPT50" s="43"/>
      <c r="PPU50" s="43"/>
      <c r="PPV50" s="43"/>
      <c r="PPW50" s="43"/>
      <c r="PPX50" s="43"/>
      <c r="PPY50" s="43"/>
      <c r="PPZ50" s="43"/>
      <c r="PQA50" s="43"/>
      <c r="PQB50" s="43"/>
      <c r="PQC50" s="43"/>
      <c r="PQD50" s="43"/>
      <c r="PQE50" s="43"/>
      <c r="PQF50" s="43"/>
      <c r="PQG50" s="43"/>
      <c r="PQH50" s="43"/>
      <c r="PQI50" s="43"/>
      <c r="PQJ50" s="43"/>
      <c r="PQK50" s="43"/>
      <c r="PQL50" s="43"/>
      <c r="PQM50" s="43"/>
      <c r="PQN50" s="43"/>
      <c r="PQO50" s="43"/>
      <c r="PQP50" s="43"/>
      <c r="PQQ50" s="43"/>
      <c r="PQR50" s="43"/>
      <c r="PQS50" s="43"/>
      <c r="PQT50" s="43"/>
      <c r="PQU50" s="43"/>
      <c r="PQV50" s="43"/>
      <c r="PQW50" s="43"/>
      <c r="PQX50" s="43"/>
      <c r="PQY50" s="43"/>
      <c r="PQZ50" s="43"/>
      <c r="PRA50" s="43"/>
      <c r="PRB50" s="43"/>
      <c r="PRC50" s="43"/>
      <c r="PRD50" s="43"/>
      <c r="PRE50" s="43"/>
      <c r="PRF50" s="43"/>
      <c r="PRG50" s="43"/>
      <c r="PRH50" s="43"/>
      <c r="PRI50" s="43"/>
      <c r="PRJ50" s="43"/>
      <c r="PRK50" s="43"/>
      <c r="PRL50" s="43"/>
      <c r="PRM50" s="43"/>
      <c r="PRN50" s="43"/>
      <c r="PRO50" s="43"/>
      <c r="PRP50" s="43"/>
      <c r="PRQ50" s="43"/>
      <c r="PRR50" s="43"/>
      <c r="PRS50" s="43"/>
      <c r="PRT50" s="43"/>
      <c r="PRU50" s="43"/>
      <c r="PRV50" s="43"/>
      <c r="PRW50" s="43"/>
      <c r="PRX50" s="43"/>
      <c r="PRY50" s="43"/>
      <c r="PRZ50" s="43"/>
      <c r="PSA50" s="43"/>
      <c r="PSB50" s="43"/>
      <c r="PSC50" s="43"/>
      <c r="PSD50" s="43"/>
      <c r="PSE50" s="43"/>
      <c r="PSF50" s="43"/>
      <c r="PSG50" s="43"/>
      <c r="PSH50" s="43"/>
      <c r="PSI50" s="43"/>
      <c r="PSJ50" s="43"/>
      <c r="PSK50" s="43"/>
      <c r="PSL50" s="43"/>
      <c r="PSM50" s="43"/>
      <c r="PSN50" s="43"/>
      <c r="PSO50" s="43"/>
      <c r="PSP50" s="43"/>
      <c r="PSQ50" s="43"/>
      <c r="PSR50" s="43"/>
      <c r="PSS50" s="43"/>
      <c r="PST50" s="43"/>
      <c r="PSU50" s="43"/>
      <c r="PSV50" s="43"/>
      <c r="PSW50" s="43"/>
      <c r="PSX50" s="43"/>
      <c r="PSY50" s="43"/>
      <c r="PSZ50" s="43"/>
      <c r="PTA50" s="43"/>
      <c r="PTB50" s="43"/>
      <c r="PTC50" s="43"/>
      <c r="PTD50" s="43"/>
      <c r="PTE50" s="43"/>
      <c r="PTF50" s="43"/>
      <c r="PTG50" s="43"/>
      <c r="PTH50" s="43"/>
      <c r="PTI50" s="43"/>
      <c r="PTJ50" s="43"/>
      <c r="PTK50" s="43"/>
      <c r="PTL50" s="43"/>
      <c r="PTM50" s="43"/>
      <c r="PTN50" s="43"/>
      <c r="PTO50" s="43"/>
      <c r="PTP50" s="43"/>
      <c r="PTQ50" s="43"/>
      <c r="PTR50" s="43"/>
      <c r="PTS50" s="43"/>
      <c r="PTT50" s="43"/>
      <c r="PTU50" s="43"/>
      <c r="PTV50" s="43"/>
      <c r="PTW50" s="43"/>
      <c r="PTX50" s="43"/>
      <c r="PTY50" s="43"/>
      <c r="PTZ50" s="43"/>
      <c r="PUA50" s="43"/>
      <c r="PUB50" s="43"/>
      <c r="PUC50" s="43"/>
      <c r="PUD50" s="43"/>
      <c r="PUE50" s="43"/>
      <c r="PUF50" s="43"/>
      <c r="PUG50" s="43"/>
      <c r="PUH50" s="43"/>
      <c r="PUI50" s="43"/>
      <c r="PUJ50" s="43"/>
      <c r="PUK50" s="43"/>
      <c r="PUL50" s="43"/>
      <c r="PUM50" s="43"/>
      <c r="PUN50" s="43"/>
      <c r="PUO50" s="43"/>
      <c r="PUP50" s="43"/>
      <c r="PUQ50" s="43"/>
      <c r="PUR50" s="43"/>
      <c r="PUS50" s="43"/>
      <c r="PUT50" s="43"/>
      <c r="PUU50" s="43"/>
      <c r="PUV50" s="43"/>
      <c r="PUW50" s="43"/>
      <c r="PUX50" s="43"/>
      <c r="PUY50" s="43"/>
      <c r="PUZ50" s="43"/>
      <c r="PVA50" s="43"/>
      <c r="PVB50" s="43"/>
      <c r="PVC50" s="43"/>
      <c r="PVD50" s="43"/>
      <c r="PVE50" s="43"/>
      <c r="PVF50" s="43"/>
      <c r="PVG50" s="43"/>
      <c r="PVH50" s="43"/>
      <c r="PVI50" s="43"/>
      <c r="PVJ50" s="43"/>
      <c r="PVK50" s="43"/>
      <c r="PVL50" s="43"/>
      <c r="PVM50" s="43"/>
      <c r="PVN50" s="43"/>
      <c r="PVO50" s="43"/>
      <c r="PVP50" s="43"/>
      <c r="PVQ50" s="43"/>
      <c r="PVR50" s="43"/>
      <c r="PVS50" s="43"/>
      <c r="PVT50" s="43"/>
      <c r="PVU50" s="43"/>
      <c r="PVV50" s="43"/>
      <c r="PVW50" s="43"/>
      <c r="PVX50" s="43"/>
      <c r="PVY50" s="43"/>
      <c r="PVZ50" s="43"/>
      <c r="PWA50" s="43"/>
      <c r="PWB50" s="43"/>
      <c r="PWC50" s="43"/>
      <c r="PWD50" s="43"/>
      <c r="PWE50" s="43"/>
      <c r="PWF50" s="43"/>
      <c r="PWG50" s="43"/>
      <c r="PWH50" s="43"/>
      <c r="PWI50" s="43"/>
      <c r="PWJ50" s="43"/>
      <c r="PWK50" s="43"/>
      <c r="PWL50" s="43"/>
      <c r="PWM50" s="43"/>
      <c r="PWN50" s="43"/>
      <c r="PWO50" s="43"/>
      <c r="PWP50" s="43"/>
      <c r="PWQ50" s="43"/>
      <c r="PWR50" s="43"/>
      <c r="PWS50" s="43"/>
      <c r="PWT50" s="43"/>
      <c r="PWU50" s="43"/>
      <c r="PWV50" s="43"/>
      <c r="PWW50" s="43"/>
      <c r="PWX50" s="43"/>
      <c r="PWY50" s="43"/>
      <c r="PWZ50" s="43"/>
      <c r="PXA50" s="43"/>
      <c r="PXB50" s="43"/>
      <c r="PXC50" s="43"/>
      <c r="PXD50" s="43"/>
      <c r="PXE50" s="43"/>
      <c r="PXF50" s="43"/>
      <c r="PXG50" s="43"/>
      <c r="PXH50" s="43"/>
      <c r="PXI50" s="43"/>
      <c r="PXJ50" s="43"/>
      <c r="PXK50" s="43"/>
      <c r="PXL50" s="43"/>
      <c r="PXM50" s="43"/>
      <c r="PXN50" s="43"/>
      <c r="PXO50" s="43"/>
      <c r="PXP50" s="43"/>
      <c r="PXQ50" s="43"/>
      <c r="PXR50" s="43"/>
      <c r="PXS50" s="43"/>
      <c r="PXT50" s="43"/>
      <c r="PXU50" s="43"/>
      <c r="PXV50" s="43"/>
      <c r="PXW50" s="43"/>
      <c r="PXX50" s="43"/>
      <c r="PXY50" s="43"/>
      <c r="PXZ50" s="43"/>
      <c r="PYA50" s="43"/>
      <c r="PYB50" s="43"/>
      <c r="PYC50" s="43"/>
      <c r="PYD50" s="43"/>
      <c r="PYE50" s="43"/>
      <c r="PYF50" s="43"/>
      <c r="PYG50" s="43"/>
      <c r="PYH50" s="43"/>
      <c r="PYI50" s="43"/>
      <c r="PYJ50" s="43"/>
      <c r="PYK50" s="43"/>
      <c r="PYL50" s="43"/>
      <c r="PYM50" s="43"/>
      <c r="PYN50" s="43"/>
      <c r="PYO50" s="43"/>
      <c r="PYP50" s="43"/>
      <c r="PYQ50" s="43"/>
      <c r="PYR50" s="43"/>
      <c r="PYS50" s="43"/>
      <c r="PYT50" s="43"/>
      <c r="PYU50" s="43"/>
      <c r="PYV50" s="43"/>
      <c r="PYW50" s="43"/>
      <c r="PYX50" s="43"/>
      <c r="PYY50" s="43"/>
      <c r="PYZ50" s="43"/>
      <c r="PZA50" s="43"/>
      <c r="PZB50" s="43"/>
      <c r="PZC50" s="43"/>
      <c r="PZD50" s="43"/>
      <c r="PZE50" s="43"/>
      <c r="PZF50" s="43"/>
      <c r="PZG50" s="43"/>
      <c r="PZH50" s="43"/>
      <c r="PZI50" s="43"/>
      <c r="PZJ50" s="43"/>
      <c r="PZK50" s="43"/>
      <c r="PZL50" s="43"/>
      <c r="PZM50" s="43"/>
      <c r="PZN50" s="43"/>
      <c r="PZO50" s="43"/>
      <c r="PZP50" s="43"/>
      <c r="PZQ50" s="43"/>
      <c r="PZR50" s="43"/>
      <c r="PZS50" s="43"/>
      <c r="PZT50" s="43"/>
      <c r="PZU50" s="43"/>
      <c r="PZV50" s="43"/>
      <c r="PZW50" s="43"/>
      <c r="PZX50" s="43"/>
      <c r="PZY50" s="43"/>
      <c r="PZZ50" s="43"/>
      <c r="QAA50" s="43"/>
      <c r="QAB50" s="43"/>
      <c r="QAC50" s="43"/>
      <c r="QAD50" s="43"/>
      <c r="QAE50" s="43"/>
      <c r="QAF50" s="43"/>
      <c r="QAG50" s="43"/>
      <c r="QAH50" s="43"/>
      <c r="QAI50" s="43"/>
      <c r="QAJ50" s="43"/>
      <c r="QAK50" s="43"/>
      <c r="QAL50" s="43"/>
      <c r="QAM50" s="43"/>
      <c r="QAN50" s="43"/>
      <c r="QAO50" s="43"/>
      <c r="QAP50" s="43"/>
      <c r="QAQ50" s="43"/>
      <c r="QAR50" s="43"/>
      <c r="QAS50" s="43"/>
      <c r="QAT50" s="43"/>
      <c r="QAU50" s="43"/>
      <c r="QAV50" s="43"/>
      <c r="QAW50" s="43"/>
      <c r="QAX50" s="43"/>
      <c r="QAY50" s="43"/>
      <c r="QAZ50" s="43"/>
      <c r="QBA50" s="43"/>
      <c r="QBB50" s="43"/>
      <c r="QBC50" s="43"/>
      <c r="QBD50" s="43"/>
      <c r="QBE50" s="43"/>
      <c r="QBF50" s="43"/>
      <c r="QBG50" s="43"/>
      <c r="QBH50" s="43"/>
      <c r="QBI50" s="43"/>
      <c r="QBJ50" s="43"/>
      <c r="QBK50" s="43"/>
      <c r="QBL50" s="43"/>
      <c r="QBM50" s="43"/>
      <c r="QBN50" s="43"/>
      <c r="QBO50" s="43"/>
      <c r="QBP50" s="43"/>
      <c r="QBQ50" s="43"/>
      <c r="QBR50" s="43"/>
      <c r="QBS50" s="43"/>
      <c r="QBT50" s="43"/>
      <c r="QBU50" s="43"/>
      <c r="QBV50" s="43"/>
      <c r="QBW50" s="43"/>
      <c r="QBX50" s="43"/>
      <c r="QBY50" s="43"/>
      <c r="QBZ50" s="43"/>
      <c r="QCA50" s="43"/>
      <c r="QCB50" s="43"/>
      <c r="QCC50" s="43"/>
      <c r="QCD50" s="43"/>
      <c r="QCE50" s="43"/>
      <c r="QCF50" s="43"/>
      <c r="QCG50" s="43"/>
      <c r="QCH50" s="43"/>
      <c r="QCI50" s="43"/>
      <c r="QCJ50" s="43"/>
      <c r="QCK50" s="43"/>
      <c r="QCL50" s="43"/>
      <c r="QCM50" s="43"/>
      <c r="QCN50" s="43"/>
      <c r="QCO50" s="43"/>
      <c r="QCP50" s="43"/>
      <c r="QCQ50" s="43"/>
      <c r="QCR50" s="43"/>
      <c r="QCS50" s="43"/>
      <c r="QCT50" s="43"/>
      <c r="QCU50" s="43"/>
      <c r="QCV50" s="43"/>
      <c r="QCW50" s="43"/>
      <c r="QCX50" s="43"/>
      <c r="QCY50" s="43"/>
      <c r="QCZ50" s="43"/>
      <c r="QDA50" s="43"/>
      <c r="QDB50" s="43"/>
      <c r="QDC50" s="43"/>
      <c r="QDD50" s="43"/>
      <c r="QDE50" s="43"/>
      <c r="QDF50" s="43"/>
      <c r="QDG50" s="43"/>
      <c r="QDH50" s="43"/>
      <c r="QDI50" s="43"/>
      <c r="QDJ50" s="43"/>
      <c r="QDK50" s="43"/>
      <c r="QDL50" s="43"/>
      <c r="QDM50" s="43"/>
      <c r="QDN50" s="43"/>
      <c r="QDO50" s="43"/>
      <c r="QDP50" s="43"/>
      <c r="QDQ50" s="43"/>
      <c r="QDR50" s="43"/>
      <c r="QDS50" s="43"/>
      <c r="QDT50" s="43"/>
      <c r="QDU50" s="43"/>
      <c r="QDV50" s="43"/>
      <c r="QDW50" s="43"/>
      <c r="QDX50" s="43"/>
      <c r="QDY50" s="43"/>
      <c r="QDZ50" s="43"/>
      <c r="QEA50" s="43"/>
      <c r="QEB50" s="43"/>
      <c r="QEC50" s="43"/>
      <c r="QED50" s="43"/>
      <c r="QEE50" s="43"/>
      <c r="QEF50" s="43"/>
      <c r="QEG50" s="43"/>
      <c r="QEH50" s="43"/>
      <c r="QEI50" s="43"/>
      <c r="QEJ50" s="43"/>
      <c r="QEK50" s="43"/>
      <c r="QEL50" s="43"/>
      <c r="QEM50" s="43"/>
      <c r="QEN50" s="43"/>
      <c r="QEO50" s="43"/>
      <c r="QEP50" s="43"/>
      <c r="QEQ50" s="43"/>
      <c r="QER50" s="43"/>
      <c r="QES50" s="43"/>
      <c r="QET50" s="43"/>
      <c r="QEU50" s="43"/>
      <c r="QEV50" s="43"/>
      <c r="QEW50" s="43"/>
      <c r="QEX50" s="43"/>
      <c r="QEY50" s="43"/>
      <c r="QEZ50" s="43"/>
      <c r="QFA50" s="43"/>
      <c r="QFB50" s="43"/>
      <c r="QFC50" s="43"/>
      <c r="QFD50" s="43"/>
      <c r="QFE50" s="43"/>
      <c r="QFF50" s="43"/>
      <c r="QFG50" s="43"/>
      <c r="QFH50" s="43"/>
      <c r="QFI50" s="43"/>
      <c r="QFJ50" s="43"/>
      <c r="QFK50" s="43"/>
      <c r="QFL50" s="43"/>
      <c r="QFM50" s="43"/>
      <c r="QFN50" s="43"/>
      <c r="QFO50" s="43"/>
      <c r="QFP50" s="43"/>
      <c r="QFQ50" s="43"/>
      <c r="QFR50" s="43"/>
      <c r="QFS50" s="43"/>
      <c r="QFT50" s="43"/>
      <c r="QFU50" s="43"/>
      <c r="QFV50" s="43"/>
      <c r="QFW50" s="43"/>
      <c r="QFX50" s="43"/>
      <c r="QFY50" s="43"/>
      <c r="QFZ50" s="43"/>
      <c r="QGA50" s="43"/>
      <c r="QGB50" s="43"/>
      <c r="QGC50" s="43"/>
      <c r="QGD50" s="43"/>
      <c r="QGE50" s="43"/>
      <c r="QGF50" s="43"/>
      <c r="QGG50" s="43"/>
      <c r="QGH50" s="43"/>
      <c r="QGI50" s="43"/>
      <c r="QGJ50" s="43"/>
      <c r="QGK50" s="43"/>
      <c r="QGL50" s="43"/>
      <c r="QGM50" s="43"/>
      <c r="QGN50" s="43"/>
      <c r="QGO50" s="43"/>
      <c r="QGP50" s="43"/>
      <c r="QGQ50" s="43"/>
      <c r="QGR50" s="43"/>
      <c r="QGS50" s="43"/>
      <c r="QGT50" s="43"/>
      <c r="QGU50" s="43"/>
      <c r="QGV50" s="43"/>
      <c r="QGW50" s="43"/>
      <c r="QGX50" s="43"/>
      <c r="QGY50" s="43"/>
      <c r="QGZ50" s="43"/>
      <c r="QHA50" s="43"/>
      <c r="QHB50" s="43"/>
      <c r="QHC50" s="43"/>
      <c r="QHD50" s="43"/>
      <c r="QHE50" s="43"/>
      <c r="QHF50" s="43"/>
      <c r="QHG50" s="43"/>
      <c r="QHH50" s="43"/>
      <c r="QHI50" s="43"/>
      <c r="QHJ50" s="43"/>
      <c r="QHK50" s="43"/>
      <c r="QHL50" s="43"/>
      <c r="QHM50" s="43"/>
      <c r="QHN50" s="43"/>
      <c r="QHO50" s="43"/>
      <c r="QHP50" s="43"/>
      <c r="QHQ50" s="43"/>
      <c r="QHR50" s="43"/>
      <c r="QHS50" s="43"/>
      <c r="QHT50" s="43"/>
      <c r="QHU50" s="43"/>
      <c r="QHV50" s="43"/>
      <c r="QHW50" s="43"/>
      <c r="QHX50" s="43"/>
      <c r="QHY50" s="43"/>
      <c r="QHZ50" s="43"/>
      <c r="QIA50" s="43"/>
      <c r="QIB50" s="43"/>
      <c r="QIC50" s="43"/>
      <c r="QID50" s="43"/>
      <c r="QIE50" s="43"/>
      <c r="QIF50" s="43"/>
      <c r="QIG50" s="43"/>
      <c r="QIH50" s="43"/>
      <c r="QII50" s="43"/>
      <c r="QIJ50" s="43"/>
      <c r="QIK50" s="43"/>
      <c r="QIL50" s="43"/>
      <c r="QIM50" s="43"/>
      <c r="QIN50" s="43"/>
      <c r="QIO50" s="43"/>
      <c r="QIP50" s="43"/>
      <c r="QIQ50" s="43"/>
      <c r="QIR50" s="43"/>
      <c r="QIS50" s="43"/>
      <c r="QIT50" s="43"/>
      <c r="QIU50" s="43"/>
      <c r="QIV50" s="43"/>
      <c r="QIW50" s="43"/>
      <c r="QIX50" s="43"/>
      <c r="QIY50" s="43"/>
      <c r="QIZ50" s="43"/>
      <c r="QJA50" s="43"/>
      <c r="QJB50" s="43"/>
      <c r="QJC50" s="43"/>
      <c r="QJD50" s="43"/>
      <c r="QJE50" s="43"/>
      <c r="QJF50" s="43"/>
      <c r="QJG50" s="43"/>
      <c r="QJH50" s="43"/>
      <c r="QJI50" s="43"/>
      <c r="QJJ50" s="43"/>
      <c r="QJK50" s="43"/>
      <c r="QJL50" s="43"/>
      <c r="QJM50" s="43"/>
      <c r="QJN50" s="43"/>
      <c r="QJO50" s="43"/>
      <c r="QJP50" s="43"/>
      <c r="QJQ50" s="43"/>
      <c r="QJR50" s="43"/>
      <c r="QJS50" s="43"/>
      <c r="QJT50" s="43"/>
      <c r="QJU50" s="43"/>
      <c r="QJV50" s="43"/>
      <c r="QJW50" s="43"/>
      <c r="QJX50" s="43"/>
      <c r="QJY50" s="43"/>
      <c r="QJZ50" s="43"/>
      <c r="QKA50" s="43"/>
      <c r="QKB50" s="43"/>
      <c r="QKC50" s="43"/>
      <c r="QKD50" s="43"/>
      <c r="QKE50" s="43"/>
      <c r="QKF50" s="43"/>
      <c r="QKG50" s="43"/>
      <c r="QKH50" s="43"/>
      <c r="QKI50" s="43"/>
      <c r="QKJ50" s="43"/>
      <c r="QKK50" s="43"/>
      <c r="QKL50" s="43"/>
      <c r="QKM50" s="43"/>
      <c r="QKN50" s="43"/>
      <c r="QKO50" s="43"/>
      <c r="QKP50" s="43"/>
      <c r="QKQ50" s="43"/>
      <c r="QKR50" s="43"/>
      <c r="QKS50" s="43"/>
      <c r="QKT50" s="43"/>
      <c r="QKU50" s="43"/>
      <c r="QKV50" s="43"/>
      <c r="QKW50" s="43"/>
      <c r="QKX50" s="43"/>
      <c r="QKY50" s="43"/>
      <c r="QKZ50" s="43"/>
      <c r="QLA50" s="43"/>
      <c r="QLB50" s="43"/>
      <c r="QLC50" s="43"/>
      <c r="QLD50" s="43"/>
      <c r="QLE50" s="43"/>
      <c r="QLF50" s="43"/>
      <c r="QLG50" s="43"/>
      <c r="QLH50" s="43"/>
      <c r="QLI50" s="43"/>
      <c r="QLJ50" s="43"/>
      <c r="QLK50" s="43"/>
      <c r="QLL50" s="43"/>
      <c r="QLM50" s="43"/>
      <c r="QLN50" s="43"/>
      <c r="QLO50" s="43"/>
      <c r="QLP50" s="43"/>
      <c r="QLQ50" s="43"/>
      <c r="QLR50" s="43"/>
      <c r="QLS50" s="43"/>
      <c r="QLT50" s="43"/>
      <c r="QLU50" s="43"/>
      <c r="QLV50" s="43"/>
      <c r="QLW50" s="43"/>
      <c r="QLX50" s="43"/>
      <c r="QLY50" s="43"/>
      <c r="QLZ50" s="43"/>
      <c r="QMA50" s="43"/>
      <c r="QMB50" s="43"/>
      <c r="QMC50" s="43"/>
      <c r="QMD50" s="43"/>
      <c r="QME50" s="43"/>
      <c r="QMF50" s="43"/>
      <c r="QMG50" s="43"/>
      <c r="QMH50" s="43"/>
      <c r="QMI50" s="43"/>
      <c r="QMJ50" s="43"/>
      <c r="QMK50" s="43"/>
      <c r="QML50" s="43"/>
      <c r="QMM50" s="43"/>
      <c r="QMN50" s="43"/>
      <c r="QMO50" s="43"/>
      <c r="QMP50" s="43"/>
      <c r="QMQ50" s="43"/>
      <c r="QMR50" s="43"/>
      <c r="QMS50" s="43"/>
      <c r="QMT50" s="43"/>
      <c r="QMU50" s="43"/>
      <c r="QMV50" s="43"/>
      <c r="QMW50" s="43"/>
      <c r="QMX50" s="43"/>
      <c r="QMY50" s="43"/>
      <c r="QMZ50" s="43"/>
      <c r="QNA50" s="43"/>
      <c r="QNB50" s="43"/>
      <c r="QNC50" s="43"/>
      <c r="QND50" s="43"/>
      <c r="QNE50" s="43"/>
      <c r="QNF50" s="43"/>
      <c r="QNG50" s="43"/>
      <c r="QNH50" s="43"/>
      <c r="QNI50" s="43"/>
      <c r="QNJ50" s="43"/>
      <c r="QNK50" s="43"/>
      <c r="QNL50" s="43"/>
      <c r="QNM50" s="43"/>
      <c r="QNN50" s="43"/>
      <c r="QNO50" s="43"/>
      <c r="QNP50" s="43"/>
      <c r="QNQ50" s="43"/>
      <c r="QNR50" s="43"/>
      <c r="QNS50" s="43"/>
      <c r="QNT50" s="43"/>
      <c r="QNU50" s="43"/>
      <c r="QNV50" s="43"/>
      <c r="QNW50" s="43"/>
      <c r="QNX50" s="43"/>
      <c r="QNY50" s="43"/>
      <c r="QNZ50" s="43"/>
      <c r="QOA50" s="43"/>
      <c r="QOB50" s="43"/>
      <c r="QOC50" s="43"/>
      <c r="QOD50" s="43"/>
      <c r="QOE50" s="43"/>
      <c r="QOF50" s="43"/>
      <c r="QOG50" s="43"/>
      <c r="QOH50" s="43"/>
      <c r="QOI50" s="43"/>
      <c r="QOJ50" s="43"/>
      <c r="QOK50" s="43"/>
      <c r="QOL50" s="43"/>
      <c r="QOM50" s="43"/>
      <c r="QON50" s="43"/>
      <c r="QOO50" s="43"/>
      <c r="QOP50" s="43"/>
      <c r="QOQ50" s="43"/>
      <c r="QOR50" s="43"/>
      <c r="QOS50" s="43"/>
      <c r="QOT50" s="43"/>
      <c r="QOU50" s="43"/>
      <c r="QOV50" s="43"/>
      <c r="QOW50" s="43"/>
      <c r="QOX50" s="43"/>
      <c r="QOY50" s="43"/>
      <c r="QOZ50" s="43"/>
      <c r="QPA50" s="43"/>
      <c r="QPB50" s="43"/>
      <c r="QPC50" s="43"/>
      <c r="QPD50" s="43"/>
      <c r="QPE50" s="43"/>
      <c r="QPF50" s="43"/>
      <c r="QPG50" s="43"/>
      <c r="QPH50" s="43"/>
      <c r="QPI50" s="43"/>
      <c r="QPJ50" s="43"/>
      <c r="QPK50" s="43"/>
      <c r="QPL50" s="43"/>
      <c r="QPM50" s="43"/>
      <c r="QPN50" s="43"/>
      <c r="QPO50" s="43"/>
      <c r="QPP50" s="43"/>
      <c r="QPQ50" s="43"/>
      <c r="QPR50" s="43"/>
      <c r="QPS50" s="43"/>
      <c r="QPT50" s="43"/>
      <c r="QPU50" s="43"/>
      <c r="QPV50" s="43"/>
      <c r="QPW50" s="43"/>
      <c r="QPX50" s="43"/>
      <c r="QPY50" s="43"/>
      <c r="QPZ50" s="43"/>
      <c r="QQA50" s="43"/>
      <c r="QQB50" s="43"/>
      <c r="QQC50" s="43"/>
      <c r="QQD50" s="43"/>
      <c r="QQE50" s="43"/>
      <c r="QQF50" s="43"/>
      <c r="QQG50" s="43"/>
      <c r="QQH50" s="43"/>
      <c r="QQI50" s="43"/>
      <c r="QQJ50" s="43"/>
      <c r="QQK50" s="43"/>
      <c r="QQL50" s="43"/>
      <c r="QQM50" s="43"/>
      <c r="QQN50" s="43"/>
      <c r="QQO50" s="43"/>
      <c r="QQP50" s="43"/>
      <c r="QQQ50" s="43"/>
      <c r="QQR50" s="43"/>
      <c r="QQS50" s="43"/>
      <c r="QQT50" s="43"/>
      <c r="QQU50" s="43"/>
      <c r="QQV50" s="43"/>
      <c r="QQW50" s="43"/>
      <c r="QQX50" s="43"/>
      <c r="QQY50" s="43"/>
      <c r="QQZ50" s="43"/>
      <c r="QRA50" s="43"/>
      <c r="QRB50" s="43"/>
      <c r="QRC50" s="43"/>
      <c r="QRD50" s="43"/>
      <c r="QRE50" s="43"/>
      <c r="QRF50" s="43"/>
      <c r="QRG50" s="43"/>
      <c r="QRH50" s="43"/>
      <c r="QRI50" s="43"/>
      <c r="QRJ50" s="43"/>
      <c r="QRK50" s="43"/>
      <c r="QRL50" s="43"/>
      <c r="QRM50" s="43"/>
      <c r="QRN50" s="43"/>
      <c r="QRO50" s="43"/>
      <c r="QRP50" s="43"/>
      <c r="QRQ50" s="43"/>
      <c r="QRR50" s="43"/>
      <c r="QRS50" s="43"/>
      <c r="QRT50" s="43"/>
      <c r="QRU50" s="43"/>
      <c r="QRV50" s="43"/>
      <c r="QRW50" s="43"/>
      <c r="QRX50" s="43"/>
      <c r="QRY50" s="43"/>
      <c r="QRZ50" s="43"/>
      <c r="QSA50" s="43"/>
      <c r="QSB50" s="43"/>
      <c r="QSC50" s="43"/>
      <c r="QSD50" s="43"/>
      <c r="QSE50" s="43"/>
      <c r="QSF50" s="43"/>
      <c r="QSG50" s="43"/>
      <c r="QSH50" s="43"/>
      <c r="QSI50" s="43"/>
      <c r="QSJ50" s="43"/>
      <c r="QSK50" s="43"/>
      <c r="QSL50" s="43"/>
      <c r="QSM50" s="43"/>
      <c r="QSN50" s="43"/>
      <c r="QSO50" s="43"/>
      <c r="QSP50" s="43"/>
      <c r="QSQ50" s="43"/>
      <c r="QSR50" s="43"/>
      <c r="QSS50" s="43"/>
      <c r="QST50" s="43"/>
      <c r="QSU50" s="43"/>
      <c r="QSV50" s="43"/>
      <c r="QSW50" s="43"/>
      <c r="QSX50" s="43"/>
      <c r="QSY50" s="43"/>
      <c r="QSZ50" s="43"/>
      <c r="QTA50" s="43"/>
      <c r="QTB50" s="43"/>
      <c r="QTC50" s="43"/>
      <c r="QTD50" s="43"/>
      <c r="QTE50" s="43"/>
      <c r="QTF50" s="43"/>
      <c r="QTG50" s="43"/>
      <c r="QTH50" s="43"/>
      <c r="QTI50" s="43"/>
      <c r="QTJ50" s="43"/>
      <c r="QTK50" s="43"/>
      <c r="QTL50" s="43"/>
      <c r="QTM50" s="43"/>
      <c r="QTN50" s="43"/>
      <c r="QTO50" s="43"/>
      <c r="QTP50" s="43"/>
      <c r="QTQ50" s="43"/>
      <c r="QTR50" s="43"/>
      <c r="QTS50" s="43"/>
      <c r="QTT50" s="43"/>
      <c r="QTU50" s="43"/>
      <c r="QTV50" s="43"/>
      <c r="QTW50" s="43"/>
      <c r="QTX50" s="43"/>
      <c r="QTY50" s="43"/>
      <c r="QTZ50" s="43"/>
      <c r="QUA50" s="43"/>
      <c r="QUB50" s="43"/>
      <c r="QUC50" s="43"/>
      <c r="QUD50" s="43"/>
      <c r="QUE50" s="43"/>
      <c r="QUF50" s="43"/>
      <c r="QUG50" s="43"/>
      <c r="QUH50" s="43"/>
      <c r="QUI50" s="43"/>
      <c r="QUJ50" s="43"/>
      <c r="QUK50" s="43"/>
      <c r="QUL50" s="43"/>
      <c r="QUM50" s="43"/>
      <c r="QUN50" s="43"/>
      <c r="QUO50" s="43"/>
      <c r="QUP50" s="43"/>
      <c r="QUQ50" s="43"/>
      <c r="QUR50" s="43"/>
      <c r="QUS50" s="43"/>
      <c r="QUT50" s="43"/>
      <c r="QUU50" s="43"/>
      <c r="QUV50" s="43"/>
      <c r="QUW50" s="43"/>
      <c r="QUX50" s="43"/>
      <c r="QUY50" s="43"/>
      <c r="QUZ50" s="43"/>
      <c r="QVA50" s="43"/>
      <c r="QVB50" s="43"/>
      <c r="QVC50" s="43"/>
      <c r="QVD50" s="43"/>
      <c r="QVE50" s="43"/>
      <c r="QVF50" s="43"/>
      <c r="QVG50" s="43"/>
      <c r="QVH50" s="43"/>
      <c r="QVI50" s="43"/>
      <c r="QVJ50" s="43"/>
      <c r="QVK50" s="43"/>
      <c r="QVL50" s="43"/>
      <c r="QVM50" s="43"/>
      <c r="QVN50" s="43"/>
      <c r="QVO50" s="43"/>
      <c r="QVP50" s="43"/>
      <c r="QVQ50" s="43"/>
      <c r="QVR50" s="43"/>
      <c r="QVS50" s="43"/>
      <c r="QVT50" s="43"/>
      <c r="QVU50" s="43"/>
      <c r="QVV50" s="43"/>
      <c r="QVW50" s="43"/>
      <c r="QVX50" s="43"/>
      <c r="QVY50" s="43"/>
      <c r="QVZ50" s="43"/>
      <c r="QWA50" s="43"/>
      <c r="QWB50" s="43"/>
      <c r="QWC50" s="43"/>
      <c r="QWD50" s="43"/>
      <c r="QWE50" s="43"/>
      <c r="QWF50" s="43"/>
      <c r="QWG50" s="43"/>
      <c r="QWH50" s="43"/>
      <c r="QWI50" s="43"/>
      <c r="QWJ50" s="43"/>
      <c r="QWK50" s="43"/>
      <c r="QWL50" s="43"/>
      <c r="QWM50" s="43"/>
      <c r="QWN50" s="43"/>
      <c r="QWO50" s="43"/>
      <c r="QWP50" s="43"/>
      <c r="QWQ50" s="43"/>
      <c r="QWR50" s="43"/>
      <c r="QWS50" s="43"/>
      <c r="QWT50" s="43"/>
      <c r="QWU50" s="43"/>
      <c r="QWV50" s="43"/>
      <c r="QWW50" s="43"/>
      <c r="QWX50" s="43"/>
      <c r="QWY50" s="43"/>
      <c r="QWZ50" s="43"/>
      <c r="QXA50" s="43"/>
      <c r="QXB50" s="43"/>
      <c r="QXC50" s="43"/>
      <c r="QXD50" s="43"/>
      <c r="QXE50" s="43"/>
      <c r="QXF50" s="43"/>
      <c r="QXG50" s="43"/>
      <c r="QXH50" s="43"/>
      <c r="QXI50" s="43"/>
      <c r="QXJ50" s="43"/>
      <c r="QXK50" s="43"/>
      <c r="QXL50" s="43"/>
      <c r="QXM50" s="43"/>
      <c r="QXN50" s="43"/>
      <c r="QXO50" s="43"/>
      <c r="QXP50" s="43"/>
      <c r="QXQ50" s="43"/>
      <c r="QXR50" s="43"/>
      <c r="QXS50" s="43"/>
      <c r="QXT50" s="43"/>
      <c r="QXU50" s="43"/>
      <c r="QXV50" s="43"/>
      <c r="QXW50" s="43"/>
      <c r="QXX50" s="43"/>
      <c r="QXY50" s="43"/>
      <c r="QXZ50" s="43"/>
      <c r="QYA50" s="43"/>
      <c r="QYB50" s="43"/>
      <c r="QYC50" s="43"/>
      <c r="QYD50" s="43"/>
      <c r="QYE50" s="43"/>
      <c r="QYF50" s="43"/>
      <c r="QYG50" s="43"/>
      <c r="QYH50" s="43"/>
      <c r="QYI50" s="43"/>
      <c r="QYJ50" s="43"/>
      <c r="QYK50" s="43"/>
      <c r="QYL50" s="43"/>
      <c r="QYM50" s="43"/>
      <c r="QYN50" s="43"/>
      <c r="QYO50" s="43"/>
      <c r="QYP50" s="43"/>
      <c r="QYQ50" s="43"/>
      <c r="QYR50" s="43"/>
      <c r="QYS50" s="43"/>
      <c r="QYT50" s="43"/>
      <c r="QYU50" s="43"/>
      <c r="QYV50" s="43"/>
      <c r="QYW50" s="43"/>
      <c r="QYX50" s="43"/>
      <c r="QYY50" s="43"/>
      <c r="QYZ50" s="43"/>
      <c r="QZA50" s="43"/>
      <c r="QZB50" s="43"/>
      <c r="QZC50" s="43"/>
      <c r="QZD50" s="43"/>
      <c r="QZE50" s="43"/>
      <c r="QZF50" s="43"/>
      <c r="QZG50" s="43"/>
      <c r="QZH50" s="43"/>
      <c r="QZI50" s="43"/>
      <c r="QZJ50" s="43"/>
      <c r="QZK50" s="43"/>
      <c r="QZL50" s="43"/>
      <c r="QZM50" s="43"/>
      <c r="QZN50" s="43"/>
      <c r="QZO50" s="43"/>
      <c r="QZP50" s="43"/>
      <c r="QZQ50" s="43"/>
      <c r="QZR50" s="43"/>
      <c r="QZS50" s="43"/>
      <c r="QZT50" s="43"/>
      <c r="QZU50" s="43"/>
      <c r="QZV50" s="43"/>
      <c r="QZW50" s="43"/>
      <c r="QZX50" s="43"/>
      <c r="QZY50" s="43"/>
      <c r="QZZ50" s="43"/>
      <c r="RAA50" s="43"/>
      <c r="RAB50" s="43"/>
      <c r="RAC50" s="43"/>
      <c r="RAD50" s="43"/>
      <c r="RAE50" s="43"/>
      <c r="RAF50" s="43"/>
      <c r="RAG50" s="43"/>
      <c r="RAH50" s="43"/>
      <c r="RAI50" s="43"/>
      <c r="RAJ50" s="43"/>
      <c r="RAK50" s="43"/>
      <c r="RAL50" s="43"/>
      <c r="RAM50" s="43"/>
      <c r="RAN50" s="43"/>
      <c r="RAO50" s="43"/>
      <c r="RAP50" s="43"/>
      <c r="RAQ50" s="43"/>
      <c r="RAR50" s="43"/>
      <c r="RAS50" s="43"/>
      <c r="RAT50" s="43"/>
      <c r="RAU50" s="43"/>
      <c r="RAV50" s="43"/>
      <c r="RAW50" s="43"/>
      <c r="RAX50" s="43"/>
      <c r="RAY50" s="43"/>
      <c r="RAZ50" s="43"/>
      <c r="RBA50" s="43"/>
      <c r="RBB50" s="43"/>
      <c r="RBC50" s="43"/>
      <c r="RBD50" s="43"/>
      <c r="RBE50" s="43"/>
      <c r="RBF50" s="43"/>
      <c r="RBG50" s="43"/>
      <c r="RBH50" s="43"/>
      <c r="RBI50" s="43"/>
      <c r="RBJ50" s="43"/>
      <c r="RBK50" s="43"/>
      <c r="RBL50" s="43"/>
      <c r="RBM50" s="43"/>
      <c r="RBN50" s="43"/>
      <c r="RBO50" s="43"/>
      <c r="RBP50" s="43"/>
      <c r="RBQ50" s="43"/>
      <c r="RBR50" s="43"/>
      <c r="RBS50" s="43"/>
      <c r="RBT50" s="43"/>
      <c r="RBU50" s="43"/>
      <c r="RBV50" s="43"/>
      <c r="RBW50" s="43"/>
      <c r="RBX50" s="43"/>
      <c r="RBY50" s="43"/>
      <c r="RBZ50" s="43"/>
      <c r="RCA50" s="43"/>
      <c r="RCB50" s="43"/>
      <c r="RCC50" s="43"/>
      <c r="RCD50" s="43"/>
      <c r="RCE50" s="43"/>
      <c r="RCF50" s="43"/>
      <c r="RCG50" s="43"/>
      <c r="RCH50" s="43"/>
      <c r="RCI50" s="43"/>
      <c r="RCJ50" s="43"/>
      <c r="RCK50" s="43"/>
      <c r="RCL50" s="43"/>
      <c r="RCM50" s="43"/>
      <c r="RCN50" s="43"/>
      <c r="RCO50" s="43"/>
      <c r="RCP50" s="43"/>
      <c r="RCQ50" s="43"/>
      <c r="RCR50" s="43"/>
      <c r="RCS50" s="43"/>
      <c r="RCT50" s="43"/>
      <c r="RCU50" s="43"/>
      <c r="RCV50" s="43"/>
      <c r="RCW50" s="43"/>
      <c r="RCX50" s="43"/>
      <c r="RCY50" s="43"/>
      <c r="RCZ50" s="43"/>
      <c r="RDA50" s="43"/>
      <c r="RDB50" s="43"/>
      <c r="RDC50" s="43"/>
      <c r="RDD50" s="43"/>
      <c r="RDE50" s="43"/>
      <c r="RDF50" s="43"/>
      <c r="RDG50" s="43"/>
      <c r="RDH50" s="43"/>
      <c r="RDI50" s="43"/>
      <c r="RDJ50" s="43"/>
      <c r="RDK50" s="43"/>
      <c r="RDL50" s="43"/>
      <c r="RDM50" s="43"/>
      <c r="RDN50" s="43"/>
      <c r="RDO50" s="43"/>
      <c r="RDP50" s="43"/>
      <c r="RDQ50" s="43"/>
      <c r="RDR50" s="43"/>
      <c r="RDS50" s="43"/>
      <c r="RDT50" s="43"/>
      <c r="RDU50" s="43"/>
      <c r="RDV50" s="43"/>
      <c r="RDW50" s="43"/>
      <c r="RDX50" s="43"/>
      <c r="RDY50" s="43"/>
      <c r="RDZ50" s="43"/>
      <c r="REA50" s="43"/>
      <c r="REB50" s="43"/>
      <c r="REC50" s="43"/>
      <c r="RED50" s="43"/>
      <c r="REE50" s="43"/>
      <c r="REF50" s="43"/>
      <c r="REG50" s="43"/>
      <c r="REH50" s="43"/>
      <c r="REI50" s="43"/>
      <c r="REJ50" s="43"/>
      <c r="REK50" s="43"/>
      <c r="REL50" s="43"/>
      <c r="REM50" s="43"/>
      <c r="REN50" s="43"/>
      <c r="REO50" s="43"/>
      <c r="REP50" s="43"/>
      <c r="REQ50" s="43"/>
      <c r="RER50" s="43"/>
      <c r="RES50" s="43"/>
      <c r="RET50" s="43"/>
      <c r="REU50" s="43"/>
      <c r="REV50" s="43"/>
      <c r="REW50" s="43"/>
      <c r="REX50" s="43"/>
      <c r="REY50" s="43"/>
      <c r="REZ50" s="43"/>
      <c r="RFA50" s="43"/>
      <c r="RFB50" s="43"/>
      <c r="RFC50" s="43"/>
      <c r="RFD50" s="43"/>
      <c r="RFE50" s="43"/>
      <c r="RFF50" s="43"/>
      <c r="RFG50" s="43"/>
      <c r="RFH50" s="43"/>
      <c r="RFI50" s="43"/>
      <c r="RFJ50" s="43"/>
      <c r="RFK50" s="43"/>
      <c r="RFL50" s="43"/>
      <c r="RFM50" s="43"/>
      <c r="RFN50" s="43"/>
      <c r="RFO50" s="43"/>
      <c r="RFP50" s="43"/>
      <c r="RFQ50" s="43"/>
      <c r="RFR50" s="43"/>
      <c r="RFS50" s="43"/>
      <c r="RFT50" s="43"/>
      <c r="RFU50" s="43"/>
      <c r="RFV50" s="43"/>
      <c r="RFW50" s="43"/>
      <c r="RFX50" s="43"/>
      <c r="RFY50" s="43"/>
      <c r="RFZ50" s="43"/>
      <c r="RGA50" s="43"/>
      <c r="RGB50" s="43"/>
      <c r="RGC50" s="43"/>
      <c r="RGD50" s="43"/>
      <c r="RGE50" s="43"/>
      <c r="RGF50" s="43"/>
      <c r="RGG50" s="43"/>
      <c r="RGH50" s="43"/>
      <c r="RGI50" s="43"/>
      <c r="RGJ50" s="43"/>
      <c r="RGK50" s="43"/>
      <c r="RGL50" s="43"/>
      <c r="RGM50" s="43"/>
      <c r="RGN50" s="43"/>
      <c r="RGO50" s="43"/>
      <c r="RGP50" s="43"/>
      <c r="RGQ50" s="43"/>
      <c r="RGR50" s="43"/>
      <c r="RGS50" s="43"/>
      <c r="RGT50" s="43"/>
      <c r="RGU50" s="43"/>
      <c r="RGV50" s="43"/>
      <c r="RGW50" s="43"/>
      <c r="RGX50" s="43"/>
      <c r="RGY50" s="43"/>
      <c r="RGZ50" s="43"/>
      <c r="RHA50" s="43"/>
      <c r="RHB50" s="43"/>
      <c r="RHC50" s="43"/>
      <c r="RHD50" s="43"/>
      <c r="RHE50" s="43"/>
      <c r="RHF50" s="43"/>
      <c r="RHG50" s="43"/>
      <c r="RHH50" s="43"/>
      <c r="RHI50" s="43"/>
      <c r="RHJ50" s="43"/>
      <c r="RHK50" s="43"/>
      <c r="RHL50" s="43"/>
      <c r="RHM50" s="43"/>
      <c r="RHN50" s="43"/>
      <c r="RHO50" s="43"/>
      <c r="RHP50" s="43"/>
      <c r="RHQ50" s="43"/>
      <c r="RHR50" s="43"/>
      <c r="RHS50" s="43"/>
      <c r="RHT50" s="43"/>
      <c r="RHU50" s="43"/>
      <c r="RHV50" s="43"/>
      <c r="RHW50" s="43"/>
      <c r="RHX50" s="43"/>
      <c r="RHY50" s="43"/>
      <c r="RHZ50" s="43"/>
      <c r="RIA50" s="43"/>
      <c r="RIB50" s="43"/>
      <c r="RIC50" s="43"/>
      <c r="RID50" s="43"/>
      <c r="RIE50" s="43"/>
      <c r="RIF50" s="43"/>
      <c r="RIG50" s="43"/>
      <c r="RIH50" s="43"/>
      <c r="RII50" s="43"/>
      <c r="RIJ50" s="43"/>
      <c r="RIK50" s="43"/>
      <c r="RIL50" s="43"/>
      <c r="RIM50" s="43"/>
      <c r="RIN50" s="43"/>
      <c r="RIO50" s="43"/>
      <c r="RIP50" s="43"/>
      <c r="RIQ50" s="43"/>
      <c r="RIR50" s="43"/>
      <c r="RIS50" s="43"/>
      <c r="RIT50" s="43"/>
      <c r="RIU50" s="43"/>
      <c r="RIV50" s="43"/>
      <c r="RIW50" s="43"/>
      <c r="RIX50" s="43"/>
      <c r="RIY50" s="43"/>
      <c r="RIZ50" s="43"/>
      <c r="RJA50" s="43"/>
      <c r="RJB50" s="43"/>
      <c r="RJC50" s="43"/>
      <c r="RJD50" s="43"/>
      <c r="RJE50" s="43"/>
      <c r="RJF50" s="43"/>
      <c r="RJG50" s="43"/>
      <c r="RJH50" s="43"/>
      <c r="RJI50" s="43"/>
      <c r="RJJ50" s="43"/>
      <c r="RJK50" s="43"/>
      <c r="RJL50" s="43"/>
      <c r="RJM50" s="43"/>
      <c r="RJN50" s="43"/>
      <c r="RJO50" s="43"/>
      <c r="RJP50" s="43"/>
      <c r="RJQ50" s="43"/>
      <c r="RJR50" s="43"/>
      <c r="RJS50" s="43"/>
      <c r="RJT50" s="43"/>
      <c r="RJU50" s="43"/>
      <c r="RJV50" s="43"/>
      <c r="RJW50" s="43"/>
      <c r="RJX50" s="43"/>
      <c r="RJY50" s="43"/>
      <c r="RJZ50" s="43"/>
      <c r="RKA50" s="43"/>
      <c r="RKB50" s="43"/>
      <c r="RKC50" s="43"/>
      <c r="RKD50" s="43"/>
      <c r="RKE50" s="43"/>
      <c r="RKF50" s="43"/>
      <c r="RKG50" s="43"/>
      <c r="RKH50" s="43"/>
      <c r="RKI50" s="43"/>
      <c r="RKJ50" s="43"/>
      <c r="RKK50" s="43"/>
      <c r="RKL50" s="43"/>
      <c r="RKM50" s="43"/>
      <c r="RKN50" s="43"/>
      <c r="RKO50" s="43"/>
      <c r="RKP50" s="43"/>
      <c r="RKQ50" s="43"/>
      <c r="RKR50" s="43"/>
      <c r="RKS50" s="43"/>
      <c r="RKT50" s="43"/>
      <c r="RKU50" s="43"/>
      <c r="RKV50" s="43"/>
      <c r="RKW50" s="43"/>
      <c r="RKX50" s="43"/>
      <c r="RKY50" s="43"/>
      <c r="RKZ50" s="43"/>
      <c r="RLA50" s="43"/>
      <c r="RLB50" s="43"/>
      <c r="RLC50" s="43"/>
      <c r="RLD50" s="43"/>
      <c r="RLE50" s="43"/>
      <c r="RLF50" s="43"/>
      <c r="RLG50" s="43"/>
      <c r="RLH50" s="43"/>
      <c r="RLI50" s="43"/>
      <c r="RLJ50" s="43"/>
      <c r="RLK50" s="43"/>
      <c r="RLL50" s="43"/>
      <c r="RLM50" s="43"/>
      <c r="RLN50" s="43"/>
      <c r="RLO50" s="43"/>
      <c r="RLP50" s="43"/>
      <c r="RLQ50" s="43"/>
      <c r="RLR50" s="43"/>
      <c r="RLS50" s="43"/>
      <c r="RLT50" s="43"/>
      <c r="RLU50" s="43"/>
      <c r="RLV50" s="43"/>
      <c r="RLW50" s="43"/>
      <c r="RLX50" s="43"/>
      <c r="RLY50" s="43"/>
      <c r="RLZ50" s="43"/>
      <c r="RMA50" s="43"/>
      <c r="RMB50" s="43"/>
      <c r="RMC50" s="43"/>
      <c r="RMD50" s="43"/>
      <c r="RME50" s="43"/>
      <c r="RMF50" s="43"/>
      <c r="RMG50" s="43"/>
      <c r="RMH50" s="43"/>
      <c r="RMI50" s="43"/>
      <c r="RMJ50" s="43"/>
      <c r="RMK50" s="43"/>
      <c r="RML50" s="43"/>
      <c r="RMM50" s="43"/>
      <c r="RMN50" s="43"/>
      <c r="RMO50" s="43"/>
      <c r="RMP50" s="43"/>
      <c r="RMQ50" s="43"/>
      <c r="RMR50" s="43"/>
      <c r="RMS50" s="43"/>
      <c r="RMT50" s="43"/>
      <c r="RMU50" s="43"/>
      <c r="RMV50" s="43"/>
      <c r="RMW50" s="43"/>
      <c r="RMX50" s="43"/>
      <c r="RMY50" s="43"/>
      <c r="RMZ50" s="43"/>
      <c r="RNA50" s="43"/>
      <c r="RNB50" s="43"/>
      <c r="RNC50" s="43"/>
      <c r="RND50" s="43"/>
      <c r="RNE50" s="43"/>
      <c r="RNF50" s="43"/>
      <c r="RNG50" s="43"/>
      <c r="RNH50" s="43"/>
      <c r="RNI50" s="43"/>
      <c r="RNJ50" s="43"/>
      <c r="RNK50" s="43"/>
      <c r="RNL50" s="43"/>
      <c r="RNM50" s="43"/>
      <c r="RNN50" s="43"/>
      <c r="RNO50" s="43"/>
      <c r="RNP50" s="43"/>
      <c r="RNQ50" s="43"/>
      <c r="RNR50" s="43"/>
      <c r="RNS50" s="43"/>
      <c r="RNT50" s="43"/>
      <c r="RNU50" s="43"/>
      <c r="RNV50" s="43"/>
      <c r="RNW50" s="43"/>
      <c r="RNX50" s="43"/>
      <c r="RNY50" s="43"/>
      <c r="RNZ50" s="43"/>
      <c r="ROA50" s="43"/>
      <c r="ROB50" s="43"/>
      <c r="ROC50" s="43"/>
      <c r="ROD50" s="43"/>
      <c r="ROE50" s="43"/>
      <c r="ROF50" s="43"/>
      <c r="ROG50" s="43"/>
      <c r="ROH50" s="43"/>
      <c r="ROI50" s="43"/>
      <c r="ROJ50" s="43"/>
      <c r="ROK50" s="43"/>
      <c r="ROL50" s="43"/>
      <c r="ROM50" s="43"/>
      <c r="RON50" s="43"/>
      <c r="ROO50" s="43"/>
      <c r="ROP50" s="43"/>
      <c r="ROQ50" s="43"/>
      <c r="ROR50" s="43"/>
      <c r="ROS50" s="43"/>
      <c r="ROT50" s="43"/>
      <c r="ROU50" s="43"/>
      <c r="ROV50" s="43"/>
      <c r="ROW50" s="43"/>
      <c r="ROX50" s="43"/>
      <c r="ROY50" s="43"/>
      <c r="ROZ50" s="43"/>
      <c r="RPA50" s="43"/>
      <c r="RPB50" s="43"/>
      <c r="RPC50" s="43"/>
      <c r="RPD50" s="43"/>
      <c r="RPE50" s="43"/>
      <c r="RPF50" s="43"/>
      <c r="RPG50" s="43"/>
      <c r="RPH50" s="43"/>
      <c r="RPI50" s="43"/>
      <c r="RPJ50" s="43"/>
      <c r="RPK50" s="43"/>
      <c r="RPL50" s="43"/>
      <c r="RPM50" s="43"/>
      <c r="RPN50" s="43"/>
      <c r="RPO50" s="43"/>
      <c r="RPP50" s="43"/>
      <c r="RPQ50" s="43"/>
      <c r="RPR50" s="43"/>
      <c r="RPS50" s="43"/>
      <c r="RPT50" s="43"/>
      <c r="RPU50" s="43"/>
      <c r="RPV50" s="43"/>
      <c r="RPW50" s="43"/>
      <c r="RPX50" s="43"/>
      <c r="RPY50" s="43"/>
      <c r="RPZ50" s="43"/>
      <c r="RQA50" s="43"/>
      <c r="RQB50" s="43"/>
      <c r="RQC50" s="43"/>
      <c r="RQD50" s="43"/>
      <c r="RQE50" s="43"/>
      <c r="RQF50" s="43"/>
      <c r="RQG50" s="43"/>
      <c r="RQH50" s="43"/>
      <c r="RQI50" s="43"/>
      <c r="RQJ50" s="43"/>
      <c r="RQK50" s="43"/>
      <c r="RQL50" s="43"/>
      <c r="RQM50" s="43"/>
      <c r="RQN50" s="43"/>
      <c r="RQO50" s="43"/>
      <c r="RQP50" s="43"/>
      <c r="RQQ50" s="43"/>
      <c r="RQR50" s="43"/>
      <c r="RQS50" s="43"/>
      <c r="RQT50" s="43"/>
      <c r="RQU50" s="43"/>
      <c r="RQV50" s="43"/>
      <c r="RQW50" s="43"/>
      <c r="RQX50" s="43"/>
      <c r="RQY50" s="43"/>
      <c r="RQZ50" s="43"/>
      <c r="RRA50" s="43"/>
      <c r="RRB50" s="43"/>
      <c r="RRC50" s="43"/>
      <c r="RRD50" s="43"/>
      <c r="RRE50" s="43"/>
      <c r="RRF50" s="43"/>
      <c r="RRG50" s="43"/>
      <c r="RRH50" s="43"/>
      <c r="RRI50" s="43"/>
      <c r="RRJ50" s="43"/>
      <c r="RRK50" s="43"/>
      <c r="RRL50" s="43"/>
      <c r="RRM50" s="43"/>
      <c r="RRN50" s="43"/>
      <c r="RRO50" s="43"/>
      <c r="RRP50" s="43"/>
      <c r="RRQ50" s="43"/>
      <c r="RRR50" s="43"/>
      <c r="RRS50" s="43"/>
      <c r="RRT50" s="43"/>
      <c r="RRU50" s="43"/>
      <c r="RRV50" s="43"/>
      <c r="RRW50" s="43"/>
      <c r="RRX50" s="43"/>
      <c r="RRY50" s="43"/>
      <c r="RRZ50" s="43"/>
      <c r="RSA50" s="43"/>
      <c r="RSB50" s="43"/>
      <c r="RSC50" s="43"/>
      <c r="RSD50" s="43"/>
      <c r="RSE50" s="43"/>
      <c r="RSF50" s="43"/>
      <c r="RSG50" s="43"/>
      <c r="RSH50" s="43"/>
      <c r="RSI50" s="43"/>
      <c r="RSJ50" s="43"/>
      <c r="RSK50" s="43"/>
      <c r="RSL50" s="43"/>
      <c r="RSM50" s="43"/>
      <c r="RSN50" s="43"/>
      <c r="RSO50" s="43"/>
      <c r="RSP50" s="43"/>
      <c r="RSQ50" s="43"/>
      <c r="RSR50" s="43"/>
      <c r="RSS50" s="43"/>
      <c r="RST50" s="43"/>
      <c r="RSU50" s="43"/>
      <c r="RSV50" s="43"/>
      <c r="RSW50" s="43"/>
      <c r="RSX50" s="43"/>
      <c r="RSY50" s="43"/>
      <c r="RSZ50" s="43"/>
      <c r="RTA50" s="43"/>
      <c r="RTB50" s="43"/>
      <c r="RTC50" s="43"/>
      <c r="RTD50" s="43"/>
      <c r="RTE50" s="43"/>
      <c r="RTF50" s="43"/>
      <c r="RTG50" s="43"/>
      <c r="RTH50" s="43"/>
      <c r="RTI50" s="43"/>
      <c r="RTJ50" s="43"/>
      <c r="RTK50" s="43"/>
      <c r="RTL50" s="43"/>
      <c r="RTM50" s="43"/>
      <c r="RTN50" s="43"/>
      <c r="RTO50" s="43"/>
      <c r="RTP50" s="43"/>
      <c r="RTQ50" s="43"/>
      <c r="RTR50" s="43"/>
      <c r="RTS50" s="43"/>
      <c r="RTT50" s="43"/>
      <c r="RTU50" s="43"/>
      <c r="RTV50" s="43"/>
      <c r="RTW50" s="43"/>
      <c r="RTX50" s="43"/>
      <c r="RTY50" s="43"/>
      <c r="RTZ50" s="43"/>
      <c r="RUA50" s="43"/>
      <c r="RUB50" s="43"/>
      <c r="RUC50" s="43"/>
      <c r="RUD50" s="43"/>
      <c r="RUE50" s="43"/>
      <c r="RUF50" s="43"/>
      <c r="RUG50" s="43"/>
      <c r="RUH50" s="43"/>
      <c r="RUI50" s="43"/>
      <c r="RUJ50" s="43"/>
      <c r="RUK50" s="43"/>
      <c r="RUL50" s="43"/>
      <c r="RUM50" s="43"/>
      <c r="RUN50" s="43"/>
      <c r="RUO50" s="43"/>
      <c r="RUP50" s="43"/>
      <c r="RUQ50" s="43"/>
      <c r="RUR50" s="43"/>
      <c r="RUS50" s="43"/>
      <c r="RUT50" s="43"/>
      <c r="RUU50" s="43"/>
      <c r="RUV50" s="43"/>
      <c r="RUW50" s="43"/>
      <c r="RUX50" s="43"/>
      <c r="RUY50" s="43"/>
      <c r="RUZ50" s="43"/>
      <c r="RVA50" s="43"/>
      <c r="RVB50" s="43"/>
      <c r="RVC50" s="43"/>
      <c r="RVD50" s="43"/>
      <c r="RVE50" s="43"/>
      <c r="RVF50" s="43"/>
      <c r="RVG50" s="43"/>
      <c r="RVH50" s="43"/>
      <c r="RVI50" s="43"/>
      <c r="RVJ50" s="43"/>
      <c r="RVK50" s="43"/>
      <c r="RVL50" s="43"/>
      <c r="RVM50" s="43"/>
      <c r="RVN50" s="43"/>
      <c r="RVO50" s="43"/>
      <c r="RVP50" s="43"/>
      <c r="RVQ50" s="43"/>
      <c r="RVR50" s="43"/>
      <c r="RVS50" s="43"/>
      <c r="RVT50" s="43"/>
      <c r="RVU50" s="43"/>
      <c r="RVV50" s="43"/>
      <c r="RVW50" s="43"/>
      <c r="RVX50" s="43"/>
      <c r="RVY50" s="43"/>
      <c r="RVZ50" s="43"/>
      <c r="RWA50" s="43"/>
      <c r="RWB50" s="43"/>
      <c r="RWC50" s="43"/>
      <c r="RWD50" s="43"/>
      <c r="RWE50" s="43"/>
      <c r="RWF50" s="43"/>
      <c r="RWG50" s="43"/>
      <c r="RWH50" s="43"/>
      <c r="RWI50" s="43"/>
      <c r="RWJ50" s="43"/>
      <c r="RWK50" s="43"/>
      <c r="RWL50" s="43"/>
      <c r="RWM50" s="43"/>
      <c r="RWN50" s="43"/>
      <c r="RWO50" s="43"/>
      <c r="RWP50" s="43"/>
      <c r="RWQ50" s="43"/>
      <c r="RWR50" s="43"/>
      <c r="RWS50" s="43"/>
      <c r="RWT50" s="43"/>
      <c r="RWU50" s="43"/>
      <c r="RWV50" s="43"/>
      <c r="RWW50" s="43"/>
      <c r="RWX50" s="43"/>
      <c r="RWY50" s="43"/>
      <c r="RWZ50" s="43"/>
      <c r="RXA50" s="43"/>
      <c r="RXB50" s="43"/>
      <c r="RXC50" s="43"/>
      <c r="RXD50" s="43"/>
      <c r="RXE50" s="43"/>
      <c r="RXF50" s="43"/>
      <c r="RXG50" s="43"/>
      <c r="RXH50" s="43"/>
      <c r="RXI50" s="43"/>
      <c r="RXJ50" s="43"/>
      <c r="RXK50" s="43"/>
      <c r="RXL50" s="43"/>
      <c r="RXM50" s="43"/>
      <c r="RXN50" s="43"/>
      <c r="RXO50" s="43"/>
      <c r="RXP50" s="43"/>
      <c r="RXQ50" s="43"/>
      <c r="RXR50" s="43"/>
      <c r="RXS50" s="43"/>
      <c r="RXT50" s="43"/>
      <c r="RXU50" s="43"/>
      <c r="RXV50" s="43"/>
      <c r="RXW50" s="43"/>
      <c r="RXX50" s="43"/>
      <c r="RXY50" s="43"/>
      <c r="RXZ50" s="43"/>
      <c r="RYA50" s="43"/>
      <c r="RYB50" s="43"/>
      <c r="RYC50" s="43"/>
      <c r="RYD50" s="43"/>
      <c r="RYE50" s="43"/>
      <c r="RYF50" s="43"/>
      <c r="RYG50" s="43"/>
      <c r="RYH50" s="43"/>
      <c r="RYI50" s="43"/>
      <c r="RYJ50" s="43"/>
      <c r="RYK50" s="43"/>
      <c r="RYL50" s="43"/>
      <c r="RYM50" s="43"/>
      <c r="RYN50" s="43"/>
      <c r="RYO50" s="43"/>
      <c r="RYP50" s="43"/>
      <c r="RYQ50" s="43"/>
      <c r="RYR50" s="43"/>
      <c r="RYS50" s="43"/>
      <c r="RYT50" s="43"/>
      <c r="RYU50" s="43"/>
      <c r="RYV50" s="43"/>
      <c r="RYW50" s="43"/>
      <c r="RYX50" s="43"/>
      <c r="RYY50" s="43"/>
      <c r="RYZ50" s="43"/>
      <c r="RZA50" s="43"/>
      <c r="RZB50" s="43"/>
      <c r="RZC50" s="43"/>
      <c r="RZD50" s="43"/>
      <c r="RZE50" s="43"/>
      <c r="RZF50" s="43"/>
      <c r="RZG50" s="43"/>
      <c r="RZH50" s="43"/>
      <c r="RZI50" s="43"/>
      <c r="RZJ50" s="43"/>
      <c r="RZK50" s="43"/>
      <c r="RZL50" s="43"/>
      <c r="RZM50" s="43"/>
      <c r="RZN50" s="43"/>
      <c r="RZO50" s="43"/>
      <c r="RZP50" s="43"/>
      <c r="RZQ50" s="43"/>
      <c r="RZR50" s="43"/>
      <c r="RZS50" s="43"/>
      <c r="RZT50" s="43"/>
      <c r="RZU50" s="43"/>
      <c r="RZV50" s="43"/>
      <c r="RZW50" s="43"/>
      <c r="RZX50" s="43"/>
      <c r="RZY50" s="43"/>
      <c r="RZZ50" s="43"/>
      <c r="SAA50" s="43"/>
      <c r="SAB50" s="43"/>
      <c r="SAC50" s="43"/>
      <c r="SAD50" s="43"/>
      <c r="SAE50" s="43"/>
      <c r="SAF50" s="43"/>
      <c r="SAG50" s="43"/>
      <c r="SAH50" s="43"/>
      <c r="SAI50" s="43"/>
      <c r="SAJ50" s="43"/>
      <c r="SAK50" s="43"/>
      <c r="SAL50" s="43"/>
      <c r="SAM50" s="43"/>
      <c r="SAN50" s="43"/>
      <c r="SAO50" s="43"/>
      <c r="SAP50" s="43"/>
      <c r="SAQ50" s="43"/>
      <c r="SAR50" s="43"/>
      <c r="SAS50" s="43"/>
      <c r="SAT50" s="43"/>
      <c r="SAU50" s="43"/>
      <c r="SAV50" s="43"/>
      <c r="SAW50" s="43"/>
      <c r="SAX50" s="43"/>
      <c r="SAY50" s="43"/>
      <c r="SAZ50" s="43"/>
      <c r="SBA50" s="43"/>
      <c r="SBB50" s="43"/>
      <c r="SBC50" s="43"/>
      <c r="SBD50" s="43"/>
      <c r="SBE50" s="43"/>
      <c r="SBF50" s="43"/>
      <c r="SBG50" s="43"/>
      <c r="SBH50" s="43"/>
      <c r="SBI50" s="43"/>
      <c r="SBJ50" s="43"/>
      <c r="SBK50" s="43"/>
      <c r="SBL50" s="43"/>
      <c r="SBM50" s="43"/>
      <c r="SBN50" s="43"/>
      <c r="SBO50" s="43"/>
      <c r="SBP50" s="43"/>
      <c r="SBQ50" s="43"/>
      <c r="SBR50" s="43"/>
      <c r="SBS50" s="43"/>
      <c r="SBT50" s="43"/>
      <c r="SBU50" s="43"/>
      <c r="SBV50" s="43"/>
      <c r="SBW50" s="43"/>
      <c r="SBX50" s="43"/>
      <c r="SBY50" s="43"/>
      <c r="SBZ50" s="43"/>
      <c r="SCA50" s="43"/>
      <c r="SCB50" s="43"/>
      <c r="SCC50" s="43"/>
      <c r="SCD50" s="43"/>
      <c r="SCE50" s="43"/>
      <c r="SCF50" s="43"/>
      <c r="SCG50" s="43"/>
      <c r="SCH50" s="43"/>
      <c r="SCI50" s="43"/>
      <c r="SCJ50" s="43"/>
      <c r="SCK50" s="43"/>
      <c r="SCL50" s="43"/>
      <c r="SCM50" s="43"/>
      <c r="SCN50" s="43"/>
      <c r="SCO50" s="43"/>
      <c r="SCP50" s="43"/>
      <c r="SCQ50" s="43"/>
      <c r="SCR50" s="43"/>
      <c r="SCS50" s="43"/>
      <c r="SCT50" s="43"/>
      <c r="SCU50" s="43"/>
      <c r="SCV50" s="43"/>
      <c r="SCW50" s="43"/>
      <c r="SCX50" s="43"/>
      <c r="SCY50" s="43"/>
      <c r="SCZ50" s="43"/>
      <c r="SDA50" s="43"/>
      <c r="SDB50" s="43"/>
      <c r="SDC50" s="43"/>
      <c r="SDD50" s="43"/>
      <c r="SDE50" s="43"/>
      <c r="SDF50" s="43"/>
      <c r="SDG50" s="43"/>
      <c r="SDH50" s="43"/>
      <c r="SDI50" s="43"/>
      <c r="SDJ50" s="43"/>
      <c r="SDK50" s="43"/>
      <c r="SDL50" s="43"/>
      <c r="SDM50" s="43"/>
      <c r="SDN50" s="43"/>
      <c r="SDO50" s="43"/>
      <c r="SDP50" s="43"/>
      <c r="SDQ50" s="43"/>
      <c r="SDR50" s="43"/>
      <c r="SDS50" s="43"/>
      <c r="SDT50" s="43"/>
      <c r="SDU50" s="43"/>
      <c r="SDV50" s="43"/>
      <c r="SDW50" s="43"/>
      <c r="SDX50" s="43"/>
      <c r="SDY50" s="43"/>
      <c r="SDZ50" s="43"/>
      <c r="SEA50" s="43"/>
      <c r="SEB50" s="43"/>
      <c r="SEC50" s="43"/>
      <c r="SED50" s="43"/>
      <c r="SEE50" s="43"/>
      <c r="SEF50" s="43"/>
      <c r="SEG50" s="43"/>
      <c r="SEH50" s="43"/>
      <c r="SEI50" s="43"/>
      <c r="SEJ50" s="43"/>
      <c r="SEK50" s="43"/>
      <c r="SEL50" s="43"/>
      <c r="SEM50" s="43"/>
      <c r="SEN50" s="43"/>
      <c r="SEO50" s="43"/>
      <c r="SEP50" s="43"/>
      <c r="SEQ50" s="43"/>
      <c r="SER50" s="43"/>
      <c r="SES50" s="43"/>
      <c r="SET50" s="43"/>
      <c r="SEU50" s="43"/>
      <c r="SEV50" s="43"/>
      <c r="SEW50" s="43"/>
      <c r="SEX50" s="43"/>
      <c r="SEY50" s="43"/>
      <c r="SEZ50" s="43"/>
      <c r="SFA50" s="43"/>
      <c r="SFB50" s="43"/>
      <c r="SFC50" s="43"/>
      <c r="SFD50" s="43"/>
      <c r="SFE50" s="43"/>
      <c r="SFF50" s="43"/>
      <c r="SFG50" s="43"/>
      <c r="SFH50" s="43"/>
      <c r="SFI50" s="43"/>
      <c r="SFJ50" s="43"/>
      <c r="SFK50" s="43"/>
      <c r="SFL50" s="43"/>
      <c r="SFM50" s="43"/>
      <c r="SFN50" s="43"/>
      <c r="SFO50" s="43"/>
      <c r="SFP50" s="43"/>
      <c r="SFQ50" s="43"/>
      <c r="SFR50" s="43"/>
      <c r="SFS50" s="43"/>
      <c r="SFT50" s="43"/>
      <c r="SFU50" s="43"/>
      <c r="SFV50" s="43"/>
      <c r="SFW50" s="43"/>
      <c r="SFX50" s="43"/>
      <c r="SFY50" s="43"/>
      <c r="SFZ50" s="43"/>
      <c r="SGA50" s="43"/>
      <c r="SGB50" s="43"/>
      <c r="SGC50" s="43"/>
      <c r="SGD50" s="43"/>
      <c r="SGE50" s="43"/>
      <c r="SGF50" s="43"/>
      <c r="SGG50" s="43"/>
      <c r="SGH50" s="43"/>
      <c r="SGI50" s="43"/>
      <c r="SGJ50" s="43"/>
      <c r="SGK50" s="43"/>
      <c r="SGL50" s="43"/>
      <c r="SGM50" s="43"/>
      <c r="SGN50" s="43"/>
      <c r="SGO50" s="43"/>
      <c r="SGP50" s="43"/>
      <c r="SGQ50" s="43"/>
      <c r="SGR50" s="43"/>
      <c r="SGS50" s="43"/>
      <c r="SGT50" s="43"/>
      <c r="SGU50" s="43"/>
      <c r="SGV50" s="43"/>
      <c r="SGW50" s="43"/>
      <c r="SGX50" s="43"/>
      <c r="SGY50" s="43"/>
      <c r="SGZ50" s="43"/>
      <c r="SHA50" s="43"/>
      <c r="SHB50" s="43"/>
      <c r="SHC50" s="43"/>
      <c r="SHD50" s="43"/>
      <c r="SHE50" s="43"/>
      <c r="SHF50" s="43"/>
      <c r="SHG50" s="43"/>
      <c r="SHH50" s="43"/>
      <c r="SHI50" s="43"/>
      <c r="SHJ50" s="43"/>
      <c r="SHK50" s="43"/>
      <c r="SHL50" s="43"/>
      <c r="SHM50" s="43"/>
      <c r="SHN50" s="43"/>
      <c r="SHO50" s="43"/>
      <c r="SHP50" s="43"/>
      <c r="SHQ50" s="43"/>
      <c r="SHR50" s="43"/>
      <c r="SHS50" s="43"/>
      <c r="SHT50" s="43"/>
      <c r="SHU50" s="43"/>
      <c r="SHV50" s="43"/>
      <c r="SHW50" s="43"/>
      <c r="SHX50" s="43"/>
      <c r="SHY50" s="43"/>
      <c r="SHZ50" s="43"/>
      <c r="SIA50" s="43"/>
      <c r="SIB50" s="43"/>
      <c r="SIC50" s="43"/>
      <c r="SID50" s="43"/>
      <c r="SIE50" s="43"/>
      <c r="SIF50" s="43"/>
      <c r="SIG50" s="43"/>
      <c r="SIH50" s="43"/>
      <c r="SII50" s="43"/>
      <c r="SIJ50" s="43"/>
      <c r="SIK50" s="43"/>
      <c r="SIL50" s="43"/>
      <c r="SIM50" s="43"/>
      <c r="SIN50" s="43"/>
      <c r="SIO50" s="43"/>
      <c r="SIP50" s="43"/>
      <c r="SIQ50" s="43"/>
      <c r="SIR50" s="43"/>
      <c r="SIS50" s="43"/>
      <c r="SIT50" s="43"/>
      <c r="SIU50" s="43"/>
      <c r="SIV50" s="43"/>
      <c r="SIW50" s="43"/>
      <c r="SIX50" s="43"/>
      <c r="SIY50" s="43"/>
      <c r="SIZ50" s="43"/>
      <c r="SJA50" s="43"/>
      <c r="SJB50" s="43"/>
      <c r="SJC50" s="43"/>
      <c r="SJD50" s="43"/>
      <c r="SJE50" s="43"/>
      <c r="SJF50" s="43"/>
      <c r="SJG50" s="43"/>
      <c r="SJH50" s="43"/>
      <c r="SJI50" s="43"/>
      <c r="SJJ50" s="43"/>
      <c r="SJK50" s="43"/>
      <c r="SJL50" s="43"/>
      <c r="SJM50" s="43"/>
      <c r="SJN50" s="43"/>
      <c r="SJO50" s="43"/>
      <c r="SJP50" s="43"/>
      <c r="SJQ50" s="43"/>
      <c r="SJR50" s="43"/>
      <c r="SJS50" s="43"/>
      <c r="SJT50" s="43"/>
      <c r="SJU50" s="43"/>
      <c r="SJV50" s="43"/>
      <c r="SJW50" s="43"/>
      <c r="SJX50" s="43"/>
      <c r="SJY50" s="43"/>
      <c r="SJZ50" s="43"/>
      <c r="SKA50" s="43"/>
      <c r="SKB50" s="43"/>
      <c r="SKC50" s="43"/>
      <c r="SKD50" s="43"/>
      <c r="SKE50" s="43"/>
      <c r="SKF50" s="43"/>
      <c r="SKG50" s="43"/>
      <c r="SKH50" s="43"/>
      <c r="SKI50" s="43"/>
      <c r="SKJ50" s="43"/>
      <c r="SKK50" s="43"/>
      <c r="SKL50" s="43"/>
      <c r="SKM50" s="43"/>
      <c r="SKN50" s="43"/>
      <c r="SKO50" s="43"/>
      <c r="SKP50" s="43"/>
      <c r="SKQ50" s="43"/>
      <c r="SKR50" s="43"/>
      <c r="SKS50" s="43"/>
      <c r="SKT50" s="43"/>
      <c r="SKU50" s="43"/>
      <c r="SKV50" s="43"/>
      <c r="SKW50" s="43"/>
      <c r="SKX50" s="43"/>
      <c r="SKY50" s="43"/>
      <c r="SKZ50" s="43"/>
      <c r="SLA50" s="43"/>
      <c r="SLB50" s="43"/>
      <c r="SLC50" s="43"/>
      <c r="SLD50" s="43"/>
      <c r="SLE50" s="43"/>
      <c r="SLF50" s="43"/>
      <c r="SLG50" s="43"/>
      <c r="SLH50" s="43"/>
      <c r="SLI50" s="43"/>
      <c r="SLJ50" s="43"/>
      <c r="SLK50" s="43"/>
      <c r="SLL50" s="43"/>
      <c r="SLM50" s="43"/>
      <c r="SLN50" s="43"/>
      <c r="SLO50" s="43"/>
      <c r="SLP50" s="43"/>
      <c r="SLQ50" s="43"/>
      <c r="SLR50" s="43"/>
      <c r="SLS50" s="43"/>
      <c r="SLT50" s="43"/>
      <c r="SLU50" s="43"/>
      <c r="SLV50" s="43"/>
      <c r="SLW50" s="43"/>
      <c r="SLX50" s="43"/>
      <c r="SLY50" s="43"/>
      <c r="SLZ50" s="43"/>
      <c r="SMA50" s="43"/>
      <c r="SMB50" s="43"/>
      <c r="SMC50" s="43"/>
      <c r="SMD50" s="43"/>
      <c r="SME50" s="43"/>
      <c r="SMF50" s="43"/>
      <c r="SMG50" s="43"/>
      <c r="SMH50" s="43"/>
      <c r="SMI50" s="43"/>
      <c r="SMJ50" s="43"/>
      <c r="SMK50" s="43"/>
      <c r="SML50" s="43"/>
      <c r="SMM50" s="43"/>
      <c r="SMN50" s="43"/>
      <c r="SMO50" s="43"/>
      <c r="SMP50" s="43"/>
      <c r="SMQ50" s="43"/>
      <c r="SMR50" s="43"/>
      <c r="SMS50" s="43"/>
      <c r="SMT50" s="43"/>
      <c r="SMU50" s="43"/>
      <c r="SMV50" s="43"/>
      <c r="SMW50" s="43"/>
      <c r="SMX50" s="43"/>
      <c r="SMY50" s="43"/>
      <c r="SMZ50" s="43"/>
      <c r="SNA50" s="43"/>
      <c r="SNB50" s="43"/>
      <c r="SNC50" s="43"/>
      <c r="SND50" s="43"/>
      <c r="SNE50" s="43"/>
      <c r="SNF50" s="43"/>
      <c r="SNG50" s="43"/>
      <c r="SNH50" s="43"/>
      <c r="SNI50" s="43"/>
      <c r="SNJ50" s="43"/>
      <c r="SNK50" s="43"/>
      <c r="SNL50" s="43"/>
      <c r="SNM50" s="43"/>
      <c r="SNN50" s="43"/>
      <c r="SNO50" s="43"/>
      <c r="SNP50" s="43"/>
      <c r="SNQ50" s="43"/>
      <c r="SNR50" s="43"/>
      <c r="SNS50" s="43"/>
      <c r="SNT50" s="43"/>
      <c r="SNU50" s="43"/>
      <c r="SNV50" s="43"/>
      <c r="SNW50" s="43"/>
      <c r="SNX50" s="43"/>
      <c r="SNY50" s="43"/>
      <c r="SNZ50" s="43"/>
      <c r="SOA50" s="43"/>
      <c r="SOB50" s="43"/>
      <c r="SOC50" s="43"/>
      <c r="SOD50" s="43"/>
      <c r="SOE50" s="43"/>
      <c r="SOF50" s="43"/>
      <c r="SOG50" s="43"/>
      <c r="SOH50" s="43"/>
      <c r="SOI50" s="43"/>
      <c r="SOJ50" s="43"/>
      <c r="SOK50" s="43"/>
      <c r="SOL50" s="43"/>
      <c r="SOM50" s="43"/>
      <c r="SON50" s="43"/>
      <c r="SOO50" s="43"/>
      <c r="SOP50" s="43"/>
      <c r="SOQ50" s="43"/>
      <c r="SOR50" s="43"/>
      <c r="SOS50" s="43"/>
      <c r="SOT50" s="43"/>
      <c r="SOU50" s="43"/>
      <c r="SOV50" s="43"/>
      <c r="SOW50" s="43"/>
      <c r="SOX50" s="43"/>
      <c r="SOY50" s="43"/>
      <c r="SOZ50" s="43"/>
      <c r="SPA50" s="43"/>
      <c r="SPB50" s="43"/>
      <c r="SPC50" s="43"/>
      <c r="SPD50" s="43"/>
      <c r="SPE50" s="43"/>
      <c r="SPF50" s="43"/>
      <c r="SPG50" s="43"/>
      <c r="SPH50" s="43"/>
      <c r="SPI50" s="43"/>
      <c r="SPJ50" s="43"/>
      <c r="SPK50" s="43"/>
      <c r="SPL50" s="43"/>
      <c r="SPM50" s="43"/>
      <c r="SPN50" s="43"/>
      <c r="SPO50" s="43"/>
      <c r="SPP50" s="43"/>
      <c r="SPQ50" s="43"/>
      <c r="SPR50" s="43"/>
      <c r="SPS50" s="43"/>
      <c r="SPT50" s="43"/>
      <c r="SPU50" s="43"/>
      <c r="SPV50" s="43"/>
      <c r="SPW50" s="43"/>
      <c r="SPX50" s="43"/>
      <c r="SPY50" s="43"/>
      <c r="SPZ50" s="43"/>
      <c r="SQA50" s="43"/>
      <c r="SQB50" s="43"/>
      <c r="SQC50" s="43"/>
      <c r="SQD50" s="43"/>
      <c r="SQE50" s="43"/>
      <c r="SQF50" s="43"/>
      <c r="SQG50" s="43"/>
      <c r="SQH50" s="43"/>
      <c r="SQI50" s="43"/>
      <c r="SQJ50" s="43"/>
      <c r="SQK50" s="43"/>
      <c r="SQL50" s="43"/>
      <c r="SQM50" s="43"/>
      <c r="SQN50" s="43"/>
      <c r="SQO50" s="43"/>
      <c r="SQP50" s="43"/>
      <c r="SQQ50" s="43"/>
      <c r="SQR50" s="43"/>
      <c r="SQS50" s="43"/>
      <c r="SQT50" s="43"/>
      <c r="SQU50" s="43"/>
      <c r="SQV50" s="43"/>
      <c r="SQW50" s="43"/>
      <c r="SQX50" s="43"/>
      <c r="SQY50" s="43"/>
      <c r="SQZ50" s="43"/>
      <c r="SRA50" s="43"/>
      <c r="SRB50" s="43"/>
      <c r="SRC50" s="43"/>
      <c r="SRD50" s="43"/>
      <c r="SRE50" s="43"/>
      <c r="SRF50" s="43"/>
      <c r="SRG50" s="43"/>
      <c r="SRH50" s="43"/>
      <c r="SRI50" s="43"/>
      <c r="SRJ50" s="43"/>
      <c r="SRK50" s="43"/>
      <c r="SRL50" s="43"/>
      <c r="SRM50" s="43"/>
      <c r="SRN50" s="43"/>
      <c r="SRO50" s="43"/>
      <c r="SRP50" s="43"/>
      <c r="SRQ50" s="43"/>
      <c r="SRR50" s="43"/>
      <c r="SRS50" s="43"/>
      <c r="SRT50" s="43"/>
      <c r="SRU50" s="43"/>
      <c r="SRV50" s="43"/>
      <c r="SRW50" s="43"/>
      <c r="SRX50" s="43"/>
      <c r="SRY50" s="43"/>
      <c r="SRZ50" s="43"/>
      <c r="SSA50" s="43"/>
      <c r="SSB50" s="43"/>
      <c r="SSC50" s="43"/>
      <c r="SSD50" s="43"/>
      <c r="SSE50" s="43"/>
      <c r="SSF50" s="43"/>
      <c r="SSG50" s="43"/>
      <c r="SSH50" s="43"/>
      <c r="SSI50" s="43"/>
      <c r="SSJ50" s="43"/>
      <c r="SSK50" s="43"/>
      <c r="SSL50" s="43"/>
      <c r="SSM50" s="43"/>
      <c r="SSN50" s="43"/>
      <c r="SSO50" s="43"/>
      <c r="SSP50" s="43"/>
      <c r="SSQ50" s="43"/>
      <c r="SSR50" s="43"/>
      <c r="SSS50" s="43"/>
      <c r="SST50" s="43"/>
      <c r="SSU50" s="43"/>
      <c r="SSV50" s="43"/>
      <c r="SSW50" s="43"/>
      <c r="SSX50" s="43"/>
      <c r="SSY50" s="43"/>
      <c r="SSZ50" s="43"/>
      <c r="STA50" s="43"/>
      <c r="STB50" s="43"/>
      <c r="STC50" s="43"/>
      <c r="STD50" s="43"/>
      <c r="STE50" s="43"/>
      <c r="STF50" s="43"/>
      <c r="STG50" s="43"/>
      <c r="STH50" s="43"/>
      <c r="STI50" s="43"/>
      <c r="STJ50" s="43"/>
      <c r="STK50" s="43"/>
      <c r="STL50" s="43"/>
      <c r="STM50" s="43"/>
      <c r="STN50" s="43"/>
      <c r="STO50" s="43"/>
      <c r="STP50" s="43"/>
      <c r="STQ50" s="43"/>
      <c r="STR50" s="43"/>
      <c r="STS50" s="43"/>
      <c r="STT50" s="43"/>
      <c r="STU50" s="43"/>
      <c r="STV50" s="43"/>
      <c r="STW50" s="43"/>
      <c r="STX50" s="43"/>
      <c r="STY50" s="43"/>
      <c r="STZ50" s="43"/>
      <c r="SUA50" s="43"/>
      <c r="SUB50" s="43"/>
      <c r="SUC50" s="43"/>
      <c r="SUD50" s="43"/>
      <c r="SUE50" s="43"/>
      <c r="SUF50" s="43"/>
      <c r="SUG50" s="43"/>
      <c r="SUH50" s="43"/>
      <c r="SUI50" s="43"/>
      <c r="SUJ50" s="43"/>
      <c r="SUK50" s="43"/>
      <c r="SUL50" s="43"/>
      <c r="SUM50" s="43"/>
      <c r="SUN50" s="43"/>
      <c r="SUO50" s="43"/>
      <c r="SUP50" s="43"/>
      <c r="SUQ50" s="43"/>
      <c r="SUR50" s="43"/>
      <c r="SUS50" s="43"/>
      <c r="SUT50" s="43"/>
      <c r="SUU50" s="43"/>
      <c r="SUV50" s="43"/>
      <c r="SUW50" s="43"/>
      <c r="SUX50" s="43"/>
      <c r="SUY50" s="43"/>
      <c r="SUZ50" s="43"/>
      <c r="SVA50" s="43"/>
      <c r="SVB50" s="43"/>
      <c r="SVC50" s="43"/>
      <c r="SVD50" s="43"/>
      <c r="SVE50" s="43"/>
      <c r="SVF50" s="43"/>
      <c r="SVG50" s="43"/>
      <c r="SVH50" s="43"/>
      <c r="SVI50" s="43"/>
      <c r="SVJ50" s="43"/>
      <c r="SVK50" s="43"/>
      <c r="SVL50" s="43"/>
      <c r="SVM50" s="43"/>
      <c r="SVN50" s="43"/>
      <c r="SVO50" s="43"/>
      <c r="SVP50" s="43"/>
      <c r="SVQ50" s="43"/>
      <c r="SVR50" s="43"/>
      <c r="SVS50" s="43"/>
      <c r="SVT50" s="43"/>
      <c r="SVU50" s="43"/>
      <c r="SVV50" s="43"/>
      <c r="SVW50" s="43"/>
      <c r="SVX50" s="43"/>
      <c r="SVY50" s="43"/>
      <c r="SVZ50" s="43"/>
      <c r="SWA50" s="43"/>
      <c r="SWB50" s="43"/>
      <c r="SWC50" s="43"/>
      <c r="SWD50" s="43"/>
      <c r="SWE50" s="43"/>
      <c r="SWF50" s="43"/>
      <c r="SWG50" s="43"/>
      <c r="SWH50" s="43"/>
      <c r="SWI50" s="43"/>
      <c r="SWJ50" s="43"/>
      <c r="SWK50" s="43"/>
      <c r="SWL50" s="43"/>
      <c r="SWM50" s="43"/>
      <c r="SWN50" s="43"/>
      <c r="SWO50" s="43"/>
      <c r="SWP50" s="43"/>
      <c r="SWQ50" s="43"/>
      <c r="SWR50" s="43"/>
      <c r="SWS50" s="43"/>
      <c r="SWT50" s="43"/>
      <c r="SWU50" s="43"/>
      <c r="SWV50" s="43"/>
      <c r="SWW50" s="43"/>
      <c r="SWX50" s="43"/>
      <c r="SWY50" s="43"/>
      <c r="SWZ50" s="43"/>
      <c r="SXA50" s="43"/>
      <c r="SXB50" s="43"/>
      <c r="SXC50" s="43"/>
      <c r="SXD50" s="43"/>
      <c r="SXE50" s="43"/>
      <c r="SXF50" s="43"/>
      <c r="SXG50" s="43"/>
      <c r="SXH50" s="43"/>
      <c r="SXI50" s="43"/>
      <c r="SXJ50" s="43"/>
      <c r="SXK50" s="43"/>
      <c r="SXL50" s="43"/>
      <c r="SXM50" s="43"/>
      <c r="SXN50" s="43"/>
      <c r="SXO50" s="43"/>
      <c r="SXP50" s="43"/>
      <c r="SXQ50" s="43"/>
      <c r="SXR50" s="43"/>
      <c r="SXS50" s="43"/>
      <c r="SXT50" s="43"/>
      <c r="SXU50" s="43"/>
      <c r="SXV50" s="43"/>
      <c r="SXW50" s="43"/>
      <c r="SXX50" s="43"/>
      <c r="SXY50" s="43"/>
      <c r="SXZ50" s="43"/>
      <c r="SYA50" s="43"/>
      <c r="SYB50" s="43"/>
      <c r="SYC50" s="43"/>
      <c r="SYD50" s="43"/>
      <c r="SYE50" s="43"/>
      <c r="SYF50" s="43"/>
      <c r="SYG50" s="43"/>
      <c r="SYH50" s="43"/>
      <c r="SYI50" s="43"/>
      <c r="SYJ50" s="43"/>
      <c r="SYK50" s="43"/>
      <c r="SYL50" s="43"/>
      <c r="SYM50" s="43"/>
      <c r="SYN50" s="43"/>
      <c r="SYO50" s="43"/>
      <c r="SYP50" s="43"/>
      <c r="SYQ50" s="43"/>
      <c r="SYR50" s="43"/>
      <c r="SYS50" s="43"/>
      <c r="SYT50" s="43"/>
      <c r="SYU50" s="43"/>
      <c r="SYV50" s="43"/>
      <c r="SYW50" s="43"/>
      <c r="SYX50" s="43"/>
      <c r="SYY50" s="43"/>
      <c r="SYZ50" s="43"/>
      <c r="SZA50" s="43"/>
      <c r="SZB50" s="43"/>
      <c r="SZC50" s="43"/>
      <c r="SZD50" s="43"/>
      <c r="SZE50" s="43"/>
      <c r="SZF50" s="43"/>
      <c r="SZG50" s="43"/>
      <c r="SZH50" s="43"/>
      <c r="SZI50" s="43"/>
      <c r="SZJ50" s="43"/>
      <c r="SZK50" s="43"/>
      <c r="SZL50" s="43"/>
      <c r="SZM50" s="43"/>
      <c r="SZN50" s="43"/>
      <c r="SZO50" s="43"/>
      <c r="SZP50" s="43"/>
      <c r="SZQ50" s="43"/>
      <c r="SZR50" s="43"/>
      <c r="SZS50" s="43"/>
      <c r="SZT50" s="43"/>
      <c r="SZU50" s="43"/>
      <c r="SZV50" s="43"/>
      <c r="SZW50" s="43"/>
      <c r="SZX50" s="43"/>
      <c r="SZY50" s="43"/>
      <c r="SZZ50" s="43"/>
      <c r="TAA50" s="43"/>
      <c r="TAB50" s="43"/>
      <c r="TAC50" s="43"/>
      <c r="TAD50" s="43"/>
      <c r="TAE50" s="43"/>
      <c r="TAF50" s="43"/>
      <c r="TAG50" s="43"/>
      <c r="TAH50" s="43"/>
      <c r="TAI50" s="43"/>
      <c r="TAJ50" s="43"/>
      <c r="TAK50" s="43"/>
      <c r="TAL50" s="43"/>
      <c r="TAM50" s="43"/>
      <c r="TAN50" s="43"/>
      <c r="TAO50" s="43"/>
      <c r="TAP50" s="43"/>
      <c r="TAQ50" s="43"/>
      <c r="TAR50" s="43"/>
      <c r="TAS50" s="43"/>
      <c r="TAT50" s="43"/>
      <c r="TAU50" s="43"/>
      <c r="TAV50" s="43"/>
      <c r="TAW50" s="43"/>
      <c r="TAX50" s="43"/>
      <c r="TAY50" s="43"/>
      <c r="TAZ50" s="43"/>
      <c r="TBA50" s="43"/>
      <c r="TBB50" s="43"/>
      <c r="TBC50" s="43"/>
      <c r="TBD50" s="43"/>
      <c r="TBE50" s="43"/>
      <c r="TBF50" s="43"/>
      <c r="TBG50" s="43"/>
      <c r="TBH50" s="43"/>
      <c r="TBI50" s="43"/>
      <c r="TBJ50" s="43"/>
      <c r="TBK50" s="43"/>
      <c r="TBL50" s="43"/>
      <c r="TBM50" s="43"/>
      <c r="TBN50" s="43"/>
      <c r="TBO50" s="43"/>
      <c r="TBP50" s="43"/>
      <c r="TBQ50" s="43"/>
      <c r="TBR50" s="43"/>
      <c r="TBS50" s="43"/>
      <c r="TBT50" s="43"/>
      <c r="TBU50" s="43"/>
      <c r="TBV50" s="43"/>
      <c r="TBW50" s="43"/>
      <c r="TBX50" s="43"/>
      <c r="TBY50" s="43"/>
      <c r="TBZ50" s="43"/>
      <c r="TCA50" s="43"/>
      <c r="TCB50" s="43"/>
      <c r="TCC50" s="43"/>
      <c r="TCD50" s="43"/>
      <c r="TCE50" s="43"/>
      <c r="TCF50" s="43"/>
      <c r="TCG50" s="43"/>
      <c r="TCH50" s="43"/>
      <c r="TCI50" s="43"/>
      <c r="TCJ50" s="43"/>
      <c r="TCK50" s="43"/>
      <c r="TCL50" s="43"/>
      <c r="TCM50" s="43"/>
      <c r="TCN50" s="43"/>
      <c r="TCO50" s="43"/>
      <c r="TCP50" s="43"/>
      <c r="TCQ50" s="43"/>
      <c r="TCR50" s="43"/>
      <c r="TCS50" s="43"/>
      <c r="TCT50" s="43"/>
      <c r="TCU50" s="43"/>
      <c r="TCV50" s="43"/>
      <c r="TCW50" s="43"/>
      <c r="TCX50" s="43"/>
      <c r="TCY50" s="43"/>
      <c r="TCZ50" s="43"/>
      <c r="TDA50" s="43"/>
      <c r="TDB50" s="43"/>
      <c r="TDC50" s="43"/>
      <c r="TDD50" s="43"/>
      <c r="TDE50" s="43"/>
      <c r="TDF50" s="43"/>
      <c r="TDG50" s="43"/>
      <c r="TDH50" s="43"/>
      <c r="TDI50" s="43"/>
      <c r="TDJ50" s="43"/>
      <c r="TDK50" s="43"/>
      <c r="TDL50" s="43"/>
      <c r="TDM50" s="43"/>
      <c r="TDN50" s="43"/>
      <c r="TDO50" s="43"/>
      <c r="TDP50" s="43"/>
      <c r="TDQ50" s="43"/>
      <c r="TDR50" s="43"/>
      <c r="TDS50" s="43"/>
      <c r="TDT50" s="43"/>
      <c r="TDU50" s="43"/>
      <c r="TDV50" s="43"/>
      <c r="TDW50" s="43"/>
      <c r="TDX50" s="43"/>
      <c r="TDY50" s="43"/>
      <c r="TDZ50" s="43"/>
      <c r="TEA50" s="43"/>
      <c r="TEB50" s="43"/>
      <c r="TEC50" s="43"/>
      <c r="TED50" s="43"/>
      <c r="TEE50" s="43"/>
      <c r="TEF50" s="43"/>
      <c r="TEG50" s="43"/>
      <c r="TEH50" s="43"/>
      <c r="TEI50" s="43"/>
      <c r="TEJ50" s="43"/>
      <c r="TEK50" s="43"/>
      <c r="TEL50" s="43"/>
      <c r="TEM50" s="43"/>
      <c r="TEN50" s="43"/>
      <c r="TEO50" s="43"/>
      <c r="TEP50" s="43"/>
      <c r="TEQ50" s="43"/>
      <c r="TER50" s="43"/>
      <c r="TES50" s="43"/>
      <c r="TET50" s="43"/>
      <c r="TEU50" s="43"/>
      <c r="TEV50" s="43"/>
      <c r="TEW50" s="43"/>
      <c r="TEX50" s="43"/>
      <c r="TEY50" s="43"/>
      <c r="TEZ50" s="43"/>
      <c r="TFA50" s="43"/>
      <c r="TFB50" s="43"/>
      <c r="TFC50" s="43"/>
      <c r="TFD50" s="43"/>
      <c r="TFE50" s="43"/>
      <c r="TFF50" s="43"/>
      <c r="TFG50" s="43"/>
      <c r="TFH50" s="43"/>
      <c r="TFI50" s="43"/>
      <c r="TFJ50" s="43"/>
      <c r="TFK50" s="43"/>
      <c r="TFL50" s="43"/>
      <c r="TFM50" s="43"/>
      <c r="TFN50" s="43"/>
      <c r="TFO50" s="43"/>
      <c r="TFP50" s="43"/>
      <c r="TFQ50" s="43"/>
      <c r="TFR50" s="43"/>
      <c r="TFS50" s="43"/>
      <c r="TFT50" s="43"/>
      <c r="TFU50" s="43"/>
      <c r="TFV50" s="43"/>
      <c r="TFW50" s="43"/>
      <c r="TFX50" s="43"/>
      <c r="TFY50" s="43"/>
      <c r="TFZ50" s="43"/>
      <c r="TGA50" s="43"/>
      <c r="TGB50" s="43"/>
      <c r="TGC50" s="43"/>
      <c r="TGD50" s="43"/>
      <c r="TGE50" s="43"/>
      <c r="TGF50" s="43"/>
      <c r="TGG50" s="43"/>
      <c r="TGH50" s="43"/>
      <c r="TGI50" s="43"/>
      <c r="TGJ50" s="43"/>
      <c r="TGK50" s="43"/>
      <c r="TGL50" s="43"/>
      <c r="TGM50" s="43"/>
      <c r="TGN50" s="43"/>
      <c r="TGO50" s="43"/>
      <c r="TGP50" s="43"/>
      <c r="TGQ50" s="43"/>
      <c r="TGR50" s="43"/>
      <c r="TGS50" s="43"/>
      <c r="TGT50" s="43"/>
      <c r="TGU50" s="43"/>
      <c r="TGV50" s="43"/>
      <c r="TGW50" s="43"/>
      <c r="TGX50" s="43"/>
      <c r="TGY50" s="43"/>
      <c r="TGZ50" s="43"/>
      <c r="THA50" s="43"/>
      <c r="THB50" s="43"/>
      <c r="THC50" s="43"/>
      <c r="THD50" s="43"/>
      <c r="THE50" s="43"/>
      <c r="THF50" s="43"/>
      <c r="THG50" s="43"/>
      <c r="THH50" s="43"/>
      <c r="THI50" s="43"/>
      <c r="THJ50" s="43"/>
      <c r="THK50" s="43"/>
      <c r="THL50" s="43"/>
      <c r="THM50" s="43"/>
      <c r="THN50" s="43"/>
      <c r="THO50" s="43"/>
      <c r="THP50" s="43"/>
      <c r="THQ50" s="43"/>
      <c r="THR50" s="43"/>
      <c r="THS50" s="43"/>
      <c r="THT50" s="43"/>
      <c r="THU50" s="43"/>
      <c r="THV50" s="43"/>
      <c r="THW50" s="43"/>
      <c r="THX50" s="43"/>
      <c r="THY50" s="43"/>
      <c r="THZ50" s="43"/>
      <c r="TIA50" s="43"/>
      <c r="TIB50" s="43"/>
      <c r="TIC50" s="43"/>
      <c r="TID50" s="43"/>
      <c r="TIE50" s="43"/>
      <c r="TIF50" s="43"/>
      <c r="TIG50" s="43"/>
      <c r="TIH50" s="43"/>
      <c r="TII50" s="43"/>
      <c r="TIJ50" s="43"/>
      <c r="TIK50" s="43"/>
      <c r="TIL50" s="43"/>
      <c r="TIM50" s="43"/>
      <c r="TIN50" s="43"/>
      <c r="TIO50" s="43"/>
      <c r="TIP50" s="43"/>
      <c r="TIQ50" s="43"/>
      <c r="TIR50" s="43"/>
      <c r="TIS50" s="43"/>
      <c r="TIT50" s="43"/>
      <c r="TIU50" s="43"/>
      <c r="TIV50" s="43"/>
      <c r="TIW50" s="43"/>
      <c r="TIX50" s="43"/>
      <c r="TIY50" s="43"/>
      <c r="TIZ50" s="43"/>
      <c r="TJA50" s="43"/>
      <c r="TJB50" s="43"/>
      <c r="TJC50" s="43"/>
      <c r="TJD50" s="43"/>
      <c r="TJE50" s="43"/>
      <c r="TJF50" s="43"/>
      <c r="TJG50" s="43"/>
      <c r="TJH50" s="43"/>
      <c r="TJI50" s="43"/>
      <c r="TJJ50" s="43"/>
      <c r="TJK50" s="43"/>
      <c r="TJL50" s="43"/>
      <c r="TJM50" s="43"/>
      <c r="TJN50" s="43"/>
      <c r="TJO50" s="43"/>
      <c r="TJP50" s="43"/>
      <c r="TJQ50" s="43"/>
      <c r="TJR50" s="43"/>
      <c r="TJS50" s="43"/>
      <c r="TJT50" s="43"/>
      <c r="TJU50" s="43"/>
      <c r="TJV50" s="43"/>
      <c r="TJW50" s="43"/>
      <c r="TJX50" s="43"/>
      <c r="TJY50" s="43"/>
      <c r="TJZ50" s="43"/>
      <c r="TKA50" s="43"/>
      <c r="TKB50" s="43"/>
      <c r="TKC50" s="43"/>
      <c r="TKD50" s="43"/>
      <c r="TKE50" s="43"/>
      <c r="TKF50" s="43"/>
      <c r="TKG50" s="43"/>
      <c r="TKH50" s="43"/>
      <c r="TKI50" s="43"/>
      <c r="TKJ50" s="43"/>
      <c r="TKK50" s="43"/>
      <c r="TKL50" s="43"/>
      <c r="TKM50" s="43"/>
      <c r="TKN50" s="43"/>
      <c r="TKO50" s="43"/>
      <c r="TKP50" s="43"/>
      <c r="TKQ50" s="43"/>
      <c r="TKR50" s="43"/>
      <c r="TKS50" s="43"/>
      <c r="TKT50" s="43"/>
      <c r="TKU50" s="43"/>
      <c r="TKV50" s="43"/>
      <c r="TKW50" s="43"/>
      <c r="TKX50" s="43"/>
      <c r="TKY50" s="43"/>
      <c r="TKZ50" s="43"/>
      <c r="TLA50" s="43"/>
      <c r="TLB50" s="43"/>
      <c r="TLC50" s="43"/>
      <c r="TLD50" s="43"/>
      <c r="TLE50" s="43"/>
      <c r="TLF50" s="43"/>
      <c r="TLG50" s="43"/>
      <c r="TLH50" s="43"/>
      <c r="TLI50" s="43"/>
      <c r="TLJ50" s="43"/>
      <c r="TLK50" s="43"/>
      <c r="TLL50" s="43"/>
      <c r="TLM50" s="43"/>
      <c r="TLN50" s="43"/>
      <c r="TLO50" s="43"/>
      <c r="TLP50" s="43"/>
      <c r="TLQ50" s="43"/>
      <c r="TLR50" s="43"/>
      <c r="TLS50" s="43"/>
      <c r="TLT50" s="43"/>
      <c r="TLU50" s="43"/>
      <c r="TLV50" s="43"/>
      <c r="TLW50" s="43"/>
      <c r="TLX50" s="43"/>
      <c r="TLY50" s="43"/>
      <c r="TLZ50" s="43"/>
      <c r="TMA50" s="43"/>
      <c r="TMB50" s="43"/>
      <c r="TMC50" s="43"/>
      <c r="TMD50" s="43"/>
      <c r="TME50" s="43"/>
      <c r="TMF50" s="43"/>
      <c r="TMG50" s="43"/>
      <c r="TMH50" s="43"/>
      <c r="TMI50" s="43"/>
      <c r="TMJ50" s="43"/>
      <c r="TMK50" s="43"/>
      <c r="TML50" s="43"/>
      <c r="TMM50" s="43"/>
      <c r="TMN50" s="43"/>
      <c r="TMO50" s="43"/>
      <c r="TMP50" s="43"/>
      <c r="TMQ50" s="43"/>
      <c r="TMR50" s="43"/>
      <c r="TMS50" s="43"/>
      <c r="TMT50" s="43"/>
      <c r="TMU50" s="43"/>
      <c r="TMV50" s="43"/>
      <c r="TMW50" s="43"/>
      <c r="TMX50" s="43"/>
      <c r="TMY50" s="43"/>
      <c r="TMZ50" s="43"/>
      <c r="TNA50" s="43"/>
      <c r="TNB50" s="43"/>
      <c r="TNC50" s="43"/>
      <c r="TND50" s="43"/>
      <c r="TNE50" s="43"/>
      <c r="TNF50" s="43"/>
      <c r="TNG50" s="43"/>
      <c r="TNH50" s="43"/>
      <c r="TNI50" s="43"/>
      <c r="TNJ50" s="43"/>
      <c r="TNK50" s="43"/>
      <c r="TNL50" s="43"/>
      <c r="TNM50" s="43"/>
      <c r="TNN50" s="43"/>
      <c r="TNO50" s="43"/>
      <c r="TNP50" s="43"/>
      <c r="TNQ50" s="43"/>
      <c r="TNR50" s="43"/>
      <c r="TNS50" s="43"/>
      <c r="TNT50" s="43"/>
      <c r="TNU50" s="43"/>
      <c r="TNV50" s="43"/>
      <c r="TNW50" s="43"/>
      <c r="TNX50" s="43"/>
      <c r="TNY50" s="43"/>
      <c r="TNZ50" s="43"/>
      <c r="TOA50" s="43"/>
      <c r="TOB50" s="43"/>
      <c r="TOC50" s="43"/>
      <c r="TOD50" s="43"/>
      <c r="TOE50" s="43"/>
      <c r="TOF50" s="43"/>
      <c r="TOG50" s="43"/>
      <c r="TOH50" s="43"/>
      <c r="TOI50" s="43"/>
      <c r="TOJ50" s="43"/>
      <c r="TOK50" s="43"/>
      <c r="TOL50" s="43"/>
      <c r="TOM50" s="43"/>
      <c r="TON50" s="43"/>
      <c r="TOO50" s="43"/>
      <c r="TOP50" s="43"/>
      <c r="TOQ50" s="43"/>
      <c r="TOR50" s="43"/>
      <c r="TOS50" s="43"/>
      <c r="TOT50" s="43"/>
      <c r="TOU50" s="43"/>
      <c r="TOV50" s="43"/>
      <c r="TOW50" s="43"/>
      <c r="TOX50" s="43"/>
      <c r="TOY50" s="43"/>
      <c r="TOZ50" s="43"/>
      <c r="TPA50" s="43"/>
      <c r="TPB50" s="43"/>
      <c r="TPC50" s="43"/>
      <c r="TPD50" s="43"/>
      <c r="TPE50" s="43"/>
      <c r="TPF50" s="43"/>
      <c r="TPG50" s="43"/>
      <c r="TPH50" s="43"/>
      <c r="TPI50" s="43"/>
      <c r="TPJ50" s="43"/>
      <c r="TPK50" s="43"/>
      <c r="TPL50" s="43"/>
      <c r="TPM50" s="43"/>
      <c r="TPN50" s="43"/>
      <c r="TPO50" s="43"/>
      <c r="TPP50" s="43"/>
      <c r="TPQ50" s="43"/>
      <c r="TPR50" s="43"/>
      <c r="TPS50" s="43"/>
      <c r="TPT50" s="43"/>
      <c r="TPU50" s="43"/>
      <c r="TPV50" s="43"/>
      <c r="TPW50" s="43"/>
      <c r="TPX50" s="43"/>
      <c r="TPY50" s="43"/>
      <c r="TPZ50" s="43"/>
      <c r="TQA50" s="43"/>
      <c r="TQB50" s="43"/>
      <c r="TQC50" s="43"/>
      <c r="TQD50" s="43"/>
      <c r="TQE50" s="43"/>
      <c r="TQF50" s="43"/>
      <c r="TQG50" s="43"/>
      <c r="TQH50" s="43"/>
      <c r="TQI50" s="43"/>
      <c r="TQJ50" s="43"/>
      <c r="TQK50" s="43"/>
      <c r="TQL50" s="43"/>
      <c r="TQM50" s="43"/>
      <c r="TQN50" s="43"/>
      <c r="TQO50" s="43"/>
      <c r="TQP50" s="43"/>
      <c r="TQQ50" s="43"/>
      <c r="TQR50" s="43"/>
      <c r="TQS50" s="43"/>
      <c r="TQT50" s="43"/>
      <c r="TQU50" s="43"/>
      <c r="TQV50" s="43"/>
      <c r="TQW50" s="43"/>
      <c r="TQX50" s="43"/>
      <c r="TQY50" s="43"/>
      <c r="TQZ50" s="43"/>
      <c r="TRA50" s="43"/>
      <c r="TRB50" s="43"/>
      <c r="TRC50" s="43"/>
      <c r="TRD50" s="43"/>
      <c r="TRE50" s="43"/>
      <c r="TRF50" s="43"/>
      <c r="TRG50" s="43"/>
      <c r="TRH50" s="43"/>
      <c r="TRI50" s="43"/>
      <c r="TRJ50" s="43"/>
      <c r="TRK50" s="43"/>
      <c r="TRL50" s="43"/>
      <c r="TRM50" s="43"/>
      <c r="TRN50" s="43"/>
      <c r="TRO50" s="43"/>
      <c r="TRP50" s="43"/>
      <c r="TRQ50" s="43"/>
      <c r="TRR50" s="43"/>
      <c r="TRS50" s="43"/>
      <c r="TRT50" s="43"/>
      <c r="TRU50" s="43"/>
      <c r="TRV50" s="43"/>
      <c r="TRW50" s="43"/>
      <c r="TRX50" s="43"/>
      <c r="TRY50" s="43"/>
      <c r="TRZ50" s="43"/>
      <c r="TSA50" s="43"/>
      <c r="TSB50" s="43"/>
      <c r="TSC50" s="43"/>
      <c r="TSD50" s="43"/>
      <c r="TSE50" s="43"/>
      <c r="TSF50" s="43"/>
      <c r="TSG50" s="43"/>
      <c r="TSH50" s="43"/>
      <c r="TSI50" s="43"/>
      <c r="TSJ50" s="43"/>
      <c r="TSK50" s="43"/>
      <c r="TSL50" s="43"/>
      <c r="TSM50" s="43"/>
      <c r="TSN50" s="43"/>
      <c r="TSO50" s="43"/>
      <c r="TSP50" s="43"/>
      <c r="TSQ50" s="43"/>
      <c r="TSR50" s="43"/>
      <c r="TSS50" s="43"/>
      <c r="TST50" s="43"/>
      <c r="TSU50" s="43"/>
      <c r="TSV50" s="43"/>
      <c r="TSW50" s="43"/>
      <c r="TSX50" s="43"/>
      <c r="TSY50" s="43"/>
      <c r="TSZ50" s="43"/>
      <c r="TTA50" s="43"/>
      <c r="TTB50" s="43"/>
      <c r="TTC50" s="43"/>
      <c r="TTD50" s="43"/>
      <c r="TTE50" s="43"/>
      <c r="TTF50" s="43"/>
      <c r="TTG50" s="43"/>
      <c r="TTH50" s="43"/>
      <c r="TTI50" s="43"/>
      <c r="TTJ50" s="43"/>
      <c r="TTK50" s="43"/>
      <c r="TTL50" s="43"/>
      <c r="TTM50" s="43"/>
      <c r="TTN50" s="43"/>
      <c r="TTO50" s="43"/>
      <c r="TTP50" s="43"/>
      <c r="TTQ50" s="43"/>
      <c r="TTR50" s="43"/>
      <c r="TTS50" s="43"/>
      <c r="TTT50" s="43"/>
      <c r="TTU50" s="43"/>
      <c r="TTV50" s="43"/>
      <c r="TTW50" s="43"/>
      <c r="TTX50" s="43"/>
      <c r="TTY50" s="43"/>
      <c r="TTZ50" s="43"/>
      <c r="TUA50" s="43"/>
      <c r="TUB50" s="43"/>
      <c r="TUC50" s="43"/>
      <c r="TUD50" s="43"/>
      <c r="TUE50" s="43"/>
      <c r="TUF50" s="43"/>
      <c r="TUG50" s="43"/>
      <c r="TUH50" s="43"/>
      <c r="TUI50" s="43"/>
      <c r="TUJ50" s="43"/>
      <c r="TUK50" s="43"/>
      <c r="TUL50" s="43"/>
      <c r="TUM50" s="43"/>
      <c r="TUN50" s="43"/>
      <c r="TUO50" s="43"/>
      <c r="TUP50" s="43"/>
      <c r="TUQ50" s="43"/>
      <c r="TUR50" s="43"/>
      <c r="TUS50" s="43"/>
      <c r="TUT50" s="43"/>
      <c r="TUU50" s="43"/>
      <c r="TUV50" s="43"/>
      <c r="TUW50" s="43"/>
      <c r="TUX50" s="43"/>
      <c r="TUY50" s="43"/>
      <c r="TUZ50" s="43"/>
      <c r="TVA50" s="43"/>
      <c r="TVB50" s="43"/>
      <c r="TVC50" s="43"/>
      <c r="TVD50" s="43"/>
      <c r="TVE50" s="43"/>
      <c r="TVF50" s="43"/>
      <c r="TVG50" s="43"/>
      <c r="TVH50" s="43"/>
      <c r="TVI50" s="43"/>
      <c r="TVJ50" s="43"/>
      <c r="TVK50" s="43"/>
      <c r="TVL50" s="43"/>
      <c r="TVM50" s="43"/>
      <c r="TVN50" s="43"/>
      <c r="TVO50" s="43"/>
      <c r="TVP50" s="43"/>
      <c r="TVQ50" s="43"/>
      <c r="TVR50" s="43"/>
      <c r="TVS50" s="43"/>
      <c r="TVT50" s="43"/>
      <c r="TVU50" s="43"/>
      <c r="TVV50" s="43"/>
      <c r="TVW50" s="43"/>
      <c r="TVX50" s="43"/>
      <c r="TVY50" s="43"/>
      <c r="TVZ50" s="43"/>
      <c r="TWA50" s="43"/>
      <c r="TWB50" s="43"/>
      <c r="TWC50" s="43"/>
      <c r="TWD50" s="43"/>
      <c r="TWE50" s="43"/>
      <c r="TWF50" s="43"/>
      <c r="TWG50" s="43"/>
      <c r="TWH50" s="43"/>
      <c r="TWI50" s="43"/>
      <c r="TWJ50" s="43"/>
      <c r="TWK50" s="43"/>
      <c r="TWL50" s="43"/>
      <c r="TWM50" s="43"/>
      <c r="TWN50" s="43"/>
      <c r="TWO50" s="43"/>
      <c r="TWP50" s="43"/>
      <c r="TWQ50" s="43"/>
      <c r="TWR50" s="43"/>
      <c r="TWS50" s="43"/>
      <c r="TWT50" s="43"/>
      <c r="TWU50" s="43"/>
      <c r="TWV50" s="43"/>
      <c r="TWW50" s="43"/>
      <c r="TWX50" s="43"/>
      <c r="TWY50" s="43"/>
      <c r="TWZ50" s="43"/>
      <c r="TXA50" s="43"/>
      <c r="TXB50" s="43"/>
      <c r="TXC50" s="43"/>
      <c r="TXD50" s="43"/>
      <c r="TXE50" s="43"/>
      <c r="TXF50" s="43"/>
      <c r="TXG50" s="43"/>
      <c r="TXH50" s="43"/>
      <c r="TXI50" s="43"/>
      <c r="TXJ50" s="43"/>
      <c r="TXK50" s="43"/>
      <c r="TXL50" s="43"/>
      <c r="TXM50" s="43"/>
      <c r="TXN50" s="43"/>
      <c r="TXO50" s="43"/>
      <c r="TXP50" s="43"/>
      <c r="TXQ50" s="43"/>
      <c r="TXR50" s="43"/>
      <c r="TXS50" s="43"/>
      <c r="TXT50" s="43"/>
      <c r="TXU50" s="43"/>
      <c r="TXV50" s="43"/>
      <c r="TXW50" s="43"/>
      <c r="TXX50" s="43"/>
      <c r="TXY50" s="43"/>
      <c r="TXZ50" s="43"/>
      <c r="TYA50" s="43"/>
      <c r="TYB50" s="43"/>
      <c r="TYC50" s="43"/>
      <c r="TYD50" s="43"/>
      <c r="TYE50" s="43"/>
      <c r="TYF50" s="43"/>
      <c r="TYG50" s="43"/>
      <c r="TYH50" s="43"/>
      <c r="TYI50" s="43"/>
      <c r="TYJ50" s="43"/>
      <c r="TYK50" s="43"/>
      <c r="TYL50" s="43"/>
      <c r="TYM50" s="43"/>
      <c r="TYN50" s="43"/>
      <c r="TYO50" s="43"/>
      <c r="TYP50" s="43"/>
      <c r="TYQ50" s="43"/>
      <c r="TYR50" s="43"/>
      <c r="TYS50" s="43"/>
      <c r="TYT50" s="43"/>
      <c r="TYU50" s="43"/>
      <c r="TYV50" s="43"/>
      <c r="TYW50" s="43"/>
      <c r="TYX50" s="43"/>
      <c r="TYY50" s="43"/>
      <c r="TYZ50" s="43"/>
      <c r="TZA50" s="43"/>
      <c r="TZB50" s="43"/>
      <c r="TZC50" s="43"/>
      <c r="TZD50" s="43"/>
      <c r="TZE50" s="43"/>
      <c r="TZF50" s="43"/>
      <c r="TZG50" s="43"/>
      <c r="TZH50" s="43"/>
      <c r="TZI50" s="43"/>
      <c r="TZJ50" s="43"/>
      <c r="TZK50" s="43"/>
      <c r="TZL50" s="43"/>
      <c r="TZM50" s="43"/>
      <c r="TZN50" s="43"/>
      <c r="TZO50" s="43"/>
      <c r="TZP50" s="43"/>
      <c r="TZQ50" s="43"/>
      <c r="TZR50" s="43"/>
      <c r="TZS50" s="43"/>
      <c r="TZT50" s="43"/>
      <c r="TZU50" s="43"/>
      <c r="TZV50" s="43"/>
      <c r="TZW50" s="43"/>
      <c r="TZX50" s="43"/>
      <c r="TZY50" s="43"/>
      <c r="TZZ50" s="43"/>
      <c r="UAA50" s="43"/>
      <c r="UAB50" s="43"/>
      <c r="UAC50" s="43"/>
      <c r="UAD50" s="43"/>
      <c r="UAE50" s="43"/>
      <c r="UAF50" s="43"/>
      <c r="UAG50" s="43"/>
      <c r="UAH50" s="43"/>
      <c r="UAI50" s="43"/>
      <c r="UAJ50" s="43"/>
      <c r="UAK50" s="43"/>
      <c r="UAL50" s="43"/>
      <c r="UAM50" s="43"/>
      <c r="UAN50" s="43"/>
      <c r="UAO50" s="43"/>
      <c r="UAP50" s="43"/>
      <c r="UAQ50" s="43"/>
      <c r="UAR50" s="43"/>
      <c r="UAS50" s="43"/>
      <c r="UAT50" s="43"/>
      <c r="UAU50" s="43"/>
      <c r="UAV50" s="43"/>
      <c r="UAW50" s="43"/>
      <c r="UAX50" s="43"/>
      <c r="UAY50" s="43"/>
      <c r="UAZ50" s="43"/>
      <c r="UBA50" s="43"/>
      <c r="UBB50" s="43"/>
      <c r="UBC50" s="43"/>
      <c r="UBD50" s="43"/>
      <c r="UBE50" s="43"/>
      <c r="UBF50" s="43"/>
      <c r="UBG50" s="43"/>
      <c r="UBH50" s="43"/>
      <c r="UBI50" s="43"/>
      <c r="UBJ50" s="43"/>
      <c r="UBK50" s="43"/>
      <c r="UBL50" s="43"/>
      <c r="UBM50" s="43"/>
      <c r="UBN50" s="43"/>
      <c r="UBO50" s="43"/>
      <c r="UBP50" s="43"/>
      <c r="UBQ50" s="43"/>
      <c r="UBR50" s="43"/>
      <c r="UBS50" s="43"/>
      <c r="UBT50" s="43"/>
      <c r="UBU50" s="43"/>
      <c r="UBV50" s="43"/>
      <c r="UBW50" s="43"/>
      <c r="UBX50" s="43"/>
      <c r="UBY50" s="43"/>
      <c r="UBZ50" s="43"/>
      <c r="UCA50" s="43"/>
      <c r="UCB50" s="43"/>
      <c r="UCC50" s="43"/>
      <c r="UCD50" s="43"/>
      <c r="UCE50" s="43"/>
      <c r="UCF50" s="43"/>
      <c r="UCG50" s="43"/>
      <c r="UCH50" s="43"/>
      <c r="UCI50" s="43"/>
      <c r="UCJ50" s="43"/>
      <c r="UCK50" s="43"/>
      <c r="UCL50" s="43"/>
      <c r="UCM50" s="43"/>
      <c r="UCN50" s="43"/>
      <c r="UCO50" s="43"/>
      <c r="UCP50" s="43"/>
      <c r="UCQ50" s="43"/>
      <c r="UCR50" s="43"/>
      <c r="UCS50" s="43"/>
      <c r="UCT50" s="43"/>
      <c r="UCU50" s="43"/>
      <c r="UCV50" s="43"/>
      <c r="UCW50" s="43"/>
      <c r="UCX50" s="43"/>
      <c r="UCY50" s="43"/>
      <c r="UCZ50" s="43"/>
      <c r="UDA50" s="43"/>
      <c r="UDB50" s="43"/>
      <c r="UDC50" s="43"/>
      <c r="UDD50" s="43"/>
      <c r="UDE50" s="43"/>
      <c r="UDF50" s="43"/>
      <c r="UDG50" s="43"/>
      <c r="UDH50" s="43"/>
      <c r="UDI50" s="43"/>
      <c r="UDJ50" s="43"/>
      <c r="UDK50" s="43"/>
      <c r="UDL50" s="43"/>
      <c r="UDM50" s="43"/>
      <c r="UDN50" s="43"/>
      <c r="UDO50" s="43"/>
      <c r="UDP50" s="43"/>
      <c r="UDQ50" s="43"/>
      <c r="UDR50" s="43"/>
      <c r="UDS50" s="43"/>
      <c r="UDT50" s="43"/>
      <c r="UDU50" s="43"/>
      <c r="UDV50" s="43"/>
      <c r="UDW50" s="43"/>
      <c r="UDX50" s="43"/>
      <c r="UDY50" s="43"/>
      <c r="UDZ50" s="43"/>
      <c r="UEA50" s="43"/>
      <c r="UEB50" s="43"/>
      <c r="UEC50" s="43"/>
      <c r="UED50" s="43"/>
      <c r="UEE50" s="43"/>
      <c r="UEF50" s="43"/>
      <c r="UEG50" s="43"/>
      <c r="UEH50" s="43"/>
      <c r="UEI50" s="43"/>
      <c r="UEJ50" s="43"/>
      <c r="UEK50" s="43"/>
      <c r="UEL50" s="43"/>
      <c r="UEM50" s="43"/>
      <c r="UEN50" s="43"/>
      <c r="UEO50" s="43"/>
      <c r="UEP50" s="43"/>
      <c r="UEQ50" s="43"/>
      <c r="UER50" s="43"/>
      <c r="UES50" s="43"/>
      <c r="UET50" s="43"/>
      <c r="UEU50" s="43"/>
      <c r="UEV50" s="43"/>
      <c r="UEW50" s="43"/>
      <c r="UEX50" s="43"/>
      <c r="UEY50" s="43"/>
      <c r="UEZ50" s="43"/>
      <c r="UFA50" s="43"/>
      <c r="UFB50" s="43"/>
      <c r="UFC50" s="43"/>
      <c r="UFD50" s="43"/>
      <c r="UFE50" s="43"/>
      <c r="UFF50" s="43"/>
      <c r="UFG50" s="43"/>
      <c r="UFH50" s="43"/>
      <c r="UFI50" s="43"/>
      <c r="UFJ50" s="43"/>
      <c r="UFK50" s="43"/>
      <c r="UFL50" s="43"/>
      <c r="UFM50" s="43"/>
      <c r="UFN50" s="43"/>
      <c r="UFO50" s="43"/>
      <c r="UFP50" s="43"/>
      <c r="UFQ50" s="43"/>
      <c r="UFR50" s="43"/>
      <c r="UFS50" s="43"/>
      <c r="UFT50" s="43"/>
      <c r="UFU50" s="43"/>
      <c r="UFV50" s="43"/>
      <c r="UFW50" s="43"/>
      <c r="UFX50" s="43"/>
      <c r="UFY50" s="43"/>
      <c r="UFZ50" s="43"/>
      <c r="UGA50" s="43"/>
      <c r="UGB50" s="43"/>
      <c r="UGC50" s="43"/>
      <c r="UGD50" s="43"/>
      <c r="UGE50" s="43"/>
      <c r="UGF50" s="43"/>
      <c r="UGG50" s="43"/>
      <c r="UGH50" s="43"/>
      <c r="UGI50" s="43"/>
      <c r="UGJ50" s="43"/>
      <c r="UGK50" s="43"/>
      <c r="UGL50" s="43"/>
      <c r="UGM50" s="43"/>
      <c r="UGN50" s="43"/>
      <c r="UGO50" s="43"/>
      <c r="UGP50" s="43"/>
      <c r="UGQ50" s="43"/>
      <c r="UGR50" s="43"/>
      <c r="UGS50" s="43"/>
      <c r="UGT50" s="43"/>
      <c r="UGU50" s="43"/>
      <c r="UGV50" s="43"/>
      <c r="UGW50" s="43"/>
      <c r="UGX50" s="43"/>
      <c r="UGY50" s="43"/>
      <c r="UGZ50" s="43"/>
      <c r="UHA50" s="43"/>
      <c r="UHB50" s="43"/>
      <c r="UHC50" s="43"/>
      <c r="UHD50" s="43"/>
      <c r="UHE50" s="43"/>
      <c r="UHF50" s="43"/>
      <c r="UHG50" s="43"/>
      <c r="UHH50" s="43"/>
      <c r="UHI50" s="43"/>
      <c r="UHJ50" s="43"/>
      <c r="UHK50" s="43"/>
      <c r="UHL50" s="43"/>
      <c r="UHM50" s="43"/>
      <c r="UHN50" s="43"/>
      <c r="UHO50" s="43"/>
      <c r="UHP50" s="43"/>
      <c r="UHQ50" s="43"/>
      <c r="UHR50" s="43"/>
      <c r="UHS50" s="43"/>
      <c r="UHT50" s="43"/>
      <c r="UHU50" s="43"/>
      <c r="UHV50" s="43"/>
      <c r="UHW50" s="43"/>
      <c r="UHX50" s="43"/>
      <c r="UHY50" s="43"/>
      <c r="UHZ50" s="43"/>
      <c r="UIA50" s="43"/>
      <c r="UIB50" s="43"/>
      <c r="UIC50" s="43"/>
      <c r="UID50" s="43"/>
      <c r="UIE50" s="43"/>
      <c r="UIF50" s="43"/>
      <c r="UIG50" s="43"/>
      <c r="UIH50" s="43"/>
      <c r="UII50" s="43"/>
      <c r="UIJ50" s="43"/>
      <c r="UIK50" s="43"/>
      <c r="UIL50" s="43"/>
      <c r="UIM50" s="43"/>
      <c r="UIN50" s="43"/>
      <c r="UIO50" s="43"/>
      <c r="UIP50" s="43"/>
      <c r="UIQ50" s="43"/>
      <c r="UIR50" s="43"/>
      <c r="UIS50" s="43"/>
      <c r="UIT50" s="43"/>
      <c r="UIU50" s="43"/>
      <c r="UIV50" s="43"/>
      <c r="UIW50" s="43"/>
      <c r="UIX50" s="43"/>
      <c r="UIY50" s="43"/>
      <c r="UIZ50" s="43"/>
      <c r="UJA50" s="43"/>
      <c r="UJB50" s="43"/>
      <c r="UJC50" s="43"/>
      <c r="UJD50" s="43"/>
      <c r="UJE50" s="43"/>
      <c r="UJF50" s="43"/>
      <c r="UJG50" s="43"/>
      <c r="UJH50" s="43"/>
      <c r="UJI50" s="43"/>
      <c r="UJJ50" s="43"/>
      <c r="UJK50" s="43"/>
      <c r="UJL50" s="43"/>
      <c r="UJM50" s="43"/>
      <c r="UJN50" s="43"/>
      <c r="UJO50" s="43"/>
      <c r="UJP50" s="43"/>
      <c r="UJQ50" s="43"/>
      <c r="UJR50" s="43"/>
      <c r="UJS50" s="43"/>
      <c r="UJT50" s="43"/>
      <c r="UJU50" s="43"/>
      <c r="UJV50" s="43"/>
      <c r="UJW50" s="43"/>
      <c r="UJX50" s="43"/>
      <c r="UJY50" s="43"/>
      <c r="UJZ50" s="43"/>
      <c r="UKA50" s="43"/>
      <c r="UKB50" s="43"/>
      <c r="UKC50" s="43"/>
      <c r="UKD50" s="43"/>
      <c r="UKE50" s="43"/>
      <c r="UKF50" s="43"/>
      <c r="UKG50" s="43"/>
      <c r="UKH50" s="43"/>
      <c r="UKI50" s="43"/>
      <c r="UKJ50" s="43"/>
      <c r="UKK50" s="43"/>
      <c r="UKL50" s="43"/>
      <c r="UKM50" s="43"/>
      <c r="UKN50" s="43"/>
      <c r="UKO50" s="43"/>
      <c r="UKP50" s="43"/>
      <c r="UKQ50" s="43"/>
      <c r="UKR50" s="43"/>
      <c r="UKS50" s="43"/>
      <c r="UKT50" s="43"/>
      <c r="UKU50" s="43"/>
      <c r="UKV50" s="43"/>
      <c r="UKW50" s="43"/>
      <c r="UKX50" s="43"/>
      <c r="UKY50" s="43"/>
      <c r="UKZ50" s="43"/>
      <c r="ULA50" s="43"/>
      <c r="ULB50" s="43"/>
      <c r="ULC50" s="43"/>
      <c r="ULD50" s="43"/>
      <c r="ULE50" s="43"/>
      <c r="ULF50" s="43"/>
      <c r="ULG50" s="43"/>
      <c r="ULH50" s="43"/>
      <c r="ULI50" s="43"/>
      <c r="ULJ50" s="43"/>
      <c r="ULK50" s="43"/>
      <c r="ULL50" s="43"/>
      <c r="ULM50" s="43"/>
      <c r="ULN50" s="43"/>
      <c r="ULO50" s="43"/>
      <c r="ULP50" s="43"/>
      <c r="ULQ50" s="43"/>
      <c r="ULR50" s="43"/>
      <c r="ULS50" s="43"/>
      <c r="ULT50" s="43"/>
      <c r="ULU50" s="43"/>
      <c r="ULV50" s="43"/>
      <c r="ULW50" s="43"/>
      <c r="ULX50" s="43"/>
      <c r="ULY50" s="43"/>
      <c r="ULZ50" s="43"/>
      <c r="UMA50" s="43"/>
      <c r="UMB50" s="43"/>
      <c r="UMC50" s="43"/>
      <c r="UMD50" s="43"/>
      <c r="UME50" s="43"/>
      <c r="UMF50" s="43"/>
      <c r="UMG50" s="43"/>
      <c r="UMH50" s="43"/>
      <c r="UMI50" s="43"/>
      <c r="UMJ50" s="43"/>
      <c r="UMK50" s="43"/>
      <c r="UML50" s="43"/>
      <c r="UMM50" s="43"/>
      <c r="UMN50" s="43"/>
      <c r="UMO50" s="43"/>
      <c r="UMP50" s="43"/>
      <c r="UMQ50" s="43"/>
      <c r="UMR50" s="43"/>
      <c r="UMS50" s="43"/>
      <c r="UMT50" s="43"/>
      <c r="UMU50" s="43"/>
      <c r="UMV50" s="43"/>
      <c r="UMW50" s="43"/>
      <c r="UMX50" s="43"/>
      <c r="UMY50" s="43"/>
      <c r="UMZ50" s="43"/>
      <c r="UNA50" s="43"/>
      <c r="UNB50" s="43"/>
      <c r="UNC50" s="43"/>
      <c r="UND50" s="43"/>
      <c r="UNE50" s="43"/>
      <c r="UNF50" s="43"/>
      <c r="UNG50" s="43"/>
      <c r="UNH50" s="43"/>
      <c r="UNI50" s="43"/>
      <c r="UNJ50" s="43"/>
      <c r="UNK50" s="43"/>
      <c r="UNL50" s="43"/>
      <c r="UNM50" s="43"/>
      <c r="UNN50" s="43"/>
      <c r="UNO50" s="43"/>
      <c r="UNP50" s="43"/>
      <c r="UNQ50" s="43"/>
      <c r="UNR50" s="43"/>
      <c r="UNS50" s="43"/>
      <c r="UNT50" s="43"/>
      <c r="UNU50" s="43"/>
      <c r="UNV50" s="43"/>
      <c r="UNW50" s="43"/>
      <c r="UNX50" s="43"/>
      <c r="UNY50" s="43"/>
      <c r="UNZ50" s="43"/>
      <c r="UOA50" s="43"/>
      <c r="UOB50" s="43"/>
      <c r="UOC50" s="43"/>
      <c r="UOD50" s="43"/>
      <c r="UOE50" s="43"/>
      <c r="UOF50" s="43"/>
      <c r="UOG50" s="43"/>
      <c r="UOH50" s="43"/>
      <c r="UOI50" s="43"/>
      <c r="UOJ50" s="43"/>
      <c r="UOK50" s="43"/>
      <c r="UOL50" s="43"/>
      <c r="UOM50" s="43"/>
      <c r="UON50" s="43"/>
      <c r="UOO50" s="43"/>
      <c r="UOP50" s="43"/>
      <c r="UOQ50" s="43"/>
      <c r="UOR50" s="43"/>
      <c r="UOS50" s="43"/>
      <c r="UOT50" s="43"/>
      <c r="UOU50" s="43"/>
      <c r="UOV50" s="43"/>
      <c r="UOW50" s="43"/>
      <c r="UOX50" s="43"/>
      <c r="UOY50" s="43"/>
      <c r="UOZ50" s="43"/>
      <c r="UPA50" s="43"/>
      <c r="UPB50" s="43"/>
      <c r="UPC50" s="43"/>
      <c r="UPD50" s="43"/>
      <c r="UPE50" s="43"/>
      <c r="UPF50" s="43"/>
      <c r="UPG50" s="43"/>
      <c r="UPH50" s="43"/>
      <c r="UPI50" s="43"/>
      <c r="UPJ50" s="43"/>
      <c r="UPK50" s="43"/>
      <c r="UPL50" s="43"/>
      <c r="UPM50" s="43"/>
      <c r="UPN50" s="43"/>
      <c r="UPO50" s="43"/>
      <c r="UPP50" s="43"/>
      <c r="UPQ50" s="43"/>
      <c r="UPR50" s="43"/>
      <c r="UPS50" s="43"/>
      <c r="UPT50" s="43"/>
      <c r="UPU50" s="43"/>
      <c r="UPV50" s="43"/>
      <c r="UPW50" s="43"/>
      <c r="UPX50" s="43"/>
      <c r="UPY50" s="43"/>
      <c r="UPZ50" s="43"/>
      <c r="UQA50" s="43"/>
      <c r="UQB50" s="43"/>
      <c r="UQC50" s="43"/>
      <c r="UQD50" s="43"/>
      <c r="UQE50" s="43"/>
      <c r="UQF50" s="43"/>
      <c r="UQG50" s="43"/>
      <c r="UQH50" s="43"/>
      <c r="UQI50" s="43"/>
      <c r="UQJ50" s="43"/>
      <c r="UQK50" s="43"/>
      <c r="UQL50" s="43"/>
      <c r="UQM50" s="43"/>
      <c r="UQN50" s="43"/>
      <c r="UQO50" s="43"/>
      <c r="UQP50" s="43"/>
      <c r="UQQ50" s="43"/>
      <c r="UQR50" s="43"/>
      <c r="UQS50" s="43"/>
      <c r="UQT50" s="43"/>
      <c r="UQU50" s="43"/>
      <c r="UQV50" s="43"/>
      <c r="UQW50" s="43"/>
      <c r="UQX50" s="43"/>
      <c r="UQY50" s="43"/>
      <c r="UQZ50" s="43"/>
      <c r="URA50" s="43"/>
      <c r="URB50" s="43"/>
      <c r="URC50" s="43"/>
      <c r="URD50" s="43"/>
      <c r="URE50" s="43"/>
      <c r="URF50" s="43"/>
      <c r="URG50" s="43"/>
      <c r="URH50" s="43"/>
      <c r="URI50" s="43"/>
      <c r="URJ50" s="43"/>
      <c r="URK50" s="43"/>
      <c r="URL50" s="43"/>
      <c r="URM50" s="43"/>
      <c r="URN50" s="43"/>
      <c r="URO50" s="43"/>
      <c r="URP50" s="43"/>
      <c r="URQ50" s="43"/>
      <c r="URR50" s="43"/>
      <c r="URS50" s="43"/>
      <c r="URT50" s="43"/>
      <c r="URU50" s="43"/>
      <c r="URV50" s="43"/>
      <c r="URW50" s="43"/>
      <c r="URX50" s="43"/>
      <c r="URY50" s="43"/>
      <c r="URZ50" s="43"/>
      <c r="USA50" s="43"/>
      <c r="USB50" s="43"/>
      <c r="USC50" s="43"/>
      <c r="USD50" s="43"/>
      <c r="USE50" s="43"/>
      <c r="USF50" s="43"/>
      <c r="USG50" s="43"/>
      <c r="USH50" s="43"/>
      <c r="USI50" s="43"/>
      <c r="USJ50" s="43"/>
      <c r="USK50" s="43"/>
      <c r="USL50" s="43"/>
      <c r="USM50" s="43"/>
      <c r="USN50" s="43"/>
      <c r="USO50" s="43"/>
      <c r="USP50" s="43"/>
      <c r="USQ50" s="43"/>
      <c r="USR50" s="43"/>
      <c r="USS50" s="43"/>
      <c r="UST50" s="43"/>
      <c r="USU50" s="43"/>
      <c r="USV50" s="43"/>
      <c r="USW50" s="43"/>
      <c r="USX50" s="43"/>
      <c r="USY50" s="43"/>
      <c r="USZ50" s="43"/>
      <c r="UTA50" s="43"/>
      <c r="UTB50" s="43"/>
      <c r="UTC50" s="43"/>
      <c r="UTD50" s="43"/>
      <c r="UTE50" s="43"/>
      <c r="UTF50" s="43"/>
      <c r="UTG50" s="43"/>
      <c r="UTH50" s="43"/>
      <c r="UTI50" s="43"/>
      <c r="UTJ50" s="43"/>
      <c r="UTK50" s="43"/>
      <c r="UTL50" s="43"/>
      <c r="UTM50" s="43"/>
      <c r="UTN50" s="43"/>
      <c r="UTO50" s="43"/>
      <c r="UTP50" s="43"/>
      <c r="UTQ50" s="43"/>
      <c r="UTR50" s="43"/>
      <c r="UTS50" s="43"/>
      <c r="UTT50" s="43"/>
      <c r="UTU50" s="43"/>
      <c r="UTV50" s="43"/>
      <c r="UTW50" s="43"/>
      <c r="UTX50" s="43"/>
      <c r="UTY50" s="43"/>
      <c r="UTZ50" s="43"/>
      <c r="UUA50" s="43"/>
      <c r="UUB50" s="43"/>
      <c r="UUC50" s="43"/>
      <c r="UUD50" s="43"/>
      <c r="UUE50" s="43"/>
      <c r="UUF50" s="43"/>
      <c r="UUG50" s="43"/>
      <c r="UUH50" s="43"/>
      <c r="UUI50" s="43"/>
      <c r="UUJ50" s="43"/>
      <c r="UUK50" s="43"/>
      <c r="UUL50" s="43"/>
      <c r="UUM50" s="43"/>
      <c r="UUN50" s="43"/>
      <c r="UUO50" s="43"/>
      <c r="UUP50" s="43"/>
      <c r="UUQ50" s="43"/>
      <c r="UUR50" s="43"/>
      <c r="UUS50" s="43"/>
      <c r="UUT50" s="43"/>
      <c r="UUU50" s="43"/>
      <c r="UUV50" s="43"/>
      <c r="UUW50" s="43"/>
      <c r="UUX50" s="43"/>
      <c r="UUY50" s="43"/>
      <c r="UUZ50" s="43"/>
      <c r="UVA50" s="43"/>
      <c r="UVB50" s="43"/>
      <c r="UVC50" s="43"/>
      <c r="UVD50" s="43"/>
      <c r="UVE50" s="43"/>
      <c r="UVF50" s="43"/>
      <c r="UVG50" s="43"/>
      <c r="UVH50" s="43"/>
      <c r="UVI50" s="43"/>
      <c r="UVJ50" s="43"/>
      <c r="UVK50" s="43"/>
      <c r="UVL50" s="43"/>
      <c r="UVM50" s="43"/>
      <c r="UVN50" s="43"/>
      <c r="UVO50" s="43"/>
      <c r="UVP50" s="43"/>
      <c r="UVQ50" s="43"/>
      <c r="UVR50" s="43"/>
      <c r="UVS50" s="43"/>
      <c r="UVT50" s="43"/>
      <c r="UVU50" s="43"/>
      <c r="UVV50" s="43"/>
      <c r="UVW50" s="43"/>
      <c r="UVX50" s="43"/>
      <c r="UVY50" s="43"/>
      <c r="UVZ50" s="43"/>
      <c r="UWA50" s="43"/>
      <c r="UWB50" s="43"/>
      <c r="UWC50" s="43"/>
      <c r="UWD50" s="43"/>
      <c r="UWE50" s="43"/>
      <c r="UWF50" s="43"/>
      <c r="UWG50" s="43"/>
      <c r="UWH50" s="43"/>
      <c r="UWI50" s="43"/>
      <c r="UWJ50" s="43"/>
      <c r="UWK50" s="43"/>
      <c r="UWL50" s="43"/>
      <c r="UWM50" s="43"/>
      <c r="UWN50" s="43"/>
      <c r="UWO50" s="43"/>
      <c r="UWP50" s="43"/>
      <c r="UWQ50" s="43"/>
      <c r="UWR50" s="43"/>
      <c r="UWS50" s="43"/>
      <c r="UWT50" s="43"/>
      <c r="UWU50" s="43"/>
      <c r="UWV50" s="43"/>
      <c r="UWW50" s="43"/>
      <c r="UWX50" s="43"/>
      <c r="UWY50" s="43"/>
      <c r="UWZ50" s="43"/>
      <c r="UXA50" s="43"/>
      <c r="UXB50" s="43"/>
      <c r="UXC50" s="43"/>
      <c r="UXD50" s="43"/>
      <c r="UXE50" s="43"/>
      <c r="UXF50" s="43"/>
      <c r="UXG50" s="43"/>
      <c r="UXH50" s="43"/>
      <c r="UXI50" s="43"/>
      <c r="UXJ50" s="43"/>
      <c r="UXK50" s="43"/>
      <c r="UXL50" s="43"/>
      <c r="UXM50" s="43"/>
      <c r="UXN50" s="43"/>
      <c r="UXO50" s="43"/>
      <c r="UXP50" s="43"/>
      <c r="UXQ50" s="43"/>
      <c r="UXR50" s="43"/>
      <c r="UXS50" s="43"/>
      <c r="UXT50" s="43"/>
      <c r="UXU50" s="43"/>
      <c r="UXV50" s="43"/>
      <c r="UXW50" s="43"/>
      <c r="UXX50" s="43"/>
      <c r="UXY50" s="43"/>
      <c r="UXZ50" s="43"/>
      <c r="UYA50" s="43"/>
      <c r="UYB50" s="43"/>
      <c r="UYC50" s="43"/>
      <c r="UYD50" s="43"/>
      <c r="UYE50" s="43"/>
      <c r="UYF50" s="43"/>
      <c r="UYG50" s="43"/>
      <c r="UYH50" s="43"/>
      <c r="UYI50" s="43"/>
      <c r="UYJ50" s="43"/>
      <c r="UYK50" s="43"/>
      <c r="UYL50" s="43"/>
      <c r="UYM50" s="43"/>
      <c r="UYN50" s="43"/>
      <c r="UYO50" s="43"/>
      <c r="UYP50" s="43"/>
      <c r="UYQ50" s="43"/>
      <c r="UYR50" s="43"/>
      <c r="UYS50" s="43"/>
      <c r="UYT50" s="43"/>
      <c r="UYU50" s="43"/>
      <c r="UYV50" s="43"/>
      <c r="UYW50" s="43"/>
      <c r="UYX50" s="43"/>
      <c r="UYY50" s="43"/>
      <c r="UYZ50" s="43"/>
      <c r="UZA50" s="43"/>
      <c r="UZB50" s="43"/>
      <c r="UZC50" s="43"/>
      <c r="UZD50" s="43"/>
      <c r="UZE50" s="43"/>
      <c r="UZF50" s="43"/>
      <c r="UZG50" s="43"/>
      <c r="UZH50" s="43"/>
      <c r="UZI50" s="43"/>
      <c r="UZJ50" s="43"/>
      <c r="UZK50" s="43"/>
      <c r="UZL50" s="43"/>
      <c r="UZM50" s="43"/>
      <c r="UZN50" s="43"/>
      <c r="UZO50" s="43"/>
      <c r="UZP50" s="43"/>
      <c r="UZQ50" s="43"/>
      <c r="UZR50" s="43"/>
      <c r="UZS50" s="43"/>
      <c r="UZT50" s="43"/>
      <c r="UZU50" s="43"/>
      <c r="UZV50" s="43"/>
      <c r="UZW50" s="43"/>
      <c r="UZX50" s="43"/>
      <c r="UZY50" s="43"/>
      <c r="UZZ50" s="43"/>
      <c r="VAA50" s="43"/>
      <c r="VAB50" s="43"/>
      <c r="VAC50" s="43"/>
      <c r="VAD50" s="43"/>
      <c r="VAE50" s="43"/>
      <c r="VAF50" s="43"/>
      <c r="VAG50" s="43"/>
      <c r="VAH50" s="43"/>
      <c r="VAI50" s="43"/>
      <c r="VAJ50" s="43"/>
      <c r="VAK50" s="43"/>
      <c r="VAL50" s="43"/>
      <c r="VAM50" s="43"/>
      <c r="VAN50" s="43"/>
      <c r="VAO50" s="43"/>
      <c r="VAP50" s="43"/>
      <c r="VAQ50" s="43"/>
      <c r="VAR50" s="43"/>
      <c r="VAS50" s="43"/>
      <c r="VAT50" s="43"/>
      <c r="VAU50" s="43"/>
      <c r="VAV50" s="43"/>
      <c r="VAW50" s="43"/>
      <c r="VAX50" s="43"/>
      <c r="VAY50" s="43"/>
      <c r="VAZ50" s="43"/>
      <c r="VBA50" s="43"/>
      <c r="VBB50" s="43"/>
      <c r="VBC50" s="43"/>
      <c r="VBD50" s="43"/>
      <c r="VBE50" s="43"/>
      <c r="VBF50" s="43"/>
      <c r="VBG50" s="43"/>
      <c r="VBH50" s="43"/>
      <c r="VBI50" s="43"/>
      <c r="VBJ50" s="43"/>
      <c r="VBK50" s="43"/>
      <c r="VBL50" s="43"/>
      <c r="VBM50" s="43"/>
      <c r="VBN50" s="43"/>
      <c r="VBO50" s="43"/>
      <c r="VBP50" s="43"/>
      <c r="VBQ50" s="43"/>
      <c r="VBR50" s="43"/>
      <c r="VBS50" s="43"/>
      <c r="VBT50" s="43"/>
      <c r="VBU50" s="43"/>
      <c r="VBV50" s="43"/>
      <c r="VBW50" s="43"/>
      <c r="VBX50" s="43"/>
      <c r="VBY50" s="43"/>
      <c r="VBZ50" s="43"/>
      <c r="VCA50" s="43"/>
      <c r="VCB50" s="43"/>
      <c r="VCC50" s="43"/>
      <c r="VCD50" s="43"/>
      <c r="VCE50" s="43"/>
      <c r="VCF50" s="43"/>
      <c r="VCG50" s="43"/>
      <c r="VCH50" s="43"/>
      <c r="VCI50" s="43"/>
      <c r="VCJ50" s="43"/>
      <c r="VCK50" s="43"/>
      <c r="VCL50" s="43"/>
      <c r="VCM50" s="43"/>
      <c r="VCN50" s="43"/>
      <c r="VCO50" s="43"/>
      <c r="VCP50" s="43"/>
      <c r="VCQ50" s="43"/>
      <c r="VCR50" s="43"/>
      <c r="VCS50" s="43"/>
      <c r="VCT50" s="43"/>
      <c r="VCU50" s="43"/>
      <c r="VCV50" s="43"/>
      <c r="VCW50" s="43"/>
      <c r="VCX50" s="43"/>
      <c r="VCY50" s="43"/>
      <c r="VCZ50" s="43"/>
      <c r="VDA50" s="43"/>
      <c r="VDB50" s="43"/>
      <c r="VDC50" s="43"/>
      <c r="VDD50" s="43"/>
      <c r="VDE50" s="43"/>
      <c r="VDF50" s="43"/>
      <c r="VDG50" s="43"/>
      <c r="VDH50" s="43"/>
      <c r="VDI50" s="43"/>
      <c r="VDJ50" s="43"/>
      <c r="VDK50" s="43"/>
      <c r="VDL50" s="43"/>
      <c r="VDM50" s="43"/>
      <c r="VDN50" s="43"/>
      <c r="VDO50" s="43"/>
      <c r="VDP50" s="43"/>
      <c r="VDQ50" s="43"/>
      <c r="VDR50" s="43"/>
      <c r="VDS50" s="43"/>
      <c r="VDT50" s="43"/>
      <c r="VDU50" s="43"/>
      <c r="VDV50" s="43"/>
      <c r="VDW50" s="43"/>
      <c r="VDX50" s="43"/>
      <c r="VDY50" s="43"/>
      <c r="VDZ50" s="43"/>
      <c r="VEA50" s="43"/>
      <c r="VEB50" s="43"/>
      <c r="VEC50" s="43"/>
      <c r="VED50" s="43"/>
      <c r="VEE50" s="43"/>
      <c r="VEF50" s="43"/>
      <c r="VEG50" s="43"/>
      <c r="VEH50" s="43"/>
      <c r="VEI50" s="43"/>
      <c r="VEJ50" s="43"/>
      <c r="VEK50" s="43"/>
      <c r="VEL50" s="43"/>
      <c r="VEM50" s="43"/>
      <c r="VEN50" s="43"/>
      <c r="VEO50" s="43"/>
      <c r="VEP50" s="43"/>
      <c r="VEQ50" s="43"/>
      <c r="VER50" s="43"/>
      <c r="VES50" s="43"/>
      <c r="VET50" s="43"/>
      <c r="VEU50" s="43"/>
      <c r="VEV50" s="43"/>
      <c r="VEW50" s="43"/>
      <c r="VEX50" s="43"/>
      <c r="VEY50" s="43"/>
      <c r="VEZ50" s="43"/>
      <c r="VFA50" s="43"/>
      <c r="VFB50" s="43"/>
      <c r="VFC50" s="43"/>
      <c r="VFD50" s="43"/>
      <c r="VFE50" s="43"/>
      <c r="VFF50" s="43"/>
      <c r="VFG50" s="43"/>
      <c r="VFH50" s="43"/>
      <c r="VFI50" s="43"/>
      <c r="VFJ50" s="43"/>
      <c r="VFK50" s="43"/>
      <c r="VFL50" s="43"/>
      <c r="VFM50" s="43"/>
      <c r="VFN50" s="43"/>
      <c r="VFO50" s="43"/>
      <c r="VFP50" s="43"/>
      <c r="VFQ50" s="43"/>
      <c r="VFR50" s="43"/>
      <c r="VFS50" s="43"/>
      <c r="VFT50" s="43"/>
      <c r="VFU50" s="43"/>
      <c r="VFV50" s="43"/>
      <c r="VFW50" s="43"/>
      <c r="VFX50" s="43"/>
      <c r="VFY50" s="43"/>
      <c r="VFZ50" s="43"/>
      <c r="VGA50" s="43"/>
      <c r="VGB50" s="43"/>
      <c r="VGC50" s="43"/>
      <c r="VGD50" s="43"/>
      <c r="VGE50" s="43"/>
      <c r="VGF50" s="43"/>
      <c r="VGG50" s="43"/>
      <c r="VGH50" s="43"/>
      <c r="VGI50" s="43"/>
      <c r="VGJ50" s="43"/>
      <c r="VGK50" s="43"/>
      <c r="VGL50" s="43"/>
      <c r="VGM50" s="43"/>
      <c r="VGN50" s="43"/>
      <c r="VGO50" s="43"/>
      <c r="VGP50" s="43"/>
      <c r="VGQ50" s="43"/>
      <c r="VGR50" s="43"/>
      <c r="VGS50" s="43"/>
      <c r="VGT50" s="43"/>
      <c r="VGU50" s="43"/>
      <c r="VGV50" s="43"/>
      <c r="VGW50" s="43"/>
      <c r="VGX50" s="43"/>
      <c r="VGY50" s="43"/>
      <c r="VGZ50" s="43"/>
      <c r="VHA50" s="43"/>
      <c r="VHB50" s="43"/>
      <c r="VHC50" s="43"/>
      <c r="VHD50" s="43"/>
      <c r="VHE50" s="43"/>
      <c r="VHF50" s="43"/>
      <c r="VHG50" s="43"/>
      <c r="VHH50" s="43"/>
      <c r="VHI50" s="43"/>
      <c r="VHJ50" s="43"/>
      <c r="VHK50" s="43"/>
      <c r="VHL50" s="43"/>
      <c r="VHM50" s="43"/>
      <c r="VHN50" s="43"/>
      <c r="VHO50" s="43"/>
      <c r="VHP50" s="43"/>
      <c r="VHQ50" s="43"/>
      <c r="VHR50" s="43"/>
      <c r="VHS50" s="43"/>
      <c r="VHT50" s="43"/>
      <c r="VHU50" s="43"/>
      <c r="VHV50" s="43"/>
      <c r="VHW50" s="43"/>
      <c r="VHX50" s="43"/>
      <c r="VHY50" s="43"/>
      <c r="VHZ50" s="43"/>
      <c r="VIA50" s="43"/>
      <c r="VIB50" s="43"/>
      <c r="VIC50" s="43"/>
      <c r="VID50" s="43"/>
      <c r="VIE50" s="43"/>
      <c r="VIF50" s="43"/>
      <c r="VIG50" s="43"/>
      <c r="VIH50" s="43"/>
      <c r="VII50" s="43"/>
      <c r="VIJ50" s="43"/>
      <c r="VIK50" s="43"/>
      <c r="VIL50" s="43"/>
      <c r="VIM50" s="43"/>
      <c r="VIN50" s="43"/>
      <c r="VIO50" s="43"/>
      <c r="VIP50" s="43"/>
      <c r="VIQ50" s="43"/>
      <c r="VIR50" s="43"/>
      <c r="VIS50" s="43"/>
      <c r="VIT50" s="43"/>
      <c r="VIU50" s="43"/>
      <c r="VIV50" s="43"/>
      <c r="VIW50" s="43"/>
      <c r="VIX50" s="43"/>
      <c r="VIY50" s="43"/>
      <c r="VIZ50" s="43"/>
      <c r="VJA50" s="43"/>
      <c r="VJB50" s="43"/>
      <c r="VJC50" s="43"/>
      <c r="VJD50" s="43"/>
      <c r="VJE50" s="43"/>
      <c r="VJF50" s="43"/>
      <c r="VJG50" s="43"/>
      <c r="VJH50" s="43"/>
      <c r="VJI50" s="43"/>
      <c r="VJJ50" s="43"/>
      <c r="VJK50" s="43"/>
      <c r="VJL50" s="43"/>
      <c r="VJM50" s="43"/>
      <c r="VJN50" s="43"/>
      <c r="VJO50" s="43"/>
      <c r="VJP50" s="43"/>
      <c r="VJQ50" s="43"/>
      <c r="VJR50" s="43"/>
      <c r="VJS50" s="43"/>
      <c r="VJT50" s="43"/>
      <c r="VJU50" s="43"/>
      <c r="VJV50" s="43"/>
      <c r="VJW50" s="43"/>
      <c r="VJX50" s="43"/>
      <c r="VJY50" s="43"/>
      <c r="VJZ50" s="43"/>
      <c r="VKA50" s="43"/>
      <c r="VKB50" s="43"/>
      <c r="VKC50" s="43"/>
      <c r="VKD50" s="43"/>
      <c r="VKE50" s="43"/>
      <c r="VKF50" s="43"/>
      <c r="VKG50" s="43"/>
      <c r="VKH50" s="43"/>
      <c r="VKI50" s="43"/>
      <c r="VKJ50" s="43"/>
      <c r="VKK50" s="43"/>
      <c r="VKL50" s="43"/>
      <c r="VKM50" s="43"/>
      <c r="VKN50" s="43"/>
      <c r="VKO50" s="43"/>
      <c r="VKP50" s="43"/>
      <c r="VKQ50" s="43"/>
      <c r="VKR50" s="43"/>
      <c r="VKS50" s="43"/>
      <c r="VKT50" s="43"/>
      <c r="VKU50" s="43"/>
      <c r="VKV50" s="43"/>
      <c r="VKW50" s="43"/>
      <c r="VKX50" s="43"/>
      <c r="VKY50" s="43"/>
      <c r="VKZ50" s="43"/>
      <c r="VLA50" s="43"/>
      <c r="VLB50" s="43"/>
      <c r="VLC50" s="43"/>
      <c r="VLD50" s="43"/>
      <c r="VLE50" s="43"/>
      <c r="VLF50" s="43"/>
      <c r="VLG50" s="43"/>
      <c r="VLH50" s="43"/>
      <c r="VLI50" s="43"/>
      <c r="VLJ50" s="43"/>
      <c r="VLK50" s="43"/>
      <c r="VLL50" s="43"/>
      <c r="VLM50" s="43"/>
      <c r="VLN50" s="43"/>
      <c r="VLO50" s="43"/>
      <c r="VLP50" s="43"/>
      <c r="VLQ50" s="43"/>
      <c r="VLR50" s="43"/>
      <c r="VLS50" s="43"/>
      <c r="VLT50" s="43"/>
      <c r="VLU50" s="43"/>
      <c r="VLV50" s="43"/>
      <c r="VLW50" s="43"/>
      <c r="VLX50" s="43"/>
      <c r="VLY50" s="43"/>
      <c r="VLZ50" s="43"/>
      <c r="VMA50" s="43"/>
      <c r="VMB50" s="43"/>
      <c r="VMC50" s="43"/>
      <c r="VMD50" s="43"/>
      <c r="VME50" s="43"/>
      <c r="VMF50" s="43"/>
      <c r="VMG50" s="43"/>
      <c r="VMH50" s="43"/>
      <c r="VMI50" s="43"/>
      <c r="VMJ50" s="43"/>
      <c r="VMK50" s="43"/>
      <c r="VML50" s="43"/>
      <c r="VMM50" s="43"/>
      <c r="VMN50" s="43"/>
      <c r="VMO50" s="43"/>
      <c r="VMP50" s="43"/>
      <c r="VMQ50" s="43"/>
      <c r="VMR50" s="43"/>
      <c r="VMS50" s="43"/>
      <c r="VMT50" s="43"/>
      <c r="VMU50" s="43"/>
      <c r="VMV50" s="43"/>
      <c r="VMW50" s="43"/>
      <c r="VMX50" s="43"/>
      <c r="VMY50" s="43"/>
      <c r="VMZ50" s="43"/>
      <c r="VNA50" s="43"/>
      <c r="VNB50" s="43"/>
      <c r="VNC50" s="43"/>
      <c r="VND50" s="43"/>
      <c r="VNE50" s="43"/>
      <c r="VNF50" s="43"/>
      <c r="VNG50" s="43"/>
      <c r="VNH50" s="43"/>
      <c r="VNI50" s="43"/>
      <c r="VNJ50" s="43"/>
      <c r="VNK50" s="43"/>
      <c r="VNL50" s="43"/>
      <c r="VNM50" s="43"/>
      <c r="VNN50" s="43"/>
      <c r="VNO50" s="43"/>
      <c r="VNP50" s="43"/>
      <c r="VNQ50" s="43"/>
      <c r="VNR50" s="43"/>
      <c r="VNS50" s="43"/>
      <c r="VNT50" s="43"/>
      <c r="VNU50" s="43"/>
      <c r="VNV50" s="43"/>
      <c r="VNW50" s="43"/>
      <c r="VNX50" s="43"/>
      <c r="VNY50" s="43"/>
      <c r="VNZ50" s="43"/>
      <c r="VOA50" s="43"/>
      <c r="VOB50" s="43"/>
      <c r="VOC50" s="43"/>
      <c r="VOD50" s="43"/>
      <c r="VOE50" s="43"/>
      <c r="VOF50" s="43"/>
      <c r="VOG50" s="43"/>
      <c r="VOH50" s="43"/>
      <c r="VOI50" s="43"/>
      <c r="VOJ50" s="43"/>
      <c r="VOK50" s="43"/>
      <c r="VOL50" s="43"/>
      <c r="VOM50" s="43"/>
      <c r="VON50" s="43"/>
      <c r="VOO50" s="43"/>
      <c r="VOP50" s="43"/>
      <c r="VOQ50" s="43"/>
      <c r="VOR50" s="43"/>
      <c r="VOS50" s="43"/>
      <c r="VOT50" s="43"/>
      <c r="VOU50" s="43"/>
      <c r="VOV50" s="43"/>
      <c r="VOW50" s="43"/>
      <c r="VOX50" s="43"/>
      <c r="VOY50" s="43"/>
      <c r="VOZ50" s="43"/>
      <c r="VPA50" s="43"/>
      <c r="VPB50" s="43"/>
      <c r="VPC50" s="43"/>
      <c r="VPD50" s="43"/>
      <c r="VPE50" s="43"/>
      <c r="VPF50" s="43"/>
      <c r="VPG50" s="43"/>
      <c r="VPH50" s="43"/>
      <c r="VPI50" s="43"/>
      <c r="VPJ50" s="43"/>
      <c r="VPK50" s="43"/>
      <c r="VPL50" s="43"/>
      <c r="VPM50" s="43"/>
      <c r="VPN50" s="43"/>
      <c r="VPO50" s="43"/>
      <c r="VPP50" s="43"/>
      <c r="VPQ50" s="43"/>
      <c r="VPR50" s="43"/>
      <c r="VPS50" s="43"/>
      <c r="VPT50" s="43"/>
      <c r="VPU50" s="43"/>
      <c r="VPV50" s="43"/>
      <c r="VPW50" s="43"/>
      <c r="VPX50" s="43"/>
      <c r="VPY50" s="43"/>
      <c r="VPZ50" s="43"/>
      <c r="VQA50" s="43"/>
      <c r="VQB50" s="43"/>
      <c r="VQC50" s="43"/>
      <c r="VQD50" s="43"/>
      <c r="VQE50" s="43"/>
      <c r="VQF50" s="43"/>
      <c r="VQG50" s="43"/>
      <c r="VQH50" s="43"/>
      <c r="VQI50" s="43"/>
      <c r="VQJ50" s="43"/>
      <c r="VQK50" s="43"/>
      <c r="VQL50" s="43"/>
      <c r="VQM50" s="43"/>
      <c r="VQN50" s="43"/>
      <c r="VQO50" s="43"/>
      <c r="VQP50" s="43"/>
      <c r="VQQ50" s="43"/>
      <c r="VQR50" s="43"/>
      <c r="VQS50" s="43"/>
      <c r="VQT50" s="43"/>
      <c r="VQU50" s="43"/>
      <c r="VQV50" s="43"/>
      <c r="VQW50" s="43"/>
      <c r="VQX50" s="43"/>
      <c r="VQY50" s="43"/>
      <c r="VQZ50" s="43"/>
      <c r="VRA50" s="43"/>
      <c r="VRB50" s="43"/>
      <c r="VRC50" s="43"/>
      <c r="VRD50" s="43"/>
      <c r="VRE50" s="43"/>
      <c r="VRF50" s="43"/>
      <c r="VRG50" s="43"/>
      <c r="VRH50" s="43"/>
      <c r="VRI50" s="43"/>
      <c r="VRJ50" s="43"/>
      <c r="VRK50" s="43"/>
      <c r="VRL50" s="43"/>
      <c r="VRM50" s="43"/>
      <c r="VRN50" s="43"/>
      <c r="VRO50" s="43"/>
      <c r="VRP50" s="43"/>
      <c r="VRQ50" s="43"/>
      <c r="VRR50" s="43"/>
      <c r="VRS50" s="43"/>
      <c r="VRT50" s="43"/>
      <c r="VRU50" s="43"/>
      <c r="VRV50" s="43"/>
      <c r="VRW50" s="43"/>
      <c r="VRX50" s="43"/>
      <c r="VRY50" s="43"/>
      <c r="VRZ50" s="43"/>
      <c r="VSA50" s="43"/>
      <c r="VSB50" s="43"/>
      <c r="VSC50" s="43"/>
      <c r="VSD50" s="43"/>
      <c r="VSE50" s="43"/>
      <c r="VSF50" s="43"/>
      <c r="VSG50" s="43"/>
      <c r="VSH50" s="43"/>
      <c r="VSI50" s="43"/>
      <c r="VSJ50" s="43"/>
      <c r="VSK50" s="43"/>
      <c r="VSL50" s="43"/>
      <c r="VSM50" s="43"/>
      <c r="VSN50" s="43"/>
      <c r="VSO50" s="43"/>
      <c r="VSP50" s="43"/>
      <c r="VSQ50" s="43"/>
      <c r="VSR50" s="43"/>
      <c r="VSS50" s="43"/>
      <c r="VST50" s="43"/>
      <c r="VSU50" s="43"/>
      <c r="VSV50" s="43"/>
      <c r="VSW50" s="43"/>
      <c r="VSX50" s="43"/>
      <c r="VSY50" s="43"/>
      <c r="VSZ50" s="43"/>
      <c r="VTA50" s="43"/>
      <c r="VTB50" s="43"/>
      <c r="VTC50" s="43"/>
      <c r="VTD50" s="43"/>
      <c r="VTE50" s="43"/>
      <c r="VTF50" s="43"/>
      <c r="VTG50" s="43"/>
      <c r="VTH50" s="43"/>
      <c r="VTI50" s="43"/>
      <c r="VTJ50" s="43"/>
      <c r="VTK50" s="43"/>
      <c r="VTL50" s="43"/>
      <c r="VTM50" s="43"/>
      <c r="VTN50" s="43"/>
      <c r="VTO50" s="43"/>
      <c r="VTP50" s="43"/>
      <c r="VTQ50" s="43"/>
      <c r="VTR50" s="43"/>
      <c r="VTS50" s="43"/>
      <c r="VTT50" s="43"/>
      <c r="VTU50" s="43"/>
      <c r="VTV50" s="43"/>
      <c r="VTW50" s="43"/>
      <c r="VTX50" s="43"/>
      <c r="VTY50" s="43"/>
      <c r="VTZ50" s="43"/>
      <c r="VUA50" s="43"/>
      <c r="VUB50" s="43"/>
      <c r="VUC50" s="43"/>
      <c r="VUD50" s="43"/>
      <c r="VUE50" s="43"/>
      <c r="VUF50" s="43"/>
      <c r="VUG50" s="43"/>
      <c r="VUH50" s="43"/>
      <c r="VUI50" s="43"/>
      <c r="VUJ50" s="43"/>
      <c r="VUK50" s="43"/>
      <c r="VUL50" s="43"/>
      <c r="VUM50" s="43"/>
      <c r="VUN50" s="43"/>
      <c r="VUO50" s="43"/>
      <c r="VUP50" s="43"/>
      <c r="VUQ50" s="43"/>
      <c r="VUR50" s="43"/>
      <c r="VUS50" s="43"/>
      <c r="VUT50" s="43"/>
      <c r="VUU50" s="43"/>
      <c r="VUV50" s="43"/>
      <c r="VUW50" s="43"/>
      <c r="VUX50" s="43"/>
      <c r="VUY50" s="43"/>
      <c r="VUZ50" s="43"/>
      <c r="VVA50" s="43"/>
      <c r="VVB50" s="43"/>
      <c r="VVC50" s="43"/>
      <c r="VVD50" s="43"/>
      <c r="VVE50" s="43"/>
      <c r="VVF50" s="43"/>
      <c r="VVG50" s="43"/>
      <c r="VVH50" s="43"/>
      <c r="VVI50" s="43"/>
      <c r="VVJ50" s="43"/>
      <c r="VVK50" s="43"/>
      <c r="VVL50" s="43"/>
      <c r="VVM50" s="43"/>
      <c r="VVN50" s="43"/>
      <c r="VVO50" s="43"/>
      <c r="VVP50" s="43"/>
      <c r="VVQ50" s="43"/>
      <c r="VVR50" s="43"/>
      <c r="VVS50" s="43"/>
      <c r="VVT50" s="43"/>
      <c r="VVU50" s="43"/>
      <c r="VVV50" s="43"/>
      <c r="VVW50" s="43"/>
      <c r="VVX50" s="43"/>
      <c r="VVY50" s="43"/>
      <c r="VVZ50" s="43"/>
      <c r="VWA50" s="43"/>
      <c r="VWB50" s="43"/>
      <c r="VWC50" s="43"/>
      <c r="VWD50" s="43"/>
      <c r="VWE50" s="43"/>
      <c r="VWF50" s="43"/>
      <c r="VWG50" s="43"/>
      <c r="VWH50" s="43"/>
      <c r="VWI50" s="43"/>
      <c r="VWJ50" s="43"/>
      <c r="VWK50" s="43"/>
      <c r="VWL50" s="43"/>
      <c r="VWM50" s="43"/>
      <c r="VWN50" s="43"/>
      <c r="VWO50" s="43"/>
      <c r="VWP50" s="43"/>
      <c r="VWQ50" s="43"/>
      <c r="VWR50" s="43"/>
      <c r="VWS50" s="43"/>
      <c r="VWT50" s="43"/>
      <c r="VWU50" s="43"/>
      <c r="VWV50" s="43"/>
      <c r="VWW50" s="43"/>
      <c r="VWX50" s="43"/>
      <c r="VWY50" s="43"/>
      <c r="VWZ50" s="43"/>
      <c r="VXA50" s="43"/>
      <c r="VXB50" s="43"/>
      <c r="VXC50" s="43"/>
      <c r="VXD50" s="43"/>
      <c r="VXE50" s="43"/>
      <c r="VXF50" s="43"/>
      <c r="VXG50" s="43"/>
      <c r="VXH50" s="43"/>
      <c r="VXI50" s="43"/>
      <c r="VXJ50" s="43"/>
      <c r="VXK50" s="43"/>
      <c r="VXL50" s="43"/>
      <c r="VXM50" s="43"/>
      <c r="VXN50" s="43"/>
      <c r="VXO50" s="43"/>
      <c r="VXP50" s="43"/>
      <c r="VXQ50" s="43"/>
      <c r="VXR50" s="43"/>
      <c r="VXS50" s="43"/>
      <c r="VXT50" s="43"/>
      <c r="VXU50" s="43"/>
      <c r="VXV50" s="43"/>
      <c r="VXW50" s="43"/>
      <c r="VXX50" s="43"/>
      <c r="VXY50" s="43"/>
      <c r="VXZ50" s="43"/>
      <c r="VYA50" s="43"/>
      <c r="VYB50" s="43"/>
      <c r="VYC50" s="43"/>
      <c r="VYD50" s="43"/>
      <c r="VYE50" s="43"/>
      <c r="VYF50" s="43"/>
      <c r="VYG50" s="43"/>
      <c r="VYH50" s="43"/>
      <c r="VYI50" s="43"/>
      <c r="VYJ50" s="43"/>
      <c r="VYK50" s="43"/>
      <c r="VYL50" s="43"/>
      <c r="VYM50" s="43"/>
      <c r="VYN50" s="43"/>
      <c r="VYO50" s="43"/>
      <c r="VYP50" s="43"/>
      <c r="VYQ50" s="43"/>
      <c r="VYR50" s="43"/>
      <c r="VYS50" s="43"/>
      <c r="VYT50" s="43"/>
      <c r="VYU50" s="43"/>
      <c r="VYV50" s="43"/>
      <c r="VYW50" s="43"/>
      <c r="VYX50" s="43"/>
      <c r="VYY50" s="43"/>
      <c r="VYZ50" s="43"/>
      <c r="VZA50" s="43"/>
      <c r="VZB50" s="43"/>
      <c r="VZC50" s="43"/>
      <c r="VZD50" s="43"/>
      <c r="VZE50" s="43"/>
      <c r="VZF50" s="43"/>
      <c r="VZG50" s="43"/>
      <c r="VZH50" s="43"/>
      <c r="VZI50" s="43"/>
      <c r="VZJ50" s="43"/>
      <c r="VZK50" s="43"/>
      <c r="VZL50" s="43"/>
      <c r="VZM50" s="43"/>
      <c r="VZN50" s="43"/>
      <c r="VZO50" s="43"/>
      <c r="VZP50" s="43"/>
      <c r="VZQ50" s="43"/>
      <c r="VZR50" s="43"/>
      <c r="VZS50" s="43"/>
      <c r="VZT50" s="43"/>
      <c r="VZU50" s="43"/>
      <c r="VZV50" s="43"/>
      <c r="VZW50" s="43"/>
      <c r="VZX50" s="43"/>
      <c r="VZY50" s="43"/>
      <c r="VZZ50" s="43"/>
      <c r="WAA50" s="43"/>
      <c r="WAB50" s="43"/>
      <c r="WAC50" s="43"/>
      <c r="WAD50" s="43"/>
      <c r="WAE50" s="43"/>
      <c r="WAF50" s="43"/>
      <c r="WAG50" s="43"/>
      <c r="WAH50" s="43"/>
      <c r="WAI50" s="43"/>
      <c r="WAJ50" s="43"/>
      <c r="WAK50" s="43"/>
      <c r="WAL50" s="43"/>
      <c r="WAM50" s="43"/>
      <c r="WAN50" s="43"/>
      <c r="WAO50" s="43"/>
      <c r="WAP50" s="43"/>
      <c r="WAQ50" s="43"/>
      <c r="WAR50" s="43"/>
      <c r="WAS50" s="43"/>
      <c r="WAT50" s="43"/>
      <c r="WAU50" s="43"/>
      <c r="WAV50" s="43"/>
      <c r="WAW50" s="43"/>
      <c r="WAX50" s="43"/>
      <c r="WAY50" s="43"/>
      <c r="WAZ50" s="43"/>
      <c r="WBA50" s="43"/>
      <c r="WBB50" s="43"/>
      <c r="WBC50" s="43"/>
      <c r="WBD50" s="43"/>
      <c r="WBE50" s="43"/>
      <c r="WBF50" s="43"/>
      <c r="WBG50" s="43"/>
      <c r="WBH50" s="43"/>
      <c r="WBI50" s="43"/>
      <c r="WBJ50" s="43"/>
      <c r="WBK50" s="43"/>
      <c r="WBL50" s="43"/>
      <c r="WBM50" s="43"/>
      <c r="WBN50" s="43"/>
      <c r="WBO50" s="43"/>
      <c r="WBP50" s="43"/>
      <c r="WBQ50" s="43"/>
      <c r="WBR50" s="43"/>
      <c r="WBS50" s="43"/>
      <c r="WBT50" s="43"/>
      <c r="WBU50" s="43"/>
      <c r="WBV50" s="43"/>
      <c r="WBW50" s="43"/>
      <c r="WBX50" s="43"/>
      <c r="WBY50" s="43"/>
      <c r="WBZ50" s="43"/>
      <c r="WCA50" s="43"/>
      <c r="WCB50" s="43"/>
      <c r="WCC50" s="43"/>
      <c r="WCD50" s="43"/>
      <c r="WCE50" s="43"/>
      <c r="WCF50" s="43"/>
      <c r="WCG50" s="43"/>
      <c r="WCH50" s="43"/>
      <c r="WCI50" s="43"/>
      <c r="WCJ50" s="43"/>
      <c r="WCK50" s="43"/>
      <c r="WCL50" s="43"/>
      <c r="WCM50" s="43"/>
      <c r="WCN50" s="43"/>
      <c r="WCO50" s="43"/>
      <c r="WCP50" s="43"/>
      <c r="WCQ50" s="43"/>
      <c r="WCR50" s="43"/>
      <c r="WCS50" s="43"/>
      <c r="WCT50" s="43"/>
      <c r="WCU50" s="43"/>
      <c r="WCV50" s="43"/>
      <c r="WCW50" s="43"/>
      <c r="WCX50" s="43"/>
      <c r="WCY50" s="43"/>
      <c r="WCZ50" s="43"/>
      <c r="WDA50" s="43"/>
      <c r="WDB50" s="43"/>
      <c r="WDC50" s="43"/>
      <c r="WDD50" s="43"/>
      <c r="WDE50" s="43"/>
      <c r="WDF50" s="43"/>
      <c r="WDG50" s="43"/>
      <c r="WDH50" s="43"/>
      <c r="WDI50" s="43"/>
      <c r="WDJ50" s="43"/>
      <c r="WDK50" s="43"/>
      <c r="WDL50" s="43"/>
      <c r="WDM50" s="43"/>
      <c r="WDN50" s="43"/>
      <c r="WDO50" s="43"/>
      <c r="WDP50" s="43"/>
      <c r="WDQ50" s="43"/>
      <c r="WDR50" s="43"/>
      <c r="WDS50" s="43"/>
      <c r="WDT50" s="43"/>
      <c r="WDU50" s="43"/>
      <c r="WDV50" s="43"/>
      <c r="WDW50" s="43"/>
      <c r="WDX50" s="43"/>
      <c r="WDY50" s="43"/>
      <c r="WDZ50" s="43"/>
      <c r="WEA50" s="43"/>
      <c r="WEB50" s="43"/>
      <c r="WEC50" s="43"/>
      <c r="WED50" s="43"/>
      <c r="WEE50" s="43"/>
      <c r="WEF50" s="43"/>
      <c r="WEG50" s="43"/>
      <c r="WEH50" s="43"/>
      <c r="WEI50" s="43"/>
      <c r="WEJ50" s="43"/>
      <c r="WEK50" s="43"/>
      <c r="WEL50" s="43"/>
      <c r="WEM50" s="43"/>
      <c r="WEN50" s="43"/>
      <c r="WEO50" s="43"/>
      <c r="WEP50" s="43"/>
      <c r="WEQ50" s="43"/>
      <c r="WER50" s="43"/>
      <c r="WES50" s="43"/>
      <c r="WET50" s="43"/>
      <c r="WEU50" s="43"/>
      <c r="WEV50" s="43"/>
      <c r="WEW50" s="43"/>
      <c r="WEX50" s="43"/>
      <c r="WEY50" s="43"/>
      <c r="WEZ50" s="43"/>
      <c r="WFA50" s="43"/>
      <c r="WFB50" s="43"/>
      <c r="WFC50" s="43"/>
      <c r="WFD50" s="43"/>
      <c r="WFE50" s="43"/>
      <c r="WFF50" s="43"/>
      <c r="WFG50" s="43"/>
      <c r="WFH50" s="43"/>
      <c r="WFI50" s="43"/>
      <c r="WFJ50" s="43"/>
      <c r="WFK50" s="43"/>
      <c r="WFL50" s="43"/>
      <c r="WFM50" s="43"/>
      <c r="WFN50" s="43"/>
      <c r="WFO50" s="43"/>
      <c r="WFP50" s="43"/>
      <c r="WFQ50" s="43"/>
      <c r="WFR50" s="43"/>
      <c r="WFS50" s="43"/>
      <c r="WFT50" s="43"/>
      <c r="WFU50" s="43"/>
      <c r="WFV50" s="43"/>
      <c r="WFW50" s="43"/>
      <c r="WFX50" s="43"/>
      <c r="WFY50" s="43"/>
      <c r="WFZ50" s="43"/>
      <c r="WGA50" s="43"/>
      <c r="WGB50" s="43"/>
      <c r="WGC50" s="43"/>
      <c r="WGD50" s="43"/>
      <c r="WGE50" s="43"/>
      <c r="WGF50" s="43"/>
      <c r="WGG50" s="43"/>
      <c r="WGH50" s="43"/>
      <c r="WGI50" s="43"/>
      <c r="WGJ50" s="43"/>
      <c r="WGK50" s="43"/>
      <c r="WGL50" s="43"/>
      <c r="WGM50" s="43"/>
      <c r="WGN50" s="43"/>
      <c r="WGO50" s="43"/>
      <c r="WGP50" s="43"/>
      <c r="WGQ50" s="43"/>
      <c r="WGR50" s="43"/>
      <c r="WGS50" s="43"/>
      <c r="WGT50" s="43"/>
      <c r="WGU50" s="43"/>
      <c r="WGV50" s="43"/>
      <c r="WGW50" s="43"/>
      <c r="WGX50" s="43"/>
      <c r="WGY50" s="43"/>
      <c r="WGZ50" s="43"/>
      <c r="WHA50" s="43"/>
      <c r="WHB50" s="43"/>
      <c r="WHC50" s="43"/>
      <c r="WHD50" s="43"/>
      <c r="WHE50" s="43"/>
      <c r="WHF50" s="43"/>
      <c r="WHG50" s="43"/>
      <c r="WHH50" s="43"/>
      <c r="WHI50" s="43"/>
      <c r="WHJ50" s="43"/>
      <c r="WHK50" s="43"/>
      <c r="WHL50" s="43"/>
      <c r="WHM50" s="43"/>
      <c r="WHN50" s="43"/>
      <c r="WHO50" s="43"/>
      <c r="WHP50" s="43"/>
      <c r="WHQ50" s="43"/>
      <c r="WHR50" s="43"/>
      <c r="WHS50" s="43"/>
      <c r="WHT50" s="43"/>
      <c r="WHU50" s="43"/>
      <c r="WHV50" s="43"/>
      <c r="WHW50" s="43"/>
      <c r="WHX50" s="43"/>
      <c r="WHY50" s="43"/>
      <c r="WHZ50" s="43"/>
      <c r="WIA50" s="43"/>
      <c r="WIB50" s="43"/>
      <c r="WIC50" s="43"/>
      <c r="WID50" s="43"/>
      <c r="WIE50" s="43"/>
      <c r="WIF50" s="43"/>
      <c r="WIG50" s="43"/>
      <c r="WIH50" s="43"/>
      <c r="WII50" s="43"/>
      <c r="WIJ50" s="43"/>
      <c r="WIK50" s="43"/>
      <c r="WIL50" s="43"/>
      <c r="WIM50" s="43"/>
      <c r="WIN50" s="43"/>
      <c r="WIO50" s="43"/>
      <c r="WIP50" s="43"/>
      <c r="WIQ50" s="43"/>
      <c r="WIR50" s="43"/>
      <c r="WIS50" s="43"/>
      <c r="WIT50" s="43"/>
      <c r="WIU50" s="43"/>
      <c r="WIV50" s="43"/>
      <c r="WIW50" s="43"/>
      <c r="WIX50" s="43"/>
      <c r="WIY50" s="43"/>
      <c r="WIZ50" s="43"/>
      <c r="WJA50" s="43"/>
      <c r="WJB50" s="43"/>
      <c r="WJC50" s="43"/>
      <c r="WJD50" s="43"/>
      <c r="WJE50" s="43"/>
      <c r="WJF50" s="43"/>
      <c r="WJG50" s="43"/>
      <c r="WJH50" s="43"/>
      <c r="WJI50" s="43"/>
      <c r="WJJ50" s="43"/>
      <c r="WJK50" s="43"/>
      <c r="WJL50" s="43"/>
      <c r="WJM50" s="43"/>
      <c r="WJN50" s="43"/>
      <c r="WJO50" s="43"/>
      <c r="WJP50" s="43"/>
      <c r="WJQ50" s="43"/>
      <c r="WJR50" s="43"/>
      <c r="WJS50" s="43"/>
      <c r="WJT50" s="43"/>
      <c r="WJU50" s="43"/>
      <c r="WJV50" s="43"/>
      <c r="WJW50" s="43"/>
      <c r="WJX50" s="43"/>
      <c r="WJY50" s="43"/>
      <c r="WJZ50" s="43"/>
      <c r="WKA50" s="43"/>
      <c r="WKB50" s="43"/>
      <c r="WKC50" s="43"/>
      <c r="WKD50" s="43"/>
      <c r="WKE50" s="43"/>
      <c r="WKF50" s="43"/>
      <c r="WKG50" s="43"/>
      <c r="WKH50" s="43"/>
      <c r="WKI50" s="43"/>
      <c r="WKJ50" s="43"/>
      <c r="WKK50" s="43"/>
      <c r="WKL50" s="43"/>
      <c r="WKM50" s="43"/>
      <c r="WKN50" s="43"/>
      <c r="WKO50" s="43"/>
      <c r="WKP50" s="43"/>
      <c r="WKQ50" s="43"/>
      <c r="WKR50" s="43"/>
      <c r="WKS50" s="43"/>
      <c r="WKT50" s="43"/>
      <c r="WKU50" s="43"/>
      <c r="WKV50" s="43"/>
      <c r="WKW50" s="43"/>
      <c r="WKX50" s="43"/>
      <c r="WKY50" s="43"/>
      <c r="WKZ50" s="43"/>
      <c r="WLA50" s="43"/>
      <c r="WLB50" s="43"/>
      <c r="WLC50" s="43"/>
      <c r="WLD50" s="43"/>
      <c r="WLE50" s="43"/>
      <c r="WLF50" s="43"/>
      <c r="WLG50" s="43"/>
      <c r="WLH50" s="43"/>
      <c r="WLI50" s="43"/>
      <c r="WLJ50" s="43"/>
      <c r="WLK50" s="43"/>
      <c r="WLL50" s="43"/>
      <c r="WLM50" s="43"/>
      <c r="WLN50" s="43"/>
      <c r="WLO50" s="43"/>
      <c r="WLP50" s="43"/>
      <c r="WLQ50" s="43"/>
      <c r="WLR50" s="43"/>
      <c r="WLS50" s="43"/>
      <c r="WLT50" s="43"/>
      <c r="WLU50" s="43"/>
      <c r="WLV50" s="43"/>
      <c r="WLW50" s="43"/>
      <c r="WLX50" s="43"/>
      <c r="WLY50" s="43"/>
      <c r="WLZ50" s="43"/>
      <c r="WMA50" s="43"/>
      <c r="WMB50" s="43"/>
      <c r="WMC50" s="43"/>
      <c r="WMD50" s="43"/>
      <c r="WME50" s="43"/>
      <c r="WMF50" s="43"/>
      <c r="WMG50" s="43"/>
      <c r="WMH50" s="43"/>
      <c r="WMI50" s="43"/>
      <c r="WMJ50" s="43"/>
      <c r="WMK50" s="43"/>
      <c r="WML50" s="43"/>
      <c r="WMM50" s="43"/>
      <c r="WMN50" s="43"/>
      <c r="WMO50" s="43"/>
      <c r="WMP50" s="43"/>
      <c r="WMQ50" s="43"/>
      <c r="WMR50" s="43"/>
      <c r="WMS50" s="43"/>
      <c r="WMT50" s="43"/>
      <c r="WMU50" s="43"/>
      <c r="WMV50" s="43"/>
      <c r="WMW50" s="43"/>
      <c r="WMX50" s="43"/>
      <c r="WMY50" s="43"/>
      <c r="WMZ50" s="43"/>
      <c r="WNA50" s="43"/>
      <c r="WNB50" s="43"/>
      <c r="WNC50" s="43"/>
      <c r="WND50" s="43"/>
      <c r="WNE50" s="43"/>
      <c r="WNF50" s="43"/>
      <c r="WNG50" s="43"/>
      <c r="WNH50" s="43"/>
      <c r="WNI50" s="43"/>
      <c r="WNJ50" s="43"/>
      <c r="WNK50" s="43"/>
      <c r="WNL50" s="43"/>
      <c r="WNM50" s="43"/>
      <c r="WNN50" s="43"/>
      <c r="WNO50" s="43"/>
      <c r="WNP50" s="43"/>
      <c r="WNQ50" s="43"/>
      <c r="WNR50" s="43"/>
      <c r="WNS50" s="43"/>
      <c r="WNT50" s="43"/>
      <c r="WNU50" s="43"/>
      <c r="WNV50" s="43"/>
      <c r="WNW50" s="43"/>
      <c r="WNX50" s="43"/>
      <c r="WNY50" s="43"/>
      <c r="WNZ50" s="43"/>
      <c r="WOA50" s="43"/>
      <c r="WOB50" s="43"/>
      <c r="WOC50" s="43"/>
      <c r="WOD50" s="43"/>
      <c r="WOE50" s="43"/>
      <c r="WOF50" s="43"/>
      <c r="WOG50" s="43"/>
      <c r="WOH50" s="43"/>
      <c r="WOI50" s="43"/>
      <c r="WOJ50" s="43"/>
      <c r="WOK50" s="43"/>
      <c r="WOL50" s="43"/>
      <c r="WOM50" s="43"/>
      <c r="WON50" s="43"/>
      <c r="WOO50" s="43"/>
      <c r="WOP50" s="43"/>
      <c r="WOQ50" s="43"/>
      <c r="WOR50" s="43"/>
      <c r="WOS50" s="43"/>
      <c r="WOT50" s="43"/>
      <c r="WOU50" s="43"/>
      <c r="WOV50" s="43"/>
      <c r="WOW50" s="43"/>
      <c r="WOX50" s="43"/>
      <c r="WOY50" s="43"/>
      <c r="WOZ50" s="43"/>
      <c r="WPA50" s="43"/>
      <c r="WPB50" s="43"/>
      <c r="WPC50" s="43"/>
      <c r="WPD50" s="43"/>
      <c r="WPE50" s="43"/>
      <c r="WPF50" s="43"/>
      <c r="WPG50" s="43"/>
      <c r="WPH50" s="43"/>
      <c r="WPI50" s="43"/>
      <c r="WPJ50" s="43"/>
      <c r="WPK50" s="43"/>
      <c r="WPL50" s="43"/>
      <c r="WPM50" s="43"/>
      <c r="WPN50" s="43"/>
      <c r="WPO50" s="43"/>
      <c r="WPP50" s="43"/>
      <c r="WPQ50" s="43"/>
      <c r="WPR50" s="43"/>
      <c r="WPS50" s="43"/>
      <c r="WPT50" s="43"/>
      <c r="WPU50" s="43"/>
      <c r="WPV50" s="43"/>
      <c r="WPW50" s="43"/>
      <c r="WPX50" s="43"/>
      <c r="WPY50" s="43"/>
      <c r="WPZ50" s="43"/>
      <c r="WQA50" s="43"/>
      <c r="WQB50" s="43"/>
      <c r="WQC50" s="43"/>
      <c r="WQD50" s="43"/>
      <c r="WQE50" s="43"/>
      <c r="WQF50" s="43"/>
      <c r="WQG50" s="43"/>
      <c r="WQH50" s="43"/>
      <c r="WQI50" s="43"/>
      <c r="WQJ50" s="43"/>
      <c r="WQK50" s="43"/>
      <c r="WQL50" s="43"/>
      <c r="WQM50" s="43"/>
      <c r="WQN50" s="43"/>
      <c r="WQO50" s="43"/>
      <c r="WQP50" s="43"/>
      <c r="WQQ50" s="43"/>
      <c r="WQR50" s="43"/>
      <c r="WQS50" s="43"/>
      <c r="WQT50" s="43"/>
      <c r="WQU50" s="43"/>
      <c r="WQV50" s="43"/>
      <c r="WQW50" s="43"/>
      <c r="WQX50" s="43"/>
      <c r="WQY50" s="43"/>
      <c r="WQZ50" s="43"/>
      <c r="WRA50" s="43"/>
      <c r="WRB50" s="43"/>
      <c r="WRC50" s="43"/>
      <c r="WRD50" s="43"/>
      <c r="WRE50" s="43"/>
      <c r="WRF50" s="43"/>
      <c r="WRG50" s="43"/>
      <c r="WRH50" s="43"/>
      <c r="WRI50" s="43"/>
      <c r="WRJ50" s="43"/>
      <c r="WRK50" s="43"/>
      <c r="WRL50" s="43"/>
      <c r="WRM50" s="43"/>
      <c r="WRN50" s="43"/>
      <c r="WRO50" s="43"/>
      <c r="WRP50" s="43"/>
      <c r="WRQ50" s="43"/>
      <c r="WRR50" s="43"/>
      <c r="WRS50" s="43"/>
      <c r="WRT50" s="43"/>
      <c r="WRU50" s="43"/>
      <c r="WRV50" s="43"/>
      <c r="WRW50" s="43"/>
      <c r="WRX50" s="43"/>
      <c r="WRY50" s="43"/>
      <c r="WRZ50" s="43"/>
      <c r="WSA50" s="43"/>
      <c r="WSB50" s="43"/>
      <c r="WSC50" s="43"/>
      <c r="WSD50" s="43"/>
      <c r="WSE50" s="43"/>
      <c r="WSF50" s="43"/>
      <c r="WSG50" s="43"/>
      <c r="WSH50" s="43"/>
      <c r="WSI50" s="43"/>
      <c r="WSJ50" s="43"/>
      <c r="WSK50" s="43"/>
      <c r="WSL50" s="43"/>
      <c r="WSM50" s="43"/>
      <c r="WSN50" s="43"/>
      <c r="WSO50" s="43"/>
      <c r="WSP50" s="43"/>
      <c r="WSQ50" s="43"/>
      <c r="WSR50" s="43"/>
      <c r="WSS50" s="43"/>
      <c r="WST50" s="43"/>
      <c r="WSU50" s="43"/>
      <c r="WSV50" s="43"/>
      <c r="WSW50" s="43"/>
      <c r="WSX50" s="43"/>
      <c r="WSY50" s="43"/>
      <c r="WSZ50" s="43"/>
      <c r="WTA50" s="43"/>
      <c r="WTB50" s="43"/>
      <c r="WTC50" s="43"/>
      <c r="WTD50" s="43"/>
      <c r="WTE50" s="43"/>
      <c r="WTF50" s="43"/>
      <c r="WTG50" s="43"/>
      <c r="WTH50" s="43"/>
      <c r="WTI50" s="43"/>
      <c r="WTJ50" s="43"/>
      <c r="WTK50" s="43"/>
      <c r="WTL50" s="43"/>
      <c r="WTM50" s="43"/>
      <c r="WTN50" s="43"/>
      <c r="WTO50" s="43"/>
      <c r="WTP50" s="43"/>
      <c r="WTQ50" s="43"/>
      <c r="WTR50" s="43"/>
      <c r="WTS50" s="43"/>
      <c r="WTT50" s="43"/>
      <c r="WTU50" s="43"/>
      <c r="WTV50" s="43"/>
      <c r="WTW50" s="43"/>
      <c r="WTX50" s="43"/>
      <c r="WTY50" s="43"/>
      <c r="WTZ50" s="43"/>
      <c r="WUA50" s="43"/>
      <c r="WUB50" s="43"/>
      <c r="WUC50" s="43"/>
      <c r="WUD50" s="43"/>
      <c r="WUE50" s="43"/>
      <c r="WUF50" s="43"/>
      <c r="WUG50" s="43"/>
      <c r="WUH50" s="43"/>
      <c r="WUI50" s="43"/>
      <c r="WUJ50" s="43"/>
      <c r="WUK50" s="43"/>
      <c r="WUL50" s="43"/>
      <c r="WUM50" s="43"/>
      <c r="WUN50" s="43"/>
      <c r="WUO50" s="43"/>
      <c r="WUP50" s="43"/>
      <c r="WUQ50" s="43"/>
      <c r="WUR50" s="43"/>
      <c r="WUS50" s="43"/>
      <c r="WUT50" s="43"/>
      <c r="WUU50" s="43"/>
      <c r="WUV50" s="43"/>
      <c r="WUW50" s="43"/>
      <c r="WUX50" s="43"/>
      <c r="WUY50" s="43"/>
      <c r="WUZ50" s="43"/>
      <c r="WVA50" s="43"/>
      <c r="WVB50" s="43"/>
      <c r="WVC50" s="43"/>
      <c r="WVD50" s="43"/>
      <c r="WVE50" s="43"/>
      <c r="WVF50" s="43"/>
      <c r="WVG50" s="43"/>
      <c r="WVH50" s="43"/>
      <c r="WVI50" s="43"/>
      <c r="WVJ50" s="43"/>
      <c r="WVK50" s="43"/>
      <c r="WVL50" s="43"/>
      <c r="WVM50" s="43"/>
      <c r="WVN50" s="43"/>
      <c r="WVO50" s="43"/>
      <c r="WVP50" s="43"/>
      <c r="WVQ50" s="43"/>
      <c r="WVR50" s="43"/>
      <c r="WVS50" s="43"/>
      <c r="WVT50" s="43"/>
      <c r="WVU50" s="43"/>
      <c r="WVV50" s="43"/>
      <c r="WVW50" s="43"/>
      <c r="WVX50" s="43"/>
      <c r="WVY50" s="43"/>
      <c r="WVZ50" s="43"/>
      <c r="WWA50" s="43"/>
      <c r="WWB50" s="43"/>
      <c r="WWC50" s="43"/>
      <c r="WWD50" s="43"/>
      <c r="WWE50" s="43"/>
      <c r="WWF50" s="43"/>
      <c r="WWG50" s="43"/>
      <c r="WWH50" s="43"/>
      <c r="WWI50" s="43"/>
      <c r="WWJ50" s="43"/>
      <c r="WWK50" s="43"/>
      <c r="WWL50" s="43"/>
      <c r="WWM50" s="43"/>
      <c r="WWN50" s="43"/>
      <c r="WWO50" s="43"/>
      <c r="WWP50" s="43"/>
      <c r="WWQ50" s="43"/>
      <c r="WWR50" s="43"/>
      <c r="WWS50" s="43"/>
      <c r="WWT50" s="43"/>
      <c r="WWU50" s="43"/>
      <c r="WWV50" s="43"/>
      <c r="WWW50" s="43"/>
      <c r="WWX50" s="43"/>
      <c r="WWY50" s="43"/>
      <c r="WWZ50" s="43"/>
      <c r="WXA50" s="43"/>
      <c r="WXB50" s="43"/>
      <c r="WXC50" s="43"/>
      <c r="WXD50" s="43"/>
      <c r="WXE50" s="43"/>
      <c r="WXF50" s="43"/>
      <c r="WXG50" s="43"/>
      <c r="WXH50" s="43"/>
      <c r="WXI50" s="43"/>
      <c r="WXJ50" s="43"/>
      <c r="WXK50" s="43"/>
      <c r="WXL50" s="43"/>
      <c r="WXM50" s="43"/>
      <c r="WXN50" s="43"/>
      <c r="WXO50" s="43"/>
      <c r="WXP50" s="43"/>
      <c r="WXQ50" s="43"/>
      <c r="WXR50" s="43"/>
      <c r="WXS50" s="43"/>
      <c r="WXT50" s="43"/>
      <c r="WXU50" s="43"/>
      <c r="WXV50" s="43"/>
      <c r="WXW50" s="43"/>
      <c r="WXX50" s="43"/>
      <c r="WXY50" s="43"/>
      <c r="WXZ50" s="43"/>
      <c r="WYA50" s="43"/>
      <c r="WYB50" s="43"/>
      <c r="WYC50" s="43"/>
      <c r="WYD50" s="43"/>
      <c r="WYE50" s="43"/>
      <c r="WYF50" s="43"/>
      <c r="WYG50" s="43"/>
      <c r="WYH50" s="43"/>
      <c r="WYI50" s="43"/>
      <c r="WYJ50" s="43"/>
      <c r="WYK50" s="43"/>
      <c r="WYL50" s="43"/>
      <c r="WYM50" s="43"/>
      <c r="WYN50" s="43"/>
      <c r="WYO50" s="43"/>
      <c r="WYP50" s="43"/>
      <c r="WYQ50" s="43"/>
      <c r="WYR50" s="43"/>
      <c r="WYS50" s="43"/>
      <c r="WYT50" s="43"/>
      <c r="WYU50" s="43"/>
      <c r="WYV50" s="43"/>
      <c r="WYW50" s="43"/>
      <c r="WYX50" s="43"/>
      <c r="WYY50" s="43"/>
      <c r="WYZ50" s="43"/>
      <c r="WZA50" s="43"/>
      <c r="WZB50" s="43"/>
      <c r="WZC50" s="43"/>
      <c r="WZD50" s="43"/>
      <c r="WZE50" s="43"/>
      <c r="WZF50" s="43"/>
      <c r="WZG50" s="43"/>
      <c r="WZH50" s="43"/>
      <c r="WZI50" s="43"/>
      <c r="WZJ50" s="43"/>
      <c r="WZK50" s="43"/>
      <c r="WZL50" s="43"/>
      <c r="WZM50" s="43"/>
      <c r="WZN50" s="43"/>
      <c r="WZO50" s="43"/>
      <c r="WZP50" s="43"/>
      <c r="WZQ50" s="43"/>
      <c r="WZR50" s="43"/>
      <c r="WZS50" s="43"/>
      <c r="WZT50" s="43"/>
      <c r="WZU50" s="43"/>
      <c r="WZV50" s="43"/>
      <c r="WZW50" s="43"/>
      <c r="WZX50" s="43"/>
      <c r="WZY50" s="43"/>
      <c r="WZZ50" s="43"/>
      <c r="XAA50" s="43"/>
      <c r="XAB50" s="43"/>
      <c r="XAC50" s="43"/>
      <c r="XAD50" s="43"/>
      <c r="XAE50" s="43"/>
      <c r="XAF50" s="43"/>
      <c r="XAG50" s="43"/>
      <c r="XAH50" s="43"/>
      <c r="XAI50" s="43"/>
      <c r="XAJ50" s="43"/>
      <c r="XAK50" s="43"/>
      <c r="XAL50" s="43"/>
      <c r="XAM50" s="43"/>
      <c r="XAN50" s="43"/>
      <c r="XAO50" s="43"/>
      <c r="XAP50" s="43"/>
      <c r="XAQ50" s="43"/>
      <c r="XAR50" s="43"/>
      <c r="XAS50" s="43"/>
      <c r="XAT50" s="43"/>
      <c r="XAU50" s="43"/>
      <c r="XAV50" s="43"/>
      <c r="XAW50" s="43"/>
      <c r="XAX50" s="43"/>
      <c r="XAY50" s="43"/>
      <c r="XAZ50" s="43"/>
      <c r="XBA50" s="43"/>
      <c r="XBB50" s="43"/>
      <c r="XBC50" s="43"/>
      <c r="XBD50" s="43"/>
      <c r="XBE50" s="43"/>
      <c r="XBF50" s="43"/>
      <c r="XBG50" s="43"/>
      <c r="XBH50" s="43"/>
      <c r="XBI50" s="43"/>
      <c r="XBJ50" s="43"/>
      <c r="XBK50" s="43"/>
      <c r="XBL50" s="43"/>
      <c r="XBM50" s="43"/>
      <c r="XBN50" s="43"/>
      <c r="XBO50" s="43"/>
      <c r="XBP50" s="43"/>
      <c r="XBQ50" s="43"/>
      <c r="XBR50" s="43"/>
      <c r="XBS50" s="43"/>
      <c r="XBT50" s="43"/>
      <c r="XBU50" s="43"/>
      <c r="XBV50" s="43"/>
      <c r="XBW50" s="43"/>
      <c r="XBX50" s="43"/>
      <c r="XBY50" s="43"/>
      <c r="XBZ50" s="43"/>
      <c r="XCA50" s="43"/>
      <c r="XCB50" s="43"/>
      <c r="XCC50" s="43"/>
      <c r="XCD50" s="43"/>
      <c r="XCE50" s="43"/>
      <c r="XCF50" s="43"/>
      <c r="XCG50" s="43"/>
      <c r="XCH50" s="43"/>
      <c r="XCI50" s="43"/>
      <c r="XCJ50" s="43"/>
      <c r="XCK50" s="43"/>
      <c r="XCL50" s="43"/>
      <c r="XCM50" s="43"/>
      <c r="XCN50" s="43"/>
      <c r="XCO50" s="43"/>
      <c r="XCP50" s="43"/>
      <c r="XCQ50" s="43"/>
      <c r="XCR50" s="43"/>
      <c r="XCS50" s="43"/>
      <c r="XCT50" s="43"/>
      <c r="XCU50" s="43"/>
      <c r="XCV50" s="43"/>
      <c r="XCW50" s="43"/>
      <c r="XCX50" s="43"/>
      <c r="XCY50" s="43"/>
      <c r="XCZ50" s="43"/>
      <c r="XDA50" s="43"/>
      <c r="XDB50" s="43"/>
      <c r="XDC50" s="43"/>
      <c r="XDD50" s="43"/>
      <c r="XDE50" s="43"/>
      <c r="XDF50" s="43"/>
      <c r="XDG50" s="43"/>
      <c r="XDH50" s="43"/>
      <c r="XDI50" s="43"/>
      <c r="XDJ50" s="43"/>
      <c r="XDK50" s="43"/>
      <c r="XDL50" s="43"/>
      <c r="XDM50" s="43"/>
      <c r="XDN50" s="43"/>
      <c r="XDO50" s="43"/>
      <c r="XDP50" s="43"/>
      <c r="XDQ50" s="43"/>
      <c r="XDR50" s="43"/>
      <c r="XDS50" s="43"/>
      <c r="XDT50" s="43"/>
      <c r="XDU50" s="43"/>
      <c r="XDV50" s="43"/>
      <c r="XDW50" s="43"/>
      <c r="XDX50" s="43"/>
      <c r="XDY50" s="43"/>
      <c r="XDZ50" s="43"/>
      <c r="XEA50" s="43"/>
      <c r="XEB50" s="43"/>
      <c r="XEC50" s="43"/>
      <c r="XED50" s="43"/>
      <c r="XEE50" s="43"/>
      <c r="XEF50" s="43"/>
      <c r="XEG50" s="43"/>
      <c r="XEH50" s="43"/>
      <c r="XEI50" s="43"/>
      <c r="XEJ50" s="43"/>
      <c r="XEK50" s="43"/>
      <c r="XEL50" s="43"/>
      <c r="XEM50" s="43"/>
      <c r="XEN50" s="43"/>
      <c r="XEO50" s="43"/>
      <c r="XEP50" s="43"/>
      <c r="XEQ50" s="43"/>
      <c r="XER50" s="43"/>
      <c r="XES50" s="43"/>
      <c r="XET50" s="43"/>
      <c r="XEU50" s="43"/>
      <c r="XEV50" s="43"/>
      <c r="XEW50" s="43"/>
      <c r="XEX50" s="43"/>
      <c r="XEY50" s="43"/>
      <c r="XEZ50" s="43"/>
      <c r="XFA50" s="43"/>
      <c r="XFB50" s="43"/>
      <c r="XFC50" s="43"/>
      <c r="XFD50" s="43"/>
    </row>
    <row r="51" s="43" customFormat="1" spans="1:129">
      <c r="A51" s="51"/>
      <c r="B51" s="52" t="s">
        <v>126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0</v>
      </c>
      <c r="BA51" s="52">
        <v>0</v>
      </c>
      <c r="BB51" s="52">
        <v>0</v>
      </c>
      <c r="BC51" s="52">
        <v>0</v>
      </c>
      <c r="BD51" s="52">
        <v>0</v>
      </c>
      <c r="BE51" s="52">
        <v>0</v>
      </c>
      <c r="BF51" s="52">
        <v>0</v>
      </c>
      <c r="BG51" s="52">
        <v>0</v>
      </c>
      <c r="BH51" s="52">
        <v>0</v>
      </c>
      <c r="BI51" s="52">
        <v>0</v>
      </c>
      <c r="BJ51" s="52">
        <v>0</v>
      </c>
      <c r="BK51" s="52">
        <v>0</v>
      </c>
      <c r="BL51" s="52">
        <v>0</v>
      </c>
      <c r="BM51" s="52">
        <v>0</v>
      </c>
      <c r="BN51" s="52">
        <v>0</v>
      </c>
      <c r="BO51" s="52">
        <v>0</v>
      </c>
      <c r="BP51" s="52">
        <v>0</v>
      </c>
      <c r="BQ51" s="52">
        <v>0</v>
      </c>
      <c r="BR51" s="52">
        <v>0</v>
      </c>
      <c r="BS51" s="52">
        <v>0</v>
      </c>
      <c r="BT51" s="52">
        <v>0</v>
      </c>
      <c r="BU51" s="52">
        <v>0</v>
      </c>
      <c r="BV51" s="52">
        <v>0</v>
      </c>
      <c r="BW51" s="52">
        <v>0</v>
      </c>
      <c r="BX51" s="52">
        <v>0</v>
      </c>
      <c r="BY51" s="52">
        <v>0</v>
      </c>
      <c r="BZ51" s="52">
        <v>0</v>
      </c>
      <c r="CA51" s="52">
        <v>0</v>
      </c>
      <c r="CB51" s="52">
        <v>0</v>
      </c>
      <c r="CC51" s="52">
        <v>0</v>
      </c>
      <c r="CD51" s="52">
        <v>0</v>
      </c>
      <c r="CE51" s="52">
        <v>0</v>
      </c>
      <c r="CF51" s="52">
        <v>0</v>
      </c>
      <c r="CG51" s="52">
        <v>0</v>
      </c>
      <c r="CH51" s="52">
        <v>0</v>
      </c>
      <c r="CI51" s="52">
        <v>0</v>
      </c>
      <c r="CJ51" s="52">
        <v>0</v>
      </c>
      <c r="CK51" s="52">
        <v>0</v>
      </c>
      <c r="CL51" s="52">
        <v>0</v>
      </c>
      <c r="CM51" s="52">
        <v>0</v>
      </c>
      <c r="CN51" s="52">
        <v>0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0</v>
      </c>
      <c r="CW51" s="52">
        <v>0</v>
      </c>
      <c r="CX51" s="52">
        <v>0</v>
      </c>
      <c r="CY51" s="52">
        <v>0</v>
      </c>
      <c r="CZ51" s="52">
        <v>0</v>
      </c>
      <c r="DA51" s="52">
        <v>0</v>
      </c>
      <c r="DB51" s="52">
        <v>0</v>
      </c>
      <c r="DC51" s="52">
        <v>0</v>
      </c>
      <c r="DD51" s="52">
        <v>0</v>
      </c>
      <c r="DE51" s="52">
        <v>0</v>
      </c>
      <c r="DF51" s="52">
        <v>0</v>
      </c>
      <c r="DG51" s="52">
        <v>0</v>
      </c>
      <c r="DH51" s="52">
        <v>0</v>
      </c>
      <c r="DI51" s="52">
        <v>0</v>
      </c>
      <c r="DJ51" s="52">
        <v>0</v>
      </c>
      <c r="DK51" s="52">
        <v>0</v>
      </c>
      <c r="DL51" s="52">
        <v>0</v>
      </c>
      <c r="DM51" s="52">
        <v>0</v>
      </c>
      <c r="DN51" s="52">
        <v>0</v>
      </c>
      <c r="DO51" s="52">
        <v>0</v>
      </c>
      <c r="DP51" s="52">
        <v>0</v>
      </c>
      <c r="DQ51" s="52">
        <v>0</v>
      </c>
      <c r="DR51" s="52">
        <v>0</v>
      </c>
      <c r="DS51" s="43">
        <v>0</v>
      </c>
      <c r="DT51" s="43">
        <v>0</v>
      </c>
      <c r="DU51" s="43">
        <v>0</v>
      </c>
      <c r="DV51" s="43">
        <v>0</v>
      </c>
      <c r="DW51" s="43">
        <v>0</v>
      </c>
      <c r="DX51" s="43">
        <v>0</v>
      </c>
      <c r="DY51" s="43">
        <v>0</v>
      </c>
    </row>
    <row r="52" s="43" customFormat="1" spans="1:129">
      <c r="A52" s="51"/>
      <c r="B52" s="52" t="s">
        <v>127</v>
      </c>
      <c r="C52" s="52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2">
        <v>0</v>
      </c>
      <c r="N52" s="52">
        <v>0</v>
      </c>
      <c r="O52" s="52">
        <v>0</v>
      </c>
      <c r="P52" s="52">
        <v>0</v>
      </c>
      <c r="Q52" s="52">
        <v>0</v>
      </c>
      <c r="R52" s="52">
        <v>0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  <c r="AJ52" s="52">
        <v>0</v>
      </c>
      <c r="AK52" s="52">
        <v>0</v>
      </c>
      <c r="AL52" s="52">
        <v>0</v>
      </c>
      <c r="AM52" s="52">
        <v>0</v>
      </c>
      <c r="AN52" s="52">
        <v>0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2">
        <v>0</v>
      </c>
      <c r="BA52" s="52">
        <v>0</v>
      </c>
      <c r="BB52" s="52">
        <v>0</v>
      </c>
      <c r="BC52" s="52">
        <v>0</v>
      </c>
      <c r="BD52" s="52">
        <v>0</v>
      </c>
      <c r="BE52" s="52">
        <v>0</v>
      </c>
      <c r="BF52" s="52">
        <v>0</v>
      </c>
      <c r="BG52" s="52">
        <v>0</v>
      </c>
      <c r="BH52" s="52">
        <v>0</v>
      </c>
      <c r="BI52" s="52">
        <v>0</v>
      </c>
      <c r="BJ52" s="52">
        <v>0</v>
      </c>
      <c r="BK52" s="52">
        <v>0</v>
      </c>
      <c r="BL52" s="52">
        <v>0</v>
      </c>
      <c r="BM52" s="52">
        <v>0</v>
      </c>
      <c r="BN52" s="52">
        <v>0</v>
      </c>
      <c r="BO52" s="52">
        <v>0</v>
      </c>
      <c r="BP52" s="52">
        <v>0</v>
      </c>
      <c r="BQ52" s="52">
        <v>0</v>
      </c>
      <c r="BR52" s="52">
        <v>0</v>
      </c>
      <c r="BS52" s="52">
        <v>0</v>
      </c>
      <c r="BT52" s="52">
        <v>0</v>
      </c>
      <c r="BU52" s="52">
        <v>0</v>
      </c>
      <c r="BV52" s="52">
        <v>0</v>
      </c>
      <c r="BW52" s="52">
        <v>0</v>
      </c>
      <c r="BX52" s="52">
        <v>0</v>
      </c>
      <c r="BY52" s="52">
        <v>0</v>
      </c>
      <c r="BZ52" s="52">
        <v>0</v>
      </c>
      <c r="CA52" s="52">
        <v>0</v>
      </c>
      <c r="CB52" s="52">
        <v>0</v>
      </c>
      <c r="CC52" s="52">
        <v>0</v>
      </c>
      <c r="CD52" s="52">
        <v>0</v>
      </c>
      <c r="CE52" s="52">
        <v>0</v>
      </c>
      <c r="CF52" s="52">
        <v>0</v>
      </c>
      <c r="CG52" s="52">
        <v>0</v>
      </c>
      <c r="CH52" s="52">
        <v>0</v>
      </c>
      <c r="CI52" s="52">
        <v>0</v>
      </c>
      <c r="CJ52" s="52">
        <v>0</v>
      </c>
      <c r="CK52" s="52">
        <v>0</v>
      </c>
      <c r="CL52" s="52">
        <v>0</v>
      </c>
      <c r="CM52" s="52">
        <v>0</v>
      </c>
      <c r="CN52" s="52">
        <v>0</v>
      </c>
      <c r="CO52" s="52">
        <v>0</v>
      </c>
      <c r="CP52" s="52">
        <v>0</v>
      </c>
      <c r="CQ52" s="52">
        <v>0</v>
      </c>
      <c r="CR52" s="52">
        <v>0</v>
      </c>
      <c r="CS52" s="52">
        <v>0</v>
      </c>
      <c r="CT52" s="52">
        <v>0</v>
      </c>
      <c r="CU52" s="52">
        <v>0</v>
      </c>
      <c r="CV52" s="52">
        <v>0</v>
      </c>
      <c r="CW52" s="52">
        <v>0</v>
      </c>
      <c r="CX52" s="52">
        <v>0</v>
      </c>
      <c r="CY52" s="52">
        <v>0</v>
      </c>
      <c r="CZ52" s="52">
        <v>0</v>
      </c>
      <c r="DA52" s="52">
        <v>0</v>
      </c>
      <c r="DB52" s="52">
        <v>0</v>
      </c>
      <c r="DC52" s="52">
        <v>0</v>
      </c>
      <c r="DD52" s="52">
        <v>0</v>
      </c>
      <c r="DE52" s="52">
        <v>0</v>
      </c>
      <c r="DF52" s="52">
        <v>0</v>
      </c>
      <c r="DG52" s="52">
        <v>0</v>
      </c>
      <c r="DH52" s="52">
        <v>0</v>
      </c>
      <c r="DI52" s="52">
        <v>0</v>
      </c>
      <c r="DJ52" s="52">
        <v>0</v>
      </c>
      <c r="DK52" s="52">
        <v>0</v>
      </c>
      <c r="DL52" s="52">
        <v>0</v>
      </c>
      <c r="DM52" s="52">
        <v>0</v>
      </c>
      <c r="DN52" s="52">
        <v>0</v>
      </c>
      <c r="DO52" s="52">
        <v>0</v>
      </c>
      <c r="DP52" s="52">
        <v>0</v>
      </c>
      <c r="DQ52" s="52">
        <v>0</v>
      </c>
      <c r="DR52" s="52">
        <v>0</v>
      </c>
      <c r="DS52" s="43">
        <v>0</v>
      </c>
      <c r="DT52" s="43">
        <v>0</v>
      </c>
      <c r="DU52" s="43">
        <v>0</v>
      </c>
      <c r="DV52" s="43">
        <v>0</v>
      </c>
      <c r="DW52" s="43">
        <v>0</v>
      </c>
      <c r="DX52" s="43">
        <v>0</v>
      </c>
      <c r="DY52" s="43">
        <v>0</v>
      </c>
    </row>
    <row r="53" s="43" customFormat="1" spans="1:129">
      <c r="A53" s="51"/>
      <c r="B53" s="52" t="s">
        <v>128</v>
      </c>
      <c r="C53" s="52">
        <v>52500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52500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</v>
      </c>
      <c r="AL53" s="52">
        <v>0</v>
      </c>
      <c r="AM53" s="52">
        <v>0</v>
      </c>
      <c r="AN53" s="52">
        <v>0</v>
      </c>
      <c r="AO53" s="52">
        <v>0</v>
      </c>
      <c r="AP53" s="52">
        <v>0</v>
      </c>
      <c r="AQ53" s="52">
        <v>0</v>
      </c>
      <c r="AR53" s="52">
        <v>0</v>
      </c>
      <c r="AS53" s="52"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2">
        <v>0</v>
      </c>
      <c r="BA53" s="52">
        <v>0</v>
      </c>
      <c r="BB53" s="52">
        <v>0</v>
      </c>
      <c r="BC53" s="52">
        <v>0</v>
      </c>
      <c r="BD53" s="52">
        <v>0</v>
      </c>
      <c r="BE53" s="52">
        <v>0</v>
      </c>
      <c r="BF53" s="52">
        <v>0</v>
      </c>
      <c r="BG53" s="52">
        <v>0</v>
      </c>
      <c r="BH53" s="52">
        <v>0</v>
      </c>
      <c r="BI53" s="52">
        <v>0</v>
      </c>
      <c r="BJ53" s="52">
        <v>0</v>
      </c>
      <c r="BK53" s="52">
        <v>0</v>
      </c>
      <c r="BL53" s="52">
        <v>0</v>
      </c>
      <c r="BM53" s="52">
        <v>0</v>
      </c>
      <c r="BN53" s="52">
        <v>0</v>
      </c>
      <c r="BO53" s="52">
        <v>0</v>
      </c>
      <c r="BP53" s="52">
        <v>0</v>
      </c>
      <c r="BQ53" s="52">
        <v>0</v>
      </c>
      <c r="BR53" s="52">
        <v>0</v>
      </c>
      <c r="BS53" s="52">
        <v>0</v>
      </c>
      <c r="BT53" s="52">
        <v>0</v>
      </c>
      <c r="BU53" s="52">
        <v>0</v>
      </c>
      <c r="BV53" s="52">
        <v>0</v>
      </c>
      <c r="BW53" s="52">
        <v>0</v>
      </c>
      <c r="BX53" s="52">
        <v>0</v>
      </c>
      <c r="BY53" s="52">
        <v>0</v>
      </c>
      <c r="BZ53" s="52">
        <v>0</v>
      </c>
      <c r="CA53" s="52">
        <v>0</v>
      </c>
      <c r="CB53" s="52">
        <v>0</v>
      </c>
      <c r="CC53" s="52">
        <v>0</v>
      </c>
      <c r="CD53" s="52">
        <v>0</v>
      </c>
      <c r="CE53" s="52">
        <v>0</v>
      </c>
      <c r="CF53" s="52">
        <v>0</v>
      </c>
      <c r="CG53" s="52">
        <v>0</v>
      </c>
      <c r="CH53" s="52">
        <v>0</v>
      </c>
      <c r="CI53" s="52">
        <v>0</v>
      </c>
      <c r="CJ53" s="52">
        <v>0</v>
      </c>
      <c r="CK53" s="52">
        <v>0</v>
      </c>
      <c r="CL53" s="52">
        <v>0</v>
      </c>
      <c r="CM53" s="52">
        <v>0</v>
      </c>
      <c r="CN53" s="52">
        <v>0</v>
      </c>
      <c r="CO53" s="52">
        <v>0</v>
      </c>
      <c r="CP53" s="52">
        <v>0</v>
      </c>
      <c r="CQ53" s="52">
        <v>0</v>
      </c>
      <c r="CR53" s="52">
        <v>0</v>
      </c>
      <c r="CS53" s="52">
        <v>0</v>
      </c>
      <c r="CT53" s="52">
        <v>0</v>
      </c>
      <c r="CU53" s="52">
        <v>0</v>
      </c>
      <c r="CV53" s="52">
        <v>0</v>
      </c>
      <c r="CW53" s="52">
        <v>0</v>
      </c>
      <c r="CX53" s="52">
        <v>0</v>
      </c>
      <c r="CY53" s="52">
        <v>0</v>
      </c>
      <c r="CZ53" s="52">
        <v>0</v>
      </c>
      <c r="DA53" s="52">
        <v>0</v>
      </c>
      <c r="DB53" s="52">
        <v>0</v>
      </c>
      <c r="DC53" s="52">
        <v>0</v>
      </c>
      <c r="DD53" s="52">
        <v>0</v>
      </c>
      <c r="DE53" s="52">
        <v>0</v>
      </c>
      <c r="DF53" s="52">
        <v>0</v>
      </c>
      <c r="DG53" s="52">
        <v>0</v>
      </c>
      <c r="DH53" s="52">
        <v>0</v>
      </c>
      <c r="DI53" s="52">
        <v>0</v>
      </c>
      <c r="DJ53" s="52">
        <v>0</v>
      </c>
      <c r="DK53" s="52">
        <v>0</v>
      </c>
      <c r="DL53" s="52">
        <v>0</v>
      </c>
      <c r="DM53" s="52">
        <v>0</v>
      </c>
      <c r="DN53" s="52">
        <v>0</v>
      </c>
      <c r="DO53" s="52">
        <v>0</v>
      </c>
      <c r="DP53" s="52">
        <v>0</v>
      </c>
      <c r="DQ53" s="52">
        <v>0</v>
      </c>
      <c r="DR53" s="52">
        <v>0</v>
      </c>
      <c r="DS53" s="43">
        <v>0</v>
      </c>
      <c r="DT53" s="43">
        <v>0</v>
      </c>
      <c r="DU53" s="43">
        <v>0</v>
      </c>
      <c r="DV53" s="43">
        <v>0</v>
      </c>
      <c r="DW53" s="43">
        <v>0</v>
      </c>
      <c r="DX53" s="43">
        <v>0</v>
      </c>
      <c r="DY53" s="43">
        <v>0</v>
      </c>
    </row>
    <row r="54" s="43" customFormat="1" spans="1:129">
      <c r="A54" s="51"/>
      <c r="B54" s="52" t="s">
        <v>129</v>
      </c>
      <c r="C54" s="52">
        <v>27144.66</v>
      </c>
      <c r="D54" s="52">
        <v>0</v>
      </c>
      <c r="E54" s="52">
        <v>0</v>
      </c>
      <c r="F54" s="52">
        <v>0</v>
      </c>
      <c r="G54" s="52">
        <v>0</v>
      </c>
      <c r="H54" s="52">
        <v>0</v>
      </c>
      <c r="I54" s="52">
        <v>0</v>
      </c>
      <c r="J54" s="52">
        <v>8959.77</v>
      </c>
      <c r="K54" s="52">
        <v>0</v>
      </c>
      <c r="L54" s="52">
        <v>0</v>
      </c>
      <c r="M54" s="52">
        <v>0</v>
      </c>
      <c r="N54" s="52">
        <v>0</v>
      </c>
      <c r="O54" s="52">
        <v>0</v>
      </c>
      <c r="P54" s="52">
        <v>0</v>
      </c>
      <c r="Q54" s="52">
        <v>0</v>
      </c>
      <c r="R54" s="52">
        <v>0</v>
      </c>
      <c r="S54" s="52">
        <v>0</v>
      </c>
      <c r="T54" s="52">
        <v>0</v>
      </c>
      <c r="U54" s="52">
        <v>18184.89</v>
      </c>
      <c r="V54" s="52">
        <v>0</v>
      </c>
      <c r="W54" s="52">
        <v>0</v>
      </c>
      <c r="X54" s="52">
        <v>0</v>
      </c>
      <c r="Y54" s="52">
        <v>0</v>
      </c>
      <c r="Z54" s="52">
        <v>0</v>
      </c>
      <c r="AA54" s="52">
        <v>0</v>
      </c>
      <c r="AB54" s="52">
        <v>0</v>
      </c>
      <c r="AC54" s="52">
        <v>0</v>
      </c>
      <c r="AD54" s="52">
        <v>0</v>
      </c>
      <c r="AE54" s="52">
        <v>0</v>
      </c>
      <c r="AF54" s="52">
        <v>0</v>
      </c>
      <c r="AG54" s="52">
        <v>0</v>
      </c>
      <c r="AH54" s="52">
        <v>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0</v>
      </c>
      <c r="AQ54" s="52">
        <v>0</v>
      </c>
      <c r="AR54" s="52">
        <v>0</v>
      </c>
      <c r="AS54" s="52">
        <v>0</v>
      </c>
      <c r="AT54" s="52">
        <v>0</v>
      </c>
      <c r="AU54" s="52">
        <v>18184.89</v>
      </c>
      <c r="AV54" s="52">
        <v>1213.59</v>
      </c>
      <c r="AW54" s="52">
        <v>0</v>
      </c>
      <c r="AX54" s="52">
        <v>1708.73</v>
      </c>
      <c r="AY54" s="52">
        <v>0</v>
      </c>
      <c r="AZ54" s="52">
        <v>0</v>
      </c>
      <c r="BA54" s="52">
        <v>0</v>
      </c>
      <c r="BB54" s="52">
        <v>960</v>
      </c>
      <c r="BC54" s="52">
        <v>0</v>
      </c>
      <c r="BD54" s="52">
        <v>0</v>
      </c>
      <c r="BE54" s="52">
        <v>1944</v>
      </c>
      <c r="BF54" s="52">
        <v>0</v>
      </c>
      <c r="BG54" s="52">
        <v>0</v>
      </c>
      <c r="BH54" s="52">
        <v>0</v>
      </c>
      <c r="BI54" s="52">
        <v>0</v>
      </c>
      <c r="BJ54" s="52">
        <v>2744</v>
      </c>
      <c r="BK54" s="52">
        <v>0</v>
      </c>
      <c r="BL54" s="52">
        <v>0</v>
      </c>
      <c r="BM54" s="52">
        <v>0</v>
      </c>
      <c r="BN54" s="52">
        <v>0</v>
      </c>
      <c r="BO54" s="52">
        <v>3109</v>
      </c>
      <c r="BP54" s="52">
        <v>0</v>
      </c>
      <c r="BQ54" s="52">
        <v>0</v>
      </c>
      <c r="BR54" s="52">
        <v>0</v>
      </c>
      <c r="BS54" s="52">
        <v>0</v>
      </c>
      <c r="BT54" s="52">
        <v>0</v>
      </c>
      <c r="BU54" s="52">
        <v>0</v>
      </c>
      <c r="BV54" s="52">
        <v>0</v>
      </c>
      <c r="BW54" s="52">
        <v>0</v>
      </c>
      <c r="BX54" s="52">
        <v>0</v>
      </c>
      <c r="BY54" s="52">
        <v>311.01</v>
      </c>
      <c r="BZ54" s="52">
        <v>0</v>
      </c>
      <c r="CA54" s="52">
        <v>0</v>
      </c>
      <c r="CB54" s="52">
        <v>2832</v>
      </c>
      <c r="CC54" s="52">
        <v>0</v>
      </c>
      <c r="CD54" s="52">
        <v>1514.56</v>
      </c>
      <c r="CE54" s="52">
        <v>0</v>
      </c>
      <c r="CF54" s="52">
        <v>0</v>
      </c>
      <c r="CG54" s="52">
        <v>0</v>
      </c>
      <c r="CH54" s="52">
        <v>0</v>
      </c>
      <c r="CI54" s="52">
        <v>0</v>
      </c>
      <c r="CJ54" s="52">
        <v>0</v>
      </c>
      <c r="CK54" s="52">
        <v>0</v>
      </c>
      <c r="CL54" s="52">
        <v>0</v>
      </c>
      <c r="CM54" s="52">
        <v>0</v>
      </c>
      <c r="CN54" s="52">
        <v>288</v>
      </c>
      <c r="CO54" s="52">
        <v>0</v>
      </c>
      <c r="CP54" s="52">
        <v>0</v>
      </c>
      <c r="CQ54" s="52">
        <v>0</v>
      </c>
      <c r="CR54" s="52">
        <v>0</v>
      </c>
      <c r="CS54" s="52">
        <v>0</v>
      </c>
      <c r="CT54" s="52">
        <v>0</v>
      </c>
      <c r="CU54" s="52">
        <v>0</v>
      </c>
      <c r="CV54" s="52">
        <v>0</v>
      </c>
      <c r="CW54" s="52">
        <v>0</v>
      </c>
      <c r="CX54" s="52">
        <v>0</v>
      </c>
      <c r="CY54" s="52">
        <v>0</v>
      </c>
      <c r="CZ54" s="52">
        <v>0</v>
      </c>
      <c r="DA54" s="52">
        <v>0</v>
      </c>
      <c r="DB54" s="52">
        <v>0</v>
      </c>
      <c r="DC54" s="52">
        <v>0</v>
      </c>
      <c r="DD54" s="52">
        <v>0</v>
      </c>
      <c r="DE54" s="52">
        <v>0</v>
      </c>
      <c r="DF54" s="52">
        <v>0</v>
      </c>
      <c r="DG54" s="52">
        <v>480</v>
      </c>
      <c r="DH54" s="52">
        <v>0</v>
      </c>
      <c r="DI54" s="52">
        <v>0</v>
      </c>
      <c r="DJ54" s="52">
        <v>0</v>
      </c>
      <c r="DK54" s="52">
        <v>0</v>
      </c>
      <c r="DL54" s="52">
        <v>0</v>
      </c>
      <c r="DM54" s="52">
        <v>1080</v>
      </c>
      <c r="DN54" s="52">
        <v>0</v>
      </c>
      <c r="DO54" s="52">
        <v>0</v>
      </c>
      <c r="DP54" s="52">
        <v>0</v>
      </c>
      <c r="DQ54" s="52">
        <v>0</v>
      </c>
      <c r="DR54" s="52">
        <v>0</v>
      </c>
      <c r="DS54" s="43">
        <v>0</v>
      </c>
      <c r="DT54" s="43">
        <v>0</v>
      </c>
      <c r="DU54" s="43">
        <v>0</v>
      </c>
      <c r="DV54" s="43">
        <v>0</v>
      </c>
      <c r="DW54" s="43">
        <v>0</v>
      </c>
      <c r="DX54" s="43">
        <v>0</v>
      </c>
      <c r="DY54" s="43">
        <v>0</v>
      </c>
    </row>
    <row r="55" s="43" customFormat="1" spans="1:129">
      <c r="A55" s="51"/>
      <c r="B55" s="52" t="s">
        <v>130</v>
      </c>
      <c r="C55" s="52">
        <v>0</v>
      </c>
      <c r="D55" s="52">
        <v>0</v>
      </c>
      <c r="E55" s="52">
        <v>0</v>
      </c>
      <c r="F55" s="52"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2">
        <v>0</v>
      </c>
      <c r="N55" s="52">
        <v>0</v>
      </c>
      <c r="O55" s="52">
        <v>0</v>
      </c>
      <c r="P55" s="52">
        <v>0</v>
      </c>
      <c r="Q55" s="52">
        <v>0</v>
      </c>
      <c r="R55" s="52">
        <v>0</v>
      </c>
      <c r="S55" s="52">
        <v>0</v>
      </c>
      <c r="T55" s="52">
        <v>0</v>
      </c>
      <c r="U55" s="52">
        <v>0</v>
      </c>
      <c r="V55" s="52">
        <v>0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0</v>
      </c>
      <c r="AM55" s="52">
        <v>0</v>
      </c>
      <c r="AN55" s="52">
        <v>0</v>
      </c>
      <c r="AO55" s="52">
        <v>0</v>
      </c>
      <c r="AP55" s="52">
        <v>0</v>
      </c>
      <c r="AQ55" s="52">
        <v>0</v>
      </c>
      <c r="AR55" s="52">
        <v>0</v>
      </c>
      <c r="AS55" s="52"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2">
        <v>0</v>
      </c>
      <c r="BA55" s="52">
        <v>0</v>
      </c>
      <c r="BB55" s="52">
        <v>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0</v>
      </c>
      <c r="BL55" s="52">
        <v>0</v>
      </c>
      <c r="BM55" s="52">
        <v>0</v>
      </c>
      <c r="BN55" s="52">
        <v>0</v>
      </c>
      <c r="BO55" s="52">
        <v>0</v>
      </c>
      <c r="BP55" s="52">
        <v>0</v>
      </c>
      <c r="BQ55" s="52">
        <v>0</v>
      </c>
      <c r="BR55" s="52">
        <v>0</v>
      </c>
      <c r="BS55" s="52">
        <v>0</v>
      </c>
      <c r="BT55" s="52">
        <v>0</v>
      </c>
      <c r="BU55" s="52">
        <v>0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2">
        <v>0</v>
      </c>
      <c r="CF55" s="52">
        <v>0</v>
      </c>
      <c r="CG55" s="52">
        <v>0</v>
      </c>
      <c r="CH55" s="52">
        <v>0</v>
      </c>
      <c r="CI55" s="52">
        <v>0</v>
      </c>
      <c r="CJ55" s="52">
        <v>0</v>
      </c>
      <c r="CK55" s="52">
        <v>0</v>
      </c>
      <c r="CL55" s="52">
        <v>0</v>
      </c>
      <c r="CM55" s="52">
        <v>0</v>
      </c>
      <c r="CN55" s="52">
        <v>0</v>
      </c>
      <c r="CO55" s="52">
        <v>0</v>
      </c>
      <c r="CP55" s="52">
        <v>0</v>
      </c>
      <c r="CQ55" s="52">
        <v>0</v>
      </c>
      <c r="CR55" s="52">
        <v>0</v>
      </c>
      <c r="CS55" s="52">
        <v>0</v>
      </c>
      <c r="CT55" s="52">
        <v>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0</v>
      </c>
      <c r="DG55" s="52">
        <v>0</v>
      </c>
      <c r="DH55" s="52">
        <v>0</v>
      </c>
      <c r="DI55" s="52">
        <v>0</v>
      </c>
      <c r="DJ55" s="52">
        <v>0</v>
      </c>
      <c r="DK55" s="52">
        <v>0</v>
      </c>
      <c r="DL55" s="52">
        <v>0</v>
      </c>
      <c r="DM55" s="52">
        <v>0</v>
      </c>
      <c r="DN55" s="52">
        <v>0</v>
      </c>
      <c r="DO55" s="52">
        <v>0</v>
      </c>
      <c r="DP55" s="52">
        <v>0</v>
      </c>
      <c r="DQ55" s="52">
        <v>0</v>
      </c>
      <c r="DR55" s="52">
        <v>0</v>
      </c>
      <c r="DS55" s="43">
        <v>0</v>
      </c>
      <c r="DT55" s="43">
        <v>0</v>
      </c>
      <c r="DU55" s="43">
        <v>0</v>
      </c>
      <c r="DV55" s="43">
        <v>0</v>
      </c>
      <c r="DW55" s="43">
        <v>0</v>
      </c>
      <c r="DX55" s="43">
        <v>0</v>
      </c>
      <c r="DY55" s="43">
        <v>0</v>
      </c>
    </row>
    <row r="56" s="43" customFormat="1" spans="1:129">
      <c r="A56" s="51"/>
      <c r="B56" s="52" t="s">
        <v>131</v>
      </c>
      <c r="C56" s="52">
        <v>-2205.7</v>
      </c>
      <c r="D56" s="52">
        <v>0</v>
      </c>
      <c r="E56" s="52">
        <v>0</v>
      </c>
      <c r="F56" s="52"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2">
        <v>0</v>
      </c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0</v>
      </c>
      <c r="U56" s="52">
        <v>0</v>
      </c>
      <c r="V56" s="52">
        <v>0</v>
      </c>
      <c r="W56" s="52">
        <v>-2205.7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-2205.7</v>
      </c>
      <c r="AG56" s="52">
        <v>0</v>
      </c>
      <c r="AH56" s="52">
        <v>0</v>
      </c>
      <c r="AI56" s="52">
        <v>0</v>
      </c>
      <c r="AJ56" s="52">
        <v>0</v>
      </c>
      <c r="AK56" s="52">
        <v>0</v>
      </c>
      <c r="AL56" s="52">
        <v>0</v>
      </c>
      <c r="AM56" s="52">
        <v>0</v>
      </c>
      <c r="AN56" s="52">
        <v>0</v>
      </c>
      <c r="AO56" s="52">
        <v>0</v>
      </c>
      <c r="AP56" s="52">
        <v>0</v>
      </c>
      <c r="AQ56" s="52">
        <v>0</v>
      </c>
      <c r="AR56" s="52">
        <v>0</v>
      </c>
      <c r="AS56" s="52"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2">
        <v>0</v>
      </c>
      <c r="BA56" s="52">
        <v>0</v>
      </c>
      <c r="BB56" s="52">
        <v>0</v>
      </c>
      <c r="BC56" s="52">
        <v>0</v>
      </c>
      <c r="BD56" s="52">
        <v>0</v>
      </c>
      <c r="BE56" s="52">
        <v>0</v>
      </c>
      <c r="BF56" s="52">
        <v>0</v>
      </c>
      <c r="BG56" s="52">
        <v>0</v>
      </c>
      <c r="BH56" s="52">
        <v>0</v>
      </c>
      <c r="BI56" s="52">
        <v>0</v>
      </c>
      <c r="BJ56" s="52">
        <v>0</v>
      </c>
      <c r="BK56" s="52">
        <v>0</v>
      </c>
      <c r="BL56" s="52">
        <v>0</v>
      </c>
      <c r="BM56" s="52">
        <v>0</v>
      </c>
      <c r="BN56" s="52">
        <v>0</v>
      </c>
      <c r="BO56" s="52">
        <v>0</v>
      </c>
      <c r="BP56" s="52">
        <v>0</v>
      </c>
      <c r="BQ56" s="52">
        <v>0</v>
      </c>
      <c r="BR56" s="52">
        <v>0</v>
      </c>
      <c r="BS56" s="52">
        <v>0</v>
      </c>
      <c r="BT56" s="52">
        <v>0</v>
      </c>
      <c r="BU56" s="52">
        <v>0</v>
      </c>
      <c r="BV56" s="52">
        <v>0</v>
      </c>
      <c r="BW56" s="52">
        <v>0</v>
      </c>
      <c r="BX56" s="52">
        <v>0</v>
      </c>
      <c r="BY56" s="52">
        <v>0</v>
      </c>
      <c r="BZ56" s="52">
        <v>0</v>
      </c>
      <c r="CA56" s="52">
        <v>0</v>
      </c>
      <c r="CB56" s="52">
        <v>0</v>
      </c>
      <c r="CC56" s="52">
        <v>0</v>
      </c>
      <c r="CD56" s="52">
        <v>0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>
        <v>0</v>
      </c>
      <c r="CL56" s="52">
        <v>0</v>
      </c>
      <c r="CM56" s="52">
        <v>0</v>
      </c>
      <c r="CN56" s="52">
        <v>0</v>
      </c>
      <c r="CO56" s="52">
        <v>0</v>
      </c>
      <c r="CP56" s="52">
        <v>0</v>
      </c>
      <c r="CQ56" s="52">
        <v>0</v>
      </c>
      <c r="CR56" s="52">
        <v>0</v>
      </c>
      <c r="CS56" s="52">
        <v>0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>
        <v>0</v>
      </c>
      <c r="DH56" s="52">
        <v>0</v>
      </c>
      <c r="DI56" s="52">
        <v>0</v>
      </c>
      <c r="DJ56" s="52">
        <v>0</v>
      </c>
      <c r="DK56" s="52">
        <v>0</v>
      </c>
      <c r="DL56" s="52">
        <v>0</v>
      </c>
      <c r="DM56" s="52">
        <v>0</v>
      </c>
      <c r="DN56" s="52">
        <v>0</v>
      </c>
      <c r="DO56" s="52">
        <v>0</v>
      </c>
      <c r="DP56" s="52">
        <v>0</v>
      </c>
      <c r="DQ56" s="52">
        <v>0</v>
      </c>
      <c r="DR56" s="52">
        <v>0</v>
      </c>
      <c r="DS56" s="43">
        <v>0</v>
      </c>
      <c r="DT56" s="43">
        <v>0</v>
      </c>
      <c r="DU56" s="43">
        <v>0</v>
      </c>
      <c r="DV56" s="43">
        <v>0</v>
      </c>
      <c r="DW56" s="43">
        <v>0</v>
      </c>
      <c r="DX56" s="43">
        <v>0</v>
      </c>
      <c r="DY56" s="43">
        <v>0</v>
      </c>
    </row>
    <row r="57" s="43" customFormat="1" spans="1:129">
      <c r="A57" s="51"/>
      <c r="B57" s="52" t="s">
        <v>132</v>
      </c>
      <c r="C57" s="52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</v>
      </c>
      <c r="S57" s="52">
        <v>0</v>
      </c>
      <c r="T57" s="52">
        <v>0</v>
      </c>
      <c r="U57" s="52">
        <v>0</v>
      </c>
      <c r="V57" s="52">
        <v>0</v>
      </c>
      <c r="W57" s="52">
        <v>0</v>
      </c>
      <c r="X57" s="52">
        <v>0</v>
      </c>
      <c r="Y57" s="52">
        <v>0</v>
      </c>
      <c r="Z57" s="52">
        <v>0</v>
      </c>
      <c r="AA57" s="52">
        <v>0</v>
      </c>
      <c r="AB57" s="52">
        <v>0</v>
      </c>
      <c r="AC57" s="52">
        <v>0</v>
      </c>
      <c r="AD57" s="52">
        <v>0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0</v>
      </c>
      <c r="AM57" s="52">
        <v>0</v>
      </c>
      <c r="AN57" s="52">
        <v>0</v>
      </c>
      <c r="AO57" s="52">
        <v>0</v>
      </c>
      <c r="AP57" s="52">
        <v>0</v>
      </c>
      <c r="AQ57" s="52">
        <v>0</v>
      </c>
      <c r="AR57" s="52">
        <v>0</v>
      </c>
      <c r="AS57" s="52"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2">
        <v>0</v>
      </c>
      <c r="BA57" s="52">
        <v>0</v>
      </c>
      <c r="BB57" s="52">
        <v>0</v>
      </c>
      <c r="BC57" s="52">
        <v>0</v>
      </c>
      <c r="BD57" s="52">
        <v>0</v>
      </c>
      <c r="BE57" s="52">
        <v>0</v>
      </c>
      <c r="BF57" s="52">
        <v>0</v>
      </c>
      <c r="BG57" s="52">
        <v>0</v>
      </c>
      <c r="BH57" s="52">
        <v>0</v>
      </c>
      <c r="BI57" s="52">
        <v>0</v>
      </c>
      <c r="BJ57" s="52">
        <v>0</v>
      </c>
      <c r="BK57" s="52">
        <v>0</v>
      </c>
      <c r="BL57" s="52">
        <v>0</v>
      </c>
      <c r="BM57" s="52">
        <v>0</v>
      </c>
      <c r="BN57" s="52">
        <v>0</v>
      </c>
      <c r="BO57" s="52">
        <v>0</v>
      </c>
      <c r="BP57" s="52">
        <v>0</v>
      </c>
      <c r="BQ57" s="52">
        <v>0</v>
      </c>
      <c r="BR57" s="52">
        <v>0</v>
      </c>
      <c r="BS57" s="52">
        <v>0</v>
      </c>
      <c r="BT57" s="52">
        <v>0</v>
      </c>
      <c r="BU57" s="52">
        <v>0</v>
      </c>
      <c r="BV57" s="52">
        <v>0</v>
      </c>
      <c r="BW57" s="52">
        <v>0</v>
      </c>
      <c r="BX57" s="52">
        <v>0</v>
      </c>
      <c r="BY57" s="52">
        <v>0</v>
      </c>
      <c r="BZ57" s="52">
        <v>0</v>
      </c>
      <c r="CA57" s="52">
        <v>0</v>
      </c>
      <c r="CB57" s="52">
        <v>0</v>
      </c>
      <c r="CC57" s="52">
        <v>0</v>
      </c>
      <c r="CD57" s="52">
        <v>0</v>
      </c>
      <c r="CE57" s="52">
        <v>0</v>
      </c>
      <c r="CF57" s="52">
        <v>0</v>
      </c>
      <c r="CG57" s="52">
        <v>0</v>
      </c>
      <c r="CH57" s="52">
        <v>0</v>
      </c>
      <c r="CI57" s="52">
        <v>0</v>
      </c>
      <c r="CJ57" s="52">
        <v>0</v>
      </c>
      <c r="CK57" s="52">
        <v>0</v>
      </c>
      <c r="CL57" s="52">
        <v>0</v>
      </c>
      <c r="CM57" s="52">
        <v>0</v>
      </c>
      <c r="CN57" s="52">
        <v>0</v>
      </c>
      <c r="CO57" s="52">
        <v>0</v>
      </c>
      <c r="CP57" s="52">
        <v>0</v>
      </c>
      <c r="CQ57" s="52">
        <v>0</v>
      </c>
      <c r="CR57" s="52">
        <v>0</v>
      </c>
      <c r="CS57" s="52">
        <v>0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0</v>
      </c>
      <c r="DC57" s="52">
        <v>0</v>
      </c>
      <c r="DD57" s="52">
        <v>0</v>
      </c>
      <c r="DE57" s="52">
        <v>0</v>
      </c>
      <c r="DF57" s="52">
        <v>0</v>
      </c>
      <c r="DG57" s="52">
        <v>0</v>
      </c>
      <c r="DH57" s="52">
        <v>0</v>
      </c>
      <c r="DI57" s="52">
        <v>0</v>
      </c>
      <c r="DJ57" s="52">
        <v>0</v>
      </c>
      <c r="DK57" s="52">
        <v>0</v>
      </c>
      <c r="DL57" s="52">
        <v>0</v>
      </c>
      <c r="DM57" s="52">
        <v>0</v>
      </c>
      <c r="DN57" s="52">
        <v>0</v>
      </c>
      <c r="DO57" s="52">
        <v>0</v>
      </c>
      <c r="DP57" s="52">
        <v>0</v>
      </c>
      <c r="DQ57" s="52">
        <v>0</v>
      </c>
      <c r="DR57" s="52">
        <v>0</v>
      </c>
      <c r="DS57" s="43">
        <v>0</v>
      </c>
      <c r="DT57" s="43">
        <v>0</v>
      </c>
      <c r="DU57" s="43">
        <v>0</v>
      </c>
      <c r="DV57" s="43">
        <v>0</v>
      </c>
      <c r="DW57" s="43">
        <v>0</v>
      </c>
      <c r="DX57" s="43">
        <v>0</v>
      </c>
      <c r="DY57" s="43">
        <v>0</v>
      </c>
    </row>
    <row r="58" s="43" customFormat="1" spans="1:129">
      <c r="A58" s="51"/>
      <c r="B58" s="52" t="s">
        <v>133</v>
      </c>
      <c r="C58" s="52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</v>
      </c>
      <c r="AD58" s="52">
        <v>0</v>
      </c>
      <c r="AE58" s="52">
        <v>0</v>
      </c>
      <c r="AF58" s="52">
        <v>0</v>
      </c>
      <c r="AG58" s="52">
        <v>0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0</v>
      </c>
      <c r="BB58" s="52">
        <v>0</v>
      </c>
      <c r="BC58" s="52">
        <v>0</v>
      </c>
      <c r="BD58" s="52">
        <v>0</v>
      </c>
      <c r="BE58" s="52">
        <v>0</v>
      </c>
      <c r="BF58" s="52">
        <v>0</v>
      </c>
      <c r="BG58" s="52">
        <v>0</v>
      </c>
      <c r="BH58" s="52">
        <v>0</v>
      </c>
      <c r="BI58" s="52">
        <v>0</v>
      </c>
      <c r="BJ58" s="52">
        <v>0</v>
      </c>
      <c r="BK58" s="52">
        <v>0</v>
      </c>
      <c r="BL58" s="52">
        <v>0</v>
      </c>
      <c r="BM58" s="52">
        <v>0</v>
      </c>
      <c r="BN58" s="52">
        <v>0</v>
      </c>
      <c r="BO58" s="52">
        <v>0</v>
      </c>
      <c r="BP58" s="52">
        <v>0</v>
      </c>
      <c r="BQ58" s="52">
        <v>0</v>
      </c>
      <c r="BR58" s="52">
        <v>0</v>
      </c>
      <c r="BS58" s="52">
        <v>0</v>
      </c>
      <c r="BT58" s="52">
        <v>0</v>
      </c>
      <c r="BU58" s="52">
        <v>0</v>
      </c>
      <c r="BV58" s="52">
        <v>0</v>
      </c>
      <c r="BW58" s="52">
        <v>0</v>
      </c>
      <c r="BX58" s="52">
        <v>0</v>
      </c>
      <c r="BY58" s="52">
        <v>0</v>
      </c>
      <c r="BZ58" s="52">
        <v>0</v>
      </c>
      <c r="CA58" s="52">
        <v>0</v>
      </c>
      <c r="CB58" s="52">
        <v>0</v>
      </c>
      <c r="CC58" s="52">
        <v>0</v>
      </c>
      <c r="CD58" s="52">
        <v>0</v>
      </c>
      <c r="CE58" s="52">
        <v>0</v>
      </c>
      <c r="CF58" s="52">
        <v>0</v>
      </c>
      <c r="CG58" s="52">
        <v>0</v>
      </c>
      <c r="CH58" s="52">
        <v>0</v>
      </c>
      <c r="CI58" s="52">
        <v>0</v>
      </c>
      <c r="CJ58" s="52">
        <v>0</v>
      </c>
      <c r="CK58" s="52">
        <v>0</v>
      </c>
      <c r="CL58" s="52">
        <v>0</v>
      </c>
      <c r="CM58" s="52">
        <v>0</v>
      </c>
      <c r="CN58" s="52">
        <v>0</v>
      </c>
      <c r="CO58" s="52">
        <v>0</v>
      </c>
      <c r="CP58" s="52">
        <v>0</v>
      </c>
      <c r="CQ58" s="52">
        <v>0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0</v>
      </c>
      <c r="CY58" s="52">
        <v>0</v>
      </c>
      <c r="CZ58" s="52">
        <v>0</v>
      </c>
      <c r="DA58" s="52">
        <v>0</v>
      </c>
      <c r="DB58" s="52">
        <v>0</v>
      </c>
      <c r="DC58" s="52">
        <v>0</v>
      </c>
      <c r="DD58" s="52">
        <v>0</v>
      </c>
      <c r="DE58" s="52">
        <v>0</v>
      </c>
      <c r="DF58" s="52">
        <v>0</v>
      </c>
      <c r="DG58" s="52">
        <v>0</v>
      </c>
      <c r="DH58" s="52">
        <v>0</v>
      </c>
      <c r="DI58" s="52">
        <v>0</v>
      </c>
      <c r="DJ58" s="52">
        <v>0</v>
      </c>
      <c r="DK58" s="52">
        <v>0</v>
      </c>
      <c r="DL58" s="52">
        <v>0</v>
      </c>
      <c r="DM58" s="52">
        <v>0</v>
      </c>
      <c r="DN58" s="52">
        <v>0</v>
      </c>
      <c r="DO58" s="52">
        <v>0</v>
      </c>
      <c r="DP58" s="52">
        <v>0</v>
      </c>
      <c r="DQ58" s="52">
        <v>0</v>
      </c>
      <c r="DR58" s="52">
        <v>0</v>
      </c>
      <c r="DS58" s="43">
        <v>0</v>
      </c>
      <c r="DT58" s="43">
        <v>0</v>
      </c>
      <c r="DU58" s="43">
        <v>0</v>
      </c>
      <c r="DV58" s="43">
        <v>0</v>
      </c>
      <c r="DW58" s="43">
        <v>0</v>
      </c>
      <c r="DX58" s="43">
        <v>0</v>
      </c>
      <c r="DY58" s="43">
        <v>0</v>
      </c>
    </row>
    <row r="59" s="43" customFormat="1" spans="1:129">
      <c r="A59" s="51"/>
      <c r="B59" s="52" t="s">
        <v>134</v>
      </c>
      <c r="C59" s="52">
        <v>15533.98</v>
      </c>
      <c r="D59" s="52">
        <v>0</v>
      </c>
      <c r="E59" s="52">
        <v>0</v>
      </c>
      <c r="F59" s="52"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2">
        <v>0</v>
      </c>
      <c r="N59" s="52">
        <v>0</v>
      </c>
      <c r="O59" s="52">
        <v>0</v>
      </c>
      <c r="P59" s="52">
        <v>0</v>
      </c>
      <c r="Q59" s="52">
        <v>0</v>
      </c>
      <c r="R59" s="52">
        <v>0</v>
      </c>
      <c r="S59" s="52">
        <v>0</v>
      </c>
      <c r="T59" s="52">
        <v>0</v>
      </c>
      <c r="U59" s="52">
        <v>0</v>
      </c>
      <c r="V59" s="52">
        <v>15533.98</v>
      </c>
      <c r="W59" s="52">
        <v>0</v>
      </c>
      <c r="X59" s="52">
        <v>0</v>
      </c>
      <c r="Y59" s="52">
        <v>0</v>
      </c>
      <c r="Z59" s="52">
        <v>0</v>
      </c>
      <c r="AA59" s="52">
        <v>0</v>
      </c>
      <c r="AB59" s="52">
        <v>15533.98</v>
      </c>
      <c r="AC59" s="52">
        <v>0</v>
      </c>
      <c r="AD59" s="52">
        <v>0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0</v>
      </c>
      <c r="AM59" s="52">
        <v>0</v>
      </c>
      <c r="AN59" s="52">
        <v>0</v>
      </c>
      <c r="AO59" s="52">
        <v>0</v>
      </c>
      <c r="AP59" s="52">
        <v>0</v>
      </c>
      <c r="AQ59" s="52">
        <v>0</v>
      </c>
      <c r="AR59" s="52">
        <v>0</v>
      </c>
      <c r="AS59" s="52"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2">
        <v>0</v>
      </c>
      <c r="BA59" s="52">
        <v>0</v>
      </c>
      <c r="BB59" s="52">
        <v>0</v>
      </c>
      <c r="BC59" s="52">
        <v>0</v>
      </c>
      <c r="BD59" s="52">
        <v>0</v>
      </c>
      <c r="BE59" s="52">
        <v>0</v>
      </c>
      <c r="BF59" s="52">
        <v>0</v>
      </c>
      <c r="BG59" s="52">
        <v>0</v>
      </c>
      <c r="BH59" s="52">
        <v>0</v>
      </c>
      <c r="BI59" s="52">
        <v>0</v>
      </c>
      <c r="BJ59" s="52">
        <v>0</v>
      </c>
      <c r="BK59" s="52">
        <v>0</v>
      </c>
      <c r="BL59" s="52">
        <v>0</v>
      </c>
      <c r="BM59" s="52">
        <v>0</v>
      </c>
      <c r="BN59" s="52">
        <v>0</v>
      </c>
      <c r="BO59" s="52">
        <v>0</v>
      </c>
      <c r="BP59" s="52">
        <v>0</v>
      </c>
      <c r="BQ59" s="52">
        <v>0</v>
      </c>
      <c r="BR59" s="52">
        <v>0</v>
      </c>
      <c r="BS59" s="52">
        <v>0</v>
      </c>
      <c r="BT59" s="52">
        <v>0</v>
      </c>
      <c r="BU59" s="52">
        <v>0</v>
      </c>
      <c r="BV59" s="52">
        <v>0</v>
      </c>
      <c r="BW59" s="52">
        <v>0</v>
      </c>
      <c r="BX59" s="52">
        <v>0</v>
      </c>
      <c r="BY59" s="52">
        <v>0</v>
      </c>
      <c r="BZ59" s="52">
        <v>0</v>
      </c>
      <c r="CA59" s="52">
        <v>0</v>
      </c>
      <c r="CB59" s="52">
        <v>0</v>
      </c>
      <c r="CC59" s="52">
        <v>0</v>
      </c>
      <c r="CD59" s="52">
        <v>0</v>
      </c>
      <c r="CE59" s="52">
        <v>0</v>
      </c>
      <c r="CF59" s="52">
        <v>0</v>
      </c>
      <c r="CG59" s="52">
        <v>0</v>
      </c>
      <c r="CH59" s="52">
        <v>0</v>
      </c>
      <c r="CI59" s="52">
        <v>0</v>
      </c>
      <c r="CJ59" s="52">
        <v>0</v>
      </c>
      <c r="CK59" s="52">
        <v>0</v>
      </c>
      <c r="CL59" s="52">
        <v>0</v>
      </c>
      <c r="CM59" s="52">
        <v>0</v>
      </c>
      <c r="CN59" s="52">
        <v>0</v>
      </c>
      <c r="CO59" s="52">
        <v>0</v>
      </c>
      <c r="CP59" s="52">
        <v>0</v>
      </c>
      <c r="CQ59" s="52">
        <v>0</v>
      </c>
      <c r="CR59" s="52">
        <v>0</v>
      </c>
      <c r="CS59" s="52">
        <v>0</v>
      </c>
      <c r="CT59" s="52">
        <v>0</v>
      </c>
      <c r="CU59" s="52">
        <v>0</v>
      </c>
      <c r="CV59" s="52">
        <v>0</v>
      </c>
      <c r="CW59" s="52">
        <v>0</v>
      </c>
      <c r="CX59" s="52">
        <v>0</v>
      </c>
      <c r="CY59" s="52">
        <v>0</v>
      </c>
      <c r="CZ59" s="52">
        <v>0</v>
      </c>
      <c r="DA59" s="52">
        <v>0</v>
      </c>
      <c r="DB59" s="52">
        <v>0</v>
      </c>
      <c r="DC59" s="52">
        <v>0</v>
      </c>
      <c r="DD59" s="52">
        <v>0</v>
      </c>
      <c r="DE59" s="52">
        <v>0</v>
      </c>
      <c r="DF59" s="52">
        <v>0</v>
      </c>
      <c r="DG59" s="52">
        <v>0</v>
      </c>
      <c r="DH59" s="52">
        <v>0</v>
      </c>
      <c r="DI59" s="52">
        <v>0</v>
      </c>
      <c r="DJ59" s="52">
        <v>0</v>
      </c>
      <c r="DK59" s="52">
        <v>0</v>
      </c>
      <c r="DL59" s="52">
        <v>0</v>
      </c>
      <c r="DM59" s="52">
        <v>0</v>
      </c>
      <c r="DN59" s="52">
        <v>0</v>
      </c>
      <c r="DO59" s="52">
        <v>0</v>
      </c>
      <c r="DP59" s="52">
        <v>0</v>
      </c>
      <c r="DQ59" s="52">
        <v>0</v>
      </c>
      <c r="DR59" s="52">
        <v>0</v>
      </c>
      <c r="DS59" s="43">
        <v>0</v>
      </c>
      <c r="DT59" s="43">
        <v>0</v>
      </c>
      <c r="DU59" s="43">
        <v>0</v>
      </c>
      <c r="DV59" s="43">
        <v>0</v>
      </c>
      <c r="DW59" s="43">
        <v>0</v>
      </c>
      <c r="DX59" s="43">
        <v>0</v>
      </c>
      <c r="DY59" s="43">
        <v>0</v>
      </c>
    </row>
    <row r="60" s="45" customFormat="1" spans="1:129">
      <c r="A60" s="51"/>
      <c r="B60" s="53" t="s">
        <v>97</v>
      </c>
      <c r="C60" s="52">
        <v>1087833.89</v>
      </c>
      <c r="D60" s="52">
        <v>38569</v>
      </c>
      <c r="E60" s="52">
        <v>13721.91</v>
      </c>
      <c r="F60" s="52">
        <v>0</v>
      </c>
      <c r="G60" s="52">
        <v>504.72</v>
      </c>
      <c r="H60" s="52">
        <v>89065.91</v>
      </c>
      <c r="I60" s="52">
        <v>8230.36</v>
      </c>
      <c r="J60" s="52">
        <v>406106.39</v>
      </c>
      <c r="K60" s="52">
        <v>18465.06</v>
      </c>
      <c r="L60" s="52">
        <v>9188.29</v>
      </c>
      <c r="M60" s="52">
        <v>2936.11</v>
      </c>
      <c r="N60" s="52">
        <v>1404.7</v>
      </c>
      <c r="O60" s="52">
        <v>9435.27</v>
      </c>
      <c r="P60" s="52">
        <v>3799</v>
      </c>
      <c r="Q60" s="52">
        <v>0</v>
      </c>
      <c r="R60" s="52">
        <v>0</v>
      </c>
      <c r="S60" s="52">
        <v>2097</v>
      </c>
      <c r="T60" s="52">
        <v>325.95</v>
      </c>
      <c r="U60" s="52">
        <v>390222.9</v>
      </c>
      <c r="V60" s="52">
        <v>91914.54</v>
      </c>
      <c r="W60" s="52">
        <v>-276.52</v>
      </c>
      <c r="X60" s="52">
        <v>2123.3</v>
      </c>
      <c r="Y60" s="52">
        <v>76380.56</v>
      </c>
      <c r="Z60" s="52">
        <v>0</v>
      </c>
      <c r="AA60" s="52">
        <v>0</v>
      </c>
      <c r="AB60" s="52">
        <v>15533.98</v>
      </c>
      <c r="AC60" s="52">
        <v>0</v>
      </c>
      <c r="AD60" s="52">
        <v>0</v>
      </c>
      <c r="AE60" s="52">
        <v>0</v>
      </c>
      <c r="AF60" s="52">
        <v>-1554.75</v>
      </c>
      <c r="AG60" s="52">
        <v>361.23</v>
      </c>
      <c r="AH60" s="52">
        <v>0</v>
      </c>
      <c r="AI60" s="52">
        <v>917</v>
      </c>
      <c r="AJ60" s="52">
        <v>0</v>
      </c>
      <c r="AK60" s="52">
        <v>0</v>
      </c>
      <c r="AL60" s="52">
        <v>2123.3</v>
      </c>
      <c r="AM60" s="52">
        <v>-97704.49</v>
      </c>
      <c r="AN60" s="52">
        <v>140700</v>
      </c>
      <c r="AO60" s="52">
        <v>0</v>
      </c>
      <c r="AP60" s="52">
        <v>131</v>
      </c>
      <c r="AQ60" s="52">
        <v>69662.26</v>
      </c>
      <c r="AR60" s="52">
        <v>407.42</v>
      </c>
      <c r="AS60" s="52">
        <v>29106.4</v>
      </c>
      <c r="AT60" s="52">
        <v>7091.98</v>
      </c>
      <c r="AU60" s="52">
        <v>240828.33</v>
      </c>
      <c r="AV60" s="52">
        <v>10015.01</v>
      </c>
      <c r="AW60" s="52">
        <v>4890.74</v>
      </c>
      <c r="AX60" s="52">
        <v>5849</v>
      </c>
      <c r="AY60" s="52">
        <v>2049.67</v>
      </c>
      <c r="AZ60" s="52">
        <v>8096.47</v>
      </c>
      <c r="BA60" s="52">
        <v>8797.93</v>
      </c>
      <c r="BB60" s="52">
        <v>19858.95</v>
      </c>
      <c r="BC60" s="52">
        <v>7458.37</v>
      </c>
      <c r="BD60" s="52">
        <v>4800.82</v>
      </c>
      <c r="BE60" s="52">
        <v>4925.91</v>
      </c>
      <c r="BF60" s="52">
        <v>6423.67</v>
      </c>
      <c r="BG60" s="52">
        <v>9517.93</v>
      </c>
      <c r="BH60" s="52">
        <v>4359.46</v>
      </c>
      <c r="BI60" s="52">
        <v>2147.6</v>
      </c>
      <c r="BJ60" s="52">
        <v>5775.31</v>
      </c>
      <c r="BK60" s="52">
        <v>3042.42</v>
      </c>
      <c r="BL60" s="52">
        <v>5435.65</v>
      </c>
      <c r="BM60" s="52">
        <v>4749.76</v>
      </c>
      <c r="BN60" s="52">
        <v>2712.45</v>
      </c>
      <c r="BO60" s="52">
        <v>4717.8</v>
      </c>
      <c r="BP60" s="52">
        <v>3468.04</v>
      </c>
      <c r="BQ60" s="52">
        <v>396.09</v>
      </c>
      <c r="BR60" s="52">
        <v>1265.59</v>
      </c>
      <c r="BS60" s="52">
        <v>5315.81</v>
      </c>
      <c r="BT60" s="52">
        <v>366.8</v>
      </c>
      <c r="BU60" s="52">
        <v>1375.43</v>
      </c>
      <c r="BV60" s="52">
        <v>2183.88</v>
      </c>
      <c r="BW60" s="52">
        <v>504.52</v>
      </c>
      <c r="BX60" s="52">
        <v>265.13</v>
      </c>
      <c r="BY60" s="52">
        <v>15109.23</v>
      </c>
      <c r="BZ60" s="52">
        <v>9622.55</v>
      </c>
      <c r="CA60" s="52">
        <v>670.77</v>
      </c>
      <c r="CB60" s="52">
        <v>3139.44</v>
      </c>
      <c r="CC60" s="52">
        <v>398.23</v>
      </c>
      <c r="CD60" s="52">
        <v>3359.99</v>
      </c>
      <c r="CE60" s="52">
        <v>1855.13</v>
      </c>
      <c r="CF60" s="52">
        <v>305.69</v>
      </c>
      <c r="CG60" s="52">
        <v>761.76</v>
      </c>
      <c r="CH60" s="52">
        <v>269.58</v>
      </c>
      <c r="CI60" s="52">
        <v>48.47</v>
      </c>
      <c r="CJ60" s="52">
        <v>376.74</v>
      </c>
      <c r="CK60" s="52">
        <v>102.64</v>
      </c>
      <c r="CL60" s="52">
        <v>15804.97</v>
      </c>
      <c r="CM60" s="52">
        <v>3769.95</v>
      </c>
      <c r="CN60" s="52">
        <v>316.59</v>
      </c>
      <c r="CO60" s="52">
        <v>445.77</v>
      </c>
      <c r="CP60" s="52">
        <v>20268.09</v>
      </c>
      <c r="CQ60" s="52">
        <v>123.6</v>
      </c>
      <c r="CR60" s="52">
        <v>1088.27</v>
      </c>
      <c r="CS60" s="52">
        <v>740.04</v>
      </c>
      <c r="CT60" s="52">
        <v>495.18</v>
      </c>
      <c r="CU60" s="52">
        <v>239.86</v>
      </c>
      <c r="CV60" s="52">
        <v>256.19</v>
      </c>
      <c r="CW60" s="52">
        <v>1034.96</v>
      </c>
      <c r="CX60" s="52">
        <v>244.8</v>
      </c>
      <c r="CY60" s="52">
        <v>51.29</v>
      </c>
      <c r="CZ60" s="52">
        <v>257.03</v>
      </c>
      <c r="DA60" s="52">
        <v>351.46</v>
      </c>
      <c r="DB60" s="52">
        <v>169.49</v>
      </c>
      <c r="DC60" s="52">
        <v>1162.28</v>
      </c>
      <c r="DD60" s="52">
        <v>629.8</v>
      </c>
      <c r="DE60" s="52">
        <v>1696.14</v>
      </c>
      <c r="DF60" s="52">
        <v>135.78</v>
      </c>
      <c r="DG60" s="52">
        <v>543.71</v>
      </c>
      <c r="DH60" s="52">
        <v>1548.11</v>
      </c>
      <c r="DI60" s="52">
        <v>514.33</v>
      </c>
      <c r="DJ60" s="52">
        <v>550.58</v>
      </c>
      <c r="DK60" s="52">
        <v>5510.43</v>
      </c>
      <c r="DL60" s="52">
        <v>329.77</v>
      </c>
      <c r="DM60" s="52">
        <v>1249.75</v>
      </c>
      <c r="DN60" s="52">
        <v>1.54</v>
      </c>
      <c r="DO60" s="52">
        <v>1115.79</v>
      </c>
      <c r="DP60" s="52">
        <v>1119.21</v>
      </c>
      <c r="DQ60" s="52">
        <v>378.01</v>
      </c>
      <c r="DR60" s="52">
        <v>12.34</v>
      </c>
      <c r="DS60" s="43">
        <v>0</v>
      </c>
      <c r="DT60" s="43">
        <v>0</v>
      </c>
      <c r="DU60" s="43">
        <v>0</v>
      </c>
      <c r="DV60" s="43">
        <v>0</v>
      </c>
      <c r="DW60" s="43">
        <v>0</v>
      </c>
      <c r="DX60" s="43">
        <v>1886.79</v>
      </c>
      <c r="DY60" s="43">
        <v>0</v>
      </c>
    </row>
    <row r="61" s="43" customFormat="1" spans="1:129">
      <c r="A61" s="51" t="s">
        <v>135</v>
      </c>
      <c r="B61" s="52" t="s">
        <v>136</v>
      </c>
      <c r="C61" s="52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0</v>
      </c>
      <c r="BL61" s="52">
        <v>0</v>
      </c>
      <c r="BM61" s="52">
        <v>0</v>
      </c>
      <c r="BN61" s="52">
        <v>0</v>
      </c>
      <c r="BO61" s="52">
        <v>0</v>
      </c>
      <c r="BP61" s="52">
        <v>0</v>
      </c>
      <c r="BQ61" s="52">
        <v>0</v>
      </c>
      <c r="BR61" s="52">
        <v>0</v>
      </c>
      <c r="BS61" s="52">
        <v>0</v>
      </c>
      <c r="BT61" s="52">
        <v>0</v>
      </c>
      <c r="BU61" s="52">
        <v>0</v>
      </c>
      <c r="BV61" s="52">
        <v>0</v>
      </c>
      <c r="BW61" s="52">
        <v>0</v>
      </c>
      <c r="BX61" s="52">
        <v>0</v>
      </c>
      <c r="BY61" s="52">
        <v>0</v>
      </c>
      <c r="BZ61" s="52">
        <v>0</v>
      </c>
      <c r="CA61" s="52">
        <v>0</v>
      </c>
      <c r="CB61" s="52">
        <v>0</v>
      </c>
      <c r="CC61" s="52">
        <v>0</v>
      </c>
      <c r="CD61" s="52">
        <v>0</v>
      </c>
      <c r="CE61" s="52">
        <v>0</v>
      </c>
      <c r="CF61" s="52">
        <v>0</v>
      </c>
      <c r="CG61" s="52">
        <v>0</v>
      </c>
      <c r="CH61" s="52">
        <v>0</v>
      </c>
      <c r="CI61" s="52">
        <v>0</v>
      </c>
      <c r="CJ61" s="52">
        <v>0</v>
      </c>
      <c r="CK61" s="52">
        <v>0</v>
      </c>
      <c r="CL61" s="52">
        <v>0</v>
      </c>
      <c r="CM61" s="52">
        <v>0</v>
      </c>
      <c r="CN61" s="52">
        <v>0</v>
      </c>
      <c r="CO61" s="52">
        <v>0</v>
      </c>
      <c r="CP61" s="52">
        <v>0</v>
      </c>
      <c r="CQ61" s="52">
        <v>0</v>
      </c>
      <c r="CR61" s="52">
        <v>0</v>
      </c>
      <c r="CS61" s="52">
        <v>0</v>
      </c>
      <c r="CT61" s="52">
        <v>0</v>
      </c>
      <c r="CU61" s="52">
        <v>0</v>
      </c>
      <c r="CV61" s="52">
        <v>0</v>
      </c>
      <c r="CW61" s="52">
        <v>0</v>
      </c>
      <c r="CX61" s="52">
        <v>0</v>
      </c>
      <c r="CY61" s="52">
        <v>0</v>
      </c>
      <c r="CZ61" s="52">
        <v>0</v>
      </c>
      <c r="DA61" s="52">
        <v>0</v>
      </c>
      <c r="DB61" s="52">
        <v>0</v>
      </c>
      <c r="DC61" s="52">
        <v>0</v>
      </c>
      <c r="DD61" s="52">
        <v>0</v>
      </c>
      <c r="DE61" s="52">
        <v>0</v>
      </c>
      <c r="DF61" s="52">
        <v>0</v>
      </c>
      <c r="DG61" s="52">
        <v>0</v>
      </c>
      <c r="DH61" s="52">
        <v>0</v>
      </c>
      <c r="DI61" s="52">
        <v>0</v>
      </c>
      <c r="DJ61" s="52">
        <v>0</v>
      </c>
      <c r="DK61" s="52">
        <v>0</v>
      </c>
      <c r="DL61" s="52">
        <v>0</v>
      </c>
      <c r="DM61" s="52">
        <v>0</v>
      </c>
      <c r="DN61" s="52">
        <v>0</v>
      </c>
      <c r="DO61" s="52">
        <v>0</v>
      </c>
      <c r="DP61" s="52">
        <v>0</v>
      </c>
      <c r="DQ61" s="52">
        <v>0</v>
      </c>
      <c r="DR61" s="52">
        <v>0</v>
      </c>
      <c r="DS61" s="43">
        <v>0</v>
      </c>
      <c r="DT61" s="43">
        <v>0</v>
      </c>
      <c r="DU61" s="43">
        <v>0</v>
      </c>
      <c r="DV61" s="43">
        <v>0</v>
      </c>
      <c r="DW61" s="43">
        <v>0</v>
      </c>
      <c r="DX61" s="43">
        <v>0</v>
      </c>
      <c r="DY61" s="43">
        <v>0</v>
      </c>
    </row>
    <row r="62" s="43" customFormat="1" spans="1:129">
      <c r="A62" s="51"/>
      <c r="B62" s="52" t="s">
        <v>137</v>
      </c>
      <c r="C62" s="52">
        <v>288447.26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95962.84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4194.28</v>
      </c>
      <c r="T62" s="52">
        <v>0</v>
      </c>
      <c r="U62" s="52">
        <v>178630.23</v>
      </c>
      <c r="V62" s="52">
        <v>8396</v>
      </c>
      <c r="W62" s="52">
        <v>1263.91</v>
      </c>
      <c r="X62" s="52">
        <v>0</v>
      </c>
      <c r="Y62" s="52">
        <v>8396</v>
      </c>
      <c r="Z62" s="52">
        <v>0</v>
      </c>
      <c r="AA62" s="52">
        <v>0</v>
      </c>
      <c r="AB62" s="52">
        <v>0</v>
      </c>
      <c r="AC62" s="52">
        <v>0</v>
      </c>
      <c r="AD62" s="52">
        <v>1263.91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7183.27</v>
      </c>
      <c r="AR62" s="52">
        <v>0</v>
      </c>
      <c r="AS62" s="52">
        <v>-222.33</v>
      </c>
      <c r="AT62" s="52">
        <v>33691.21</v>
      </c>
      <c r="AU62" s="52">
        <v>137978.08</v>
      </c>
      <c r="AV62" s="52">
        <v>1685.05</v>
      </c>
      <c r="AW62" s="52">
        <v>18914.41</v>
      </c>
      <c r="AX62" s="52">
        <v>2146.9</v>
      </c>
      <c r="AY62" s="52">
        <v>0</v>
      </c>
      <c r="AZ62" s="52">
        <v>2630</v>
      </c>
      <c r="BA62" s="52">
        <v>23390.61</v>
      </c>
      <c r="BB62" s="52">
        <v>0</v>
      </c>
      <c r="BC62" s="52">
        <v>6865.49</v>
      </c>
      <c r="BD62" s="52">
        <v>0</v>
      </c>
      <c r="BE62" s="52">
        <v>8849.56</v>
      </c>
      <c r="BF62" s="52">
        <v>0</v>
      </c>
      <c r="BG62" s="52">
        <v>5339.6</v>
      </c>
      <c r="BH62" s="52">
        <v>0</v>
      </c>
      <c r="BI62" s="52">
        <v>2972.54</v>
      </c>
      <c r="BJ62" s="52">
        <v>0</v>
      </c>
      <c r="BK62" s="52">
        <v>1287.69</v>
      </c>
      <c r="BL62" s="52">
        <v>7103.48</v>
      </c>
      <c r="BM62" s="52">
        <v>4285.5</v>
      </c>
      <c r="BN62" s="52">
        <v>0</v>
      </c>
      <c r="BO62" s="52">
        <v>5814.56</v>
      </c>
      <c r="BP62" s="52">
        <v>0</v>
      </c>
      <c r="BQ62" s="52">
        <v>3539.82</v>
      </c>
      <c r="BR62" s="52">
        <v>2212.39</v>
      </c>
      <c r="BS62" s="52">
        <v>0</v>
      </c>
      <c r="BT62" s="52">
        <v>0</v>
      </c>
      <c r="BU62" s="52">
        <v>1466.45</v>
      </c>
      <c r="BV62" s="52">
        <v>4662.25</v>
      </c>
      <c r="BW62" s="52">
        <v>1268</v>
      </c>
      <c r="BX62" s="52">
        <v>0</v>
      </c>
      <c r="BY62" s="52">
        <v>2372.04</v>
      </c>
      <c r="BZ62" s="52">
        <v>623.3</v>
      </c>
      <c r="CA62" s="52">
        <v>317.94</v>
      </c>
      <c r="CB62" s="52">
        <v>2016</v>
      </c>
      <c r="CC62" s="52">
        <v>0</v>
      </c>
      <c r="CD62" s="52">
        <v>6101.94</v>
      </c>
      <c r="CE62" s="52">
        <v>1878.7</v>
      </c>
      <c r="CF62" s="52">
        <v>200</v>
      </c>
      <c r="CG62" s="52">
        <v>1753.8</v>
      </c>
      <c r="CH62" s="52">
        <v>412.22</v>
      </c>
      <c r="CI62" s="52">
        <v>1000</v>
      </c>
      <c r="CJ62" s="52">
        <v>0</v>
      </c>
      <c r="CK62" s="52">
        <v>0</v>
      </c>
      <c r="CL62" s="52">
        <v>0</v>
      </c>
      <c r="CM62" s="52">
        <v>1541.3</v>
      </c>
      <c r="CN62" s="52">
        <v>347.85</v>
      </c>
      <c r="CO62" s="52">
        <v>498</v>
      </c>
      <c r="CP62" s="52">
        <v>1182.39</v>
      </c>
      <c r="CQ62" s="52">
        <v>0</v>
      </c>
      <c r="CR62" s="52">
        <v>403.6</v>
      </c>
      <c r="CS62" s="52">
        <v>1268.21</v>
      </c>
      <c r="CT62" s="52">
        <v>929</v>
      </c>
      <c r="CU62" s="52">
        <v>400</v>
      </c>
      <c r="CV62" s="52">
        <v>0</v>
      </c>
      <c r="CW62" s="52">
        <v>33.6</v>
      </c>
      <c r="CX62" s="52">
        <v>600</v>
      </c>
      <c r="CY62" s="52">
        <v>558.67</v>
      </c>
      <c r="CZ62" s="52">
        <v>921.63</v>
      </c>
      <c r="DA62" s="52">
        <v>0</v>
      </c>
      <c r="DB62" s="52">
        <v>586</v>
      </c>
      <c r="DC62" s="52">
        <v>1132.11</v>
      </c>
      <c r="DD62" s="52">
        <v>1725.93</v>
      </c>
      <c r="DE62" s="52">
        <v>311.64</v>
      </c>
      <c r="DF62" s="52">
        <v>0</v>
      </c>
      <c r="DG62" s="52">
        <v>0</v>
      </c>
      <c r="DH62" s="52">
        <v>0</v>
      </c>
      <c r="DI62" s="52">
        <v>916</v>
      </c>
      <c r="DJ62" s="52">
        <v>0</v>
      </c>
      <c r="DK62" s="52">
        <v>527.17</v>
      </c>
      <c r="DL62" s="52">
        <v>0</v>
      </c>
      <c r="DM62" s="52">
        <v>965.07</v>
      </c>
      <c r="DN62" s="52">
        <v>0</v>
      </c>
      <c r="DO62" s="52">
        <v>0</v>
      </c>
      <c r="DP62" s="52">
        <v>667.88</v>
      </c>
      <c r="DQ62" s="52">
        <v>1351.79</v>
      </c>
      <c r="DR62" s="52">
        <v>0</v>
      </c>
      <c r="DS62" s="43">
        <v>0</v>
      </c>
      <c r="DT62" s="43">
        <v>0</v>
      </c>
      <c r="DU62" s="43">
        <v>0</v>
      </c>
      <c r="DV62" s="43">
        <v>0</v>
      </c>
      <c r="DW62" s="43">
        <v>0</v>
      </c>
      <c r="DX62" s="43">
        <v>0</v>
      </c>
      <c r="DY62" s="43">
        <v>0</v>
      </c>
    </row>
    <row r="63" s="43" customFormat="1" spans="1:129">
      <c r="A63" s="51"/>
      <c r="B63" s="52" t="s">
        <v>138</v>
      </c>
      <c r="C63" s="52">
        <v>7035855.07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14460</v>
      </c>
      <c r="T63" s="52">
        <v>66000</v>
      </c>
      <c r="U63" s="52">
        <v>4724349.07</v>
      </c>
      <c r="V63" s="52">
        <v>1961430</v>
      </c>
      <c r="W63" s="52">
        <v>168576</v>
      </c>
      <c r="X63" s="52">
        <v>101040</v>
      </c>
      <c r="Y63" s="52">
        <v>1339890</v>
      </c>
      <c r="Z63" s="52">
        <v>232860</v>
      </c>
      <c r="AA63" s="52">
        <v>66120</v>
      </c>
      <c r="AB63" s="52">
        <v>239760</v>
      </c>
      <c r="AC63" s="52">
        <v>82800</v>
      </c>
      <c r="AD63" s="52">
        <v>0</v>
      </c>
      <c r="AE63" s="52">
        <v>0</v>
      </c>
      <c r="AF63" s="52">
        <v>51952</v>
      </c>
      <c r="AG63" s="52">
        <v>116624</v>
      </c>
      <c r="AH63" s="52">
        <v>0</v>
      </c>
      <c r="AI63" s="52">
        <v>0</v>
      </c>
      <c r="AJ63" s="52">
        <v>0</v>
      </c>
      <c r="AK63" s="52">
        <v>0</v>
      </c>
      <c r="AL63" s="52">
        <v>101040</v>
      </c>
      <c r="AM63" s="52">
        <v>39600</v>
      </c>
      <c r="AN63" s="52">
        <v>40800</v>
      </c>
      <c r="AO63" s="52">
        <v>39600</v>
      </c>
      <c r="AP63" s="52">
        <v>0</v>
      </c>
      <c r="AQ63" s="52">
        <v>0</v>
      </c>
      <c r="AR63" s="52">
        <v>132360</v>
      </c>
      <c r="AS63" s="52">
        <v>0</v>
      </c>
      <c r="AT63" s="52">
        <v>286666.67</v>
      </c>
      <c r="AU63" s="52">
        <v>4185322.4</v>
      </c>
      <c r="AV63" s="52">
        <v>134603.18</v>
      </c>
      <c r="AW63" s="52">
        <v>141666.66</v>
      </c>
      <c r="AX63" s="52">
        <v>106801.8</v>
      </c>
      <c r="AY63" s="52">
        <v>111111.1</v>
      </c>
      <c r="AZ63" s="52">
        <v>93109.57</v>
      </c>
      <c r="BA63" s="52">
        <v>56004</v>
      </c>
      <c r="BB63" s="52">
        <v>35955.8</v>
      </c>
      <c r="BC63" s="52">
        <v>83334</v>
      </c>
      <c r="BD63" s="52">
        <v>177619.04</v>
      </c>
      <c r="BE63" s="52">
        <v>191419.12</v>
      </c>
      <c r="BF63" s="52">
        <v>110654.44</v>
      </c>
      <c r="BG63" s="52">
        <v>222841.9</v>
      </c>
      <c r="BH63" s="52">
        <v>287800</v>
      </c>
      <c r="BI63" s="52">
        <v>45342.86</v>
      </c>
      <c r="BJ63" s="52">
        <v>22050</v>
      </c>
      <c r="BK63" s="52">
        <v>35330</v>
      </c>
      <c r="BL63" s="52">
        <v>52253.96</v>
      </c>
      <c r="BM63" s="52">
        <v>45566</v>
      </c>
      <c r="BN63" s="52">
        <v>47942.93</v>
      </c>
      <c r="BO63" s="52">
        <v>35709.52</v>
      </c>
      <c r="BP63" s="52">
        <v>75206.1</v>
      </c>
      <c r="BQ63" s="52">
        <v>52450.32</v>
      </c>
      <c r="BR63" s="52">
        <v>23280</v>
      </c>
      <c r="BS63" s="52">
        <v>23184</v>
      </c>
      <c r="BT63" s="52">
        <v>27682.54</v>
      </c>
      <c r="BU63" s="52">
        <v>18975</v>
      </c>
      <c r="BV63" s="52">
        <v>15872</v>
      </c>
      <c r="BW63" s="52">
        <v>22674</v>
      </c>
      <c r="BX63" s="52">
        <v>40153.96</v>
      </c>
      <c r="BY63" s="52">
        <v>5886.92</v>
      </c>
      <c r="BZ63" s="52">
        <v>37958.74</v>
      </c>
      <c r="CA63" s="52">
        <v>6422.3</v>
      </c>
      <c r="CB63" s="52">
        <v>11966</v>
      </c>
      <c r="CC63" s="52">
        <v>22482.6</v>
      </c>
      <c r="CD63" s="52">
        <v>168243.1</v>
      </c>
      <c r="CE63" s="52">
        <v>0</v>
      </c>
      <c r="CF63" s="52">
        <v>56000</v>
      </c>
      <c r="CG63" s="52">
        <v>76395.6</v>
      </c>
      <c r="CH63" s="52">
        <v>39666.9</v>
      </c>
      <c r="CI63" s="52">
        <v>44168.8</v>
      </c>
      <c r="CJ63" s="52">
        <v>19693.91</v>
      </c>
      <c r="CK63" s="52">
        <v>16207.5</v>
      </c>
      <c r="CL63" s="52">
        <v>42488.58</v>
      </c>
      <c r="CM63" s="52">
        <v>51019.14</v>
      </c>
      <c r="CN63" s="52">
        <v>18674.6</v>
      </c>
      <c r="CO63" s="52">
        <v>32300.37</v>
      </c>
      <c r="CP63" s="52">
        <v>25304</v>
      </c>
      <c r="CQ63" s="52">
        <v>28106.34</v>
      </c>
      <c r="CR63" s="52">
        <v>20720</v>
      </c>
      <c r="CS63" s="52">
        <v>14759.64</v>
      </c>
      <c r="CT63" s="52">
        <v>30000</v>
      </c>
      <c r="CU63" s="52">
        <v>34674.08</v>
      </c>
      <c r="CV63" s="52">
        <v>22300.46</v>
      </c>
      <c r="CW63" s="52">
        <v>25419.18</v>
      </c>
      <c r="CX63" s="52">
        <v>29120.22</v>
      </c>
      <c r="CY63" s="52">
        <v>31013</v>
      </c>
      <c r="CZ63" s="52">
        <v>22284.04</v>
      </c>
      <c r="DA63" s="52">
        <v>31403</v>
      </c>
      <c r="DB63" s="52">
        <v>38420.64</v>
      </c>
      <c r="DC63" s="52">
        <v>100952.39</v>
      </c>
      <c r="DD63" s="52">
        <v>16632.5</v>
      </c>
      <c r="DE63" s="52">
        <v>19110</v>
      </c>
      <c r="DF63" s="52">
        <v>15000</v>
      </c>
      <c r="DG63" s="52">
        <v>89070.98</v>
      </c>
      <c r="DH63" s="52">
        <v>20000</v>
      </c>
      <c r="DI63" s="52">
        <v>34920.6</v>
      </c>
      <c r="DJ63" s="52">
        <v>18198.82</v>
      </c>
      <c r="DK63" s="52">
        <v>74601.92</v>
      </c>
      <c r="DL63" s="52">
        <v>60024.16</v>
      </c>
      <c r="DM63" s="52">
        <v>44237.98</v>
      </c>
      <c r="DN63" s="52">
        <v>0</v>
      </c>
      <c r="DO63" s="52">
        <v>84496.2</v>
      </c>
      <c r="DP63" s="52">
        <v>72843.51</v>
      </c>
      <c r="DQ63" s="52">
        <v>50192.7</v>
      </c>
      <c r="DR63" s="52">
        <v>26235.02</v>
      </c>
      <c r="DS63" s="43">
        <v>27557.32</v>
      </c>
      <c r="DT63" s="43">
        <v>27783.84</v>
      </c>
      <c r="DU63" s="43">
        <v>15090</v>
      </c>
      <c r="DV63" s="43">
        <v>9503.54</v>
      </c>
      <c r="DW63" s="43">
        <v>17038.66</v>
      </c>
      <c r="DX63" s="43">
        <v>11590.8</v>
      </c>
      <c r="DY63" s="43">
        <v>10548</v>
      </c>
    </row>
    <row r="64" s="43" customFormat="1" spans="1:129">
      <c r="A64" s="51"/>
      <c r="B64" s="52" t="s">
        <v>85</v>
      </c>
      <c r="C64" s="52">
        <v>687515.14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44682.82</v>
      </c>
      <c r="K64" s="52">
        <v>0</v>
      </c>
      <c r="L64" s="52">
        <v>3300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3309.62</v>
      </c>
      <c r="T64" s="52">
        <v>7056.6</v>
      </c>
      <c r="U64" s="52">
        <v>382983.01</v>
      </c>
      <c r="V64" s="52">
        <v>212861.35</v>
      </c>
      <c r="W64" s="52">
        <v>22518.72</v>
      </c>
      <c r="X64" s="52">
        <v>10803.02</v>
      </c>
      <c r="Y64" s="52">
        <v>146407.39</v>
      </c>
      <c r="Z64" s="52">
        <v>24896.98</v>
      </c>
      <c r="AA64" s="52">
        <v>7069.43</v>
      </c>
      <c r="AB64" s="52">
        <v>25634.72</v>
      </c>
      <c r="AC64" s="52">
        <v>8852.83</v>
      </c>
      <c r="AD64" s="52">
        <v>12230.71</v>
      </c>
      <c r="AE64" s="52">
        <v>0</v>
      </c>
      <c r="AF64" s="52">
        <v>238.8</v>
      </c>
      <c r="AG64" s="52">
        <v>8888.06</v>
      </c>
      <c r="AH64" s="52">
        <v>0</v>
      </c>
      <c r="AI64" s="52">
        <v>1161.15</v>
      </c>
      <c r="AJ64" s="52">
        <v>0</v>
      </c>
      <c r="AK64" s="52">
        <v>0</v>
      </c>
      <c r="AL64" s="52">
        <v>10803.02</v>
      </c>
      <c r="AM64" s="52">
        <v>726</v>
      </c>
      <c r="AN64" s="52">
        <v>748</v>
      </c>
      <c r="AO64" s="52">
        <v>726</v>
      </c>
      <c r="AP64" s="52">
        <v>0</v>
      </c>
      <c r="AQ64" s="52">
        <v>8680.24</v>
      </c>
      <c r="AR64" s="52">
        <v>14151.7</v>
      </c>
      <c r="AS64" s="52">
        <v>11673.2</v>
      </c>
      <c r="AT64" s="52">
        <v>9514.56</v>
      </c>
      <c r="AU64" s="52">
        <v>336763.31</v>
      </c>
      <c r="AV64" s="52">
        <v>10622.22</v>
      </c>
      <c r="AW64" s="52">
        <v>0</v>
      </c>
      <c r="AX64" s="52">
        <v>32198.22</v>
      </c>
      <c r="AY64" s="52">
        <v>0</v>
      </c>
      <c r="AZ64" s="52">
        <v>15315.54</v>
      </c>
      <c r="BA64" s="52">
        <v>0</v>
      </c>
      <c r="BB64" s="52">
        <v>1847.57</v>
      </c>
      <c r="BC64" s="52">
        <v>3900</v>
      </c>
      <c r="BD64" s="52">
        <v>0</v>
      </c>
      <c r="BE64" s="52">
        <v>29320.76</v>
      </c>
      <c r="BF64" s="52">
        <v>0</v>
      </c>
      <c r="BG64" s="52">
        <v>18942.47</v>
      </c>
      <c r="BH64" s="52">
        <v>30771.07</v>
      </c>
      <c r="BI64" s="52">
        <v>5600</v>
      </c>
      <c r="BJ64" s="52">
        <v>0</v>
      </c>
      <c r="BK64" s="52">
        <v>1600</v>
      </c>
      <c r="BL64" s="52">
        <v>18360.17</v>
      </c>
      <c r="BM64" s="52">
        <v>7932</v>
      </c>
      <c r="BN64" s="52">
        <v>4269</v>
      </c>
      <c r="BO64" s="52">
        <v>8720.9</v>
      </c>
      <c r="BP64" s="52">
        <v>6408</v>
      </c>
      <c r="BQ64" s="52">
        <v>3787.94</v>
      </c>
      <c r="BR64" s="52">
        <v>5825.24</v>
      </c>
      <c r="BS64" s="52">
        <v>2324.28</v>
      </c>
      <c r="BT64" s="52">
        <v>0</v>
      </c>
      <c r="BU64" s="52">
        <v>2000</v>
      </c>
      <c r="BV64" s="52">
        <v>7860</v>
      </c>
      <c r="BW64" s="52">
        <v>5274</v>
      </c>
      <c r="BX64" s="52">
        <v>0</v>
      </c>
      <c r="BY64" s="52">
        <v>6887.38</v>
      </c>
      <c r="BZ64" s="52">
        <v>0</v>
      </c>
      <c r="CA64" s="52">
        <v>0</v>
      </c>
      <c r="CB64" s="52">
        <v>512</v>
      </c>
      <c r="CC64" s="52">
        <v>0</v>
      </c>
      <c r="CD64" s="52">
        <v>19774.18</v>
      </c>
      <c r="CE64" s="52">
        <v>2254.83</v>
      </c>
      <c r="CF64" s="52">
        <v>0</v>
      </c>
      <c r="CG64" s="52">
        <v>12732.3</v>
      </c>
      <c r="CH64" s="52">
        <v>9589.8</v>
      </c>
      <c r="CI64" s="52">
        <v>0</v>
      </c>
      <c r="CJ64" s="52">
        <v>0</v>
      </c>
      <c r="CK64" s="52">
        <v>0</v>
      </c>
      <c r="CL64" s="52">
        <v>0</v>
      </c>
      <c r="CM64" s="52">
        <v>3206.6</v>
      </c>
      <c r="CN64" s="52">
        <v>1210.94</v>
      </c>
      <c r="CO64" s="52">
        <v>0</v>
      </c>
      <c r="CP64" s="52">
        <v>3663.1</v>
      </c>
      <c r="CQ64" s="52">
        <v>0</v>
      </c>
      <c r="CR64" s="52">
        <v>528.8</v>
      </c>
      <c r="CS64" s="52">
        <v>0</v>
      </c>
      <c r="CT64" s="52">
        <v>538.17</v>
      </c>
      <c r="CU64" s="52">
        <v>0</v>
      </c>
      <c r="CV64" s="52">
        <v>0</v>
      </c>
      <c r="CW64" s="52">
        <v>0</v>
      </c>
      <c r="CX64" s="52">
        <v>1794</v>
      </c>
      <c r="CY64" s="52">
        <v>0</v>
      </c>
      <c r="CZ64" s="52">
        <v>0</v>
      </c>
      <c r="DA64" s="52">
        <v>8972.34</v>
      </c>
      <c r="DB64" s="52">
        <v>0</v>
      </c>
      <c r="DC64" s="52">
        <v>1452.59</v>
      </c>
      <c r="DD64" s="52">
        <v>0</v>
      </c>
      <c r="DE64" s="52">
        <v>2116.8</v>
      </c>
      <c r="DF64" s="52">
        <v>0</v>
      </c>
      <c r="DG64" s="52">
        <v>0</v>
      </c>
      <c r="DH64" s="52">
        <v>0</v>
      </c>
      <c r="DI64" s="52">
        <v>1900</v>
      </c>
      <c r="DJ64" s="52">
        <v>0</v>
      </c>
      <c r="DK64" s="52">
        <v>5474.78</v>
      </c>
      <c r="DL64" s="52">
        <v>3974.52</v>
      </c>
      <c r="DM64" s="52">
        <v>6000</v>
      </c>
      <c r="DN64" s="52">
        <v>0</v>
      </c>
      <c r="DO64" s="52">
        <v>9550</v>
      </c>
      <c r="DP64" s="52">
        <v>4657.02</v>
      </c>
      <c r="DQ64" s="52">
        <v>2200</v>
      </c>
      <c r="DR64" s="52">
        <v>0</v>
      </c>
      <c r="DS64" s="43">
        <v>2713.78</v>
      </c>
      <c r="DT64" s="43">
        <v>1680</v>
      </c>
      <c r="DU64" s="43">
        <v>0</v>
      </c>
      <c r="DV64" s="43">
        <v>0</v>
      </c>
      <c r="DW64" s="43">
        <v>500</v>
      </c>
      <c r="DX64" s="43">
        <v>0</v>
      </c>
      <c r="DY64" s="43">
        <v>0</v>
      </c>
    </row>
    <row r="65" s="43" customFormat="1" spans="1:129">
      <c r="A65" s="51"/>
      <c r="B65" s="52" t="s">
        <v>139</v>
      </c>
      <c r="C65" s="52">
        <v>113263.34</v>
      </c>
      <c r="D65" s="52">
        <v>0</v>
      </c>
      <c r="E65" s="52">
        <v>0</v>
      </c>
      <c r="F65" s="52">
        <v>0</v>
      </c>
      <c r="G65" s="52">
        <v>0</v>
      </c>
      <c r="H65" s="52">
        <v>0</v>
      </c>
      <c r="I65" s="52">
        <v>0</v>
      </c>
      <c r="J65" s="52">
        <v>39949.05</v>
      </c>
      <c r="K65" s="52">
        <v>0</v>
      </c>
      <c r="L65" s="52">
        <v>0</v>
      </c>
      <c r="M65" s="52">
        <v>0</v>
      </c>
      <c r="N65" s="52">
        <v>0</v>
      </c>
      <c r="O65" s="52">
        <v>0</v>
      </c>
      <c r="P65" s="52">
        <v>0</v>
      </c>
      <c r="Q65" s="52">
        <v>0</v>
      </c>
      <c r="R65" s="52">
        <v>0</v>
      </c>
      <c r="S65" s="52">
        <v>0</v>
      </c>
      <c r="T65" s="52">
        <v>0</v>
      </c>
      <c r="U65" s="52">
        <v>73314.29</v>
      </c>
      <c r="V65" s="52">
        <v>0</v>
      </c>
      <c r="W65" s="52">
        <v>0</v>
      </c>
      <c r="X65" s="52">
        <v>0</v>
      </c>
      <c r="Y65" s="52">
        <v>0</v>
      </c>
      <c r="Z65" s="52">
        <v>0</v>
      </c>
      <c r="AA65" s="52">
        <v>0</v>
      </c>
      <c r="AB65" s="52">
        <v>0</v>
      </c>
      <c r="AC65" s="52">
        <v>0</v>
      </c>
      <c r="AD65" s="52">
        <v>0</v>
      </c>
      <c r="AE65" s="52">
        <v>0</v>
      </c>
      <c r="AF65" s="52">
        <v>0</v>
      </c>
      <c r="AG65" s="52">
        <v>0</v>
      </c>
      <c r="AH65" s="52">
        <v>0</v>
      </c>
      <c r="AI65" s="52">
        <v>0</v>
      </c>
      <c r="AJ65" s="52">
        <v>0</v>
      </c>
      <c r="AK65" s="52">
        <v>0</v>
      </c>
      <c r="AL65" s="52">
        <v>0</v>
      </c>
      <c r="AM65" s="52">
        <v>0</v>
      </c>
      <c r="AN65" s="52">
        <v>0</v>
      </c>
      <c r="AO65" s="52">
        <v>0</v>
      </c>
      <c r="AP65" s="52">
        <v>0</v>
      </c>
      <c r="AQ65" s="52">
        <v>0</v>
      </c>
      <c r="AR65" s="52">
        <v>0</v>
      </c>
      <c r="AS65" s="52">
        <v>0</v>
      </c>
      <c r="AT65" s="52">
        <v>18672.85</v>
      </c>
      <c r="AU65" s="52">
        <v>54641.44</v>
      </c>
      <c r="AV65" s="52">
        <v>0</v>
      </c>
      <c r="AW65" s="52">
        <v>0</v>
      </c>
      <c r="AX65" s="52">
        <v>0</v>
      </c>
      <c r="AY65" s="52">
        <v>0</v>
      </c>
      <c r="AZ65" s="52">
        <v>0</v>
      </c>
      <c r="BA65" s="52">
        <v>0</v>
      </c>
      <c r="BB65" s="52">
        <v>0</v>
      </c>
      <c r="BC65" s="52">
        <v>9514.56</v>
      </c>
      <c r="BD65" s="52">
        <v>0</v>
      </c>
      <c r="BE65" s="52">
        <v>3640.78</v>
      </c>
      <c r="BF65" s="52">
        <v>6413</v>
      </c>
      <c r="BG65" s="52">
        <v>9952.38</v>
      </c>
      <c r="BH65" s="52">
        <v>0</v>
      </c>
      <c r="BI65" s="52">
        <v>0</v>
      </c>
      <c r="BJ65" s="52">
        <v>0</v>
      </c>
      <c r="BK65" s="52">
        <v>0</v>
      </c>
      <c r="BL65" s="52">
        <v>0</v>
      </c>
      <c r="BM65" s="52">
        <v>0</v>
      </c>
      <c r="BN65" s="52">
        <v>0</v>
      </c>
      <c r="BO65" s="52">
        <v>0</v>
      </c>
      <c r="BP65" s="52">
        <v>9321</v>
      </c>
      <c r="BQ65" s="52">
        <v>0</v>
      </c>
      <c r="BR65" s="52">
        <v>0</v>
      </c>
      <c r="BS65" s="52">
        <v>0</v>
      </c>
      <c r="BT65" s="52">
        <v>0</v>
      </c>
      <c r="BU65" s="52">
        <v>0</v>
      </c>
      <c r="BV65" s="52">
        <v>0</v>
      </c>
      <c r="BW65" s="52">
        <v>0</v>
      </c>
      <c r="BX65" s="52">
        <v>0</v>
      </c>
      <c r="BY65" s="52">
        <v>0</v>
      </c>
      <c r="BZ65" s="52">
        <v>0</v>
      </c>
      <c r="CA65" s="52">
        <v>0</v>
      </c>
      <c r="CB65" s="52">
        <v>0</v>
      </c>
      <c r="CC65" s="52">
        <v>0</v>
      </c>
      <c r="CD65" s="52">
        <v>8749.72</v>
      </c>
      <c r="CE65" s="52">
        <v>0</v>
      </c>
      <c r="CF65" s="52">
        <v>0</v>
      </c>
      <c r="CG65" s="52">
        <v>0</v>
      </c>
      <c r="CH65" s="52">
        <v>0</v>
      </c>
      <c r="CI65" s="52">
        <v>0</v>
      </c>
      <c r="CJ65" s="52">
        <v>0</v>
      </c>
      <c r="CK65" s="52">
        <v>0</v>
      </c>
      <c r="CL65" s="52">
        <v>0</v>
      </c>
      <c r="CM65" s="52">
        <v>0</v>
      </c>
      <c r="CN65" s="52">
        <v>0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0</v>
      </c>
      <c r="CZ65" s="52">
        <v>0</v>
      </c>
      <c r="DA65" s="52">
        <v>0</v>
      </c>
      <c r="DB65" s="52">
        <v>0</v>
      </c>
      <c r="DC65" s="52">
        <v>0</v>
      </c>
      <c r="DD65" s="52">
        <v>0</v>
      </c>
      <c r="DE65" s="52">
        <v>0</v>
      </c>
      <c r="DF65" s="52">
        <v>0</v>
      </c>
      <c r="DG65" s="52">
        <v>0</v>
      </c>
      <c r="DH65" s="52">
        <v>0</v>
      </c>
      <c r="DI65" s="52">
        <v>0</v>
      </c>
      <c r="DJ65" s="52">
        <v>0</v>
      </c>
      <c r="DK65" s="52">
        <v>0</v>
      </c>
      <c r="DL65" s="52">
        <v>0</v>
      </c>
      <c r="DM65" s="52">
        <v>0</v>
      </c>
      <c r="DN65" s="52">
        <v>0</v>
      </c>
      <c r="DO65" s="52">
        <v>0</v>
      </c>
      <c r="DP65" s="52">
        <v>0</v>
      </c>
      <c r="DQ65" s="52">
        <v>580</v>
      </c>
      <c r="DR65" s="52">
        <v>0</v>
      </c>
      <c r="DS65" s="43">
        <v>2400</v>
      </c>
      <c r="DT65" s="43">
        <v>0</v>
      </c>
      <c r="DU65" s="43">
        <v>0</v>
      </c>
      <c r="DV65" s="43">
        <v>2400</v>
      </c>
      <c r="DW65" s="43">
        <v>1250</v>
      </c>
      <c r="DX65" s="43">
        <v>0</v>
      </c>
      <c r="DY65" s="43">
        <v>420</v>
      </c>
    </row>
    <row r="66" s="43" customFormat="1" spans="1:129">
      <c r="A66" s="51"/>
      <c r="B66" s="52" t="s">
        <v>140</v>
      </c>
      <c r="C66" s="52">
        <v>12240.44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8210.75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4029.69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1000</v>
      </c>
      <c r="AU66" s="52">
        <v>3029.69</v>
      </c>
      <c r="AV66" s="52">
        <v>0</v>
      </c>
      <c r="AW66" s="52">
        <v>0</v>
      </c>
      <c r="AX66" s="52">
        <v>23.58</v>
      </c>
      <c r="AY66" s="52">
        <v>0</v>
      </c>
      <c r="AZ66" s="52">
        <v>0</v>
      </c>
      <c r="BA66" s="52">
        <v>0</v>
      </c>
      <c r="BB66" s="52">
        <v>0</v>
      </c>
      <c r="BC66" s="52">
        <v>1256.64</v>
      </c>
      <c r="BD66" s="52">
        <v>0</v>
      </c>
      <c r="BE66" s="52">
        <v>0</v>
      </c>
      <c r="BF66" s="52">
        <v>0</v>
      </c>
      <c r="BG66" s="52">
        <v>1299.47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2">
        <v>0</v>
      </c>
      <c r="BN66" s="52">
        <v>0</v>
      </c>
      <c r="BO66" s="52">
        <v>0</v>
      </c>
      <c r="BP66" s="52">
        <v>0</v>
      </c>
      <c r="BQ66" s="52">
        <v>0</v>
      </c>
      <c r="BR66" s="52">
        <v>0</v>
      </c>
      <c r="BS66" s="52">
        <v>0</v>
      </c>
      <c r="BT66" s="52">
        <v>0</v>
      </c>
      <c r="BU66" s="52">
        <v>0</v>
      </c>
      <c r="BV66" s="52">
        <v>0</v>
      </c>
      <c r="BW66" s="52">
        <v>0</v>
      </c>
      <c r="BX66" s="52">
        <v>0</v>
      </c>
      <c r="BY66" s="52">
        <v>0</v>
      </c>
      <c r="BZ66" s="52">
        <v>0</v>
      </c>
      <c r="CA66" s="52">
        <v>0</v>
      </c>
      <c r="CB66" s="52">
        <v>0</v>
      </c>
      <c r="CC66" s="52">
        <v>0</v>
      </c>
      <c r="CD66" s="52">
        <v>0</v>
      </c>
      <c r="CE66" s="52">
        <v>0</v>
      </c>
      <c r="CF66" s="52">
        <v>0</v>
      </c>
      <c r="CG66" s="52">
        <v>450</v>
      </c>
      <c r="CH66" s="52">
        <v>0</v>
      </c>
      <c r="CI66" s="52">
        <v>0</v>
      </c>
      <c r="CJ66" s="52">
        <v>0</v>
      </c>
      <c r="CK66" s="52">
        <v>0</v>
      </c>
      <c r="CL66" s="52">
        <v>0</v>
      </c>
      <c r="CM66" s="52">
        <v>0</v>
      </c>
      <c r="CN66" s="52">
        <v>0</v>
      </c>
      <c r="CO66" s="52">
        <v>0</v>
      </c>
      <c r="CP66" s="52">
        <v>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0</v>
      </c>
      <c r="CZ66" s="52">
        <v>0</v>
      </c>
      <c r="DA66" s="52">
        <v>0</v>
      </c>
      <c r="DB66" s="52">
        <v>0</v>
      </c>
      <c r="DC66" s="52">
        <v>0</v>
      </c>
      <c r="DD66" s="52">
        <v>0</v>
      </c>
      <c r="DE66" s="52">
        <v>0</v>
      </c>
      <c r="DF66" s="52">
        <v>0</v>
      </c>
      <c r="DG66" s="52">
        <v>0</v>
      </c>
      <c r="DH66" s="52">
        <v>0</v>
      </c>
      <c r="DI66" s="52">
        <v>0</v>
      </c>
      <c r="DJ66" s="52">
        <v>0</v>
      </c>
      <c r="DK66" s="52">
        <v>0</v>
      </c>
      <c r="DL66" s="52">
        <v>0</v>
      </c>
      <c r="DM66" s="52">
        <v>0</v>
      </c>
      <c r="DN66" s="52">
        <v>0</v>
      </c>
      <c r="DO66" s="52">
        <v>0</v>
      </c>
      <c r="DP66" s="52">
        <v>0</v>
      </c>
      <c r="DQ66" s="52">
        <v>0</v>
      </c>
      <c r="DR66" s="52">
        <v>0</v>
      </c>
      <c r="DS66" s="43">
        <v>0</v>
      </c>
      <c r="DT66" s="43">
        <v>0</v>
      </c>
      <c r="DU66" s="43">
        <v>0</v>
      </c>
      <c r="DV66" s="43">
        <v>0</v>
      </c>
      <c r="DW66" s="43">
        <v>0</v>
      </c>
      <c r="DX66" s="43">
        <v>0</v>
      </c>
      <c r="DY66" s="43">
        <v>0</v>
      </c>
    </row>
    <row r="67" s="43" customFormat="1" spans="1:129">
      <c r="A67" s="51"/>
      <c r="B67" s="52" t="s">
        <v>141</v>
      </c>
      <c r="C67" s="52">
        <v>-220.81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-220.81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-220.81</v>
      </c>
      <c r="AJ67" s="52">
        <v>0</v>
      </c>
      <c r="AK67" s="52">
        <v>0</v>
      </c>
      <c r="AL67" s="52">
        <v>0</v>
      </c>
      <c r="AM67" s="52">
        <v>0</v>
      </c>
      <c r="AN67" s="52">
        <v>0</v>
      </c>
      <c r="AO67" s="52">
        <v>0</v>
      </c>
      <c r="AP67" s="52">
        <v>0</v>
      </c>
      <c r="AQ67" s="52">
        <v>0</v>
      </c>
      <c r="AR67" s="52">
        <v>0</v>
      </c>
      <c r="AS67" s="52"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52">
        <v>0</v>
      </c>
      <c r="BO67" s="52">
        <v>0</v>
      </c>
      <c r="BP67" s="52">
        <v>0</v>
      </c>
      <c r="BQ67" s="52">
        <v>0</v>
      </c>
      <c r="BR67" s="52">
        <v>0</v>
      </c>
      <c r="BS67" s="52">
        <v>0</v>
      </c>
      <c r="BT67" s="52">
        <v>0</v>
      </c>
      <c r="BU67" s="52">
        <v>0</v>
      </c>
      <c r="BV67" s="52">
        <v>0</v>
      </c>
      <c r="BW67" s="52">
        <v>0</v>
      </c>
      <c r="BX67" s="52">
        <v>0</v>
      </c>
      <c r="BY67" s="52">
        <v>0</v>
      </c>
      <c r="BZ67" s="52">
        <v>0</v>
      </c>
      <c r="CA67" s="52">
        <v>0</v>
      </c>
      <c r="CB67" s="52">
        <v>0</v>
      </c>
      <c r="CC67" s="52">
        <v>0</v>
      </c>
      <c r="CD67" s="52">
        <v>0</v>
      </c>
      <c r="CE67" s="52">
        <v>0</v>
      </c>
      <c r="CF67" s="52">
        <v>0</v>
      </c>
      <c r="CG67" s="52">
        <v>0</v>
      </c>
      <c r="CH67" s="52">
        <v>0</v>
      </c>
      <c r="CI67" s="52">
        <v>0</v>
      </c>
      <c r="CJ67" s="52">
        <v>0</v>
      </c>
      <c r="CK67" s="52">
        <v>0</v>
      </c>
      <c r="CL67" s="52">
        <v>0</v>
      </c>
      <c r="CM67" s="52">
        <v>0</v>
      </c>
      <c r="CN67" s="52">
        <v>0</v>
      </c>
      <c r="CO67" s="52">
        <v>0</v>
      </c>
      <c r="CP67" s="52">
        <v>0</v>
      </c>
      <c r="CQ67" s="52">
        <v>0</v>
      </c>
      <c r="CR67" s="52">
        <v>0</v>
      </c>
      <c r="CS67" s="52">
        <v>0</v>
      </c>
      <c r="CT67" s="52">
        <v>0</v>
      </c>
      <c r="CU67" s="52">
        <v>0</v>
      </c>
      <c r="CV67" s="52">
        <v>0</v>
      </c>
      <c r="CW67" s="52">
        <v>0</v>
      </c>
      <c r="CX67" s="52">
        <v>0</v>
      </c>
      <c r="CY67" s="52">
        <v>0</v>
      </c>
      <c r="CZ67" s="52">
        <v>0</v>
      </c>
      <c r="DA67" s="52">
        <v>0</v>
      </c>
      <c r="DB67" s="52">
        <v>0</v>
      </c>
      <c r="DC67" s="52">
        <v>0</v>
      </c>
      <c r="DD67" s="52">
        <v>0</v>
      </c>
      <c r="DE67" s="52">
        <v>0</v>
      </c>
      <c r="DF67" s="52">
        <v>0</v>
      </c>
      <c r="DG67" s="52">
        <v>0</v>
      </c>
      <c r="DH67" s="52">
        <v>0</v>
      </c>
      <c r="DI67" s="52">
        <v>0</v>
      </c>
      <c r="DJ67" s="52">
        <v>0</v>
      </c>
      <c r="DK67" s="52">
        <v>0</v>
      </c>
      <c r="DL67" s="52">
        <v>0</v>
      </c>
      <c r="DM67" s="52">
        <v>0</v>
      </c>
      <c r="DN67" s="52">
        <v>0</v>
      </c>
      <c r="DO67" s="52">
        <v>0</v>
      </c>
      <c r="DP67" s="52">
        <v>0</v>
      </c>
      <c r="DQ67" s="52">
        <v>0</v>
      </c>
      <c r="DR67" s="52">
        <v>0</v>
      </c>
      <c r="DS67" s="43">
        <v>0</v>
      </c>
      <c r="DT67" s="43">
        <v>0</v>
      </c>
      <c r="DU67" s="43">
        <v>0</v>
      </c>
      <c r="DV67" s="43">
        <v>0</v>
      </c>
      <c r="DW67" s="43">
        <v>0</v>
      </c>
      <c r="DX67" s="43">
        <v>0</v>
      </c>
      <c r="DY67" s="43">
        <v>0</v>
      </c>
    </row>
    <row r="68" s="43" customFormat="1" spans="1:129">
      <c r="A68" s="51"/>
      <c r="B68" s="52" t="s">
        <v>142</v>
      </c>
      <c r="C68" s="52">
        <v>3056017.51</v>
      </c>
      <c r="D68" s="52">
        <v>1933139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6830.19</v>
      </c>
      <c r="K68" s="52">
        <v>0</v>
      </c>
      <c r="L68" s="52">
        <v>935152.13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1670.6</v>
      </c>
      <c r="T68" s="52">
        <v>0</v>
      </c>
      <c r="U68" s="52">
        <v>130098.06</v>
      </c>
      <c r="V68" s="52">
        <v>45238.17</v>
      </c>
      <c r="W68" s="52">
        <v>0</v>
      </c>
      <c r="X68" s="52">
        <v>3889.36</v>
      </c>
      <c r="Y68" s="52">
        <v>35608.21</v>
      </c>
      <c r="Z68" s="52">
        <v>9629.96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3889.36</v>
      </c>
      <c r="AM68" s="52">
        <v>0</v>
      </c>
      <c r="AN68" s="52">
        <v>-60000</v>
      </c>
      <c r="AO68" s="52">
        <v>0</v>
      </c>
      <c r="AP68" s="52">
        <v>0</v>
      </c>
      <c r="AQ68" s="52">
        <v>8198.94</v>
      </c>
      <c r="AR68" s="52">
        <v>5000</v>
      </c>
      <c r="AS68" s="52">
        <v>0</v>
      </c>
      <c r="AT68" s="52">
        <v>13416.26</v>
      </c>
      <c r="AU68" s="52">
        <v>163482.86</v>
      </c>
      <c r="AV68" s="52">
        <v>11182.48</v>
      </c>
      <c r="AW68" s="52">
        <v>355.74</v>
      </c>
      <c r="AX68" s="52">
        <v>388.52</v>
      </c>
      <c r="AY68" s="52">
        <v>183.82</v>
      </c>
      <c r="AZ68" s="52">
        <v>398.75</v>
      </c>
      <c r="BA68" s="52">
        <v>343.81</v>
      </c>
      <c r="BB68" s="52">
        <v>126.15</v>
      </c>
      <c r="BC68" s="52">
        <v>9005.79</v>
      </c>
      <c r="BD68" s="52">
        <v>12647.86</v>
      </c>
      <c r="BE68" s="52">
        <v>4288.45</v>
      </c>
      <c r="BF68" s="52">
        <v>5606.74</v>
      </c>
      <c r="BG68" s="52">
        <v>9423.01</v>
      </c>
      <c r="BH68" s="52">
        <v>1856.63</v>
      </c>
      <c r="BI68" s="52">
        <v>10598.4</v>
      </c>
      <c r="BJ68" s="52">
        <v>139.04</v>
      </c>
      <c r="BK68" s="52">
        <v>155.75</v>
      </c>
      <c r="BL68" s="52">
        <v>3130.28</v>
      </c>
      <c r="BM68" s="52">
        <v>93.66</v>
      </c>
      <c r="BN68" s="52">
        <v>1172.9</v>
      </c>
      <c r="BO68" s="52">
        <v>1175.41</v>
      </c>
      <c r="BP68" s="52">
        <v>123.75</v>
      </c>
      <c r="BQ68" s="52">
        <v>24.5</v>
      </c>
      <c r="BR68" s="52">
        <v>44.19</v>
      </c>
      <c r="BS68" s="52">
        <v>35.43</v>
      </c>
      <c r="BT68" s="52">
        <v>3033.74</v>
      </c>
      <c r="BU68" s="52">
        <v>34.42</v>
      </c>
      <c r="BV68" s="52">
        <v>7916.16</v>
      </c>
      <c r="BW68" s="52">
        <v>44.68</v>
      </c>
      <c r="BX68" s="52">
        <v>121.48</v>
      </c>
      <c r="BY68" s="52">
        <v>21.24</v>
      </c>
      <c r="BZ68" s="52">
        <v>31.97</v>
      </c>
      <c r="CA68" s="52">
        <v>253.37</v>
      </c>
      <c r="CB68" s="52">
        <v>26.88</v>
      </c>
      <c r="CC68" s="52">
        <v>52.23</v>
      </c>
      <c r="CD68" s="52">
        <v>14639.58</v>
      </c>
      <c r="CE68" s="52">
        <v>2821.59</v>
      </c>
      <c r="CF68" s="52">
        <v>18.62</v>
      </c>
      <c r="CG68" s="52">
        <v>3.02</v>
      </c>
      <c r="CH68" s="52">
        <v>26.85</v>
      </c>
      <c r="CI68" s="52">
        <v>1341.24</v>
      </c>
      <c r="CJ68" s="52">
        <v>2398.16</v>
      </c>
      <c r="CK68" s="52">
        <v>18.45</v>
      </c>
      <c r="CL68" s="52">
        <v>4014.84</v>
      </c>
      <c r="CM68" s="52">
        <v>20.37</v>
      </c>
      <c r="CN68" s="52">
        <v>-38.55</v>
      </c>
      <c r="CO68" s="52">
        <v>1891.2</v>
      </c>
      <c r="CP68" s="52">
        <v>192.92</v>
      </c>
      <c r="CQ68" s="52">
        <v>1211.16</v>
      </c>
      <c r="CR68" s="52">
        <v>28.49</v>
      </c>
      <c r="CS68" s="52">
        <v>14.58</v>
      </c>
      <c r="CT68" s="52">
        <v>202.36</v>
      </c>
      <c r="CU68" s="52">
        <v>4.03</v>
      </c>
      <c r="CV68" s="52">
        <v>14.86</v>
      </c>
      <c r="CW68" s="52">
        <v>12.01</v>
      </c>
      <c r="CX68" s="52">
        <v>2.55</v>
      </c>
      <c r="CY68" s="52">
        <v>2.9</v>
      </c>
      <c r="CZ68" s="52">
        <v>144.82</v>
      </c>
      <c r="DA68" s="52">
        <v>272.64</v>
      </c>
      <c r="DB68" s="52">
        <v>213.13</v>
      </c>
      <c r="DC68" s="52">
        <v>5313.25</v>
      </c>
      <c r="DD68" s="52">
        <v>53.78</v>
      </c>
      <c r="DE68" s="52">
        <v>456.11</v>
      </c>
      <c r="DF68" s="52">
        <v>16.68</v>
      </c>
      <c r="DG68" s="52">
        <v>22227.92</v>
      </c>
      <c r="DH68" s="52">
        <v>1805.28</v>
      </c>
      <c r="DI68" s="52">
        <v>12.05</v>
      </c>
      <c r="DJ68" s="52">
        <v>2.66</v>
      </c>
      <c r="DK68" s="52">
        <v>914.46</v>
      </c>
      <c r="DL68" s="52">
        <v>7.23</v>
      </c>
      <c r="DM68" s="52">
        <v>275.12</v>
      </c>
      <c r="DN68" s="52">
        <v>1.21</v>
      </c>
      <c r="DO68" s="52">
        <v>912.04</v>
      </c>
      <c r="DP68" s="52">
        <v>915.92</v>
      </c>
      <c r="DQ68" s="52">
        <v>10.04</v>
      </c>
      <c r="DR68" s="52">
        <v>2.9</v>
      </c>
      <c r="DS68" s="43">
        <v>4000</v>
      </c>
      <c r="DT68" s="43">
        <v>4473.58</v>
      </c>
      <c r="DU68" s="43">
        <v>0</v>
      </c>
      <c r="DV68" s="43">
        <v>4800</v>
      </c>
      <c r="DW68" s="43">
        <v>0</v>
      </c>
      <c r="DX68" s="43">
        <v>3773.58</v>
      </c>
      <c r="DY68" s="43">
        <v>0</v>
      </c>
    </row>
    <row r="69" s="43" customFormat="1" spans="1:129">
      <c r="A69" s="51"/>
      <c r="B69" s="52" t="s">
        <v>143</v>
      </c>
      <c r="C69" s="52">
        <v>335593.9</v>
      </c>
      <c r="D69" s="52">
        <v>0</v>
      </c>
      <c r="E69" s="52">
        <v>0</v>
      </c>
      <c r="F69" s="52"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24070.8</v>
      </c>
      <c r="M69" s="52">
        <v>0</v>
      </c>
      <c r="N69" s="52">
        <v>0</v>
      </c>
      <c r="O69" s="52">
        <v>0</v>
      </c>
      <c r="P69" s="52">
        <v>0</v>
      </c>
      <c r="Q69" s="52">
        <v>0</v>
      </c>
      <c r="R69" s="52">
        <v>0</v>
      </c>
      <c r="S69" s="52">
        <v>0</v>
      </c>
      <c r="T69" s="52">
        <v>0</v>
      </c>
      <c r="U69" s="52">
        <v>311523.1</v>
      </c>
      <c r="V69" s="52">
        <v>0</v>
      </c>
      <c r="W69" s="52">
        <v>0</v>
      </c>
      <c r="X69" s="52">
        <v>0</v>
      </c>
      <c r="Y69" s="52">
        <v>0</v>
      </c>
      <c r="Z69" s="52">
        <v>0</v>
      </c>
      <c r="AA69" s="52">
        <v>0</v>
      </c>
      <c r="AB69" s="52">
        <v>0</v>
      </c>
      <c r="AC69" s="52">
        <v>0</v>
      </c>
      <c r="AD69" s="52">
        <v>0</v>
      </c>
      <c r="AE69" s="52">
        <v>0</v>
      </c>
      <c r="AF69" s="52">
        <v>0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0</v>
      </c>
      <c r="AM69" s="52">
        <v>0</v>
      </c>
      <c r="AN69" s="52">
        <v>0</v>
      </c>
      <c r="AO69" s="52">
        <v>0</v>
      </c>
      <c r="AP69" s="52">
        <v>0</v>
      </c>
      <c r="AQ69" s="52">
        <v>261006.14</v>
      </c>
      <c r="AR69" s="52">
        <v>0</v>
      </c>
      <c r="AS69" s="52">
        <v>0</v>
      </c>
      <c r="AT69" s="52">
        <v>1769.92</v>
      </c>
      <c r="AU69" s="52">
        <v>48747.04</v>
      </c>
      <c r="AV69" s="52">
        <v>0</v>
      </c>
      <c r="AW69" s="52">
        <v>0</v>
      </c>
      <c r="AX69" s="52">
        <v>0</v>
      </c>
      <c r="AY69" s="52">
        <v>0</v>
      </c>
      <c r="AZ69" s="52">
        <v>396.23</v>
      </c>
      <c r="BA69" s="52">
        <v>0</v>
      </c>
      <c r="BB69" s="52">
        <v>0</v>
      </c>
      <c r="BC69" s="52">
        <v>396.23</v>
      </c>
      <c r="BD69" s="52">
        <v>0</v>
      </c>
      <c r="BE69" s="52">
        <v>0</v>
      </c>
      <c r="BF69" s="52">
        <v>0</v>
      </c>
      <c r="BG69" s="52">
        <v>0</v>
      </c>
      <c r="BH69" s="52">
        <v>0</v>
      </c>
      <c r="BI69" s="52">
        <v>0</v>
      </c>
      <c r="BJ69" s="52">
        <v>0</v>
      </c>
      <c r="BK69" s="52">
        <v>0</v>
      </c>
      <c r="BL69" s="52">
        <v>47954.58</v>
      </c>
      <c r="BM69" s="52">
        <v>0</v>
      </c>
      <c r="BN69" s="52">
        <v>0</v>
      </c>
      <c r="BO69" s="52">
        <v>0</v>
      </c>
      <c r="BP69" s="52">
        <v>0</v>
      </c>
      <c r="BQ69" s="52">
        <v>0</v>
      </c>
      <c r="BR69" s="52">
        <v>0</v>
      </c>
      <c r="BS69" s="52">
        <v>0</v>
      </c>
      <c r="BT69" s="52">
        <v>0</v>
      </c>
      <c r="BU69" s="52">
        <v>0</v>
      </c>
      <c r="BV69" s="52">
        <v>0</v>
      </c>
      <c r="BW69" s="52">
        <v>0</v>
      </c>
      <c r="BX69" s="52">
        <v>0</v>
      </c>
      <c r="BY69" s="52">
        <v>0</v>
      </c>
      <c r="BZ69" s="52">
        <v>0</v>
      </c>
      <c r="CA69" s="52">
        <v>0</v>
      </c>
      <c r="CB69" s="52">
        <v>0</v>
      </c>
      <c r="CC69" s="52">
        <v>0</v>
      </c>
      <c r="CD69" s="52">
        <v>0</v>
      </c>
      <c r="CE69" s="52">
        <v>0</v>
      </c>
      <c r="CF69" s="52">
        <v>0</v>
      </c>
      <c r="CG69" s="52">
        <v>0</v>
      </c>
      <c r="CH69" s="52">
        <v>0</v>
      </c>
      <c r="CI69" s="52">
        <v>0</v>
      </c>
      <c r="CJ69" s="52">
        <v>0</v>
      </c>
      <c r="CK69" s="52">
        <v>0</v>
      </c>
      <c r="CL69" s="52">
        <v>0</v>
      </c>
      <c r="CM69" s="52">
        <v>0</v>
      </c>
      <c r="CN69" s="52">
        <v>0</v>
      </c>
      <c r="CO69" s="52">
        <v>0</v>
      </c>
      <c r="CP69" s="52">
        <v>0</v>
      </c>
      <c r="CQ69" s="52">
        <v>0</v>
      </c>
      <c r="CR69" s="52">
        <v>0</v>
      </c>
      <c r="CS69" s="52">
        <v>0</v>
      </c>
      <c r="CT69" s="52">
        <v>0</v>
      </c>
      <c r="CU69" s="52">
        <v>0</v>
      </c>
      <c r="CV69" s="52">
        <v>0</v>
      </c>
      <c r="CW69" s="52">
        <v>0</v>
      </c>
      <c r="CX69" s="52">
        <v>0</v>
      </c>
      <c r="CY69" s="52">
        <v>0</v>
      </c>
      <c r="CZ69" s="52">
        <v>0</v>
      </c>
      <c r="DA69" s="52">
        <v>0</v>
      </c>
      <c r="DB69" s="52">
        <v>0</v>
      </c>
      <c r="DC69" s="52">
        <v>0</v>
      </c>
      <c r="DD69" s="52">
        <v>0</v>
      </c>
      <c r="DE69" s="52">
        <v>0</v>
      </c>
      <c r="DF69" s="52">
        <v>0</v>
      </c>
      <c r="DG69" s="52">
        <v>0</v>
      </c>
      <c r="DH69" s="52">
        <v>0</v>
      </c>
      <c r="DI69" s="52">
        <v>0</v>
      </c>
      <c r="DJ69" s="52">
        <v>0</v>
      </c>
      <c r="DK69" s="52">
        <v>0</v>
      </c>
      <c r="DL69" s="52">
        <v>0</v>
      </c>
      <c r="DM69" s="52">
        <v>0</v>
      </c>
      <c r="DN69" s="52">
        <v>0</v>
      </c>
      <c r="DO69" s="52">
        <v>0</v>
      </c>
      <c r="DP69" s="52">
        <v>0</v>
      </c>
      <c r="DQ69" s="52">
        <v>0</v>
      </c>
      <c r="DR69" s="52">
        <v>0</v>
      </c>
      <c r="DS69" s="43">
        <v>0</v>
      </c>
      <c r="DT69" s="43">
        <v>0</v>
      </c>
      <c r="DU69" s="43">
        <v>0</v>
      </c>
      <c r="DV69" s="43">
        <v>0</v>
      </c>
      <c r="DW69" s="43">
        <v>0</v>
      </c>
      <c r="DX69" s="43">
        <v>0</v>
      </c>
      <c r="DY69" s="43">
        <v>0</v>
      </c>
    </row>
    <row r="70" s="43" customFormat="1" spans="1:129">
      <c r="A70" s="51"/>
      <c r="B70" s="52" t="s">
        <v>144</v>
      </c>
      <c r="C70" s="52">
        <v>0</v>
      </c>
      <c r="D70" s="52">
        <v>0</v>
      </c>
      <c r="E70" s="52">
        <v>0</v>
      </c>
      <c r="F70" s="52"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2">
        <v>0</v>
      </c>
      <c r="N70" s="52">
        <v>0</v>
      </c>
      <c r="O70" s="52">
        <v>0</v>
      </c>
      <c r="P70" s="52">
        <v>0</v>
      </c>
      <c r="Q70" s="52">
        <v>0</v>
      </c>
      <c r="R70" s="52">
        <v>0</v>
      </c>
      <c r="S70" s="52">
        <v>0</v>
      </c>
      <c r="T70" s="52">
        <v>0</v>
      </c>
      <c r="U70" s="52">
        <v>0</v>
      </c>
      <c r="V70" s="52">
        <v>0</v>
      </c>
      <c r="W70" s="52">
        <v>0</v>
      </c>
      <c r="X70" s="52">
        <v>0</v>
      </c>
      <c r="Y70" s="52">
        <v>0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0</v>
      </c>
      <c r="AM70" s="52">
        <v>0</v>
      </c>
      <c r="AN70" s="52">
        <v>0</v>
      </c>
      <c r="AO70" s="52">
        <v>0</v>
      </c>
      <c r="AP70" s="52">
        <v>0</v>
      </c>
      <c r="AQ70" s="52">
        <v>0</v>
      </c>
      <c r="AR70" s="52">
        <v>0</v>
      </c>
      <c r="AS70" s="52"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2">
        <v>0</v>
      </c>
      <c r="BA70" s="52">
        <v>0</v>
      </c>
      <c r="BB70" s="52">
        <v>0</v>
      </c>
      <c r="BC70" s="52">
        <v>0</v>
      </c>
      <c r="BD70" s="52">
        <v>0</v>
      </c>
      <c r="BE70" s="52">
        <v>0</v>
      </c>
      <c r="BF70" s="52">
        <v>0</v>
      </c>
      <c r="BG70" s="52">
        <v>0</v>
      </c>
      <c r="BH70" s="52">
        <v>0</v>
      </c>
      <c r="BI70" s="52">
        <v>0</v>
      </c>
      <c r="BJ70" s="52">
        <v>0</v>
      </c>
      <c r="BK70" s="52">
        <v>0</v>
      </c>
      <c r="BL70" s="52">
        <v>0</v>
      </c>
      <c r="BM70" s="52">
        <v>0</v>
      </c>
      <c r="BN70" s="52">
        <v>0</v>
      </c>
      <c r="BO70" s="52">
        <v>0</v>
      </c>
      <c r="BP70" s="52">
        <v>0</v>
      </c>
      <c r="BQ70" s="52">
        <v>0</v>
      </c>
      <c r="BR70" s="52">
        <v>0</v>
      </c>
      <c r="BS70" s="52">
        <v>0</v>
      </c>
      <c r="BT70" s="52">
        <v>0</v>
      </c>
      <c r="BU70" s="52">
        <v>0</v>
      </c>
      <c r="BV70" s="52">
        <v>0</v>
      </c>
      <c r="BW70" s="52">
        <v>0</v>
      </c>
      <c r="BX70" s="52">
        <v>0</v>
      </c>
      <c r="BY70" s="52">
        <v>0</v>
      </c>
      <c r="BZ70" s="52">
        <v>0</v>
      </c>
      <c r="CA70" s="52">
        <v>0</v>
      </c>
      <c r="CB70" s="52">
        <v>0</v>
      </c>
      <c r="CC70" s="52">
        <v>0</v>
      </c>
      <c r="CD70" s="52">
        <v>0</v>
      </c>
      <c r="CE70" s="52">
        <v>0</v>
      </c>
      <c r="CF70" s="52">
        <v>0</v>
      </c>
      <c r="CG70" s="52">
        <v>0</v>
      </c>
      <c r="CH70" s="52">
        <v>0</v>
      </c>
      <c r="CI70" s="52">
        <v>0</v>
      </c>
      <c r="CJ70" s="52">
        <v>0</v>
      </c>
      <c r="CK70" s="52">
        <v>0</v>
      </c>
      <c r="CL70" s="52">
        <v>0</v>
      </c>
      <c r="CM70" s="52">
        <v>0</v>
      </c>
      <c r="CN70" s="52">
        <v>0</v>
      </c>
      <c r="CO70" s="52">
        <v>0</v>
      </c>
      <c r="CP70" s="52">
        <v>0</v>
      </c>
      <c r="CQ70" s="52">
        <v>0</v>
      </c>
      <c r="CR70" s="52">
        <v>0</v>
      </c>
      <c r="CS70" s="52">
        <v>0</v>
      </c>
      <c r="CT70" s="52">
        <v>0</v>
      </c>
      <c r="CU70" s="52">
        <v>0</v>
      </c>
      <c r="CV70" s="52">
        <v>0</v>
      </c>
      <c r="CW70" s="52">
        <v>0</v>
      </c>
      <c r="CX70" s="52">
        <v>0</v>
      </c>
      <c r="CY70" s="52">
        <v>0</v>
      </c>
      <c r="CZ70" s="52">
        <v>0</v>
      </c>
      <c r="DA70" s="52">
        <v>0</v>
      </c>
      <c r="DB70" s="52">
        <v>0</v>
      </c>
      <c r="DC70" s="52">
        <v>0</v>
      </c>
      <c r="DD70" s="52">
        <v>0</v>
      </c>
      <c r="DE70" s="52">
        <v>0</v>
      </c>
      <c r="DF70" s="52">
        <v>0</v>
      </c>
      <c r="DG70" s="52">
        <v>0</v>
      </c>
      <c r="DH70" s="52">
        <v>0</v>
      </c>
      <c r="DI70" s="52">
        <v>0</v>
      </c>
      <c r="DJ70" s="52">
        <v>0</v>
      </c>
      <c r="DK70" s="52">
        <v>0</v>
      </c>
      <c r="DL70" s="52">
        <v>0</v>
      </c>
      <c r="DM70" s="52">
        <v>0</v>
      </c>
      <c r="DN70" s="52">
        <v>0</v>
      </c>
      <c r="DO70" s="52">
        <v>0</v>
      </c>
      <c r="DP70" s="52">
        <v>0</v>
      </c>
      <c r="DQ70" s="52">
        <v>0</v>
      </c>
      <c r="DR70" s="52">
        <v>0</v>
      </c>
      <c r="DS70" s="43">
        <v>0</v>
      </c>
      <c r="DT70" s="43">
        <v>0</v>
      </c>
      <c r="DU70" s="43">
        <v>0</v>
      </c>
      <c r="DV70" s="43">
        <v>0</v>
      </c>
      <c r="DW70" s="43">
        <v>0</v>
      </c>
      <c r="DX70" s="43">
        <v>0</v>
      </c>
      <c r="DY70" s="43">
        <v>0</v>
      </c>
    </row>
    <row r="71" s="43" customFormat="1" spans="1:129">
      <c r="A71" s="51"/>
      <c r="B71" s="52" t="s">
        <v>145</v>
      </c>
      <c r="C71" s="52">
        <v>2278525.95</v>
      </c>
      <c r="D71" s="52">
        <v>1569205.73</v>
      </c>
      <c r="E71" s="52">
        <v>0</v>
      </c>
      <c r="F71" s="52"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2">
        <v>0</v>
      </c>
      <c r="N71" s="52">
        <v>0</v>
      </c>
      <c r="O71" s="52">
        <v>0</v>
      </c>
      <c r="P71" s="52">
        <v>0</v>
      </c>
      <c r="Q71" s="52">
        <v>0</v>
      </c>
      <c r="R71" s="52">
        <v>0</v>
      </c>
      <c r="S71" s="52">
        <v>0</v>
      </c>
      <c r="T71" s="52">
        <v>0</v>
      </c>
      <c r="U71" s="52">
        <v>610192.87</v>
      </c>
      <c r="V71" s="52">
        <v>92740.17</v>
      </c>
      <c r="W71" s="52">
        <v>0</v>
      </c>
      <c r="X71" s="52">
        <v>6387.18</v>
      </c>
      <c r="Y71" s="52">
        <v>73368.84</v>
      </c>
      <c r="Z71" s="52">
        <v>5042.58</v>
      </c>
      <c r="AA71" s="52">
        <v>3592.76</v>
      </c>
      <c r="AB71" s="52">
        <v>9089.73</v>
      </c>
      <c r="AC71" s="52">
        <v>1646.26</v>
      </c>
      <c r="AD71" s="52">
        <v>0</v>
      </c>
      <c r="AE71" s="52">
        <v>0</v>
      </c>
      <c r="AF71" s="52">
        <v>0</v>
      </c>
      <c r="AG71" s="52">
        <v>0</v>
      </c>
      <c r="AH71" s="52">
        <v>0</v>
      </c>
      <c r="AI71" s="52">
        <v>0</v>
      </c>
      <c r="AJ71" s="52">
        <v>0</v>
      </c>
      <c r="AK71" s="52">
        <v>0</v>
      </c>
      <c r="AL71" s="52">
        <v>6387.18</v>
      </c>
      <c r="AM71" s="52">
        <v>0</v>
      </c>
      <c r="AN71" s="52">
        <v>0</v>
      </c>
      <c r="AO71" s="52">
        <v>0</v>
      </c>
      <c r="AP71" s="52">
        <v>0</v>
      </c>
      <c r="AQ71" s="52">
        <v>71920.98</v>
      </c>
      <c r="AR71" s="52">
        <v>4176.9</v>
      </c>
      <c r="AS71" s="52">
        <v>29655.16</v>
      </c>
      <c r="AT71" s="52">
        <v>12636.03</v>
      </c>
      <c r="AU71" s="52">
        <v>491803.8</v>
      </c>
      <c r="AV71" s="52">
        <v>14648.61</v>
      </c>
      <c r="AW71" s="52">
        <v>16041.08</v>
      </c>
      <c r="AX71" s="52">
        <v>13834.2</v>
      </c>
      <c r="AY71" s="52">
        <v>11045.96</v>
      </c>
      <c r="AZ71" s="52">
        <v>18696.32</v>
      </c>
      <c r="BA71" s="52">
        <v>15669.06</v>
      </c>
      <c r="BB71" s="52">
        <v>5255.52</v>
      </c>
      <c r="BC71" s="52">
        <v>17650.44</v>
      </c>
      <c r="BD71" s="52">
        <v>5201.48</v>
      </c>
      <c r="BE71" s="52">
        <v>9672</v>
      </c>
      <c r="BF71" s="52">
        <v>8240.02</v>
      </c>
      <c r="BG71" s="52">
        <v>24240.52</v>
      </c>
      <c r="BH71" s="52">
        <v>4778.2</v>
      </c>
      <c r="BI71" s="52">
        <v>11786.24</v>
      </c>
      <c r="BJ71" s="52">
        <v>4257.66</v>
      </c>
      <c r="BK71" s="52">
        <v>8015.9</v>
      </c>
      <c r="BL71" s="52">
        <v>11651.61</v>
      </c>
      <c r="BM71" s="52">
        <v>8099.3</v>
      </c>
      <c r="BN71" s="52">
        <v>4141.76</v>
      </c>
      <c r="BO71" s="52">
        <v>4653.79</v>
      </c>
      <c r="BP71" s="52">
        <v>12485.94</v>
      </c>
      <c r="BQ71" s="52">
        <v>6333.06</v>
      </c>
      <c r="BR71" s="52">
        <v>5302.69</v>
      </c>
      <c r="BS71" s="52">
        <v>4216.44</v>
      </c>
      <c r="BT71" s="52">
        <v>6551.53</v>
      </c>
      <c r="BU71" s="52">
        <v>3205.56</v>
      </c>
      <c r="BV71" s="52">
        <v>6577.28</v>
      </c>
      <c r="BW71" s="52">
        <v>2838.68</v>
      </c>
      <c r="BX71" s="52">
        <v>4219.26</v>
      </c>
      <c r="BY71" s="52">
        <v>4658.76</v>
      </c>
      <c r="BZ71" s="52">
        <v>4397.16</v>
      </c>
      <c r="CA71" s="52">
        <v>1406.98</v>
      </c>
      <c r="CB71" s="52">
        <v>4430.96</v>
      </c>
      <c r="CC71" s="52">
        <v>1573.21</v>
      </c>
      <c r="CD71" s="52">
        <v>7224.23</v>
      </c>
      <c r="CE71" s="52">
        <v>19359.66</v>
      </c>
      <c r="CF71" s="52">
        <v>1742.62</v>
      </c>
      <c r="CG71" s="52">
        <v>4010.82</v>
      </c>
      <c r="CH71" s="52">
        <v>3623</v>
      </c>
      <c r="CI71" s="52">
        <v>4322.84</v>
      </c>
      <c r="CJ71" s="52">
        <v>3193.94</v>
      </c>
      <c r="CK71" s="52">
        <v>3039.01</v>
      </c>
      <c r="CL71" s="52">
        <v>4224.02</v>
      </c>
      <c r="CM71" s="52">
        <v>5534.26</v>
      </c>
      <c r="CN71" s="52">
        <v>3721.94</v>
      </c>
      <c r="CO71" s="52">
        <v>2868</v>
      </c>
      <c r="CP71" s="52">
        <v>7160.72</v>
      </c>
      <c r="CQ71" s="52">
        <v>4289.4</v>
      </c>
      <c r="CR71" s="52">
        <v>3217.74</v>
      </c>
      <c r="CS71" s="52">
        <v>4051.1</v>
      </c>
      <c r="CT71" s="52">
        <v>4216.5</v>
      </c>
      <c r="CU71" s="52">
        <v>3610</v>
      </c>
      <c r="CV71" s="52">
        <v>3191.26</v>
      </c>
      <c r="CW71" s="52">
        <v>3037.2</v>
      </c>
      <c r="CX71" s="52">
        <v>3662.8</v>
      </c>
      <c r="CY71" s="52">
        <v>4330.53</v>
      </c>
      <c r="CZ71" s="52">
        <v>3214.42</v>
      </c>
      <c r="DA71" s="52">
        <v>4200.8</v>
      </c>
      <c r="DB71" s="52">
        <v>4526.78</v>
      </c>
      <c r="DC71" s="52">
        <v>6645.22</v>
      </c>
      <c r="DD71" s="52">
        <v>4347.14</v>
      </c>
      <c r="DE71" s="52">
        <v>6050.76</v>
      </c>
      <c r="DF71" s="52">
        <v>4710.56</v>
      </c>
      <c r="DG71" s="52">
        <v>8214.58</v>
      </c>
      <c r="DH71" s="52">
        <v>5880.38</v>
      </c>
      <c r="DI71" s="52">
        <v>5614.42</v>
      </c>
      <c r="DJ71" s="52">
        <v>4507.02</v>
      </c>
      <c r="DK71" s="52">
        <v>3772.62</v>
      </c>
      <c r="DL71" s="52">
        <v>4586.92</v>
      </c>
      <c r="DM71" s="52">
        <v>5996.76</v>
      </c>
      <c r="DN71" s="52">
        <v>1816.96</v>
      </c>
      <c r="DO71" s="52">
        <v>3829.92</v>
      </c>
      <c r="DP71" s="52">
        <v>2458.24</v>
      </c>
      <c r="DQ71" s="52">
        <v>4945.1</v>
      </c>
      <c r="DR71" s="52">
        <v>3378.92</v>
      </c>
      <c r="DS71" s="43">
        <v>3236.42</v>
      </c>
      <c r="DT71" s="43">
        <v>2875.06</v>
      </c>
      <c r="DU71" s="43">
        <v>1698.58</v>
      </c>
      <c r="DV71" s="43">
        <v>1853.04</v>
      </c>
      <c r="DW71" s="43">
        <v>1999.73</v>
      </c>
      <c r="DX71" s="43">
        <v>1205</v>
      </c>
      <c r="DY71" s="43">
        <v>829.68</v>
      </c>
    </row>
    <row r="72" s="43" customFormat="1" spans="1:129">
      <c r="A72" s="51"/>
      <c r="B72" s="52" t="s">
        <v>146</v>
      </c>
      <c r="C72" s="52">
        <v>3237517.24</v>
      </c>
      <c r="D72" s="52">
        <v>3118013.77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1401.21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95778.44</v>
      </c>
      <c r="V72" s="52">
        <v>22323.82</v>
      </c>
      <c r="W72" s="52">
        <v>0</v>
      </c>
      <c r="X72" s="52">
        <v>0</v>
      </c>
      <c r="Y72" s="52">
        <v>0</v>
      </c>
      <c r="Z72" s="52">
        <v>22323.82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  <c r="AJ72" s="52">
        <v>0</v>
      </c>
      <c r="AK72" s="52">
        <v>0</v>
      </c>
      <c r="AL72" s="52">
        <v>0</v>
      </c>
      <c r="AM72" s="52">
        <v>0</v>
      </c>
      <c r="AN72" s="52">
        <v>0</v>
      </c>
      <c r="AO72" s="52">
        <v>1257.88</v>
      </c>
      <c r="AP72" s="52">
        <v>0</v>
      </c>
      <c r="AQ72" s="52">
        <v>89335.12</v>
      </c>
      <c r="AR72" s="52">
        <v>0</v>
      </c>
      <c r="AS72" s="52">
        <v>0</v>
      </c>
      <c r="AT72" s="52">
        <v>199.44</v>
      </c>
      <c r="AU72" s="52">
        <v>4986</v>
      </c>
      <c r="AV72" s="52">
        <v>199.44</v>
      </c>
      <c r="AW72" s="52">
        <v>199.44</v>
      </c>
      <c r="AX72" s="52">
        <v>199.44</v>
      </c>
      <c r="AY72" s="52">
        <v>199.44</v>
      </c>
      <c r="AZ72" s="52">
        <v>199.44</v>
      </c>
      <c r="BA72" s="52">
        <v>199.44</v>
      </c>
      <c r="BB72" s="52">
        <v>199.44</v>
      </c>
      <c r="BC72" s="52">
        <v>199.44</v>
      </c>
      <c r="BD72" s="52">
        <v>199.44</v>
      </c>
      <c r="BE72" s="52">
        <v>199.44</v>
      </c>
      <c r="BF72" s="52">
        <v>199.44</v>
      </c>
      <c r="BG72" s="52">
        <v>199.44</v>
      </c>
      <c r="BH72" s="52">
        <v>0</v>
      </c>
      <c r="BI72" s="52">
        <v>199.44</v>
      </c>
      <c r="BJ72" s="52">
        <v>0</v>
      </c>
      <c r="BK72" s="52">
        <v>199.44</v>
      </c>
      <c r="BL72" s="52">
        <v>199.44</v>
      </c>
      <c r="BM72" s="52">
        <v>0</v>
      </c>
      <c r="BN72" s="52">
        <v>199.44</v>
      </c>
      <c r="BO72" s="52">
        <v>199.44</v>
      </c>
      <c r="BP72" s="52">
        <v>199.44</v>
      </c>
      <c r="BQ72" s="52">
        <v>0</v>
      </c>
      <c r="BR72" s="52">
        <v>0</v>
      </c>
      <c r="BS72" s="52">
        <v>199.44</v>
      </c>
      <c r="BT72" s="52">
        <v>0</v>
      </c>
      <c r="BU72" s="52">
        <v>0</v>
      </c>
      <c r="BV72" s="52">
        <v>199.44</v>
      </c>
      <c r="BW72" s="52">
        <v>0</v>
      </c>
      <c r="BX72" s="52">
        <v>0</v>
      </c>
      <c r="BY72" s="52">
        <v>0</v>
      </c>
      <c r="BZ72" s="52">
        <v>0</v>
      </c>
      <c r="CA72" s="52">
        <v>0</v>
      </c>
      <c r="CB72" s="52">
        <v>0</v>
      </c>
      <c r="CC72" s="52">
        <v>0</v>
      </c>
      <c r="CD72" s="52">
        <v>199.44</v>
      </c>
      <c r="CE72" s="52">
        <v>199.44</v>
      </c>
      <c r="CF72" s="52">
        <v>0</v>
      </c>
      <c r="CG72" s="52">
        <v>0</v>
      </c>
      <c r="CH72" s="52">
        <v>0</v>
      </c>
      <c r="CI72" s="52">
        <v>0</v>
      </c>
      <c r="CJ72" s="52">
        <v>0</v>
      </c>
      <c r="CK72" s="52">
        <v>0</v>
      </c>
      <c r="CL72" s="52">
        <v>0</v>
      </c>
      <c r="CM72" s="52">
        <v>0</v>
      </c>
      <c r="CN72" s="52">
        <v>0</v>
      </c>
      <c r="CO72" s="52">
        <v>0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0</v>
      </c>
      <c r="CX72" s="52">
        <v>0</v>
      </c>
      <c r="CY72" s="52">
        <v>0</v>
      </c>
      <c r="CZ72" s="52">
        <v>0</v>
      </c>
      <c r="DA72" s="52">
        <v>0</v>
      </c>
      <c r="DB72" s="52">
        <v>0</v>
      </c>
      <c r="DC72" s="52">
        <v>199.44</v>
      </c>
      <c r="DD72" s="52">
        <v>199.44</v>
      </c>
      <c r="DE72" s="52">
        <v>0</v>
      </c>
      <c r="DF72" s="52">
        <v>0</v>
      </c>
      <c r="DG72" s="52">
        <v>0</v>
      </c>
      <c r="DH72" s="52">
        <v>199.44</v>
      </c>
      <c r="DI72" s="52">
        <v>0</v>
      </c>
      <c r="DJ72" s="52">
        <v>0</v>
      </c>
      <c r="DK72" s="52">
        <v>0</v>
      </c>
      <c r="DL72" s="52">
        <v>0</v>
      </c>
      <c r="DM72" s="52">
        <v>0</v>
      </c>
      <c r="DN72" s="52">
        <v>0</v>
      </c>
      <c r="DO72" s="52">
        <v>0</v>
      </c>
      <c r="DP72" s="52">
        <v>0</v>
      </c>
      <c r="DQ72" s="52">
        <v>0</v>
      </c>
      <c r="DR72" s="52">
        <v>0</v>
      </c>
      <c r="DS72" s="43">
        <v>0</v>
      </c>
      <c r="DT72" s="43">
        <v>0</v>
      </c>
      <c r="DU72" s="43">
        <v>0</v>
      </c>
      <c r="DV72" s="43">
        <v>0</v>
      </c>
      <c r="DW72" s="43">
        <v>0</v>
      </c>
      <c r="DX72" s="43">
        <v>0</v>
      </c>
      <c r="DY72" s="43">
        <v>0</v>
      </c>
    </row>
    <row r="73" s="43" customFormat="1" spans="1:129">
      <c r="A73" s="51"/>
      <c r="B73" s="52" t="s">
        <v>147</v>
      </c>
      <c r="C73" s="52">
        <v>1437137.59</v>
      </c>
      <c r="D73" s="52">
        <v>293299.94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1983.42</v>
      </c>
      <c r="T73" s="52">
        <v>8635.3</v>
      </c>
      <c r="U73" s="52">
        <v>762673.93</v>
      </c>
      <c r="V73" s="52">
        <v>243647.92</v>
      </c>
      <c r="W73" s="52">
        <v>112630.26</v>
      </c>
      <c r="X73" s="52">
        <v>14266.82</v>
      </c>
      <c r="Y73" s="52">
        <v>155969.4</v>
      </c>
      <c r="Z73" s="52">
        <v>32467.5</v>
      </c>
      <c r="AA73" s="52">
        <v>10037</v>
      </c>
      <c r="AB73" s="52">
        <v>33098.18</v>
      </c>
      <c r="AC73" s="52">
        <v>12075.84</v>
      </c>
      <c r="AD73" s="52">
        <v>7084.22</v>
      </c>
      <c r="AE73" s="52">
        <v>4716</v>
      </c>
      <c r="AF73" s="52">
        <v>14158.18</v>
      </c>
      <c r="AG73" s="52">
        <v>27823.98</v>
      </c>
      <c r="AH73" s="52">
        <v>0</v>
      </c>
      <c r="AI73" s="52">
        <v>58847.88</v>
      </c>
      <c r="AJ73" s="52">
        <v>0</v>
      </c>
      <c r="AK73" s="52">
        <v>0</v>
      </c>
      <c r="AL73" s="52">
        <v>14266.82</v>
      </c>
      <c r="AM73" s="52">
        <v>16498.34</v>
      </c>
      <c r="AN73" s="52">
        <v>0</v>
      </c>
      <c r="AO73" s="52">
        <v>0</v>
      </c>
      <c r="AP73" s="52">
        <v>0</v>
      </c>
      <c r="AQ73" s="52">
        <v>7260</v>
      </c>
      <c r="AR73" s="52">
        <v>15975.9</v>
      </c>
      <c r="AS73" s="52">
        <v>469.39</v>
      </c>
      <c r="AT73" s="52">
        <v>0</v>
      </c>
      <c r="AU73" s="52">
        <v>722470.3</v>
      </c>
      <c r="AV73" s="52">
        <v>668.84</v>
      </c>
      <c r="AW73" s="52">
        <v>0</v>
      </c>
      <c r="AX73" s="52">
        <v>0</v>
      </c>
      <c r="AY73" s="52">
        <v>2601.14</v>
      </c>
      <c r="AZ73" s="52">
        <v>10732.29</v>
      </c>
      <c r="BA73" s="52">
        <v>47344.61</v>
      </c>
      <c r="BB73" s="52">
        <v>26567.5</v>
      </c>
      <c r="BC73" s="52">
        <v>76616.7</v>
      </c>
      <c r="BD73" s="52">
        <v>0</v>
      </c>
      <c r="BE73" s="52">
        <v>13177.37</v>
      </c>
      <c r="BF73" s="52">
        <v>30373.88</v>
      </c>
      <c r="BG73" s="52">
        <v>101336.02</v>
      </c>
      <c r="BH73" s="52">
        <v>34751.4</v>
      </c>
      <c r="BI73" s="52">
        <v>0</v>
      </c>
      <c r="BJ73" s="52">
        <v>24438.28</v>
      </c>
      <c r="BK73" s="52">
        <v>6768.78</v>
      </c>
      <c r="BL73" s="52">
        <v>14409.58</v>
      </c>
      <c r="BM73" s="52">
        <v>3157.18</v>
      </c>
      <c r="BN73" s="52">
        <v>9877.12</v>
      </c>
      <c r="BO73" s="52">
        <v>24735.24</v>
      </c>
      <c r="BP73" s="52">
        <v>0</v>
      </c>
      <c r="BQ73" s="52">
        <v>7449.46</v>
      </c>
      <c r="BR73" s="52">
        <v>6184.76</v>
      </c>
      <c r="BS73" s="52">
        <v>510.6</v>
      </c>
      <c r="BT73" s="52">
        <v>0</v>
      </c>
      <c r="BU73" s="52">
        <v>2329.44</v>
      </c>
      <c r="BV73" s="52">
        <v>2923.68</v>
      </c>
      <c r="BW73" s="52">
        <v>0</v>
      </c>
      <c r="BX73" s="52">
        <v>15265.82</v>
      </c>
      <c r="BY73" s="52">
        <v>0</v>
      </c>
      <c r="BZ73" s="52">
        <v>19888.24</v>
      </c>
      <c r="CA73" s="52">
        <v>0</v>
      </c>
      <c r="CB73" s="52">
        <v>8025.4</v>
      </c>
      <c r="CC73" s="52">
        <v>0</v>
      </c>
      <c r="CD73" s="52">
        <v>542.86</v>
      </c>
      <c r="CE73" s="52">
        <v>443.33</v>
      </c>
      <c r="CF73" s="52">
        <v>0</v>
      </c>
      <c r="CG73" s="52">
        <v>9053.46</v>
      </c>
      <c r="CH73" s="52">
        <v>0</v>
      </c>
      <c r="CI73" s="52">
        <v>6587.82</v>
      </c>
      <c r="CJ73" s="52">
        <v>1733.36</v>
      </c>
      <c r="CK73" s="52">
        <v>0</v>
      </c>
      <c r="CL73" s="52">
        <v>6878.8</v>
      </c>
      <c r="CM73" s="52">
        <v>9555.88</v>
      </c>
      <c r="CN73" s="52">
        <v>0</v>
      </c>
      <c r="CO73" s="52">
        <v>0</v>
      </c>
      <c r="CP73" s="52">
        <v>11703</v>
      </c>
      <c r="CQ73" s="52">
        <v>0</v>
      </c>
      <c r="CR73" s="52">
        <v>0</v>
      </c>
      <c r="CS73" s="52">
        <v>0</v>
      </c>
      <c r="CT73" s="52">
        <v>0</v>
      </c>
      <c r="CU73" s="52">
        <v>1535.32</v>
      </c>
      <c r="CV73" s="52">
        <v>0</v>
      </c>
      <c r="CW73" s="52">
        <v>0</v>
      </c>
      <c r="CX73" s="52">
        <v>0</v>
      </c>
      <c r="CY73" s="52">
        <v>4190.28</v>
      </c>
      <c r="CZ73" s="52">
        <v>0</v>
      </c>
      <c r="DA73" s="52">
        <v>926.28</v>
      </c>
      <c r="DB73" s="52">
        <v>13193.1</v>
      </c>
      <c r="DC73" s="52">
        <v>11362.68</v>
      </c>
      <c r="DD73" s="52">
        <v>11898.6</v>
      </c>
      <c r="DE73" s="52">
        <v>5295.9</v>
      </c>
      <c r="DF73" s="52">
        <v>3874.2</v>
      </c>
      <c r="DG73" s="52">
        <v>9075.58</v>
      </c>
      <c r="DH73" s="52">
        <v>8905.94</v>
      </c>
      <c r="DI73" s="52">
        <v>11029.48</v>
      </c>
      <c r="DJ73" s="52">
        <v>7449.3</v>
      </c>
      <c r="DK73" s="52">
        <v>8076.66</v>
      </c>
      <c r="DL73" s="52">
        <v>24618.22</v>
      </c>
      <c r="DM73" s="52">
        <v>15577.75</v>
      </c>
      <c r="DN73" s="52">
        <v>0</v>
      </c>
      <c r="DO73" s="52">
        <v>2562.12</v>
      </c>
      <c r="DP73" s="52">
        <v>6980.52</v>
      </c>
      <c r="DQ73" s="52">
        <v>15050.88</v>
      </c>
      <c r="DR73" s="52">
        <v>10885.4</v>
      </c>
      <c r="DS73" s="43">
        <v>1044.14</v>
      </c>
      <c r="DT73" s="43">
        <v>2086.16</v>
      </c>
      <c r="DU73" s="43">
        <v>0</v>
      </c>
      <c r="DV73" s="43">
        <v>409.82</v>
      </c>
      <c r="DW73" s="43">
        <v>2858.77</v>
      </c>
      <c r="DX73" s="43">
        <v>4807.1</v>
      </c>
      <c r="DY73" s="43">
        <v>2144.26</v>
      </c>
    </row>
    <row r="74" s="43" customFormat="1" spans="1:129">
      <c r="A74" s="51"/>
      <c r="B74" s="52" t="s">
        <v>148</v>
      </c>
      <c r="C74" s="52">
        <v>0</v>
      </c>
      <c r="D74" s="52">
        <v>0</v>
      </c>
      <c r="E74" s="52">
        <v>0</v>
      </c>
      <c r="F74" s="52"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2">
        <v>0</v>
      </c>
      <c r="N74" s="52">
        <v>0</v>
      </c>
      <c r="O74" s="52">
        <v>0</v>
      </c>
      <c r="P74" s="52">
        <v>0</v>
      </c>
      <c r="Q74" s="52">
        <v>0</v>
      </c>
      <c r="R74" s="52">
        <v>0</v>
      </c>
      <c r="S74" s="52">
        <v>0</v>
      </c>
      <c r="T74" s="52">
        <v>0</v>
      </c>
      <c r="U74" s="52">
        <v>0</v>
      </c>
      <c r="V74" s="52">
        <v>0</v>
      </c>
      <c r="W74" s="52">
        <v>0</v>
      </c>
      <c r="X74" s="52">
        <v>0</v>
      </c>
      <c r="Y74" s="52">
        <v>0</v>
      </c>
      <c r="Z74" s="52">
        <v>0</v>
      </c>
      <c r="AA74" s="52">
        <v>0</v>
      </c>
      <c r="AB74" s="52">
        <v>0</v>
      </c>
      <c r="AC74" s="52">
        <v>0</v>
      </c>
      <c r="AD74" s="52">
        <v>0</v>
      </c>
      <c r="AE74" s="52">
        <v>0</v>
      </c>
      <c r="AF74" s="52">
        <v>0</v>
      </c>
      <c r="AG74" s="52">
        <v>0</v>
      </c>
      <c r="AH74" s="52">
        <v>0</v>
      </c>
      <c r="AI74" s="52">
        <v>0</v>
      </c>
      <c r="AJ74" s="52">
        <v>0</v>
      </c>
      <c r="AK74" s="52">
        <v>0</v>
      </c>
      <c r="AL74" s="52">
        <v>0</v>
      </c>
      <c r="AM74" s="52">
        <v>0</v>
      </c>
      <c r="AN74" s="52">
        <v>0</v>
      </c>
      <c r="AO74" s="52">
        <v>0</v>
      </c>
      <c r="AP74" s="52">
        <v>0</v>
      </c>
      <c r="AQ74" s="52">
        <v>0</v>
      </c>
      <c r="AR74" s="52">
        <v>0</v>
      </c>
      <c r="AS74" s="52"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2">
        <v>0</v>
      </c>
      <c r="BA74" s="52">
        <v>0</v>
      </c>
      <c r="BB74" s="52">
        <v>0</v>
      </c>
      <c r="BC74" s="52">
        <v>0</v>
      </c>
      <c r="BD74" s="52">
        <v>0</v>
      </c>
      <c r="BE74" s="52">
        <v>0</v>
      </c>
      <c r="BF74" s="52">
        <v>0</v>
      </c>
      <c r="BG74" s="52">
        <v>0</v>
      </c>
      <c r="BH74" s="52">
        <v>0</v>
      </c>
      <c r="BI74" s="52">
        <v>0</v>
      </c>
      <c r="BJ74" s="52">
        <v>0</v>
      </c>
      <c r="BK74" s="52">
        <v>0</v>
      </c>
      <c r="BL74" s="52">
        <v>0</v>
      </c>
      <c r="BM74" s="52">
        <v>0</v>
      </c>
      <c r="BN74" s="52">
        <v>0</v>
      </c>
      <c r="BO74" s="52">
        <v>0</v>
      </c>
      <c r="BP74" s="52">
        <v>0</v>
      </c>
      <c r="BQ74" s="52">
        <v>0</v>
      </c>
      <c r="BR74" s="52">
        <v>0</v>
      </c>
      <c r="BS74" s="52">
        <v>0</v>
      </c>
      <c r="BT74" s="52">
        <v>0</v>
      </c>
      <c r="BU74" s="52">
        <v>0</v>
      </c>
      <c r="BV74" s="52">
        <v>0</v>
      </c>
      <c r="BW74" s="52">
        <v>0</v>
      </c>
      <c r="BX74" s="52">
        <v>0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</v>
      </c>
      <c r="CE74" s="52">
        <v>0</v>
      </c>
      <c r="CF74" s="52">
        <v>0</v>
      </c>
      <c r="CG74" s="52">
        <v>0</v>
      </c>
      <c r="CH74" s="52">
        <v>0</v>
      </c>
      <c r="CI74" s="52">
        <v>0</v>
      </c>
      <c r="CJ74" s="52">
        <v>0</v>
      </c>
      <c r="CK74" s="52">
        <v>0</v>
      </c>
      <c r="CL74" s="52">
        <v>0</v>
      </c>
      <c r="CM74" s="52">
        <v>0</v>
      </c>
      <c r="CN74" s="52">
        <v>0</v>
      </c>
      <c r="CO74" s="52">
        <v>0</v>
      </c>
      <c r="CP74" s="52">
        <v>0</v>
      </c>
      <c r="CQ74" s="52">
        <v>0</v>
      </c>
      <c r="CR74" s="52">
        <v>0</v>
      </c>
      <c r="CS74" s="52">
        <v>0</v>
      </c>
      <c r="CT74" s="52">
        <v>0</v>
      </c>
      <c r="CU74" s="52">
        <v>0</v>
      </c>
      <c r="CV74" s="52">
        <v>0</v>
      </c>
      <c r="CW74" s="52">
        <v>0</v>
      </c>
      <c r="CX74" s="52">
        <v>0</v>
      </c>
      <c r="CY74" s="52">
        <v>0</v>
      </c>
      <c r="CZ74" s="52">
        <v>0</v>
      </c>
      <c r="DA74" s="52">
        <v>0</v>
      </c>
      <c r="DB74" s="52">
        <v>0</v>
      </c>
      <c r="DC74" s="52">
        <v>0</v>
      </c>
      <c r="DD74" s="52">
        <v>0</v>
      </c>
      <c r="DE74" s="52">
        <v>0</v>
      </c>
      <c r="DF74" s="52">
        <v>0</v>
      </c>
      <c r="DG74" s="52">
        <v>0</v>
      </c>
      <c r="DH74" s="52">
        <v>0</v>
      </c>
      <c r="DI74" s="52">
        <v>0</v>
      </c>
      <c r="DJ74" s="52">
        <v>0</v>
      </c>
      <c r="DK74" s="52">
        <v>0</v>
      </c>
      <c r="DL74" s="52">
        <v>0</v>
      </c>
      <c r="DM74" s="52">
        <v>0</v>
      </c>
      <c r="DN74" s="52">
        <v>0</v>
      </c>
      <c r="DO74" s="52">
        <v>0</v>
      </c>
      <c r="DP74" s="52">
        <v>0</v>
      </c>
      <c r="DQ74" s="52">
        <v>0</v>
      </c>
      <c r="DR74" s="52">
        <v>0</v>
      </c>
      <c r="DS74" s="43">
        <v>0</v>
      </c>
      <c r="DT74" s="43">
        <v>0</v>
      </c>
      <c r="DU74" s="43">
        <v>0</v>
      </c>
      <c r="DV74" s="43">
        <v>0</v>
      </c>
      <c r="DW74" s="43">
        <v>0</v>
      </c>
      <c r="DX74" s="43">
        <v>0</v>
      </c>
      <c r="DY74" s="43">
        <v>0</v>
      </c>
    </row>
    <row r="75" s="45" customFormat="1" spans="1:129">
      <c r="A75" s="51"/>
      <c r="B75" s="53" t="s">
        <v>97</v>
      </c>
      <c r="C75" s="52">
        <v>18481892.63</v>
      </c>
      <c r="D75" s="52">
        <v>6913658.44</v>
      </c>
      <c r="E75" s="52">
        <v>0</v>
      </c>
      <c r="F75" s="52">
        <v>0</v>
      </c>
      <c r="G75" s="52">
        <v>0</v>
      </c>
      <c r="H75" s="52">
        <v>0</v>
      </c>
      <c r="I75" s="52">
        <v>0</v>
      </c>
      <c r="J75" s="52">
        <v>195635.65</v>
      </c>
      <c r="K75" s="52">
        <v>0</v>
      </c>
      <c r="L75" s="52">
        <v>963924.14</v>
      </c>
      <c r="M75" s="52">
        <v>0</v>
      </c>
      <c r="N75" s="52">
        <v>0</v>
      </c>
      <c r="O75" s="52">
        <v>0</v>
      </c>
      <c r="P75" s="52">
        <v>0</v>
      </c>
      <c r="Q75" s="52">
        <v>0</v>
      </c>
      <c r="R75" s="52">
        <v>0</v>
      </c>
      <c r="S75" s="52">
        <v>25617.92</v>
      </c>
      <c r="T75" s="52">
        <v>81691.9</v>
      </c>
      <c r="U75" s="52">
        <v>7273572.69</v>
      </c>
      <c r="V75" s="52">
        <v>2586637.43</v>
      </c>
      <c r="W75" s="52">
        <v>304768.08</v>
      </c>
      <c r="X75" s="52">
        <v>136386.38</v>
      </c>
      <c r="Y75" s="52">
        <v>1759639.84</v>
      </c>
      <c r="Z75" s="52">
        <v>327220.84</v>
      </c>
      <c r="AA75" s="52">
        <v>86819.19</v>
      </c>
      <c r="AB75" s="52">
        <v>307582.63</v>
      </c>
      <c r="AC75" s="52">
        <v>105374.93</v>
      </c>
      <c r="AD75" s="52">
        <v>20578.84</v>
      </c>
      <c r="AE75" s="52">
        <v>4716</v>
      </c>
      <c r="AF75" s="52">
        <v>66348.98</v>
      </c>
      <c r="AG75" s="52">
        <v>153336.04</v>
      </c>
      <c r="AH75" s="52">
        <v>0</v>
      </c>
      <c r="AI75" s="52">
        <v>59788.22</v>
      </c>
      <c r="AJ75" s="52">
        <v>0</v>
      </c>
      <c r="AK75" s="52">
        <v>0</v>
      </c>
      <c r="AL75" s="52">
        <v>136386.38</v>
      </c>
      <c r="AM75" s="52">
        <v>56824.34</v>
      </c>
      <c r="AN75" s="52">
        <v>-18452</v>
      </c>
      <c r="AO75" s="52">
        <v>41583.88</v>
      </c>
      <c r="AP75" s="52">
        <v>0</v>
      </c>
      <c r="AQ75" s="52">
        <v>453584.69</v>
      </c>
      <c r="AR75" s="52">
        <v>171664.5</v>
      </c>
      <c r="AS75" s="52">
        <v>41575.42</v>
      </c>
      <c r="AT75" s="52">
        <v>377566.94</v>
      </c>
      <c r="AU75" s="52">
        <v>6149224.92</v>
      </c>
      <c r="AV75" s="52">
        <v>173609.82</v>
      </c>
      <c r="AW75" s="52">
        <v>177177.33</v>
      </c>
      <c r="AX75" s="52">
        <v>155592.66</v>
      </c>
      <c r="AY75" s="52">
        <v>125141.46</v>
      </c>
      <c r="AZ75" s="52">
        <v>141478.14</v>
      </c>
      <c r="BA75" s="52">
        <v>142951.53</v>
      </c>
      <c r="BB75" s="52">
        <v>69951.98</v>
      </c>
      <c r="BC75" s="52">
        <v>208739.29</v>
      </c>
      <c r="BD75" s="52">
        <v>195667.82</v>
      </c>
      <c r="BE75" s="52">
        <v>260567.48</v>
      </c>
      <c r="BF75" s="52">
        <v>161487.52</v>
      </c>
      <c r="BG75" s="52">
        <v>393574.81</v>
      </c>
      <c r="BH75" s="52">
        <v>359957.3</v>
      </c>
      <c r="BI75" s="52">
        <v>76499.48</v>
      </c>
      <c r="BJ75" s="52">
        <v>50884.98</v>
      </c>
      <c r="BK75" s="52">
        <v>53357.56</v>
      </c>
      <c r="BL75" s="52">
        <v>155063.1</v>
      </c>
      <c r="BM75" s="52">
        <v>69133.64</v>
      </c>
      <c r="BN75" s="52">
        <v>67603.15</v>
      </c>
      <c r="BO75" s="52">
        <v>81008.86</v>
      </c>
      <c r="BP75" s="52">
        <v>103744.23</v>
      </c>
      <c r="BQ75" s="52">
        <v>73585.1</v>
      </c>
      <c r="BR75" s="52">
        <v>42849.27</v>
      </c>
      <c r="BS75" s="52">
        <v>30470.19</v>
      </c>
      <c r="BT75" s="52">
        <v>37267.81</v>
      </c>
      <c r="BU75" s="52">
        <v>28010.87</v>
      </c>
      <c r="BV75" s="52">
        <v>46010.81</v>
      </c>
      <c r="BW75" s="52">
        <v>32099.36</v>
      </c>
      <c r="BX75" s="52">
        <v>59760.52</v>
      </c>
      <c r="BY75" s="52">
        <v>19826.34</v>
      </c>
      <c r="BZ75" s="52">
        <v>62899.41</v>
      </c>
      <c r="CA75" s="52">
        <v>8400.59</v>
      </c>
      <c r="CB75" s="52">
        <v>26977.24</v>
      </c>
      <c r="CC75" s="52">
        <v>24108.04</v>
      </c>
      <c r="CD75" s="52">
        <v>225475.05</v>
      </c>
      <c r="CE75" s="52">
        <v>26957.55</v>
      </c>
      <c r="CF75" s="52">
        <v>57961.24</v>
      </c>
      <c r="CG75" s="52">
        <v>104399</v>
      </c>
      <c r="CH75" s="52">
        <v>53318.77</v>
      </c>
      <c r="CI75" s="52">
        <v>57420.7</v>
      </c>
      <c r="CJ75" s="52">
        <v>27019.37</v>
      </c>
      <c r="CK75" s="52">
        <v>19264.96</v>
      </c>
      <c r="CL75" s="52">
        <v>57606.24</v>
      </c>
      <c r="CM75" s="52">
        <v>70877.55</v>
      </c>
      <c r="CN75" s="52">
        <v>23916.78</v>
      </c>
      <c r="CO75" s="52">
        <v>37557.57</v>
      </c>
      <c r="CP75" s="52">
        <v>49206.13</v>
      </c>
      <c r="CQ75" s="52">
        <v>33606.9</v>
      </c>
      <c r="CR75" s="52">
        <v>24898.63</v>
      </c>
      <c r="CS75" s="52">
        <v>20093.53</v>
      </c>
      <c r="CT75" s="52">
        <v>35886.03</v>
      </c>
      <c r="CU75" s="52">
        <v>40223.43</v>
      </c>
      <c r="CV75" s="52">
        <v>25506.58</v>
      </c>
      <c r="CW75" s="52">
        <v>28501.99</v>
      </c>
      <c r="CX75" s="52">
        <v>35179.57</v>
      </c>
      <c r="CY75" s="52">
        <v>40095.38</v>
      </c>
      <c r="CZ75" s="52">
        <v>26564.91</v>
      </c>
      <c r="DA75" s="52">
        <v>45775.06</v>
      </c>
      <c r="DB75" s="52">
        <v>56939.65</v>
      </c>
      <c r="DC75" s="52">
        <v>127057.68</v>
      </c>
      <c r="DD75" s="52">
        <v>34857.39</v>
      </c>
      <c r="DE75" s="52">
        <v>33341.21</v>
      </c>
      <c r="DF75" s="52">
        <v>23601.44</v>
      </c>
      <c r="DG75" s="52">
        <v>128589.06</v>
      </c>
      <c r="DH75" s="52">
        <v>36791.04</v>
      </c>
      <c r="DI75" s="52">
        <v>54392.55</v>
      </c>
      <c r="DJ75" s="52">
        <v>30157.8</v>
      </c>
      <c r="DK75" s="52">
        <v>93367.61</v>
      </c>
      <c r="DL75" s="52">
        <v>93211.05</v>
      </c>
      <c r="DM75" s="52">
        <v>73052.68</v>
      </c>
      <c r="DN75" s="52">
        <v>1818.17</v>
      </c>
      <c r="DO75" s="52">
        <v>101350.28</v>
      </c>
      <c r="DP75" s="52">
        <v>88523.09</v>
      </c>
      <c r="DQ75" s="52">
        <v>74330.51</v>
      </c>
      <c r="DR75" s="52">
        <v>40502.24</v>
      </c>
      <c r="DS75" s="43">
        <v>40951.66</v>
      </c>
      <c r="DT75" s="43">
        <v>38898.64</v>
      </c>
      <c r="DU75" s="43">
        <v>16788.58</v>
      </c>
      <c r="DV75" s="43">
        <v>18966.4</v>
      </c>
      <c r="DW75" s="43">
        <v>23647.16</v>
      </c>
      <c r="DX75" s="43">
        <v>21376.48</v>
      </c>
      <c r="DY75" s="43">
        <v>13941.94</v>
      </c>
    </row>
    <row r="76" s="43" customFormat="1" spans="1:129">
      <c r="A76" s="51" t="s">
        <v>149</v>
      </c>
      <c r="B76" s="52" t="s">
        <v>150</v>
      </c>
      <c r="C76" s="52">
        <v>0</v>
      </c>
      <c r="D76" s="52">
        <v>0</v>
      </c>
      <c r="E76" s="52">
        <v>0</v>
      </c>
      <c r="F76" s="52"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0</v>
      </c>
      <c r="AL76" s="52">
        <v>0</v>
      </c>
      <c r="AM76" s="52">
        <v>0</v>
      </c>
      <c r="AN76" s="52">
        <v>0</v>
      </c>
      <c r="AO76" s="52">
        <v>0</v>
      </c>
      <c r="AP76" s="52">
        <v>0</v>
      </c>
      <c r="AQ76" s="52">
        <v>0</v>
      </c>
      <c r="AR76" s="52">
        <v>0</v>
      </c>
      <c r="AS76" s="52"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2">
        <v>0</v>
      </c>
      <c r="BA76" s="52">
        <v>0</v>
      </c>
      <c r="BB76" s="52">
        <v>0</v>
      </c>
      <c r="BC76" s="52">
        <v>0</v>
      </c>
      <c r="BD76" s="52">
        <v>0</v>
      </c>
      <c r="BE76" s="52">
        <v>0</v>
      </c>
      <c r="BF76" s="52">
        <v>0</v>
      </c>
      <c r="BG76" s="52">
        <v>0</v>
      </c>
      <c r="BH76" s="52">
        <v>0</v>
      </c>
      <c r="BI76" s="52">
        <v>0</v>
      </c>
      <c r="BJ76" s="52">
        <v>0</v>
      </c>
      <c r="BK76" s="52">
        <v>0</v>
      </c>
      <c r="BL76" s="52">
        <v>0</v>
      </c>
      <c r="BM76" s="52">
        <v>0</v>
      </c>
      <c r="BN76" s="52">
        <v>0</v>
      </c>
      <c r="BO76" s="52">
        <v>0</v>
      </c>
      <c r="BP76" s="52">
        <v>0</v>
      </c>
      <c r="BQ76" s="52">
        <v>0</v>
      </c>
      <c r="BR76" s="52">
        <v>0</v>
      </c>
      <c r="BS76" s="52">
        <v>0</v>
      </c>
      <c r="BT76" s="52">
        <v>0</v>
      </c>
      <c r="BU76" s="52">
        <v>0</v>
      </c>
      <c r="BV76" s="52">
        <v>0</v>
      </c>
      <c r="BW76" s="52">
        <v>0</v>
      </c>
      <c r="BX76" s="52">
        <v>0</v>
      </c>
      <c r="BY76" s="52">
        <v>0</v>
      </c>
      <c r="BZ76" s="52">
        <v>0</v>
      </c>
      <c r="CA76" s="52">
        <v>0</v>
      </c>
      <c r="CB76" s="52">
        <v>0</v>
      </c>
      <c r="CC76" s="52">
        <v>0</v>
      </c>
      <c r="CD76" s="52">
        <v>0</v>
      </c>
      <c r="CE76" s="52">
        <v>0</v>
      </c>
      <c r="CF76" s="52">
        <v>0</v>
      </c>
      <c r="CG76" s="52">
        <v>0</v>
      </c>
      <c r="CH76" s="52">
        <v>0</v>
      </c>
      <c r="CI76" s="52">
        <v>0</v>
      </c>
      <c r="CJ76" s="52">
        <v>0</v>
      </c>
      <c r="CK76" s="52">
        <v>0</v>
      </c>
      <c r="CL76" s="52">
        <v>0</v>
      </c>
      <c r="CM76" s="52">
        <v>0</v>
      </c>
      <c r="CN76" s="52">
        <v>0</v>
      </c>
      <c r="CO76" s="52">
        <v>0</v>
      </c>
      <c r="CP76" s="52">
        <v>0</v>
      </c>
      <c r="CQ76" s="52">
        <v>0</v>
      </c>
      <c r="CR76" s="52">
        <v>0</v>
      </c>
      <c r="CS76" s="52">
        <v>0</v>
      </c>
      <c r="CT76" s="52">
        <v>0</v>
      </c>
      <c r="CU76" s="52">
        <v>0</v>
      </c>
      <c r="CV76" s="52">
        <v>0</v>
      </c>
      <c r="CW76" s="52">
        <v>0</v>
      </c>
      <c r="CX76" s="52">
        <v>0</v>
      </c>
      <c r="CY76" s="52">
        <v>0</v>
      </c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>
        <v>0</v>
      </c>
      <c r="DH76" s="52">
        <v>0</v>
      </c>
      <c r="DI76" s="52">
        <v>0</v>
      </c>
      <c r="DJ76" s="52">
        <v>0</v>
      </c>
      <c r="DK76" s="52">
        <v>0</v>
      </c>
      <c r="DL76" s="52">
        <v>0</v>
      </c>
      <c r="DM76" s="52">
        <v>0</v>
      </c>
      <c r="DN76" s="52">
        <v>0</v>
      </c>
      <c r="DO76" s="52">
        <v>0</v>
      </c>
      <c r="DP76" s="52">
        <v>0</v>
      </c>
      <c r="DQ76" s="52">
        <v>0</v>
      </c>
      <c r="DR76" s="52">
        <v>0</v>
      </c>
      <c r="DS76" s="43">
        <v>0</v>
      </c>
      <c r="DT76" s="43">
        <v>0</v>
      </c>
      <c r="DU76" s="43">
        <v>0</v>
      </c>
      <c r="DV76" s="43">
        <v>0</v>
      </c>
      <c r="DW76" s="43">
        <v>0</v>
      </c>
      <c r="DX76" s="43">
        <v>0</v>
      </c>
      <c r="DY76" s="43">
        <v>0</v>
      </c>
    </row>
    <row r="77" s="43" customFormat="1" spans="1:129">
      <c r="A77" s="51"/>
      <c r="B77" s="52" t="s">
        <v>151</v>
      </c>
      <c r="C77" s="52">
        <v>0</v>
      </c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0</v>
      </c>
      <c r="AM77" s="52">
        <v>0</v>
      </c>
      <c r="AN77" s="52">
        <v>0</v>
      </c>
      <c r="AO77" s="52">
        <v>0</v>
      </c>
      <c r="AP77" s="52">
        <v>0</v>
      </c>
      <c r="AQ77" s="52">
        <v>0</v>
      </c>
      <c r="AR77" s="52">
        <v>0</v>
      </c>
      <c r="AS77" s="52"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2">
        <v>0</v>
      </c>
      <c r="BA77" s="52">
        <v>0</v>
      </c>
      <c r="BB77" s="52">
        <v>0</v>
      </c>
      <c r="BC77" s="52">
        <v>0</v>
      </c>
      <c r="BD77" s="52">
        <v>0</v>
      </c>
      <c r="BE77" s="52">
        <v>0</v>
      </c>
      <c r="BF77" s="52">
        <v>0</v>
      </c>
      <c r="BG77" s="52">
        <v>0</v>
      </c>
      <c r="BH77" s="52">
        <v>0</v>
      </c>
      <c r="BI77" s="52">
        <v>0</v>
      </c>
      <c r="BJ77" s="52">
        <v>0</v>
      </c>
      <c r="BK77" s="52">
        <v>0</v>
      </c>
      <c r="BL77" s="52">
        <v>0</v>
      </c>
      <c r="BM77" s="52">
        <v>0</v>
      </c>
      <c r="BN77" s="52">
        <v>0</v>
      </c>
      <c r="BO77" s="52">
        <v>0</v>
      </c>
      <c r="BP77" s="52">
        <v>0</v>
      </c>
      <c r="BQ77" s="52">
        <v>0</v>
      </c>
      <c r="BR77" s="52">
        <v>0</v>
      </c>
      <c r="BS77" s="52">
        <v>0</v>
      </c>
      <c r="BT77" s="52">
        <v>0</v>
      </c>
      <c r="BU77" s="52">
        <v>0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0</v>
      </c>
      <c r="CB77" s="52">
        <v>0</v>
      </c>
      <c r="CC77" s="52">
        <v>0</v>
      </c>
      <c r="CD77" s="52">
        <v>0</v>
      </c>
      <c r="CE77" s="52">
        <v>0</v>
      </c>
      <c r="CF77" s="52">
        <v>0</v>
      </c>
      <c r="CG77" s="52">
        <v>0</v>
      </c>
      <c r="CH77" s="52">
        <v>0</v>
      </c>
      <c r="CI77" s="52">
        <v>0</v>
      </c>
      <c r="CJ77" s="52">
        <v>0</v>
      </c>
      <c r="CK77" s="52">
        <v>0</v>
      </c>
      <c r="CL77" s="52">
        <v>0</v>
      </c>
      <c r="CM77" s="52">
        <v>0</v>
      </c>
      <c r="CN77" s="52">
        <v>0</v>
      </c>
      <c r="CO77" s="52">
        <v>0</v>
      </c>
      <c r="CP77" s="52">
        <v>0</v>
      </c>
      <c r="CQ77" s="52">
        <v>0</v>
      </c>
      <c r="CR77" s="52">
        <v>0</v>
      </c>
      <c r="CS77" s="52">
        <v>0</v>
      </c>
      <c r="CT77" s="52">
        <v>0</v>
      </c>
      <c r="CU77" s="52">
        <v>0</v>
      </c>
      <c r="CV77" s="52">
        <v>0</v>
      </c>
      <c r="CW77" s="52">
        <v>0</v>
      </c>
      <c r="CX77" s="52">
        <v>0</v>
      </c>
      <c r="CY77" s="52">
        <v>0</v>
      </c>
      <c r="CZ77" s="52">
        <v>0</v>
      </c>
      <c r="DA77" s="52">
        <v>0</v>
      </c>
      <c r="DB77" s="52">
        <v>0</v>
      </c>
      <c r="DC77" s="52">
        <v>0</v>
      </c>
      <c r="DD77" s="52">
        <v>0</v>
      </c>
      <c r="DE77" s="52">
        <v>0</v>
      </c>
      <c r="DF77" s="52">
        <v>0</v>
      </c>
      <c r="DG77" s="52">
        <v>0</v>
      </c>
      <c r="DH77" s="52">
        <v>0</v>
      </c>
      <c r="DI77" s="52">
        <v>0</v>
      </c>
      <c r="DJ77" s="52">
        <v>0</v>
      </c>
      <c r="DK77" s="52">
        <v>0</v>
      </c>
      <c r="DL77" s="52">
        <v>0</v>
      </c>
      <c r="DM77" s="52">
        <v>0</v>
      </c>
      <c r="DN77" s="52">
        <v>0</v>
      </c>
      <c r="DO77" s="52">
        <v>0</v>
      </c>
      <c r="DP77" s="52">
        <v>0</v>
      </c>
      <c r="DQ77" s="52">
        <v>0</v>
      </c>
      <c r="DR77" s="52">
        <v>0</v>
      </c>
      <c r="DS77" s="43">
        <v>0</v>
      </c>
      <c r="DT77" s="43">
        <v>0</v>
      </c>
      <c r="DU77" s="43">
        <v>0</v>
      </c>
      <c r="DV77" s="43">
        <v>0</v>
      </c>
      <c r="DW77" s="43">
        <v>0</v>
      </c>
      <c r="DX77" s="43">
        <v>0</v>
      </c>
      <c r="DY77" s="43">
        <v>0</v>
      </c>
    </row>
    <row r="78" s="43" customFormat="1" spans="1:129">
      <c r="A78" s="51"/>
      <c r="B78" s="52" t="s">
        <v>152</v>
      </c>
      <c r="C78" s="52">
        <v>0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  <c r="AJ78" s="52">
        <v>0</v>
      </c>
      <c r="AK78" s="52">
        <v>0</v>
      </c>
      <c r="AL78" s="52">
        <v>0</v>
      </c>
      <c r="AM78" s="52">
        <v>0</v>
      </c>
      <c r="AN78" s="52">
        <v>0</v>
      </c>
      <c r="AO78" s="52">
        <v>0</v>
      </c>
      <c r="AP78" s="52">
        <v>0</v>
      </c>
      <c r="AQ78" s="52">
        <v>0</v>
      </c>
      <c r="AR78" s="52">
        <v>0</v>
      </c>
      <c r="AS78" s="52"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2">
        <v>0</v>
      </c>
      <c r="BA78" s="52">
        <v>0</v>
      </c>
      <c r="BB78" s="52">
        <v>0</v>
      </c>
      <c r="BC78" s="52">
        <v>0</v>
      </c>
      <c r="BD78" s="52">
        <v>0</v>
      </c>
      <c r="BE78" s="52">
        <v>0</v>
      </c>
      <c r="BF78" s="52">
        <v>0</v>
      </c>
      <c r="BG78" s="52">
        <v>0</v>
      </c>
      <c r="BH78" s="52">
        <v>0</v>
      </c>
      <c r="BI78" s="52">
        <v>0</v>
      </c>
      <c r="BJ78" s="52">
        <v>0</v>
      </c>
      <c r="BK78" s="52">
        <v>0</v>
      </c>
      <c r="BL78" s="52">
        <v>0</v>
      </c>
      <c r="BM78" s="52">
        <v>0</v>
      </c>
      <c r="BN78" s="52">
        <v>0</v>
      </c>
      <c r="BO78" s="52">
        <v>0</v>
      </c>
      <c r="BP78" s="52">
        <v>0</v>
      </c>
      <c r="BQ78" s="52">
        <v>0</v>
      </c>
      <c r="BR78" s="52">
        <v>0</v>
      </c>
      <c r="BS78" s="52">
        <v>0</v>
      </c>
      <c r="BT78" s="52">
        <v>0</v>
      </c>
      <c r="BU78" s="52">
        <v>0</v>
      </c>
      <c r="BV78" s="52">
        <v>0</v>
      </c>
      <c r="BW78" s="52">
        <v>0</v>
      </c>
      <c r="BX78" s="52">
        <v>0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0</v>
      </c>
      <c r="CG78" s="52">
        <v>0</v>
      </c>
      <c r="CH78" s="52">
        <v>0</v>
      </c>
      <c r="CI78" s="52">
        <v>0</v>
      </c>
      <c r="CJ78" s="52">
        <v>0</v>
      </c>
      <c r="CK78" s="52">
        <v>0</v>
      </c>
      <c r="CL78" s="52">
        <v>0</v>
      </c>
      <c r="CM78" s="52">
        <v>0</v>
      </c>
      <c r="CN78" s="52">
        <v>0</v>
      </c>
      <c r="CO78" s="52">
        <v>0</v>
      </c>
      <c r="CP78" s="52">
        <v>0</v>
      </c>
      <c r="CQ78" s="52">
        <v>0</v>
      </c>
      <c r="CR78" s="52">
        <v>0</v>
      </c>
      <c r="CS78" s="52">
        <v>0</v>
      </c>
      <c r="CT78" s="52">
        <v>0</v>
      </c>
      <c r="CU78" s="52">
        <v>0</v>
      </c>
      <c r="CV78" s="52">
        <v>0</v>
      </c>
      <c r="CW78" s="52">
        <v>0</v>
      </c>
      <c r="CX78" s="52">
        <v>0</v>
      </c>
      <c r="CY78" s="52">
        <v>0</v>
      </c>
      <c r="CZ78" s="52">
        <v>0</v>
      </c>
      <c r="DA78" s="52">
        <v>0</v>
      </c>
      <c r="DB78" s="52">
        <v>0</v>
      </c>
      <c r="DC78" s="52">
        <v>0</v>
      </c>
      <c r="DD78" s="52">
        <v>0</v>
      </c>
      <c r="DE78" s="52">
        <v>0</v>
      </c>
      <c r="DF78" s="52">
        <v>0</v>
      </c>
      <c r="DG78" s="52">
        <v>0</v>
      </c>
      <c r="DH78" s="52">
        <v>0</v>
      </c>
      <c r="DI78" s="52">
        <v>0</v>
      </c>
      <c r="DJ78" s="52">
        <v>0</v>
      </c>
      <c r="DK78" s="52">
        <v>0</v>
      </c>
      <c r="DL78" s="52">
        <v>0</v>
      </c>
      <c r="DM78" s="52">
        <v>0</v>
      </c>
      <c r="DN78" s="52">
        <v>0</v>
      </c>
      <c r="DO78" s="52">
        <v>0</v>
      </c>
      <c r="DP78" s="52">
        <v>0</v>
      </c>
      <c r="DQ78" s="52">
        <v>0</v>
      </c>
      <c r="DR78" s="52">
        <v>0</v>
      </c>
      <c r="DS78" s="43">
        <v>0</v>
      </c>
      <c r="DT78" s="43">
        <v>0</v>
      </c>
      <c r="DU78" s="43">
        <v>0</v>
      </c>
      <c r="DV78" s="43">
        <v>0</v>
      </c>
      <c r="DW78" s="43">
        <v>0</v>
      </c>
      <c r="DX78" s="43">
        <v>0</v>
      </c>
      <c r="DY78" s="43">
        <v>0</v>
      </c>
    </row>
    <row r="79" s="43" customFormat="1" spans="1:129">
      <c r="A79" s="51"/>
      <c r="B79" s="52" t="s">
        <v>153</v>
      </c>
      <c r="C79" s="52">
        <v>68925.5</v>
      </c>
      <c r="D79" s="52">
        <v>0</v>
      </c>
      <c r="E79" s="52">
        <v>0</v>
      </c>
      <c r="F79" s="52"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2">
        <v>0</v>
      </c>
      <c r="N79" s="52">
        <v>0</v>
      </c>
      <c r="O79" s="52">
        <v>0</v>
      </c>
      <c r="P79" s="52">
        <v>0</v>
      </c>
      <c r="Q79" s="52">
        <v>0</v>
      </c>
      <c r="R79" s="52">
        <v>0</v>
      </c>
      <c r="S79" s="52">
        <v>0</v>
      </c>
      <c r="T79" s="52">
        <v>0</v>
      </c>
      <c r="U79" s="52">
        <v>68925.5</v>
      </c>
      <c r="V79" s="52">
        <v>0</v>
      </c>
      <c r="W79" s="52">
        <v>0</v>
      </c>
      <c r="X79" s="52">
        <v>0</v>
      </c>
      <c r="Y79" s="52">
        <v>0</v>
      </c>
      <c r="Z79" s="52">
        <v>0</v>
      </c>
      <c r="AA79" s="52">
        <v>0</v>
      </c>
      <c r="AB79" s="52">
        <v>0</v>
      </c>
      <c r="AC79" s="52">
        <v>0</v>
      </c>
      <c r="AD79" s="52">
        <v>0</v>
      </c>
      <c r="AE79" s="52">
        <v>0</v>
      </c>
      <c r="AF79" s="52">
        <v>0</v>
      </c>
      <c r="AG79" s="52">
        <v>0</v>
      </c>
      <c r="AH79" s="52">
        <v>0</v>
      </c>
      <c r="AI79" s="52">
        <v>0</v>
      </c>
      <c r="AJ79" s="52">
        <v>0</v>
      </c>
      <c r="AK79" s="52">
        <v>0</v>
      </c>
      <c r="AL79" s="52">
        <v>0</v>
      </c>
      <c r="AM79" s="52">
        <v>0</v>
      </c>
      <c r="AN79" s="52">
        <v>0</v>
      </c>
      <c r="AO79" s="52">
        <v>0</v>
      </c>
      <c r="AP79" s="52">
        <v>0</v>
      </c>
      <c r="AQ79" s="52">
        <v>0</v>
      </c>
      <c r="AR79" s="52">
        <v>0</v>
      </c>
      <c r="AS79" s="52">
        <v>0</v>
      </c>
      <c r="AT79" s="52">
        <v>0</v>
      </c>
      <c r="AU79" s="52">
        <v>68925.5</v>
      </c>
      <c r="AV79" s="52">
        <v>0</v>
      </c>
      <c r="AW79" s="52">
        <v>0</v>
      </c>
      <c r="AX79" s="52">
        <v>0</v>
      </c>
      <c r="AY79" s="52">
        <v>0</v>
      </c>
      <c r="AZ79" s="52">
        <v>0</v>
      </c>
      <c r="BA79" s="52">
        <v>0</v>
      </c>
      <c r="BB79" s="52">
        <v>0</v>
      </c>
      <c r="BC79" s="52">
        <v>0</v>
      </c>
      <c r="BD79" s="52">
        <v>0</v>
      </c>
      <c r="BE79" s="52">
        <v>0</v>
      </c>
      <c r="BF79" s="52">
        <v>0</v>
      </c>
      <c r="BG79" s="52">
        <v>0</v>
      </c>
      <c r="BH79" s="52">
        <v>0</v>
      </c>
      <c r="BI79" s="52">
        <v>0</v>
      </c>
      <c r="BJ79" s="52">
        <v>0</v>
      </c>
      <c r="BK79" s="52">
        <v>0</v>
      </c>
      <c r="BL79" s="52">
        <v>0</v>
      </c>
      <c r="BM79" s="52">
        <v>0</v>
      </c>
      <c r="BN79" s="52">
        <v>0</v>
      </c>
      <c r="BO79" s="52">
        <v>0</v>
      </c>
      <c r="BP79" s="52">
        <v>0</v>
      </c>
      <c r="BQ79" s="52">
        <v>0</v>
      </c>
      <c r="BR79" s="52">
        <v>0</v>
      </c>
      <c r="BS79" s="52">
        <v>0</v>
      </c>
      <c r="BT79" s="52">
        <v>0</v>
      </c>
      <c r="BU79" s="52">
        <v>0</v>
      </c>
      <c r="BV79" s="52">
        <v>0</v>
      </c>
      <c r="BW79" s="52">
        <v>0</v>
      </c>
      <c r="BX79" s="52">
        <v>0</v>
      </c>
      <c r="BY79" s="52">
        <v>0</v>
      </c>
      <c r="BZ79" s="52">
        <v>0</v>
      </c>
      <c r="CA79" s="52">
        <v>0</v>
      </c>
      <c r="CB79" s="52">
        <v>0</v>
      </c>
      <c r="CC79" s="52">
        <v>0</v>
      </c>
      <c r="CD79" s="52">
        <v>0</v>
      </c>
      <c r="CE79" s="52">
        <v>0</v>
      </c>
      <c r="CF79" s="52">
        <v>0</v>
      </c>
      <c r="CG79" s="52">
        <v>0</v>
      </c>
      <c r="CH79" s="52">
        <v>0</v>
      </c>
      <c r="CI79" s="52">
        <v>0</v>
      </c>
      <c r="CJ79" s="52">
        <v>0</v>
      </c>
      <c r="CK79" s="52">
        <v>0</v>
      </c>
      <c r="CL79" s="52">
        <v>0</v>
      </c>
      <c r="CM79" s="52">
        <v>0</v>
      </c>
      <c r="CN79" s="52">
        <v>0</v>
      </c>
      <c r="CO79" s="52">
        <v>0</v>
      </c>
      <c r="CP79" s="52">
        <v>0</v>
      </c>
      <c r="CQ79" s="52">
        <v>0</v>
      </c>
      <c r="CR79" s="52">
        <v>0</v>
      </c>
      <c r="CS79" s="52">
        <v>0</v>
      </c>
      <c r="CT79" s="52">
        <v>0</v>
      </c>
      <c r="CU79" s="52">
        <v>0</v>
      </c>
      <c r="CV79" s="52">
        <v>0</v>
      </c>
      <c r="CW79" s="52">
        <v>0</v>
      </c>
      <c r="CX79" s="52">
        <v>0</v>
      </c>
      <c r="CY79" s="52">
        <v>0</v>
      </c>
      <c r="CZ79" s="52">
        <v>0</v>
      </c>
      <c r="DA79" s="52">
        <v>0</v>
      </c>
      <c r="DB79" s="52">
        <v>0</v>
      </c>
      <c r="DC79" s="52">
        <v>0</v>
      </c>
      <c r="DD79" s="52">
        <v>0</v>
      </c>
      <c r="DE79" s="52">
        <v>0</v>
      </c>
      <c r="DF79" s="52">
        <v>0</v>
      </c>
      <c r="DG79" s="52">
        <v>0</v>
      </c>
      <c r="DH79" s="52">
        <v>0</v>
      </c>
      <c r="DI79" s="52">
        <v>0</v>
      </c>
      <c r="DJ79" s="52">
        <v>0</v>
      </c>
      <c r="DK79" s="52">
        <v>0</v>
      </c>
      <c r="DL79" s="52">
        <v>0</v>
      </c>
      <c r="DM79" s="52">
        <v>0</v>
      </c>
      <c r="DN79" s="52">
        <v>0</v>
      </c>
      <c r="DO79" s="52">
        <v>0</v>
      </c>
      <c r="DP79" s="52">
        <v>0</v>
      </c>
      <c r="DQ79" s="52">
        <v>0</v>
      </c>
      <c r="DR79" s="52">
        <v>0</v>
      </c>
      <c r="DS79" s="43">
        <v>29817.5</v>
      </c>
      <c r="DT79" s="43">
        <v>19766</v>
      </c>
      <c r="DU79" s="43">
        <v>0</v>
      </c>
      <c r="DV79" s="43">
        <v>3097</v>
      </c>
      <c r="DW79" s="43">
        <v>0</v>
      </c>
      <c r="DX79" s="43">
        <v>14677</v>
      </c>
      <c r="DY79" s="43">
        <v>1568</v>
      </c>
    </row>
    <row r="80" s="45" customFormat="1" spans="1:129">
      <c r="A80" s="51"/>
      <c r="B80" s="53" t="s">
        <v>97</v>
      </c>
      <c r="C80" s="52">
        <v>68925.5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68925.5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  <c r="AJ80" s="52">
        <v>0</v>
      </c>
      <c r="AK80" s="52">
        <v>0</v>
      </c>
      <c r="AL80" s="52">
        <v>0</v>
      </c>
      <c r="AM80" s="52">
        <v>0</v>
      </c>
      <c r="AN80" s="52">
        <v>0</v>
      </c>
      <c r="AO80" s="52">
        <v>0</v>
      </c>
      <c r="AP80" s="52">
        <v>0</v>
      </c>
      <c r="AQ80" s="52">
        <v>0</v>
      </c>
      <c r="AR80" s="52">
        <v>0</v>
      </c>
      <c r="AS80" s="52">
        <v>0</v>
      </c>
      <c r="AT80" s="52">
        <v>0</v>
      </c>
      <c r="AU80" s="52">
        <v>68925.5</v>
      </c>
      <c r="AV80" s="52">
        <v>0</v>
      </c>
      <c r="AW80" s="52">
        <v>0</v>
      </c>
      <c r="AX80" s="52">
        <v>0</v>
      </c>
      <c r="AY80" s="52">
        <v>0</v>
      </c>
      <c r="AZ80" s="52">
        <v>0</v>
      </c>
      <c r="BA80" s="52">
        <v>0</v>
      </c>
      <c r="BB80" s="52">
        <v>0</v>
      </c>
      <c r="BC80" s="52">
        <v>0</v>
      </c>
      <c r="BD80" s="52">
        <v>0</v>
      </c>
      <c r="BE80" s="52">
        <v>0</v>
      </c>
      <c r="BF80" s="52">
        <v>0</v>
      </c>
      <c r="BG80" s="52">
        <v>0</v>
      </c>
      <c r="BH80" s="52">
        <v>0</v>
      </c>
      <c r="BI80" s="52">
        <v>0</v>
      </c>
      <c r="BJ80" s="52">
        <v>0</v>
      </c>
      <c r="BK80" s="52">
        <v>0</v>
      </c>
      <c r="BL80" s="52">
        <v>0</v>
      </c>
      <c r="BM80" s="52">
        <v>0</v>
      </c>
      <c r="BN80" s="52">
        <v>0</v>
      </c>
      <c r="BO80" s="52">
        <v>0</v>
      </c>
      <c r="BP80" s="52">
        <v>0</v>
      </c>
      <c r="BQ80" s="52">
        <v>0</v>
      </c>
      <c r="BR80" s="52">
        <v>0</v>
      </c>
      <c r="BS80" s="52">
        <v>0</v>
      </c>
      <c r="BT80" s="52">
        <v>0</v>
      </c>
      <c r="BU80" s="52">
        <v>0</v>
      </c>
      <c r="BV80" s="52">
        <v>0</v>
      </c>
      <c r="BW80" s="52">
        <v>0</v>
      </c>
      <c r="BX80" s="52">
        <v>0</v>
      </c>
      <c r="BY80" s="52">
        <v>0</v>
      </c>
      <c r="BZ80" s="52">
        <v>0</v>
      </c>
      <c r="CA80" s="52">
        <v>0</v>
      </c>
      <c r="CB80" s="52">
        <v>0</v>
      </c>
      <c r="CC80" s="52">
        <v>0</v>
      </c>
      <c r="CD80" s="52">
        <v>0</v>
      </c>
      <c r="CE80" s="52">
        <v>0</v>
      </c>
      <c r="CF80" s="52">
        <v>0</v>
      </c>
      <c r="CG80" s="52">
        <v>0</v>
      </c>
      <c r="CH80" s="52">
        <v>0</v>
      </c>
      <c r="CI80" s="52">
        <v>0</v>
      </c>
      <c r="CJ80" s="52">
        <v>0</v>
      </c>
      <c r="CK80" s="52">
        <v>0</v>
      </c>
      <c r="CL80" s="52">
        <v>0</v>
      </c>
      <c r="CM80" s="52">
        <v>0</v>
      </c>
      <c r="CN80" s="52">
        <v>0</v>
      </c>
      <c r="CO80" s="52">
        <v>0</v>
      </c>
      <c r="CP80" s="52">
        <v>0</v>
      </c>
      <c r="CQ80" s="52">
        <v>0</v>
      </c>
      <c r="CR80" s="52">
        <v>0</v>
      </c>
      <c r="CS80" s="52">
        <v>0</v>
      </c>
      <c r="CT80" s="52">
        <v>0</v>
      </c>
      <c r="CU80" s="52">
        <v>0</v>
      </c>
      <c r="CV80" s="52">
        <v>0</v>
      </c>
      <c r="CW80" s="52">
        <v>0</v>
      </c>
      <c r="CX80" s="52">
        <v>0</v>
      </c>
      <c r="CY80" s="52">
        <v>0</v>
      </c>
      <c r="CZ80" s="52">
        <v>0</v>
      </c>
      <c r="DA80" s="52">
        <v>0</v>
      </c>
      <c r="DB80" s="52">
        <v>0</v>
      </c>
      <c r="DC80" s="52">
        <v>0</v>
      </c>
      <c r="DD80" s="52">
        <v>0</v>
      </c>
      <c r="DE80" s="52">
        <v>0</v>
      </c>
      <c r="DF80" s="52">
        <v>0</v>
      </c>
      <c r="DG80" s="52">
        <v>0</v>
      </c>
      <c r="DH80" s="52">
        <v>0</v>
      </c>
      <c r="DI80" s="52">
        <v>0</v>
      </c>
      <c r="DJ80" s="52">
        <v>0</v>
      </c>
      <c r="DK80" s="52">
        <v>0</v>
      </c>
      <c r="DL80" s="52">
        <v>0</v>
      </c>
      <c r="DM80" s="52">
        <v>0</v>
      </c>
      <c r="DN80" s="52">
        <v>0</v>
      </c>
      <c r="DO80" s="52">
        <v>0</v>
      </c>
      <c r="DP80" s="52">
        <v>0</v>
      </c>
      <c r="DQ80" s="52">
        <v>0</v>
      </c>
      <c r="DR80" s="52">
        <v>0</v>
      </c>
      <c r="DS80" s="43">
        <v>29817.5</v>
      </c>
      <c r="DT80" s="43">
        <v>19766</v>
      </c>
      <c r="DU80" s="43">
        <v>0</v>
      </c>
      <c r="DV80" s="43">
        <v>3097</v>
      </c>
      <c r="DW80" s="43">
        <v>0</v>
      </c>
      <c r="DX80" s="43">
        <v>14677</v>
      </c>
      <c r="DY80" s="43">
        <v>1568</v>
      </c>
    </row>
    <row r="81" s="45" customFormat="1" ht="14.25" spans="1:129">
      <c r="A81" s="56" t="s">
        <v>2</v>
      </c>
      <c r="B81" s="57" t="s">
        <v>2</v>
      </c>
      <c r="C81" s="52">
        <v>103098607.71</v>
      </c>
      <c r="D81" s="52">
        <v>-10049593.75</v>
      </c>
      <c r="E81" s="52">
        <v>4007027.7</v>
      </c>
      <c r="F81" s="52">
        <v>259257.5</v>
      </c>
      <c r="G81" s="52">
        <v>124753.14</v>
      </c>
      <c r="H81" s="52">
        <v>962838.3</v>
      </c>
      <c r="I81" s="52">
        <v>2086728.38</v>
      </c>
      <c r="J81" s="52">
        <v>2405604.83</v>
      </c>
      <c r="K81" s="52">
        <v>1828331.25</v>
      </c>
      <c r="L81" s="52">
        <v>4884514.37</v>
      </c>
      <c r="M81" s="52">
        <v>1024750.63</v>
      </c>
      <c r="N81" s="52">
        <v>1585113.4</v>
      </c>
      <c r="O81" s="52">
        <v>1153513.41</v>
      </c>
      <c r="P81" s="52">
        <v>1175731.47</v>
      </c>
      <c r="Q81" s="52">
        <v>0</v>
      </c>
      <c r="R81" s="52">
        <v>0</v>
      </c>
      <c r="S81" s="52">
        <v>1139762.36</v>
      </c>
      <c r="T81" s="52">
        <v>855484.45</v>
      </c>
      <c r="U81" s="52">
        <v>63619895.37</v>
      </c>
      <c r="V81" s="52">
        <v>7490466.18</v>
      </c>
      <c r="W81" s="52">
        <v>15216552.7</v>
      </c>
      <c r="X81" s="52">
        <v>3327876.02</v>
      </c>
      <c r="Y81" s="52">
        <v>2680580.21</v>
      </c>
      <c r="Z81" s="52">
        <v>1843451.9</v>
      </c>
      <c r="AA81" s="52">
        <v>456372.57</v>
      </c>
      <c r="AB81" s="52">
        <v>1787484.29</v>
      </c>
      <c r="AC81" s="52">
        <v>722577.21</v>
      </c>
      <c r="AD81" s="52">
        <v>850500.83</v>
      </c>
      <c r="AE81" s="52">
        <v>400710.13</v>
      </c>
      <c r="AF81" s="52">
        <v>4033871.65</v>
      </c>
      <c r="AG81" s="52">
        <v>4926421.39</v>
      </c>
      <c r="AH81" s="52">
        <v>2391920.67</v>
      </c>
      <c r="AI81" s="52">
        <v>2613128.03</v>
      </c>
      <c r="AJ81" s="52">
        <v>1173071.65</v>
      </c>
      <c r="AK81" s="52">
        <v>978709.23</v>
      </c>
      <c r="AL81" s="52">
        <v>1176095.14</v>
      </c>
      <c r="AM81" s="52">
        <v>1211994.01</v>
      </c>
      <c r="AN81" s="52">
        <v>2853777.73</v>
      </c>
      <c r="AO81" s="52">
        <v>1148293.05</v>
      </c>
      <c r="AP81" s="52">
        <v>1546247.73</v>
      </c>
      <c r="AQ81" s="52">
        <v>14229508.05</v>
      </c>
      <c r="AR81" s="52">
        <v>501275.08</v>
      </c>
      <c r="AS81" s="52">
        <v>691047.31</v>
      </c>
      <c r="AT81" s="52">
        <v>2292103.28</v>
      </c>
      <c r="AU81" s="52">
        <v>39145649.13</v>
      </c>
      <c r="AV81" s="52">
        <v>1477287.78</v>
      </c>
      <c r="AW81" s="52">
        <v>1629613.29</v>
      </c>
      <c r="AX81" s="52">
        <v>1667161.14</v>
      </c>
      <c r="AY81" s="52">
        <v>1357965.37</v>
      </c>
      <c r="AZ81" s="52">
        <v>1553730.13</v>
      </c>
      <c r="BA81" s="52">
        <v>1425416.99</v>
      </c>
      <c r="BB81" s="52">
        <v>518105.39</v>
      </c>
      <c r="BC81" s="52">
        <v>1497163.67</v>
      </c>
      <c r="BD81" s="52">
        <v>1034602.2</v>
      </c>
      <c r="BE81" s="52">
        <v>959528.48</v>
      </c>
      <c r="BF81" s="52">
        <v>1131906.03</v>
      </c>
      <c r="BG81" s="52">
        <v>1311697.91</v>
      </c>
      <c r="BH81" s="52">
        <v>927836.64</v>
      </c>
      <c r="BI81" s="52">
        <v>653673.41</v>
      </c>
      <c r="BJ81" s="52">
        <v>764837.91</v>
      </c>
      <c r="BK81" s="52">
        <v>661560.04</v>
      </c>
      <c r="BL81" s="52">
        <v>782531.93</v>
      </c>
      <c r="BM81" s="52">
        <v>394025.65</v>
      </c>
      <c r="BN81" s="52">
        <v>445019.64</v>
      </c>
      <c r="BO81" s="52">
        <v>584429.56</v>
      </c>
      <c r="BP81" s="52">
        <v>904298.04</v>
      </c>
      <c r="BQ81" s="52">
        <v>525459.21</v>
      </c>
      <c r="BR81" s="52">
        <v>330705.45</v>
      </c>
      <c r="BS81" s="52">
        <v>400132.59</v>
      </c>
      <c r="BT81" s="52">
        <v>442303.92</v>
      </c>
      <c r="BU81" s="52">
        <v>401786.92</v>
      </c>
      <c r="BV81" s="52">
        <v>436715.03</v>
      </c>
      <c r="BW81" s="52">
        <v>313519.98</v>
      </c>
      <c r="BX81" s="52">
        <v>576630.73</v>
      </c>
      <c r="BY81" s="52">
        <v>239825.18</v>
      </c>
      <c r="BZ81" s="52">
        <v>273548.24</v>
      </c>
      <c r="CA81" s="52">
        <v>128120.14</v>
      </c>
      <c r="CB81" s="52">
        <v>278320.79</v>
      </c>
      <c r="CC81" s="52">
        <v>350266.75</v>
      </c>
      <c r="CD81" s="52">
        <v>1013881.53</v>
      </c>
      <c r="CE81" s="52">
        <v>739127.33</v>
      </c>
      <c r="CF81" s="52">
        <v>231356.97</v>
      </c>
      <c r="CG81" s="52">
        <v>285503.38</v>
      </c>
      <c r="CH81" s="52">
        <v>169558.79</v>
      </c>
      <c r="CI81" s="52">
        <v>236116.77</v>
      </c>
      <c r="CJ81" s="52">
        <v>138369.73</v>
      </c>
      <c r="CK81" s="52">
        <v>279699.67</v>
      </c>
      <c r="CL81" s="52">
        <v>349747.33</v>
      </c>
      <c r="CM81" s="52">
        <v>288054.22</v>
      </c>
      <c r="CN81" s="52">
        <v>230590.81</v>
      </c>
      <c r="CO81" s="52">
        <v>232615.32</v>
      </c>
      <c r="CP81" s="52">
        <v>324997.75</v>
      </c>
      <c r="CQ81" s="52">
        <v>193220.72</v>
      </c>
      <c r="CR81" s="52">
        <v>205108.13</v>
      </c>
      <c r="CS81" s="52">
        <v>366308.42</v>
      </c>
      <c r="CT81" s="52">
        <v>179504.22</v>
      </c>
      <c r="CU81" s="52">
        <v>262795.67</v>
      </c>
      <c r="CV81" s="52">
        <v>178747.19</v>
      </c>
      <c r="CW81" s="52">
        <v>254079.45</v>
      </c>
      <c r="CX81" s="52">
        <v>96827.71</v>
      </c>
      <c r="CY81" s="52">
        <v>270181.09</v>
      </c>
      <c r="CZ81" s="52">
        <v>187211.68</v>
      </c>
      <c r="DA81" s="52">
        <v>399228.88</v>
      </c>
      <c r="DB81" s="52">
        <v>307981.54</v>
      </c>
      <c r="DC81" s="52">
        <v>447543.4</v>
      </c>
      <c r="DD81" s="52">
        <v>255370.96</v>
      </c>
      <c r="DE81" s="52">
        <v>244921.75</v>
      </c>
      <c r="DF81" s="52">
        <v>213703.48</v>
      </c>
      <c r="DG81" s="52">
        <v>565101.09</v>
      </c>
      <c r="DH81" s="52">
        <v>251907.6</v>
      </c>
      <c r="DI81" s="52">
        <v>282704.78</v>
      </c>
      <c r="DJ81" s="52">
        <v>289276.76</v>
      </c>
      <c r="DK81" s="52">
        <v>227277.92</v>
      </c>
      <c r="DL81" s="52">
        <v>251343.89</v>
      </c>
      <c r="DM81" s="52">
        <v>287184.63</v>
      </c>
      <c r="DN81" s="52">
        <v>85695.09</v>
      </c>
      <c r="DO81" s="52">
        <v>328328.85</v>
      </c>
      <c r="DP81" s="52">
        <v>244757.57</v>
      </c>
      <c r="DQ81" s="52">
        <v>351670.2</v>
      </c>
      <c r="DR81" s="52">
        <v>187464.28</v>
      </c>
      <c r="DS81" s="43">
        <v>143240.52</v>
      </c>
      <c r="DT81" s="43">
        <v>151664.97</v>
      </c>
      <c r="DU81" s="43">
        <v>94794.95</v>
      </c>
      <c r="DV81" s="43">
        <v>114169.9</v>
      </c>
      <c r="DW81" s="43">
        <v>91274.56</v>
      </c>
      <c r="DX81" s="43">
        <v>141008.8</v>
      </c>
      <c r="DY81" s="43">
        <v>94702.75</v>
      </c>
    </row>
    <row r="82" s="43" customFormat="1" spans="1:3">
      <c r="A82" s="47"/>
      <c r="C82" s="52"/>
    </row>
    <row r="83" s="43" customFormat="1" ht="14.25" spans="1:1">
      <c r="A83" s="58" t="s">
        <v>369</v>
      </c>
    </row>
    <row r="84" s="44" customFormat="1" spans="1:129">
      <c r="A84" s="48" t="s">
        <v>74</v>
      </c>
      <c r="B84" s="49" t="s">
        <v>75</v>
      </c>
      <c r="C84" s="49" t="s">
        <v>2</v>
      </c>
      <c r="D84" s="50" t="s">
        <v>357</v>
      </c>
      <c r="E84" s="50" t="s">
        <v>358</v>
      </c>
      <c r="F84" s="50" t="s">
        <v>359</v>
      </c>
      <c r="G84" s="50" t="s">
        <v>360</v>
      </c>
      <c r="H84" s="50" t="s">
        <v>361</v>
      </c>
      <c r="I84" s="50" t="s">
        <v>362</v>
      </c>
      <c r="J84" s="50" t="s">
        <v>363</v>
      </c>
      <c r="K84" s="50" t="s">
        <v>364</v>
      </c>
      <c r="L84" s="50" t="s">
        <v>365</v>
      </c>
      <c r="M84" s="50" t="s">
        <v>366</v>
      </c>
      <c r="N84" s="50" t="s">
        <v>367</v>
      </c>
      <c r="O84" s="50" t="s">
        <v>368</v>
      </c>
      <c r="P84" s="50" t="s">
        <v>205</v>
      </c>
      <c r="Q84" s="50" t="s">
        <v>206</v>
      </c>
      <c r="R84" s="50" t="s">
        <v>207</v>
      </c>
      <c r="S84" s="50" t="s">
        <v>208</v>
      </c>
      <c r="T84" s="50" t="s">
        <v>5</v>
      </c>
      <c r="U84" s="54" t="s">
        <v>7</v>
      </c>
      <c r="V84" s="54" t="s">
        <v>209</v>
      </c>
      <c r="W84" s="54" t="s">
        <v>210</v>
      </c>
      <c r="X84" s="54" t="s">
        <v>211</v>
      </c>
      <c r="Y84" s="54" t="s">
        <v>6</v>
      </c>
      <c r="Z84" s="54" t="s">
        <v>13</v>
      </c>
      <c r="AA84" s="54" t="s">
        <v>14</v>
      </c>
      <c r="AB84" s="54" t="s">
        <v>16</v>
      </c>
      <c r="AC84" s="54" t="s">
        <v>17</v>
      </c>
      <c r="AD84" s="54" t="s">
        <v>24</v>
      </c>
      <c r="AE84" s="54" t="s">
        <v>23</v>
      </c>
      <c r="AF84" s="54" t="s">
        <v>19</v>
      </c>
      <c r="AG84" s="50" t="s">
        <v>20</v>
      </c>
      <c r="AH84" s="50" t="s">
        <v>21</v>
      </c>
      <c r="AI84" s="50" t="s">
        <v>22</v>
      </c>
      <c r="AJ84" s="50" t="s">
        <v>11</v>
      </c>
      <c r="AK84" s="50" t="s">
        <v>9</v>
      </c>
      <c r="AL84" s="50" t="s">
        <v>10</v>
      </c>
      <c r="AM84" s="50" t="s">
        <v>212</v>
      </c>
      <c r="AN84" s="50" t="s">
        <v>213</v>
      </c>
      <c r="AO84" s="50" t="s">
        <v>214</v>
      </c>
      <c r="AP84" s="50" t="s">
        <v>215</v>
      </c>
      <c r="AQ84" s="50" t="s">
        <v>216</v>
      </c>
      <c r="AR84" s="50" t="s">
        <v>217</v>
      </c>
      <c r="AS84" s="50" t="s">
        <v>218</v>
      </c>
      <c r="AT84" s="50" t="s">
        <v>219</v>
      </c>
      <c r="AU84" s="50" t="s">
        <v>220</v>
      </c>
      <c r="AV84" s="50" t="s">
        <v>221</v>
      </c>
      <c r="AW84" s="50" t="s">
        <v>222</v>
      </c>
      <c r="AX84" s="50" t="s">
        <v>223</v>
      </c>
      <c r="AY84" s="50" t="s">
        <v>224</v>
      </c>
      <c r="AZ84" s="50" t="s">
        <v>225</v>
      </c>
      <c r="BA84" s="50" t="s">
        <v>226</v>
      </c>
      <c r="BB84" s="50" t="s">
        <v>227</v>
      </c>
      <c r="BC84" s="50" t="s">
        <v>228</v>
      </c>
      <c r="BD84" s="50" t="s">
        <v>229</v>
      </c>
      <c r="BE84" s="50" t="s">
        <v>230</v>
      </c>
      <c r="BF84" s="50" t="s">
        <v>231</v>
      </c>
      <c r="BG84" s="50" t="s">
        <v>232</v>
      </c>
      <c r="BH84" s="50" t="s">
        <v>233</v>
      </c>
      <c r="BI84" s="50" t="s">
        <v>234</v>
      </c>
      <c r="BJ84" s="50" t="s">
        <v>235</v>
      </c>
      <c r="BK84" s="50" t="s">
        <v>236</v>
      </c>
      <c r="BL84" s="50" t="s">
        <v>237</v>
      </c>
      <c r="BM84" s="50" t="s">
        <v>238</v>
      </c>
      <c r="BN84" s="50" t="s">
        <v>239</v>
      </c>
      <c r="BO84" s="50" t="s">
        <v>240</v>
      </c>
      <c r="BP84" s="50" t="s">
        <v>241</v>
      </c>
      <c r="BQ84" s="50" t="s">
        <v>242</v>
      </c>
      <c r="BR84" s="50" t="s">
        <v>243</v>
      </c>
      <c r="BS84" s="50" t="s">
        <v>244</v>
      </c>
      <c r="BT84" s="50" t="s">
        <v>245</v>
      </c>
      <c r="BU84" s="50" t="s">
        <v>246</v>
      </c>
      <c r="BV84" s="50" t="s">
        <v>247</v>
      </c>
      <c r="BW84" s="50" t="s">
        <v>248</v>
      </c>
      <c r="BX84" s="50" t="s">
        <v>249</v>
      </c>
      <c r="BY84" s="50" t="s">
        <v>250</v>
      </c>
      <c r="BZ84" s="50" t="s">
        <v>251</v>
      </c>
      <c r="CA84" s="50" t="s">
        <v>252</v>
      </c>
      <c r="CB84" s="50" t="s">
        <v>253</v>
      </c>
      <c r="CC84" s="50" t="s">
        <v>254</v>
      </c>
      <c r="CD84" s="50" t="s">
        <v>255</v>
      </c>
      <c r="CE84" s="50" t="s">
        <v>256</v>
      </c>
      <c r="CF84" s="50" t="s">
        <v>257</v>
      </c>
      <c r="CG84" s="50" t="s">
        <v>258</v>
      </c>
      <c r="CH84" s="50" t="s">
        <v>259</v>
      </c>
      <c r="CI84" s="50" t="s">
        <v>260</v>
      </c>
      <c r="CJ84" s="50" t="s">
        <v>261</v>
      </c>
      <c r="CK84" s="50" t="s">
        <v>262</v>
      </c>
      <c r="CL84" s="50" t="s">
        <v>263</v>
      </c>
      <c r="CM84" s="50" t="s">
        <v>264</v>
      </c>
      <c r="CN84" s="50" t="s">
        <v>265</v>
      </c>
      <c r="CO84" s="50" t="s">
        <v>266</v>
      </c>
      <c r="CP84" s="50" t="s">
        <v>267</v>
      </c>
      <c r="CQ84" s="50" t="s">
        <v>268</v>
      </c>
      <c r="CR84" s="50" t="s">
        <v>269</v>
      </c>
      <c r="CS84" s="50" t="s">
        <v>270</v>
      </c>
      <c r="CT84" s="50" t="s">
        <v>271</v>
      </c>
      <c r="CU84" s="50" t="s">
        <v>272</v>
      </c>
      <c r="CV84" s="50" t="s">
        <v>273</v>
      </c>
      <c r="CW84" s="50" t="s">
        <v>274</v>
      </c>
      <c r="CX84" s="50" t="s">
        <v>275</v>
      </c>
      <c r="CY84" s="50" t="s">
        <v>276</v>
      </c>
      <c r="CZ84" s="50" t="s">
        <v>277</v>
      </c>
      <c r="DA84" s="50" t="s">
        <v>278</v>
      </c>
      <c r="DB84" s="50" t="s">
        <v>279</v>
      </c>
      <c r="DC84" s="50" t="s">
        <v>280</v>
      </c>
      <c r="DD84" s="50" t="s">
        <v>281</v>
      </c>
      <c r="DE84" s="50" t="s">
        <v>282</v>
      </c>
      <c r="DF84" s="50" t="s">
        <v>283</v>
      </c>
      <c r="DG84" s="50" t="s">
        <v>284</v>
      </c>
      <c r="DH84" s="50" t="s">
        <v>285</v>
      </c>
      <c r="DI84" s="50" t="s">
        <v>286</v>
      </c>
      <c r="DJ84" s="50" t="s">
        <v>287</v>
      </c>
      <c r="DK84" s="50" t="s">
        <v>288</v>
      </c>
      <c r="DL84" s="55" t="s">
        <v>289</v>
      </c>
      <c r="DM84" s="44" t="s">
        <v>290</v>
      </c>
      <c r="DN84" s="44" t="s">
        <v>291</v>
      </c>
      <c r="DO84" s="44" t="s">
        <v>292</v>
      </c>
      <c r="DP84" s="44" t="s">
        <v>293</v>
      </c>
      <c r="DQ84" s="44" t="s">
        <v>294</v>
      </c>
      <c r="DR84" s="44" t="s">
        <v>295</v>
      </c>
      <c r="DS84" s="44" t="s">
        <v>296</v>
      </c>
      <c r="DT84" s="44" t="s">
        <v>297</v>
      </c>
      <c r="DU84" s="44" t="s">
        <v>298</v>
      </c>
      <c r="DV84" s="44" t="s">
        <v>299</v>
      </c>
      <c r="DW84" s="44" t="s">
        <v>300</v>
      </c>
      <c r="DX84" s="44" t="s">
        <v>301</v>
      </c>
      <c r="DY84" s="44" t="s">
        <v>302</v>
      </c>
    </row>
    <row r="85" s="43" customFormat="1" spans="1:129">
      <c r="A85" s="51" t="s">
        <v>76</v>
      </c>
      <c r="B85" s="52" t="s">
        <v>77</v>
      </c>
      <c r="C85" s="52">
        <v>7137563.65</v>
      </c>
      <c r="D85" s="52">
        <v>0</v>
      </c>
      <c r="E85" s="52">
        <v>0</v>
      </c>
      <c r="F85" s="52"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2">
        <v>0</v>
      </c>
      <c r="N85" s="52">
        <v>0</v>
      </c>
      <c r="O85" s="52">
        <v>0</v>
      </c>
      <c r="P85" s="52">
        <v>0</v>
      </c>
      <c r="Q85" s="52"/>
      <c r="R85" s="52"/>
      <c r="S85" s="52">
        <v>0</v>
      </c>
      <c r="T85" s="52">
        <v>0</v>
      </c>
      <c r="U85" s="52">
        <v>3901311.65</v>
      </c>
      <c r="V85" s="52">
        <v>0</v>
      </c>
      <c r="W85" s="52">
        <v>3236252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812400</v>
      </c>
      <c r="AG85" s="52">
        <v>0</v>
      </c>
      <c r="AH85" s="52">
        <v>1214952</v>
      </c>
      <c r="AI85" s="52">
        <v>1208900</v>
      </c>
      <c r="AJ85" s="52">
        <v>0</v>
      </c>
      <c r="AK85" s="52">
        <v>0</v>
      </c>
      <c r="AL85" s="52">
        <v>0</v>
      </c>
      <c r="AM85" s="52">
        <v>0</v>
      </c>
      <c r="AN85" s="52">
        <v>216324.57</v>
      </c>
      <c r="AO85" s="52">
        <v>0</v>
      </c>
      <c r="AP85" s="52">
        <v>0</v>
      </c>
      <c r="AQ85" s="52">
        <v>0</v>
      </c>
      <c r="AR85" s="52">
        <v>67.67</v>
      </c>
      <c r="AS85" s="52">
        <v>129190.61</v>
      </c>
      <c r="AT85" s="52">
        <v>551523.32</v>
      </c>
      <c r="AU85" s="52">
        <v>3004205.48</v>
      </c>
      <c r="AV85" s="52">
        <v>145392.02</v>
      </c>
      <c r="AW85" s="52">
        <v>164091.69</v>
      </c>
      <c r="AX85" s="52">
        <v>210832.44</v>
      </c>
      <c r="AY85" s="52">
        <v>95903.63</v>
      </c>
      <c r="AZ85" s="52">
        <v>206795.22</v>
      </c>
      <c r="BA85" s="52">
        <v>102827.37</v>
      </c>
      <c r="BB85" s="52">
        <v>51312.8</v>
      </c>
      <c r="BC85" s="52">
        <v>183140.82</v>
      </c>
      <c r="BD85" s="52">
        <v>56540.46</v>
      </c>
      <c r="BE85" s="52">
        <v>32905.58</v>
      </c>
      <c r="BF85" s="52">
        <v>79504.07</v>
      </c>
      <c r="BG85" s="52">
        <v>80040.96</v>
      </c>
      <c r="BH85" s="52">
        <v>17942.04</v>
      </c>
      <c r="BI85" s="52">
        <v>57428.44</v>
      </c>
      <c r="BJ85" s="52">
        <v>73953.5</v>
      </c>
      <c r="BK85" s="52">
        <v>73399.7</v>
      </c>
      <c r="BL85" s="52">
        <v>89659.47</v>
      </c>
      <c r="BM85" s="52">
        <v>42491.92</v>
      </c>
      <c r="BN85" s="52">
        <v>34477.84</v>
      </c>
      <c r="BO85" s="52">
        <v>55057.51</v>
      </c>
      <c r="BP85" s="52">
        <v>82828.59</v>
      </c>
      <c r="BQ85" s="52">
        <v>79901.33</v>
      </c>
      <c r="BR85" s="52">
        <v>19710.48</v>
      </c>
      <c r="BS85" s="52">
        <v>39638.51</v>
      </c>
      <c r="BT85" s="52">
        <v>46049.65</v>
      </c>
      <c r="BU85" s="52">
        <v>36314.54</v>
      </c>
      <c r="BV85" s="52">
        <v>46463.36</v>
      </c>
      <c r="BW85" s="52">
        <v>30820.15</v>
      </c>
      <c r="BX85" s="52">
        <v>33046.43</v>
      </c>
      <c r="BY85" s="52">
        <v>20722.24</v>
      </c>
      <c r="BZ85" s="52">
        <v>8626.51</v>
      </c>
      <c r="CA85" s="52">
        <v>7563.6</v>
      </c>
      <c r="CB85" s="52">
        <v>25002.57</v>
      </c>
      <c r="CC85" s="52">
        <v>13321.52</v>
      </c>
      <c r="CD85" s="52">
        <v>28188.16</v>
      </c>
      <c r="CE85" s="52">
        <v>51422.84</v>
      </c>
      <c r="CF85" s="52">
        <v>1320.53</v>
      </c>
      <c r="CG85" s="52">
        <v>4975.93</v>
      </c>
      <c r="CH85" s="52">
        <v>569.94</v>
      </c>
      <c r="CI85" s="52">
        <v>9125.03</v>
      </c>
      <c r="CJ85" s="52">
        <v>2910.35</v>
      </c>
      <c r="CK85" s="52">
        <v>10802.85</v>
      </c>
      <c r="CL85" s="52">
        <v>34440.83</v>
      </c>
      <c r="CM85" s="52">
        <v>6409.94</v>
      </c>
      <c r="CN85" s="52">
        <v>3537.44</v>
      </c>
      <c r="CO85" s="52">
        <v>14382.98</v>
      </c>
      <c r="CP85" s="52">
        <v>11060.85</v>
      </c>
      <c r="CQ85" s="52">
        <v>4088.43</v>
      </c>
      <c r="CR85" s="52">
        <v>7575.4</v>
      </c>
      <c r="CS85" s="52">
        <v>43758.04</v>
      </c>
      <c r="CT85" s="52">
        <v>470.88</v>
      </c>
      <c r="CU85" s="52">
        <v>12678.78</v>
      </c>
      <c r="CV85" s="52">
        <v>4802.27</v>
      </c>
      <c r="CW85" s="52">
        <v>19164.49</v>
      </c>
      <c r="CX85" s="52">
        <v>3075.82</v>
      </c>
      <c r="CY85" s="52">
        <v>1462.56</v>
      </c>
      <c r="CZ85" s="52">
        <v>2978.08</v>
      </c>
      <c r="DA85" s="52">
        <v>146855.1</v>
      </c>
      <c r="DB85" s="52">
        <v>10529.21</v>
      </c>
      <c r="DC85" s="52">
        <v>14172.49</v>
      </c>
      <c r="DD85" s="52">
        <v>16397.45</v>
      </c>
      <c r="DE85" s="52">
        <v>13209.55</v>
      </c>
      <c r="DF85" s="52">
        <v>12026.57</v>
      </c>
      <c r="DG85" s="52">
        <v>25007.21</v>
      </c>
      <c r="DH85" s="52">
        <v>10192.24</v>
      </c>
      <c r="DI85" s="52">
        <v>7356.49</v>
      </c>
      <c r="DJ85" s="52">
        <v>22574.59</v>
      </c>
      <c r="DK85" s="52">
        <v>2306.83</v>
      </c>
      <c r="DL85" s="60">
        <v>5249.95</v>
      </c>
      <c r="DM85" s="43">
        <v>8427.37</v>
      </c>
      <c r="DN85" s="43">
        <v>0</v>
      </c>
      <c r="DO85" s="43">
        <v>2056.85</v>
      </c>
      <c r="DP85" s="43">
        <v>173.51</v>
      </c>
      <c r="DQ85" s="43">
        <v>33338.19</v>
      </c>
      <c r="DR85" s="43">
        <v>18956.06</v>
      </c>
      <c r="DS85" s="43">
        <v>62.73</v>
      </c>
      <c r="DT85" s="43">
        <v>919.61</v>
      </c>
      <c r="DU85" s="43">
        <v>9627.08</v>
      </c>
      <c r="DV85" s="43">
        <v>5006.48</v>
      </c>
      <c r="DW85" s="43">
        <v>3074.55</v>
      </c>
      <c r="DX85" s="43">
        <v>9044.79</v>
      </c>
      <c r="DY85" s="43">
        <v>4731.2</v>
      </c>
    </row>
    <row r="86" s="43" customFormat="1" spans="1:129">
      <c r="A86" s="51"/>
      <c r="B86" s="52" t="s">
        <v>78</v>
      </c>
      <c r="C86" s="52">
        <v>8444226.41</v>
      </c>
      <c r="D86" s="52">
        <v>0</v>
      </c>
      <c r="E86" s="52">
        <v>0</v>
      </c>
      <c r="F86" s="52"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2"/>
      <c r="R86" s="52"/>
      <c r="S86" s="52">
        <v>0</v>
      </c>
      <c r="T86" s="52">
        <v>0</v>
      </c>
      <c r="U86" s="52">
        <v>8444226.41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  <c r="AJ86" s="52">
        <v>0</v>
      </c>
      <c r="AK86" s="52">
        <v>0</v>
      </c>
      <c r="AL86" s="52">
        <v>0</v>
      </c>
      <c r="AM86" s="52">
        <v>0</v>
      </c>
      <c r="AN86" s="52">
        <v>0</v>
      </c>
      <c r="AO86" s="52">
        <v>0</v>
      </c>
      <c r="AP86" s="52">
        <v>0</v>
      </c>
      <c r="AQ86" s="52">
        <v>8444226.41</v>
      </c>
      <c r="AR86" s="52">
        <v>0</v>
      </c>
      <c r="AS86" s="52"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2">
        <v>0</v>
      </c>
      <c r="BA86" s="52">
        <v>0</v>
      </c>
      <c r="BB86" s="52">
        <v>0</v>
      </c>
      <c r="BC86" s="52">
        <v>0</v>
      </c>
      <c r="BD86" s="52">
        <v>0</v>
      </c>
      <c r="BE86" s="52">
        <v>0</v>
      </c>
      <c r="BF86" s="52">
        <v>0</v>
      </c>
      <c r="BG86" s="52">
        <v>0</v>
      </c>
      <c r="BH86" s="52">
        <v>0</v>
      </c>
      <c r="BI86" s="52">
        <v>0</v>
      </c>
      <c r="BJ86" s="52">
        <v>0</v>
      </c>
      <c r="BK86" s="52">
        <v>0</v>
      </c>
      <c r="BL86" s="52">
        <v>0</v>
      </c>
      <c r="BM86" s="52">
        <v>0</v>
      </c>
      <c r="BN86" s="52">
        <v>0</v>
      </c>
      <c r="BO86" s="52">
        <v>0</v>
      </c>
      <c r="BP86" s="52">
        <v>0</v>
      </c>
      <c r="BQ86" s="52">
        <v>0</v>
      </c>
      <c r="BR86" s="52">
        <v>0</v>
      </c>
      <c r="BS86" s="52">
        <v>0</v>
      </c>
      <c r="BT86" s="52">
        <v>0</v>
      </c>
      <c r="BU86" s="52">
        <v>0</v>
      </c>
      <c r="BV86" s="52">
        <v>0</v>
      </c>
      <c r="BW86" s="52">
        <v>0</v>
      </c>
      <c r="BX86" s="52">
        <v>0</v>
      </c>
      <c r="BY86" s="52">
        <v>0</v>
      </c>
      <c r="BZ86" s="52">
        <v>0</v>
      </c>
      <c r="CA86" s="52">
        <v>0</v>
      </c>
      <c r="CB86" s="52">
        <v>0</v>
      </c>
      <c r="CC86" s="52">
        <v>0</v>
      </c>
      <c r="CD86" s="52">
        <v>0</v>
      </c>
      <c r="CE86" s="52">
        <v>0</v>
      </c>
      <c r="CF86" s="52">
        <v>0</v>
      </c>
      <c r="CG86" s="52">
        <v>0</v>
      </c>
      <c r="CH86" s="52">
        <v>0</v>
      </c>
      <c r="CI86" s="52">
        <v>0</v>
      </c>
      <c r="CJ86" s="52">
        <v>0</v>
      </c>
      <c r="CK86" s="52">
        <v>0</v>
      </c>
      <c r="CL86" s="52">
        <v>0</v>
      </c>
      <c r="CM86" s="52">
        <v>0</v>
      </c>
      <c r="CN86" s="52">
        <v>0</v>
      </c>
      <c r="CO86" s="52">
        <v>0</v>
      </c>
      <c r="CP86" s="52">
        <v>0</v>
      </c>
      <c r="CQ86" s="52">
        <v>0</v>
      </c>
      <c r="CR86" s="52">
        <v>0</v>
      </c>
      <c r="CS86" s="52">
        <v>0</v>
      </c>
      <c r="CT86" s="52">
        <v>0</v>
      </c>
      <c r="CU86" s="52">
        <v>0</v>
      </c>
      <c r="CV86" s="52">
        <v>0</v>
      </c>
      <c r="CW86" s="52">
        <v>0</v>
      </c>
      <c r="CX86" s="52">
        <v>0</v>
      </c>
      <c r="CY86" s="52">
        <v>0</v>
      </c>
      <c r="CZ86" s="52">
        <v>0</v>
      </c>
      <c r="DA86" s="52">
        <v>0</v>
      </c>
      <c r="DB86" s="52">
        <v>0</v>
      </c>
      <c r="DC86" s="52">
        <v>0</v>
      </c>
      <c r="DD86" s="52">
        <v>0</v>
      </c>
      <c r="DE86" s="52">
        <v>0</v>
      </c>
      <c r="DF86" s="52">
        <v>0</v>
      </c>
      <c r="DG86" s="52">
        <v>0</v>
      </c>
      <c r="DH86" s="52">
        <v>0</v>
      </c>
      <c r="DI86" s="52">
        <v>0</v>
      </c>
      <c r="DJ86" s="52">
        <v>0</v>
      </c>
      <c r="DK86" s="52">
        <v>0</v>
      </c>
      <c r="DL86" s="60">
        <v>0</v>
      </c>
      <c r="DM86" s="43">
        <v>0</v>
      </c>
      <c r="DN86" s="43">
        <v>0</v>
      </c>
      <c r="DO86" s="43">
        <v>0</v>
      </c>
      <c r="DP86" s="43">
        <v>0</v>
      </c>
      <c r="DQ86" s="43">
        <v>0</v>
      </c>
      <c r="DR86" s="43">
        <v>0</v>
      </c>
      <c r="DS86" s="43">
        <v>0</v>
      </c>
      <c r="DT86" s="43">
        <v>0</v>
      </c>
      <c r="DU86" s="43">
        <v>0</v>
      </c>
      <c r="DV86" s="43">
        <v>0</v>
      </c>
      <c r="DW86" s="43">
        <v>0</v>
      </c>
      <c r="DX86" s="43">
        <v>0</v>
      </c>
      <c r="DY86" s="43">
        <v>0</v>
      </c>
    </row>
    <row r="87" s="43" customFormat="1" spans="1:129">
      <c r="A87" s="51"/>
      <c r="B87" s="52" t="s">
        <v>79</v>
      </c>
      <c r="C87" s="52">
        <v>94174.76</v>
      </c>
      <c r="D87" s="52">
        <v>0</v>
      </c>
      <c r="E87" s="52">
        <v>0</v>
      </c>
      <c r="F87" s="52"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2"/>
      <c r="R87" s="52"/>
      <c r="S87" s="52">
        <v>0</v>
      </c>
      <c r="T87" s="52">
        <v>0</v>
      </c>
      <c r="U87" s="52">
        <v>0</v>
      </c>
      <c r="V87" s="52">
        <v>0</v>
      </c>
      <c r="W87" s="52">
        <v>94174.76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94174.76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0</v>
      </c>
      <c r="AM87" s="52">
        <v>0</v>
      </c>
      <c r="AN87" s="52">
        <v>0</v>
      </c>
      <c r="AO87" s="52">
        <v>0</v>
      </c>
      <c r="AP87" s="52">
        <v>0</v>
      </c>
      <c r="AQ87" s="52">
        <v>0</v>
      </c>
      <c r="AR87" s="52">
        <v>0</v>
      </c>
      <c r="AS87" s="52"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2">
        <v>0</v>
      </c>
      <c r="BA87" s="52">
        <v>0</v>
      </c>
      <c r="BB87" s="52">
        <v>0</v>
      </c>
      <c r="BC87" s="52">
        <v>0</v>
      </c>
      <c r="BD87" s="52">
        <v>0</v>
      </c>
      <c r="BE87" s="52">
        <v>0</v>
      </c>
      <c r="BF87" s="52">
        <v>0</v>
      </c>
      <c r="BG87" s="52">
        <v>0</v>
      </c>
      <c r="BH87" s="52">
        <v>0</v>
      </c>
      <c r="BI87" s="52">
        <v>0</v>
      </c>
      <c r="BJ87" s="52">
        <v>0</v>
      </c>
      <c r="BK87" s="52">
        <v>0</v>
      </c>
      <c r="BL87" s="52">
        <v>0</v>
      </c>
      <c r="BM87" s="52">
        <v>0</v>
      </c>
      <c r="BN87" s="52">
        <v>0</v>
      </c>
      <c r="BO87" s="52">
        <v>0</v>
      </c>
      <c r="BP87" s="52">
        <v>0</v>
      </c>
      <c r="BQ87" s="52">
        <v>0</v>
      </c>
      <c r="BR87" s="52">
        <v>0</v>
      </c>
      <c r="BS87" s="52">
        <v>0</v>
      </c>
      <c r="BT87" s="52">
        <v>0</v>
      </c>
      <c r="BU87" s="52">
        <v>0</v>
      </c>
      <c r="BV87" s="52">
        <v>0</v>
      </c>
      <c r="BW87" s="52">
        <v>0</v>
      </c>
      <c r="BX87" s="52">
        <v>0</v>
      </c>
      <c r="BY87" s="52">
        <v>0</v>
      </c>
      <c r="BZ87" s="52">
        <v>0</v>
      </c>
      <c r="CA87" s="52">
        <v>0</v>
      </c>
      <c r="CB87" s="52">
        <v>0</v>
      </c>
      <c r="CC87" s="52">
        <v>0</v>
      </c>
      <c r="CD87" s="52">
        <v>0</v>
      </c>
      <c r="CE87" s="52">
        <v>0</v>
      </c>
      <c r="CF87" s="52">
        <v>0</v>
      </c>
      <c r="CG87" s="52">
        <v>0</v>
      </c>
      <c r="CH87" s="52">
        <v>0</v>
      </c>
      <c r="CI87" s="52">
        <v>0</v>
      </c>
      <c r="CJ87" s="52">
        <v>0</v>
      </c>
      <c r="CK87" s="52">
        <v>0</v>
      </c>
      <c r="CL87" s="52">
        <v>0</v>
      </c>
      <c r="CM87" s="52">
        <v>0</v>
      </c>
      <c r="CN87" s="52">
        <v>0</v>
      </c>
      <c r="CO87" s="52">
        <v>0</v>
      </c>
      <c r="CP87" s="52">
        <v>0</v>
      </c>
      <c r="CQ87" s="52">
        <v>0</v>
      </c>
      <c r="CR87" s="52">
        <v>0</v>
      </c>
      <c r="CS87" s="52">
        <v>0</v>
      </c>
      <c r="CT87" s="52">
        <v>0</v>
      </c>
      <c r="CU87" s="52">
        <v>0</v>
      </c>
      <c r="CV87" s="52">
        <v>0</v>
      </c>
      <c r="CW87" s="52">
        <v>0</v>
      </c>
      <c r="CX87" s="52">
        <v>0</v>
      </c>
      <c r="CY87" s="52">
        <v>0</v>
      </c>
      <c r="CZ87" s="52">
        <v>0</v>
      </c>
      <c r="DA87" s="52">
        <v>0</v>
      </c>
      <c r="DB87" s="52">
        <v>0</v>
      </c>
      <c r="DC87" s="52">
        <v>0</v>
      </c>
      <c r="DD87" s="52">
        <v>0</v>
      </c>
      <c r="DE87" s="52">
        <v>0</v>
      </c>
      <c r="DF87" s="52">
        <v>0</v>
      </c>
      <c r="DG87" s="52">
        <v>0</v>
      </c>
      <c r="DH87" s="52">
        <v>0</v>
      </c>
      <c r="DI87" s="52">
        <v>0</v>
      </c>
      <c r="DJ87" s="52">
        <v>0</v>
      </c>
      <c r="DK87" s="52">
        <v>0</v>
      </c>
      <c r="DL87" s="60">
        <v>0</v>
      </c>
      <c r="DM87" s="43">
        <v>0</v>
      </c>
      <c r="DN87" s="43">
        <v>0</v>
      </c>
      <c r="DO87" s="43">
        <v>0</v>
      </c>
      <c r="DP87" s="43">
        <v>0</v>
      </c>
      <c r="DQ87" s="43">
        <v>0</v>
      </c>
      <c r="DR87" s="43">
        <v>0</v>
      </c>
      <c r="DS87" s="43">
        <v>0</v>
      </c>
      <c r="DT87" s="43">
        <v>0</v>
      </c>
      <c r="DU87" s="43">
        <v>0</v>
      </c>
      <c r="DV87" s="43">
        <v>0</v>
      </c>
      <c r="DW87" s="43">
        <v>0</v>
      </c>
      <c r="DX87" s="43">
        <v>0</v>
      </c>
      <c r="DY87" s="43">
        <v>0</v>
      </c>
    </row>
    <row r="88" s="43" customFormat="1" spans="1:129">
      <c r="A88" s="51"/>
      <c r="B88" s="52" t="s">
        <v>80</v>
      </c>
      <c r="C88" s="52">
        <v>2016707.65</v>
      </c>
      <c r="D88" s="52">
        <v>0</v>
      </c>
      <c r="E88" s="52">
        <v>1264.88</v>
      </c>
      <c r="F88" s="52"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2"/>
      <c r="R88" s="52"/>
      <c r="S88" s="52">
        <v>0</v>
      </c>
      <c r="T88" s="52">
        <v>52405.51</v>
      </c>
      <c r="U88" s="52">
        <v>1270112.09</v>
      </c>
      <c r="V88" s="52">
        <v>68565.61</v>
      </c>
      <c r="W88" s="52">
        <v>548011.05</v>
      </c>
      <c r="X88" s="52">
        <v>76348.51</v>
      </c>
      <c r="Y88" s="52">
        <v>6869.93</v>
      </c>
      <c r="Z88" s="52">
        <v>0</v>
      </c>
      <c r="AA88" s="52">
        <v>36854.39</v>
      </c>
      <c r="AB88" s="52">
        <v>14175.31</v>
      </c>
      <c r="AC88" s="52">
        <v>10665.98</v>
      </c>
      <c r="AD88" s="52">
        <v>26401.25</v>
      </c>
      <c r="AE88" s="52">
        <v>5669.59</v>
      </c>
      <c r="AF88" s="52">
        <v>291876.32</v>
      </c>
      <c r="AG88" s="52">
        <v>46197.38</v>
      </c>
      <c r="AH88" s="52">
        <v>111242.69</v>
      </c>
      <c r="AI88" s="52">
        <v>66623.82</v>
      </c>
      <c r="AJ88" s="52">
        <v>29371.23</v>
      </c>
      <c r="AK88" s="52">
        <v>18471.79</v>
      </c>
      <c r="AL88" s="52">
        <v>28505.49</v>
      </c>
      <c r="AM88" s="52">
        <v>21996.54</v>
      </c>
      <c r="AN88" s="52">
        <v>63026.17</v>
      </c>
      <c r="AO88" s="52">
        <v>0</v>
      </c>
      <c r="AP88" s="52">
        <v>0</v>
      </c>
      <c r="AQ88" s="52">
        <v>38193.23</v>
      </c>
      <c r="AR88" s="52">
        <v>14911.8</v>
      </c>
      <c r="AS88" s="52">
        <v>5808.96</v>
      </c>
      <c r="AT88" s="52">
        <v>75988.29</v>
      </c>
      <c r="AU88" s="52">
        <v>1050187.1</v>
      </c>
      <c r="AV88" s="52">
        <v>55349.6</v>
      </c>
      <c r="AW88" s="52">
        <v>12998</v>
      </c>
      <c r="AX88" s="52">
        <v>13760</v>
      </c>
      <c r="AY88" s="52">
        <v>37586.58</v>
      </c>
      <c r="AZ88" s="52">
        <v>30337</v>
      </c>
      <c r="BA88" s="52">
        <v>80134.61</v>
      </c>
      <c r="BB88" s="52">
        <v>17019</v>
      </c>
      <c r="BC88" s="52">
        <v>14902</v>
      </c>
      <c r="BD88" s="52">
        <v>11180.11</v>
      </c>
      <c r="BE88" s="52">
        <v>15390.43</v>
      </c>
      <c r="BF88" s="52">
        <v>9062</v>
      </c>
      <c r="BG88" s="52">
        <v>23510.7</v>
      </c>
      <c r="BH88" s="52">
        <v>9006.4</v>
      </c>
      <c r="BI88" s="52">
        <v>24265</v>
      </c>
      <c r="BJ88" s="52">
        <v>26748.64</v>
      </c>
      <c r="BK88" s="52">
        <v>19737.76</v>
      </c>
      <c r="BL88" s="52">
        <v>37831</v>
      </c>
      <c r="BM88" s="52">
        <v>3932.2</v>
      </c>
      <c r="BN88" s="52">
        <v>9982.5</v>
      </c>
      <c r="BO88" s="52">
        <v>33494.98</v>
      </c>
      <c r="BP88" s="52">
        <v>8290</v>
      </c>
      <c r="BQ88" s="52">
        <v>25979.4</v>
      </c>
      <c r="BR88" s="52">
        <v>10566.38</v>
      </c>
      <c r="BS88" s="52">
        <v>18486.28</v>
      </c>
      <c r="BT88" s="52">
        <v>4409.8</v>
      </c>
      <c r="BU88" s="52">
        <v>13522.4</v>
      </c>
      <c r="BV88" s="52">
        <v>6991.77</v>
      </c>
      <c r="BW88" s="52">
        <v>11423.13</v>
      </c>
      <c r="BX88" s="52">
        <v>9111.87</v>
      </c>
      <c r="BY88" s="52">
        <v>12847</v>
      </c>
      <c r="BZ88" s="52">
        <v>7504.5</v>
      </c>
      <c r="CA88" s="52">
        <v>3338.49</v>
      </c>
      <c r="CB88" s="52">
        <v>4183.19</v>
      </c>
      <c r="CC88" s="52">
        <v>11634.6</v>
      </c>
      <c r="CD88" s="52">
        <v>13621.16</v>
      </c>
      <c r="CE88" s="52">
        <v>17588.8</v>
      </c>
      <c r="CF88" s="52">
        <v>16141</v>
      </c>
      <c r="CG88" s="52">
        <v>3724.24</v>
      </c>
      <c r="CH88" s="52">
        <v>5045</v>
      </c>
      <c r="CI88" s="52">
        <v>9625.71</v>
      </c>
      <c r="CJ88" s="52">
        <v>15366</v>
      </c>
      <c r="CK88" s="52">
        <v>7805.11</v>
      </c>
      <c r="CL88" s="52">
        <v>17002.29</v>
      </c>
      <c r="CM88" s="52">
        <v>8539.6</v>
      </c>
      <c r="CN88" s="52">
        <v>7011</v>
      </c>
      <c r="CO88" s="52">
        <v>4401.86</v>
      </c>
      <c r="CP88" s="52">
        <v>16778</v>
      </c>
      <c r="CQ88" s="52">
        <v>16634.4</v>
      </c>
      <c r="CR88" s="52">
        <v>14791.9</v>
      </c>
      <c r="CS88" s="52">
        <v>14885</v>
      </c>
      <c r="CT88" s="52">
        <v>2697.8</v>
      </c>
      <c r="CU88" s="52">
        <v>7754</v>
      </c>
      <c r="CV88" s="52">
        <v>6535.8</v>
      </c>
      <c r="CW88" s="52">
        <v>9769.6</v>
      </c>
      <c r="CX88" s="52">
        <v>0</v>
      </c>
      <c r="CY88" s="52">
        <v>17058.94</v>
      </c>
      <c r="CZ88" s="52">
        <v>7515</v>
      </c>
      <c r="DA88" s="52">
        <v>4417.58</v>
      </c>
      <c r="DB88" s="52">
        <v>2724.43</v>
      </c>
      <c r="DC88" s="52">
        <v>6963</v>
      </c>
      <c r="DD88" s="52">
        <v>800</v>
      </c>
      <c r="DE88" s="52">
        <v>11551.6</v>
      </c>
      <c r="DF88" s="52">
        <v>4170.4</v>
      </c>
      <c r="DG88" s="52">
        <v>7303.5</v>
      </c>
      <c r="DH88" s="52">
        <v>6437</v>
      </c>
      <c r="DI88" s="52">
        <v>7160</v>
      </c>
      <c r="DJ88" s="52">
        <v>5339</v>
      </c>
      <c r="DK88" s="52">
        <v>2392.2</v>
      </c>
      <c r="DL88" s="60">
        <v>4597</v>
      </c>
      <c r="DM88" s="43">
        <v>22469.3</v>
      </c>
      <c r="DN88" s="43">
        <v>1893.31</v>
      </c>
      <c r="DO88" s="43">
        <v>14417.16</v>
      </c>
      <c r="DP88" s="43">
        <v>7669.99</v>
      </c>
      <c r="DQ88" s="43">
        <v>14618.88</v>
      </c>
      <c r="DR88" s="43">
        <v>9000</v>
      </c>
      <c r="DS88" s="43">
        <v>17551.6</v>
      </c>
      <c r="DT88" s="43">
        <v>6536</v>
      </c>
      <c r="DU88" s="43">
        <v>24</v>
      </c>
      <c r="DV88" s="43">
        <v>6006.3</v>
      </c>
      <c r="DW88" s="43">
        <v>1400</v>
      </c>
      <c r="DX88" s="43">
        <v>2848</v>
      </c>
      <c r="DY88" s="43">
        <v>7087.32</v>
      </c>
    </row>
    <row r="89" s="43" customFormat="1" spans="1:129">
      <c r="A89" s="51"/>
      <c r="B89" s="52" t="s">
        <v>81</v>
      </c>
      <c r="C89" s="52">
        <v>0</v>
      </c>
      <c r="D89" s="52">
        <v>0</v>
      </c>
      <c r="E89" s="52">
        <v>0</v>
      </c>
      <c r="F89" s="52"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2">
        <v>0</v>
      </c>
      <c r="N89" s="52">
        <v>0</v>
      </c>
      <c r="O89" s="52">
        <v>0</v>
      </c>
      <c r="P89" s="52">
        <v>0</v>
      </c>
      <c r="Q89" s="52"/>
      <c r="R89" s="52"/>
      <c r="S89" s="52">
        <v>0</v>
      </c>
      <c r="T89" s="52">
        <v>0</v>
      </c>
      <c r="U89" s="52">
        <v>0</v>
      </c>
      <c r="V89" s="52">
        <v>0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  <c r="AJ89" s="52">
        <v>0</v>
      </c>
      <c r="AK89" s="52">
        <v>0</v>
      </c>
      <c r="AL89" s="52">
        <v>0</v>
      </c>
      <c r="AM89" s="52">
        <v>0</v>
      </c>
      <c r="AN89" s="52">
        <v>0</v>
      </c>
      <c r="AO89" s="52">
        <v>0</v>
      </c>
      <c r="AP89" s="52">
        <v>0</v>
      </c>
      <c r="AQ89" s="52">
        <v>0</v>
      </c>
      <c r="AR89" s="52">
        <v>0</v>
      </c>
      <c r="AS89" s="52"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2">
        <v>0</v>
      </c>
      <c r="BA89" s="52">
        <v>0</v>
      </c>
      <c r="BB89" s="52">
        <v>0</v>
      </c>
      <c r="BC89" s="52">
        <v>0</v>
      </c>
      <c r="BD89" s="52">
        <v>0</v>
      </c>
      <c r="BE89" s="52">
        <v>0</v>
      </c>
      <c r="BF89" s="52">
        <v>0</v>
      </c>
      <c r="BG89" s="52">
        <v>0</v>
      </c>
      <c r="BH89" s="52">
        <v>0</v>
      </c>
      <c r="BI89" s="52">
        <v>0</v>
      </c>
      <c r="BJ89" s="52">
        <v>0</v>
      </c>
      <c r="BK89" s="52">
        <v>0</v>
      </c>
      <c r="BL89" s="52">
        <v>0</v>
      </c>
      <c r="BM89" s="52">
        <v>0</v>
      </c>
      <c r="BN89" s="52">
        <v>0</v>
      </c>
      <c r="BO89" s="52">
        <v>0</v>
      </c>
      <c r="BP89" s="52">
        <v>0</v>
      </c>
      <c r="BQ89" s="52">
        <v>0</v>
      </c>
      <c r="BR89" s="52">
        <v>0</v>
      </c>
      <c r="BS89" s="52">
        <v>0</v>
      </c>
      <c r="BT89" s="52">
        <v>0</v>
      </c>
      <c r="BU89" s="52">
        <v>0</v>
      </c>
      <c r="BV89" s="52">
        <v>0</v>
      </c>
      <c r="BW89" s="52">
        <v>0</v>
      </c>
      <c r="BX89" s="52">
        <v>0</v>
      </c>
      <c r="BY89" s="52">
        <v>0</v>
      </c>
      <c r="BZ89" s="52">
        <v>0</v>
      </c>
      <c r="CA89" s="52">
        <v>0</v>
      </c>
      <c r="CB89" s="52">
        <v>0</v>
      </c>
      <c r="CC89" s="52">
        <v>0</v>
      </c>
      <c r="CD89" s="52">
        <v>0</v>
      </c>
      <c r="CE89" s="52">
        <v>0</v>
      </c>
      <c r="CF89" s="52">
        <v>0</v>
      </c>
      <c r="CG89" s="52">
        <v>0</v>
      </c>
      <c r="CH89" s="52">
        <v>0</v>
      </c>
      <c r="CI89" s="52">
        <v>0</v>
      </c>
      <c r="CJ89" s="52">
        <v>0</v>
      </c>
      <c r="CK89" s="52">
        <v>0</v>
      </c>
      <c r="CL89" s="52">
        <v>0</v>
      </c>
      <c r="CM89" s="52">
        <v>0</v>
      </c>
      <c r="CN89" s="52">
        <v>0</v>
      </c>
      <c r="CO89" s="52">
        <v>0</v>
      </c>
      <c r="CP89" s="52">
        <v>0</v>
      </c>
      <c r="CQ89" s="52">
        <v>0</v>
      </c>
      <c r="CR89" s="52">
        <v>0</v>
      </c>
      <c r="CS89" s="52">
        <v>0</v>
      </c>
      <c r="CT89" s="52">
        <v>0</v>
      </c>
      <c r="CU89" s="52">
        <v>0</v>
      </c>
      <c r="CV89" s="52">
        <v>0</v>
      </c>
      <c r="CW89" s="52">
        <v>0</v>
      </c>
      <c r="CX89" s="52">
        <v>0</v>
      </c>
      <c r="CY89" s="52">
        <v>0</v>
      </c>
      <c r="CZ89" s="52">
        <v>0</v>
      </c>
      <c r="DA89" s="52">
        <v>0</v>
      </c>
      <c r="DB89" s="52">
        <v>0</v>
      </c>
      <c r="DC89" s="52">
        <v>0</v>
      </c>
      <c r="DD89" s="52">
        <v>0</v>
      </c>
      <c r="DE89" s="52">
        <v>0</v>
      </c>
      <c r="DF89" s="52">
        <v>0</v>
      </c>
      <c r="DG89" s="52">
        <v>0</v>
      </c>
      <c r="DH89" s="52">
        <v>0</v>
      </c>
      <c r="DI89" s="52">
        <v>0</v>
      </c>
      <c r="DJ89" s="52">
        <v>0</v>
      </c>
      <c r="DK89" s="52">
        <v>0</v>
      </c>
      <c r="DL89" s="60">
        <v>0</v>
      </c>
      <c r="DM89" s="43">
        <v>0</v>
      </c>
      <c r="DN89" s="43">
        <v>0</v>
      </c>
      <c r="DO89" s="43">
        <v>0</v>
      </c>
      <c r="DP89" s="43">
        <v>0</v>
      </c>
      <c r="DQ89" s="43">
        <v>0</v>
      </c>
      <c r="DR89" s="43">
        <v>0</v>
      </c>
      <c r="DS89" s="43">
        <v>0</v>
      </c>
      <c r="DT89" s="43">
        <v>0</v>
      </c>
      <c r="DU89" s="43">
        <v>0</v>
      </c>
      <c r="DV89" s="43">
        <v>0</v>
      </c>
      <c r="DW89" s="43">
        <v>0</v>
      </c>
      <c r="DX89" s="43">
        <v>0</v>
      </c>
      <c r="DY89" s="43">
        <v>0</v>
      </c>
    </row>
    <row r="90" s="43" customFormat="1" spans="1:129">
      <c r="A90" s="51"/>
      <c r="B90" s="52" t="s">
        <v>82</v>
      </c>
      <c r="C90" s="52">
        <v>1056872.61</v>
      </c>
      <c r="D90" s="52">
        <v>-140846.99</v>
      </c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/>
      <c r="R90" s="52"/>
      <c r="S90" s="52">
        <v>0</v>
      </c>
      <c r="T90" s="52">
        <v>0</v>
      </c>
      <c r="U90" s="52">
        <v>721531.89</v>
      </c>
      <c r="V90" s="52">
        <v>355498.23</v>
      </c>
      <c r="W90" s="52">
        <v>1268.25</v>
      </c>
      <c r="X90" s="52">
        <v>119421.23</v>
      </c>
      <c r="Y90" s="52">
        <v>-3.75</v>
      </c>
      <c r="Z90" s="52">
        <v>350807.39</v>
      </c>
      <c r="AA90" s="52">
        <v>35.33</v>
      </c>
      <c r="AB90" s="52">
        <v>-16860.28</v>
      </c>
      <c r="AC90" s="52">
        <v>21519.54</v>
      </c>
      <c r="AD90" s="52">
        <v>0</v>
      </c>
      <c r="AE90" s="52">
        <v>0</v>
      </c>
      <c r="AF90" s="52">
        <v>1268.25</v>
      </c>
      <c r="AG90" s="52">
        <v>0</v>
      </c>
      <c r="AH90" s="52">
        <v>0</v>
      </c>
      <c r="AI90" s="52">
        <v>0</v>
      </c>
      <c r="AJ90" s="52">
        <v>2313</v>
      </c>
      <c r="AK90" s="52">
        <v>60294.97</v>
      </c>
      <c r="AL90" s="52">
        <v>56813.26</v>
      </c>
      <c r="AM90" s="52">
        <v>489.47</v>
      </c>
      <c r="AN90" s="52">
        <v>272716.25</v>
      </c>
      <c r="AO90" s="52">
        <v>0</v>
      </c>
      <c r="AP90" s="52">
        <v>0</v>
      </c>
      <c r="AQ90" s="52">
        <v>0</v>
      </c>
      <c r="AR90" s="52">
        <v>0</v>
      </c>
      <c r="AS90" s="52">
        <v>0</v>
      </c>
      <c r="AT90" s="52">
        <v>12655.75</v>
      </c>
      <c r="AU90" s="52">
        <v>435670.42</v>
      </c>
      <c r="AV90" s="52">
        <v>15569.29</v>
      </c>
      <c r="AW90" s="52">
        <v>21093.59</v>
      </c>
      <c r="AX90" s="52">
        <v>16780.66</v>
      </c>
      <c r="AY90" s="52">
        <v>20014.69</v>
      </c>
      <c r="AZ90" s="52">
        <v>21140.48</v>
      </c>
      <c r="BA90" s="52">
        <v>20454.21</v>
      </c>
      <c r="BB90" s="52">
        <v>6246.29</v>
      </c>
      <c r="BC90" s="52">
        <v>23033.96</v>
      </c>
      <c r="BD90" s="52">
        <v>6643.58</v>
      </c>
      <c r="BE90" s="52">
        <v>4626.63</v>
      </c>
      <c r="BF90" s="52">
        <v>60513.38</v>
      </c>
      <c r="BG90" s="52">
        <v>7661.36</v>
      </c>
      <c r="BH90" s="52">
        <v>5576.75</v>
      </c>
      <c r="BI90" s="52">
        <v>5586.24</v>
      </c>
      <c r="BJ90" s="52">
        <v>6678.8</v>
      </c>
      <c r="BK90" s="52">
        <v>5861.62</v>
      </c>
      <c r="BL90" s="52">
        <v>6645.49</v>
      </c>
      <c r="BM90" s="52">
        <v>4723.07</v>
      </c>
      <c r="BN90" s="52">
        <v>3577.85</v>
      </c>
      <c r="BO90" s="52">
        <v>4963.63</v>
      </c>
      <c r="BP90" s="52">
        <v>7359.03</v>
      </c>
      <c r="BQ90" s="52">
        <v>1134.57</v>
      </c>
      <c r="BR90" s="52">
        <v>2395.93</v>
      </c>
      <c r="BS90" s="52">
        <v>1332.82</v>
      </c>
      <c r="BT90" s="52">
        <v>2026.04</v>
      </c>
      <c r="BU90" s="52">
        <v>1788.75</v>
      </c>
      <c r="BV90" s="52">
        <v>2956.2</v>
      </c>
      <c r="BW90" s="52">
        <v>1950.61</v>
      </c>
      <c r="BX90" s="52">
        <v>224.08</v>
      </c>
      <c r="BY90" s="52">
        <v>948.41</v>
      </c>
      <c r="BZ90" s="52">
        <v>1583.52</v>
      </c>
      <c r="CA90" s="52">
        <v>585.89</v>
      </c>
      <c r="CB90" s="52">
        <v>1429.52</v>
      </c>
      <c r="CC90" s="52">
        <v>2168.14</v>
      </c>
      <c r="CD90" s="52">
        <v>1136.74</v>
      </c>
      <c r="CE90" s="52">
        <v>118016.57</v>
      </c>
      <c r="CF90" s="52">
        <v>490.24</v>
      </c>
      <c r="CG90" s="52">
        <v>397.3</v>
      </c>
      <c r="CH90" s="52">
        <v>519.11</v>
      </c>
      <c r="CI90" s="52">
        <v>854.73</v>
      </c>
      <c r="CJ90" s="52">
        <v>79.85</v>
      </c>
      <c r="CK90" s="52">
        <v>550.04</v>
      </c>
      <c r="CL90" s="52">
        <v>1510.17</v>
      </c>
      <c r="CM90" s="52">
        <v>683.82</v>
      </c>
      <c r="CN90" s="52">
        <v>222.05</v>
      </c>
      <c r="CO90" s="52">
        <v>2078.46</v>
      </c>
      <c r="CP90" s="52">
        <v>654.33</v>
      </c>
      <c r="CQ90" s="52">
        <v>920.08</v>
      </c>
      <c r="CR90" s="52">
        <v>1044.07</v>
      </c>
      <c r="CS90" s="52">
        <v>727.62</v>
      </c>
      <c r="CT90" s="52">
        <v>206.95</v>
      </c>
      <c r="CU90" s="52">
        <v>257.34</v>
      </c>
      <c r="CV90" s="52">
        <v>417.03</v>
      </c>
      <c r="CW90" s="52">
        <v>675.49</v>
      </c>
      <c r="CX90" s="52">
        <v>136.43</v>
      </c>
      <c r="CY90" s="52">
        <v>150.23</v>
      </c>
      <c r="CZ90" s="52">
        <v>278.99</v>
      </c>
      <c r="DA90" s="52">
        <v>896.95</v>
      </c>
      <c r="DB90" s="52">
        <v>825.93</v>
      </c>
      <c r="DC90" s="52">
        <v>-4498.48</v>
      </c>
      <c r="DD90" s="52">
        <v>1544.98</v>
      </c>
      <c r="DE90" s="52">
        <v>791.5</v>
      </c>
      <c r="DF90" s="52">
        <v>644.72</v>
      </c>
      <c r="DG90" s="52">
        <v>2786.31</v>
      </c>
      <c r="DH90" s="52">
        <v>607.6</v>
      </c>
      <c r="DI90" s="52">
        <v>477.64</v>
      </c>
      <c r="DJ90" s="52">
        <v>804.15</v>
      </c>
      <c r="DK90" s="52">
        <v>217.16</v>
      </c>
      <c r="DL90" s="60">
        <v>895.69</v>
      </c>
      <c r="DM90" s="43">
        <v>660.86</v>
      </c>
      <c r="DN90" s="43">
        <v>13.99</v>
      </c>
      <c r="DO90" s="43">
        <v>66.42</v>
      </c>
      <c r="DP90" s="43">
        <v>210.43</v>
      </c>
      <c r="DQ90" s="43">
        <v>965.1</v>
      </c>
      <c r="DR90" s="43">
        <v>232.76</v>
      </c>
      <c r="DS90" s="43">
        <v>48.29</v>
      </c>
      <c r="DT90" s="43">
        <v>132</v>
      </c>
      <c r="DU90" s="43">
        <v>24.67</v>
      </c>
      <c r="DV90" s="43">
        <v>8.26</v>
      </c>
      <c r="DW90" s="43">
        <v>1.83</v>
      </c>
      <c r="DX90" s="43">
        <v>12.96</v>
      </c>
      <c r="DY90" s="43">
        <v>15.98</v>
      </c>
    </row>
    <row r="91" s="43" customFormat="1" spans="1:129">
      <c r="A91" s="51"/>
      <c r="B91" s="52" t="s">
        <v>83</v>
      </c>
      <c r="C91" s="52">
        <v>4120000</v>
      </c>
      <c r="D91" s="52">
        <v>4120000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/>
      <c r="R91" s="52"/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0</v>
      </c>
      <c r="AN91" s="52">
        <v>0</v>
      </c>
      <c r="AO91" s="52">
        <v>0</v>
      </c>
      <c r="AP91" s="52">
        <v>0</v>
      </c>
      <c r="AQ91" s="52">
        <v>0</v>
      </c>
      <c r="AR91" s="52">
        <v>0</v>
      </c>
      <c r="AS91" s="52"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2">
        <v>0</v>
      </c>
      <c r="BA91" s="52">
        <v>0</v>
      </c>
      <c r="BB91" s="52">
        <v>0</v>
      </c>
      <c r="BC91" s="52">
        <v>0</v>
      </c>
      <c r="BD91" s="52">
        <v>0</v>
      </c>
      <c r="BE91" s="52">
        <v>0</v>
      </c>
      <c r="BF91" s="52">
        <v>0</v>
      </c>
      <c r="BG91" s="52">
        <v>0</v>
      </c>
      <c r="BH91" s="52">
        <v>0</v>
      </c>
      <c r="BI91" s="52">
        <v>0</v>
      </c>
      <c r="BJ91" s="52">
        <v>0</v>
      </c>
      <c r="BK91" s="52">
        <v>0</v>
      </c>
      <c r="BL91" s="52">
        <v>0</v>
      </c>
      <c r="BM91" s="52">
        <v>0</v>
      </c>
      <c r="BN91" s="52">
        <v>0</v>
      </c>
      <c r="BO91" s="52">
        <v>0</v>
      </c>
      <c r="BP91" s="52">
        <v>0</v>
      </c>
      <c r="BQ91" s="52">
        <v>0</v>
      </c>
      <c r="BR91" s="52">
        <v>0</v>
      </c>
      <c r="BS91" s="52">
        <v>0</v>
      </c>
      <c r="BT91" s="52">
        <v>0</v>
      </c>
      <c r="BU91" s="52">
        <v>0</v>
      </c>
      <c r="BV91" s="52">
        <v>0</v>
      </c>
      <c r="BW91" s="52">
        <v>0</v>
      </c>
      <c r="BX91" s="52">
        <v>0</v>
      </c>
      <c r="BY91" s="52">
        <v>0</v>
      </c>
      <c r="BZ91" s="52">
        <v>0</v>
      </c>
      <c r="CA91" s="52">
        <v>0</v>
      </c>
      <c r="CB91" s="52">
        <v>0</v>
      </c>
      <c r="CC91" s="52">
        <v>0</v>
      </c>
      <c r="CD91" s="52">
        <v>0</v>
      </c>
      <c r="CE91" s="52">
        <v>0</v>
      </c>
      <c r="CF91" s="52">
        <v>0</v>
      </c>
      <c r="CG91" s="52">
        <v>0</v>
      </c>
      <c r="CH91" s="52">
        <v>0</v>
      </c>
      <c r="CI91" s="52">
        <v>0</v>
      </c>
      <c r="CJ91" s="52">
        <v>0</v>
      </c>
      <c r="CK91" s="52">
        <v>0</v>
      </c>
      <c r="CL91" s="52">
        <v>0</v>
      </c>
      <c r="CM91" s="52">
        <v>0</v>
      </c>
      <c r="CN91" s="52">
        <v>0</v>
      </c>
      <c r="CO91" s="52">
        <v>0</v>
      </c>
      <c r="CP91" s="52">
        <v>0</v>
      </c>
      <c r="CQ91" s="52">
        <v>0</v>
      </c>
      <c r="CR91" s="52">
        <v>0</v>
      </c>
      <c r="CS91" s="52">
        <v>0</v>
      </c>
      <c r="CT91" s="52">
        <v>0</v>
      </c>
      <c r="CU91" s="52">
        <v>0</v>
      </c>
      <c r="CV91" s="52">
        <v>0</v>
      </c>
      <c r="CW91" s="52">
        <v>0</v>
      </c>
      <c r="CX91" s="52">
        <v>0</v>
      </c>
      <c r="CY91" s="52">
        <v>0</v>
      </c>
      <c r="CZ91" s="52">
        <v>0</v>
      </c>
      <c r="DA91" s="52">
        <v>0</v>
      </c>
      <c r="DB91" s="52">
        <v>0</v>
      </c>
      <c r="DC91" s="52">
        <v>0</v>
      </c>
      <c r="DD91" s="52">
        <v>0</v>
      </c>
      <c r="DE91" s="52">
        <v>0</v>
      </c>
      <c r="DF91" s="52">
        <v>0</v>
      </c>
      <c r="DG91" s="52">
        <v>0</v>
      </c>
      <c r="DH91" s="52">
        <v>0</v>
      </c>
      <c r="DI91" s="52">
        <v>0</v>
      </c>
      <c r="DJ91" s="52">
        <v>0</v>
      </c>
      <c r="DK91" s="52">
        <v>0</v>
      </c>
      <c r="DL91" s="60">
        <v>0</v>
      </c>
      <c r="DM91" s="43">
        <v>0</v>
      </c>
      <c r="DN91" s="43">
        <v>0</v>
      </c>
      <c r="DO91" s="43">
        <v>0</v>
      </c>
      <c r="DP91" s="43">
        <v>0</v>
      </c>
      <c r="DQ91" s="43">
        <v>0</v>
      </c>
      <c r="DR91" s="43">
        <v>0</v>
      </c>
      <c r="DS91" s="43">
        <v>0</v>
      </c>
      <c r="DT91" s="43">
        <v>0</v>
      </c>
      <c r="DU91" s="43">
        <v>0</v>
      </c>
      <c r="DV91" s="43">
        <v>0</v>
      </c>
      <c r="DW91" s="43">
        <v>0</v>
      </c>
      <c r="DX91" s="43">
        <v>0</v>
      </c>
      <c r="DY91" s="43">
        <v>0</v>
      </c>
    </row>
    <row r="92" s="43" customFormat="1" spans="1:129">
      <c r="A92" s="51"/>
      <c r="B92" s="52" t="s">
        <v>84</v>
      </c>
      <c r="C92" s="52">
        <v>0</v>
      </c>
      <c r="D92" s="52">
        <v>0</v>
      </c>
      <c r="E92" s="52">
        <v>0</v>
      </c>
      <c r="F92" s="52"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2">
        <v>0</v>
      </c>
      <c r="N92" s="52">
        <v>0</v>
      </c>
      <c r="O92" s="52">
        <v>0</v>
      </c>
      <c r="P92" s="52">
        <v>0</v>
      </c>
      <c r="Q92" s="52"/>
      <c r="R92" s="52"/>
      <c r="S92" s="52">
        <v>0</v>
      </c>
      <c r="T92" s="52">
        <v>0</v>
      </c>
      <c r="U92" s="52">
        <v>0</v>
      </c>
      <c r="V92" s="52">
        <v>0</v>
      </c>
      <c r="W92" s="52">
        <v>0</v>
      </c>
      <c r="X92" s="52">
        <v>0</v>
      </c>
      <c r="Y92" s="52">
        <v>0</v>
      </c>
      <c r="Z92" s="52">
        <v>0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0</v>
      </c>
      <c r="AO92" s="52">
        <v>0</v>
      </c>
      <c r="AP92" s="52">
        <v>0</v>
      </c>
      <c r="AQ92" s="52">
        <v>0</v>
      </c>
      <c r="AR92" s="52">
        <v>0</v>
      </c>
      <c r="AS92" s="52"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2">
        <v>0</v>
      </c>
      <c r="BA92" s="52">
        <v>0</v>
      </c>
      <c r="BB92" s="52">
        <v>0</v>
      </c>
      <c r="BC92" s="52">
        <v>0</v>
      </c>
      <c r="BD92" s="52">
        <v>0</v>
      </c>
      <c r="BE92" s="52">
        <v>0</v>
      </c>
      <c r="BF92" s="52">
        <v>0</v>
      </c>
      <c r="BG92" s="52">
        <v>0</v>
      </c>
      <c r="BH92" s="52">
        <v>0</v>
      </c>
      <c r="BI92" s="52">
        <v>0</v>
      </c>
      <c r="BJ92" s="52">
        <v>0</v>
      </c>
      <c r="BK92" s="52">
        <v>0</v>
      </c>
      <c r="BL92" s="52">
        <v>0</v>
      </c>
      <c r="BM92" s="52">
        <v>0</v>
      </c>
      <c r="BN92" s="52">
        <v>0</v>
      </c>
      <c r="BO92" s="52">
        <v>0</v>
      </c>
      <c r="BP92" s="52">
        <v>0</v>
      </c>
      <c r="BQ92" s="52">
        <v>0</v>
      </c>
      <c r="BR92" s="52">
        <v>0</v>
      </c>
      <c r="BS92" s="52">
        <v>0</v>
      </c>
      <c r="BT92" s="52">
        <v>0</v>
      </c>
      <c r="BU92" s="52">
        <v>0</v>
      </c>
      <c r="BV92" s="52">
        <v>0</v>
      </c>
      <c r="BW92" s="52">
        <v>0</v>
      </c>
      <c r="BX92" s="52">
        <v>0</v>
      </c>
      <c r="BY92" s="52">
        <v>0</v>
      </c>
      <c r="BZ92" s="52">
        <v>0</v>
      </c>
      <c r="CA92" s="52">
        <v>0</v>
      </c>
      <c r="CB92" s="52">
        <v>0</v>
      </c>
      <c r="CC92" s="52">
        <v>0</v>
      </c>
      <c r="CD92" s="52">
        <v>0</v>
      </c>
      <c r="CE92" s="52">
        <v>0</v>
      </c>
      <c r="CF92" s="52">
        <v>0</v>
      </c>
      <c r="CG92" s="52">
        <v>0</v>
      </c>
      <c r="CH92" s="52">
        <v>0</v>
      </c>
      <c r="CI92" s="52">
        <v>0</v>
      </c>
      <c r="CJ92" s="52">
        <v>0</v>
      </c>
      <c r="CK92" s="52">
        <v>0</v>
      </c>
      <c r="CL92" s="52">
        <v>0</v>
      </c>
      <c r="CM92" s="52">
        <v>0</v>
      </c>
      <c r="CN92" s="52">
        <v>0</v>
      </c>
      <c r="CO92" s="52">
        <v>0</v>
      </c>
      <c r="CP92" s="52">
        <v>0</v>
      </c>
      <c r="CQ92" s="52">
        <v>0</v>
      </c>
      <c r="CR92" s="52">
        <v>0</v>
      </c>
      <c r="CS92" s="52">
        <v>0</v>
      </c>
      <c r="CT92" s="52">
        <v>0</v>
      </c>
      <c r="CU92" s="52">
        <v>0</v>
      </c>
      <c r="CV92" s="52">
        <v>0</v>
      </c>
      <c r="CW92" s="52">
        <v>0</v>
      </c>
      <c r="CX92" s="52">
        <v>0</v>
      </c>
      <c r="CY92" s="52">
        <v>0</v>
      </c>
      <c r="CZ92" s="52">
        <v>0</v>
      </c>
      <c r="DA92" s="52">
        <v>0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>
        <v>0</v>
      </c>
      <c r="DH92" s="52">
        <v>0</v>
      </c>
      <c r="DI92" s="52">
        <v>0</v>
      </c>
      <c r="DJ92" s="52">
        <v>0</v>
      </c>
      <c r="DK92" s="52">
        <v>0</v>
      </c>
      <c r="DL92" s="60">
        <v>0</v>
      </c>
      <c r="DM92" s="43">
        <v>0</v>
      </c>
      <c r="DN92" s="43">
        <v>0</v>
      </c>
      <c r="DO92" s="43">
        <v>0</v>
      </c>
      <c r="DP92" s="43">
        <v>0</v>
      </c>
      <c r="DQ92" s="43">
        <v>0</v>
      </c>
      <c r="DR92" s="43">
        <v>0</v>
      </c>
      <c r="DS92" s="43">
        <v>0</v>
      </c>
      <c r="DT92" s="43">
        <v>0</v>
      </c>
      <c r="DU92" s="43">
        <v>0</v>
      </c>
      <c r="DV92" s="43">
        <v>0</v>
      </c>
      <c r="DW92" s="43">
        <v>0</v>
      </c>
      <c r="DX92" s="43">
        <v>0</v>
      </c>
      <c r="DY92" s="43">
        <v>0</v>
      </c>
    </row>
    <row r="93" s="43" customFormat="1" spans="1:129">
      <c r="A93" s="51"/>
      <c r="B93" s="52" t="s">
        <v>85</v>
      </c>
      <c r="C93" s="52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2">
        <v>0</v>
      </c>
      <c r="N93" s="52">
        <v>0</v>
      </c>
      <c r="O93" s="52">
        <v>0</v>
      </c>
      <c r="P93" s="52">
        <v>0</v>
      </c>
      <c r="Q93" s="52"/>
      <c r="R93" s="52"/>
      <c r="S93" s="52">
        <v>0</v>
      </c>
      <c r="T93" s="52">
        <v>0</v>
      </c>
      <c r="U93" s="52">
        <v>0</v>
      </c>
      <c r="V93" s="52">
        <v>0</v>
      </c>
      <c r="W93" s="52">
        <v>0</v>
      </c>
      <c r="X93" s="52">
        <v>0</v>
      </c>
      <c r="Y93" s="52">
        <v>0</v>
      </c>
      <c r="Z93" s="52">
        <v>0</v>
      </c>
      <c r="AA93" s="52">
        <v>0</v>
      </c>
      <c r="AB93" s="52">
        <v>0</v>
      </c>
      <c r="AC93" s="52">
        <v>0</v>
      </c>
      <c r="AD93" s="52">
        <v>0</v>
      </c>
      <c r="AE93" s="52">
        <v>0</v>
      </c>
      <c r="AF93" s="52">
        <v>0</v>
      </c>
      <c r="AG93" s="52">
        <v>0</v>
      </c>
      <c r="AH93" s="52">
        <v>0</v>
      </c>
      <c r="AI93" s="52">
        <v>0</v>
      </c>
      <c r="AJ93" s="52">
        <v>0</v>
      </c>
      <c r="AK93" s="52">
        <v>0</v>
      </c>
      <c r="AL93" s="52">
        <v>0</v>
      </c>
      <c r="AM93" s="52">
        <v>0</v>
      </c>
      <c r="AN93" s="52">
        <v>0</v>
      </c>
      <c r="AO93" s="52">
        <v>0</v>
      </c>
      <c r="AP93" s="52">
        <v>0</v>
      </c>
      <c r="AQ93" s="52">
        <v>0</v>
      </c>
      <c r="AR93" s="52">
        <v>0</v>
      </c>
      <c r="AS93" s="52"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2">
        <v>0</v>
      </c>
      <c r="BA93" s="52">
        <v>0</v>
      </c>
      <c r="BB93" s="52">
        <v>0</v>
      </c>
      <c r="BC93" s="52">
        <v>0</v>
      </c>
      <c r="BD93" s="52">
        <v>0</v>
      </c>
      <c r="BE93" s="52">
        <v>0</v>
      </c>
      <c r="BF93" s="52">
        <v>0</v>
      </c>
      <c r="BG93" s="52">
        <v>0</v>
      </c>
      <c r="BH93" s="52">
        <v>0</v>
      </c>
      <c r="BI93" s="52">
        <v>0</v>
      </c>
      <c r="BJ93" s="52">
        <v>0</v>
      </c>
      <c r="BK93" s="52">
        <v>0</v>
      </c>
      <c r="BL93" s="52">
        <v>0</v>
      </c>
      <c r="BM93" s="52">
        <v>0</v>
      </c>
      <c r="BN93" s="52">
        <v>0</v>
      </c>
      <c r="BO93" s="52">
        <v>0</v>
      </c>
      <c r="BP93" s="52">
        <v>0</v>
      </c>
      <c r="BQ93" s="52">
        <v>0</v>
      </c>
      <c r="BR93" s="52">
        <v>0</v>
      </c>
      <c r="BS93" s="52">
        <v>0</v>
      </c>
      <c r="BT93" s="52">
        <v>0</v>
      </c>
      <c r="BU93" s="52">
        <v>0</v>
      </c>
      <c r="BV93" s="52">
        <v>0</v>
      </c>
      <c r="BW93" s="52">
        <v>0</v>
      </c>
      <c r="BX93" s="52">
        <v>0</v>
      </c>
      <c r="BY93" s="52">
        <v>0</v>
      </c>
      <c r="BZ93" s="52">
        <v>0</v>
      </c>
      <c r="CA93" s="52">
        <v>0</v>
      </c>
      <c r="CB93" s="52">
        <v>0</v>
      </c>
      <c r="CC93" s="52">
        <v>0</v>
      </c>
      <c r="CD93" s="52">
        <v>0</v>
      </c>
      <c r="CE93" s="52">
        <v>0</v>
      </c>
      <c r="CF93" s="52">
        <v>0</v>
      </c>
      <c r="CG93" s="52">
        <v>0</v>
      </c>
      <c r="CH93" s="52">
        <v>0</v>
      </c>
      <c r="CI93" s="52">
        <v>0</v>
      </c>
      <c r="CJ93" s="52">
        <v>0</v>
      </c>
      <c r="CK93" s="52">
        <v>0</v>
      </c>
      <c r="CL93" s="52">
        <v>0</v>
      </c>
      <c r="CM93" s="52">
        <v>0</v>
      </c>
      <c r="CN93" s="52">
        <v>0</v>
      </c>
      <c r="CO93" s="52">
        <v>0</v>
      </c>
      <c r="CP93" s="52">
        <v>0</v>
      </c>
      <c r="CQ93" s="52">
        <v>0</v>
      </c>
      <c r="CR93" s="52">
        <v>0</v>
      </c>
      <c r="CS93" s="52">
        <v>0</v>
      </c>
      <c r="CT93" s="52">
        <v>0</v>
      </c>
      <c r="CU93" s="52">
        <v>0</v>
      </c>
      <c r="CV93" s="52">
        <v>0</v>
      </c>
      <c r="CW93" s="52">
        <v>0</v>
      </c>
      <c r="CX93" s="52">
        <v>0</v>
      </c>
      <c r="CY93" s="52">
        <v>0</v>
      </c>
      <c r="CZ93" s="52">
        <v>0</v>
      </c>
      <c r="DA93" s="52">
        <v>0</v>
      </c>
      <c r="DB93" s="52">
        <v>0</v>
      </c>
      <c r="DC93" s="52">
        <v>0</v>
      </c>
      <c r="DD93" s="52">
        <v>0</v>
      </c>
      <c r="DE93" s="52">
        <v>0</v>
      </c>
      <c r="DF93" s="52">
        <v>0</v>
      </c>
      <c r="DG93" s="52">
        <v>0</v>
      </c>
      <c r="DH93" s="52">
        <v>0</v>
      </c>
      <c r="DI93" s="52">
        <v>0</v>
      </c>
      <c r="DJ93" s="52">
        <v>0</v>
      </c>
      <c r="DK93" s="52">
        <v>0</v>
      </c>
      <c r="DL93" s="60">
        <v>0</v>
      </c>
      <c r="DM93" s="43">
        <v>0</v>
      </c>
      <c r="DN93" s="43">
        <v>0</v>
      </c>
      <c r="DO93" s="43">
        <v>0</v>
      </c>
      <c r="DP93" s="43">
        <v>0</v>
      </c>
      <c r="DQ93" s="43">
        <v>0</v>
      </c>
      <c r="DR93" s="43">
        <v>0</v>
      </c>
      <c r="DS93" s="43">
        <v>0</v>
      </c>
      <c r="DT93" s="43">
        <v>0</v>
      </c>
      <c r="DU93" s="43">
        <v>0</v>
      </c>
      <c r="DV93" s="43">
        <v>0</v>
      </c>
      <c r="DW93" s="43">
        <v>0</v>
      </c>
      <c r="DX93" s="43">
        <v>0</v>
      </c>
      <c r="DY93" s="43">
        <v>0</v>
      </c>
    </row>
    <row r="94" s="43" customFormat="1" spans="1:129">
      <c r="A94" s="51"/>
      <c r="B94" s="52" t="s">
        <v>86</v>
      </c>
      <c r="C94" s="52">
        <v>0</v>
      </c>
      <c r="D94" s="52">
        <v>0</v>
      </c>
      <c r="E94" s="52">
        <v>0</v>
      </c>
      <c r="F94" s="52"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2">
        <v>0</v>
      </c>
      <c r="N94" s="52">
        <v>0</v>
      </c>
      <c r="O94" s="52">
        <v>0</v>
      </c>
      <c r="P94" s="52">
        <v>0</v>
      </c>
      <c r="Q94" s="52"/>
      <c r="R94" s="52"/>
      <c r="S94" s="52">
        <v>0</v>
      </c>
      <c r="T94" s="52">
        <v>0</v>
      </c>
      <c r="U94" s="52">
        <v>0</v>
      </c>
      <c r="V94" s="52">
        <v>0</v>
      </c>
      <c r="W94" s="52">
        <v>0</v>
      </c>
      <c r="X94" s="52">
        <v>0</v>
      </c>
      <c r="Y94" s="52">
        <v>0</v>
      </c>
      <c r="Z94" s="52">
        <v>0</v>
      </c>
      <c r="AA94" s="52">
        <v>0</v>
      </c>
      <c r="AB94" s="52">
        <v>0</v>
      </c>
      <c r="AC94" s="52">
        <v>0</v>
      </c>
      <c r="AD94" s="52">
        <v>0</v>
      </c>
      <c r="AE94" s="52">
        <v>0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0</v>
      </c>
      <c r="AL94" s="52">
        <v>0</v>
      </c>
      <c r="AM94" s="52">
        <v>0</v>
      </c>
      <c r="AN94" s="52">
        <v>0</v>
      </c>
      <c r="AO94" s="52">
        <v>0</v>
      </c>
      <c r="AP94" s="52">
        <v>0</v>
      </c>
      <c r="AQ94" s="52">
        <v>0</v>
      </c>
      <c r="AR94" s="52">
        <v>0</v>
      </c>
      <c r="AS94" s="52"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2">
        <v>0</v>
      </c>
      <c r="BA94" s="52">
        <v>0</v>
      </c>
      <c r="BB94" s="52">
        <v>0</v>
      </c>
      <c r="BC94" s="52">
        <v>0</v>
      </c>
      <c r="BD94" s="52">
        <v>0</v>
      </c>
      <c r="BE94" s="52">
        <v>0</v>
      </c>
      <c r="BF94" s="52">
        <v>0</v>
      </c>
      <c r="BG94" s="52">
        <v>0</v>
      </c>
      <c r="BH94" s="52">
        <v>0</v>
      </c>
      <c r="BI94" s="52">
        <v>0</v>
      </c>
      <c r="BJ94" s="52">
        <v>0</v>
      </c>
      <c r="BK94" s="52">
        <v>0</v>
      </c>
      <c r="BL94" s="52">
        <v>0</v>
      </c>
      <c r="BM94" s="52">
        <v>0</v>
      </c>
      <c r="BN94" s="52">
        <v>0</v>
      </c>
      <c r="BO94" s="52">
        <v>0</v>
      </c>
      <c r="BP94" s="52">
        <v>0</v>
      </c>
      <c r="BQ94" s="52">
        <v>0</v>
      </c>
      <c r="BR94" s="52">
        <v>0</v>
      </c>
      <c r="BS94" s="52">
        <v>0</v>
      </c>
      <c r="BT94" s="52">
        <v>0</v>
      </c>
      <c r="BU94" s="52">
        <v>0</v>
      </c>
      <c r="BV94" s="52">
        <v>0</v>
      </c>
      <c r="BW94" s="52">
        <v>0</v>
      </c>
      <c r="BX94" s="52">
        <v>0</v>
      </c>
      <c r="BY94" s="52">
        <v>0</v>
      </c>
      <c r="BZ94" s="52">
        <v>0</v>
      </c>
      <c r="CA94" s="52">
        <v>0</v>
      </c>
      <c r="CB94" s="52">
        <v>0</v>
      </c>
      <c r="CC94" s="52">
        <v>0</v>
      </c>
      <c r="CD94" s="52">
        <v>0</v>
      </c>
      <c r="CE94" s="52">
        <v>0</v>
      </c>
      <c r="CF94" s="52">
        <v>0</v>
      </c>
      <c r="CG94" s="52">
        <v>0</v>
      </c>
      <c r="CH94" s="52">
        <v>0</v>
      </c>
      <c r="CI94" s="52">
        <v>0</v>
      </c>
      <c r="CJ94" s="52">
        <v>0</v>
      </c>
      <c r="CK94" s="52">
        <v>0</v>
      </c>
      <c r="CL94" s="52">
        <v>0</v>
      </c>
      <c r="CM94" s="52">
        <v>0</v>
      </c>
      <c r="CN94" s="52">
        <v>0</v>
      </c>
      <c r="CO94" s="52">
        <v>0</v>
      </c>
      <c r="CP94" s="52">
        <v>0</v>
      </c>
      <c r="CQ94" s="52">
        <v>0</v>
      </c>
      <c r="CR94" s="52">
        <v>0</v>
      </c>
      <c r="CS94" s="52">
        <v>0</v>
      </c>
      <c r="CT94" s="52">
        <v>0</v>
      </c>
      <c r="CU94" s="52">
        <v>0</v>
      </c>
      <c r="CV94" s="52">
        <v>0</v>
      </c>
      <c r="CW94" s="52">
        <v>0</v>
      </c>
      <c r="CX94" s="52">
        <v>0</v>
      </c>
      <c r="CY94" s="52">
        <v>0</v>
      </c>
      <c r="CZ94" s="52">
        <v>0</v>
      </c>
      <c r="DA94" s="52">
        <v>0</v>
      </c>
      <c r="DB94" s="52">
        <v>0</v>
      </c>
      <c r="DC94" s="52">
        <v>0</v>
      </c>
      <c r="DD94" s="52">
        <v>0</v>
      </c>
      <c r="DE94" s="52">
        <v>0</v>
      </c>
      <c r="DF94" s="52">
        <v>0</v>
      </c>
      <c r="DG94" s="52">
        <v>0</v>
      </c>
      <c r="DH94" s="52">
        <v>0</v>
      </c>
      <c r="DI94" s="52">
        <v>0</v>
      </c>
      <c r="DJ94" s="52">
        <v>0</v>
      </c>
      <c r="DK94" s="52">
        <v>0</v>
      </c>
      <c r="DL94" s="60">
        <v>0</v>
      </c>
      <c r="DM94" s="43">
        <v>0</v>
      </c>
      <c r="DN94" s="43">
        <v>0</v>
      </c>
      <c r="DO94" s="43">
        <v>0</v>
      </c>
      <c r="DP94" s="43">
        <v>0</v>
      </c>
      <c r="DQ94" s="43">
        <v>0</v>
      </c>
      <c r="DR94" s="43">
        <v>0</v>
      </c>
      <c r="DS94" s="43">
        <v>0</v>
      </c>
      <c r="DT94" s="43">
        <v>0</v>
      </c>
      <c r="DU94" s="43">
        <v>0</v>
      </c>
      <c r="DV94" s="43">
        <v>0</v>
      </c>
      <c r="DW94" s="43">
        <v>0</v>
      </c>
      <c r="DX94" s="43">
        <v>0</v>
      </c>
      <c r="DY94" s="43">
        <v>0</v>
      </c>
    </row>
    <row r="95" s="43" customFormat="1" spans="1:129">
      <c r="A95" s="51"/>
      <c r="B95" s="52" t="s">
        <v>87</v>
      </c>
      <c r="C95" s="52">
        <v>0</v>
      </c>
      <c r="D95" s="52">
        <v>0</v>
      </c>
      <c r="E95" s="52">
        <v>0</v>
      </c>
      <c r="F95" s="52"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2">
        <v>0</v>
      </c>
      <c r="N95" s="52">
        <v>0</v>
      </c>
      <c r="O95" s="52">
        <v>0</v>
      </c>
      <c r="P95" s="52">
        <v>0</v>
      </c>
      <c r="Q95" s="52"/>
      <c r="R95" s="52"/>
      <c r="S95" s="52">
        <v>0</v>
      </c>
      <c r="T95" s="52">
        <v>0</v>
      </c>
      <c r="U95" s="52">
        <v>0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0</v>
      </c>
      <c r="AM95" s="52">
        <v>0</v>
      </c>
      <c r="AN95" s="52">
        <v>0</v>
      </c>
      <c r="AO95" s="52">
        <v>0</v>
      </c>
      <c r="AP95" s="52">
        <v>0</v>
      </c>
      <c r="AQ95" s="52">
        <v>0</v>
      </c>
      <c r="AR95" s="52">
        <v>0</v>
      </c>
      <c r="AS95" s="52"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2">
        <v>0</v>
      </c>
      <c r="BA95" s="52">
        <v>0</v>
      </c>
      <c r="BB95" s="52">
        <v>0</v>
      </c>
      <c r="BC95" s="52">
        <v>0</v>
      </c>
      <c r="BD95" s="52">
        <v>0</v>
      </c>
      <c r="BE95" s="52">
        <v>0</v>
      </c>
      <c r="BF95" s="52">
        <v>0</v>
      </c>
      <c r="BG95" s="52">
        <v>0</v>
      </c>
      <c r="BH95" s="52">
        <v>0</v>
      </c>
      <c r="BI95" s="52">
        <v>0</v>
      </c>
      <c r="BJ95" s="52">
        <v>0</v>
      </c>
      <c r="BK95" s="52">
        <v>0</v>
      </c>
      <c r="BL95" s="52">
        <v>0</v>
      </c>
      <c r="BM95" s="52">
        <v>0</v>
      </c>
      <c r="BN95" s="52">
        <v>0</v>
      </c>
      <c r="BO95" s="52">
        <v>0</v>
      </c>
      <c r="BP95" s="52">
        <v>0</v>
      </c>
      <c r="BQ95" s="52">
        <v>0</v>
      </c>
      <c r="BR95" s="52">
        <v>0</v>
      </c>
      <c r="BS95" s="52">
        <v>0</v>
      </c>
      <c r="BT95" s="52">
        <v>0</v>
      </c>
      <c r="BU95" s="52">
        <v>0</v>
      </c>
      <c r="BV95" s="52">
        <v>0</v>
      </c>
      <c r="BW95" s="52">
        <v>0</v>
      </c>
      <c r="BX95" s="52">
        <v>0</v>
      </c>
      <c r="BY95" s="52">
        <v>0</v>
      </c>
      <c r="BZ95" s="52">
        <v>0</v>
      </c>
      <c r="CA95" s="52">
        <v>0</v>
      </c>
      <c r="CB95" s="52">
        <v>0</v>
      </c>
      <c r="CC95" s="52">
        <v>0</v>
      </c>
      <c r="CD95" s="52">
        <v>0</v>
      </c>
      <c r="CE95" s="52">
        <v>0</v>
      </c>
      <c r="CF95" s="52">
        <v>0</v>
      </c>
      <c r="CG95" s="52">
        <v>0</v>
      </c>
      <c r="CH95" s="52">
        <v>0</v>
      </c>
      <c r="CI95" s="52">
        <v>0</v>
      </c>
      <c r="CJ95" s="52">
        <v>0</v>
      </c>
      <c r="CK95" s="52">
        <v>0</v>
      </c>
      <c r="CL95" s="52">
        <v>0</v>
      </c>
      <c r="CM95" s="52">
        <v>0</v>
      </c>
      <c r="CN95" s="52">
        <v>0</v>
      </c>
      <c r="CO95" s="52">
        <v>0</v>
      </c>
      <c r="CP95" s="52">
        <v>0</v>
      </c>
      <c r="CQ95" s="52">
        <v>0</v>
      </c>
      <c r="CR95" s="52">
        <v>0</v>
      </c>
      <c r="CS95" s="52">
        <v>0</v>
      </c>
      <c r="CT95" s="52">
        <v>0</v>
      </c>
      <c r="CU95" s="52">
        <v>0</v>
      </c>
      <c r="CV95" s="52">
        <v>0</v>
      </c>
      <c r="CW95" s="52">
        <v>0</v>
      </c>
      <c r="CX95" s="52">
        <v>0</v>
      </c>
      <c r="CY95" s="52">
        <v>0</v>
      </c>
      <c r="CZ95" s="52">
        <v>0</v>
      </c>
      <c r="DA95" s="52">
        <v>0</v>
      </c>
      <c r="DB95" s="52">
        <v>0</v>
      </c>
      <c r="DC95" s="52">
        <v>0</v>
      </c>
      <c r="DD95" s="52">
        <v>0</v>
      </c>
      <c r="DE95" s="52">
        <v>0</v>
      </c>
      <c r="DF95" s="52">
        <v>0</v>
      </c>
      <c r="DG95" s="52">
        <v>0</v>
      </c>
      <c r="DH95" s="52">
        <v>0</v>
      </c>
      <c r="DI95" s="52">
        <v>0</v>
      </c>
      <c r="DJ95" s="52">
        <v>0</v>
      </c>
      <c r="DK95" s="52">
        <v>0</v>
      </c>
      <c r="DL95" s="60">
        <v>0</v>
      </c>
      <c r="DM95" s="43">
        <v>0</v>
      </c>
      <c r="DN95" s="43">
        <v>0</v>
      </c>
      <c r="DO95" s="43">
        <v>0</v>
      </c>
      <c r="DP95" s="43">
        <v>0</v>
      </c>
      <c r="DQ95" s="43">
        <v>0</v>
      </c>
      <c r="DR95" s="43">
        <v>0</v>
      </c>
      <c r="DS95" s="43">
        <v>0</v>
      </c>
      <c r="DT95" s="43">
        <v>0</v>
      </c>
      <c r="DU95" s="43">
        <v>0</v>
      </c>
      <c r="DV95" s="43">
        <v>0</v>
      </c>
      <c r="DW95" s="43">
        <v>0</v>
      </c>
      <c r="DX95" s="43">
        <v>0</v>
      </c>
      <c r="DY95" s="43">
        <v>0</v>
      </c>
    </row>
    <row r="96" s="43" customFormat="1" spans="1:129">
      <c r="A96" s="51"/>
      <c r="B96" s="52" t="s">
        <v>88</v>
      </c>
      <c r="C96" s="52">
        <v>0</v>
      </c>
      <c r="D96" s="52">
        <v>0</v>
      </c>
      <c r="E96" s="52">
        <v>0</v>
      </c>
      <c r="F96" s="52"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/>
      <c r="R96" s="52"/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  <c r="AJ96" s="52">
        <v>0</v>
      </c>
      <c r="AK96" s="52">
        <v>0</v>
      </c>
      <c r="AL96" s="52">
        <v>0</v>
      </c>
      <c r="AM96" s="52">
        <v>0</v>
      </c>
      <c r="AN96" s="52">
        <v>0</v>
      </c>
      <c r="AO96" s="52">
        <v>0</v>
      </c>
      <c r="AP96" s="52">
        <v>0</v>
      </c>
      <c r="AQ96" s="52">
        <v>0</v>
      </c>
      <c r="AR96" s="52">
        <v>0</v>
      </c>
      <c r="AS96" s="52"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2">
        <v>0</v>
      </c>
      <c r="BA96" s="52">
        <v>0</v>
      </c>
      <c r="BB96" s="52">
        <v>0</v>
      </c>
      <c r="BC96" s="52">
        <v>0</v>
      </c>
      <c r="BD96" s="52">
        <v>0</v>
      </c>
      <c r="BE96" s="52">
        <v>0</v>
      </c>
      <c r="BF96" s="52">
        <v>0</v>
      </c>
      <c r="BG96" s="52">
        <v>0</v>
      </c>
      <c r="BH96" s="52">
        <v>0</v>
      </c>
      <c r="BI96" s="52">
        <v>0</v>
      </c>
      <c r="BJ96" s="52">
        <v>0</v>
      </c>
      <c r="BK96" s="52">
        <v>0</v>
      </c>
      <c r="BL96" s="52">
        <v>0</v>
      </c>
      <c r="BM96" s="52">
        <v>0</v>
      </c>
      <c r="BN96" s="52">
        <v>0</v>
      </c>
      <c r="BO96" s="52">
        <v>0</v>
      </c>
      <c r="BP96" s="52">
        <v>0</v>
      </c>
      <c r="BQ96" s="52">
        <v>0</v>
      </c>
      <c r="BR96" s="52">
        <v>0</v>
      </c>
      <c r="BS96" s="52">
        <v>0</v>
      </c>
      <c r="BT96" s="52">
        <v>0</v>
      </c>
      <c r="BU96" s="52">
        <v>0</v>
      </c>
      <c r="BV96" s="52">
        <v>0</v>
      </c>
      <c r="BW96" s="52">
        <v>0</v>
      </c>
      <c r="BX96" s="52">
        <v>0</v>
      </c>
      <c r="BY96" s="52">
        <v>0</v>
      </c>
      <c r="BZ96" s="52">
        <v>0</v>
      </c>
      <c r="CA96" s="52">
        <v>0</v>
      </c>
      <c r="CB96" s="52">
        <v>0</v>
      </c>
      <c r="CC96" s="52">
        <v>0</v>
      </c>
      <c r="CD96" s="52">
        <v>0</v>
      </c>
      <c r="CE96" s="52">
        <v>0</v>
      </c>
      <c r="CF96" s="52">
        <v>0</v>
      </c>
      <c r="CG96" s="52">
        <v>0</v>
      </c>
      <c r="CH96" s="52">
        <v>0</v>
      </c>
      <c r="CI96" s="52">
        <v>0</v>
      </c>
      <c r="CJ96" s="52">
        <v>0</v>
      </c>
      <c r="CK96" s="52">
        <v>0</v>
      </c>
      <c r="CL96" s="52">
        <v>0</v>
      </c>
      <c r="CM96" s="52">
        <v>0</v>
      </c>
      <c r="CN96" s="52">
        <v>0</v>
      </c>
      <c r="CO96" s="52">
        <v>0</v>
      </c>
      <c r="CP96" s="52">
        <v>0</v>
      </c>
      <c r="CQ96" s="52">
        <v>0</v>
      </c>
      <c r="CR96" s="52">
        <v>0</v>
      </c>
      <c r="CS96" s="52">
        <v>0</v>
      </c>
      <c r="CT96" s="52">
        <v>0</v>
      </c>
      <c r="CU96" s="52">
        <v>0</v>
      </c>
      <c r="CV96" s="52">
        <v>0</v>
      </c>
      <c r="CW96" s="52">
        <v>0</v>
      </c>
      <c r="CX96" s="52">
        <v>0</v>
      </c>
      <c r="CY96" s="52">
        <v>0</v>
      </c>
      <c r="CZ96" s="52">
        <v>0</v>
      </c>
      <c r="DA96" s="52">
        <v>0</v>
      </c>
      <c r="DB96" s="52">
        <v>0</v>
      </c>
      <c r="DC96" s="52">
        <v>0</v>
      </c>
      <c r="DD96" s="52">
        <v>0</v>
      </c>
      <c r="DE96" s="52">
        <v>0</v>
      </c>
      <c r="DF96" s="52">
        <v>0</v>
      </c>
      <c r="DG96" s="52">
        <v>0</v>
      </c>
      <c r="DH96" s="52">
        <v>0</v>
      </c>
      <c r="DI96" s="52">
        <v>0</v>
      </c>
      <c r="DJ96" s="52">
        <v>0</v>
      </c>
      <c r="DK96" s="52">
        <v>0</v>
      </c>
      <c r="DL96" s="60">
        <v>0</v>
      </c>
      <c r="DM96" s="43">
        <v>0</v>
      </c>
      <c r="DN96" s="43">
        <v>0</v>
      </c>
      <c r="DO96" s="43">
        <v>0</v>
      </c>
      <c r="DP96" s="43">
        <v>0</v>
      </c>
      <c r="DQ96" s="43">
        <v>0</v>
      </c>
      <c r="DR96" s="43">
        <v>0</v>
      </c>
      <c r="DS96" s="43">
        <v>0</v>
      </c>
      <c r="DT96" s="43">
        <v>0</v>
      </c>
      <c r="DU96" s="43">
        <v>0</v>
      </c>
      <c r="DV96" s="43">
        <v>0</v>
      </c>
      <c r="DW96" s="43">
        <v>0</v>
      </c>
      <c r="DX96" s="43">
        <v>0</v>
      </c>
      <c r="DY96" s="43">
        <v>0</v>
      </c>
    </row>
    <row r="97" s="43" customFormat="1" spans="1:129">
      <c r="A97" s="51"/>
      <c r="B97" s="52" t="s">
        <v>89</v>
      </c>
      <c r="C97" s="52">
        <v>0</v>
      </c>
      <c r="D97" s="52">
        <v>0</v>
      </c>
      <c r="E97" s="52">
        <v>0</v>
      </c>
      <c r="F97" s="52"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2">
        <v>0</v>
      </c>
      <c r="N97" s="52">
        <v>0</v>
      </c>
      <c r="O97" s="52">
        <v>0</v>
      </c>
      <c r="P97" s="52">
        <v>0</v>
      </c>
      <c r="Q97" s="52"/>
      <c r="R97" s="52"/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0</v>
      </c>
      <c r="AL97" s="52">
        <v>0</v>
      </c>
      <c r="AM97" s="52">
        <v>0</v>
      </c>
      <c r="AN97" s="52">
        <v>0</v>
      </c>
      <c r="AO97" s="52">
        <v>0</v>
      </c>
      <c r="AP97" s="52">
        <v>0</v>
      </c>
      <c r="AQ97" s="52">
        <v>0</v>
      </c>
      <c r="AR97" s="52">
        <v>0</v>
      </c>
      <c r="AS97" s="52"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2">
        <v>0</v>
      </c>
      <c r="BA97" s="52">
        <v>0</v>
      </c>
      <c r="BB97" s="52">
        <v>0</v>
      </c>
      <c r="BC97" s="52">
        <v>0</v>
      </c>
      <c r="BD97" s="52">
        <v>0</v>
      </c>
      <c r="BE97" s="52">
        <v>0</v>
      </c>
      <c r="BF97" s="52">
        <v>0</v>
      </c>
      <c r="BG97" s="52">
        <v>0</v>
      </c>
      <c r="BH97" s="52">
        <v>0</v>
      </c>
      <c r="BI97" s="52">
        <v>0</v>
      </c>
      <c r="BJ97" s="52">
        <v>0</v>
      </c>
      <c r="BK97" s="52">
        <v>0</v>
      </c>
      <c r="BL97" s="52">
        <v>0</v>
      </c>
      <c r="BM97" s="52">
        <v>0</v>
      </c>
      <c r="BN97" s="52">
        <v>0</v>
      </c>
      <c r="BO97" s="52">
        <v>0</v>
      </c>
      <c r="BP97" s="52">
        <v>0</v>
      </c>
      <c r="BQ97" s="52">
        <v>0</v>
      </c>
      <c r="BR97" s="52">
        <v>0</v>
      </c>
      <c r="BS97" s="52">
        <v>0</v>
      </c>
      <c r="BT97" s="52">
        <v>0</v>
      </c>
      <c r="BU97" s="52">
        <v>0</v>
      </c>
      <c r="BV97" s="52">
        <v>0</v>
      </c>
      <c r="BW97" s="52">
        <v>0</v>
      </c>
      <c r="BX97" s="52">
        <v>0</v>
      </c>
      <c r="BY97" s="52">
        <v>0</v>
      </c>
      <c r="BZ97" s="52">
        <v>0</v>
      </c>
      <c r="CA97" s="52">
        <v>0</v>
      </c>
      <c r="CB97" s="52">
        <v>0</v>
      </c>
      <c r="CC97" s="52">
        <v>0</v>
      </c>
      <c r="CD97" s="52">
        <v>0</v>
      </c>
      <c r="CE97" s="52">
        <v>0</v>
      </c>
      <c r="CF97" s="52">
        <v>0</v>
      </c>
      <c r="CG97" s="52">
        <v>0</v>
      </c>
      <c r="CH97" s="52">
        <v>0</v>
      </c>
      <c r="CI97" s="52">
        <v>0</v>
      </c>
      <c r="CJ97" s="52">
        <v>0</v>
      </c>
      <c r="CK97" s="52">
        <v>0</v>
      </c>
      <c r="CL97" s="52">
        <v>0</v>
      </c>
      <c r="CM97" s="52">
        <v>0</v>
      </c>
      <c r="CN97" s="52">
        <v>0</v>
      </c>
      <c r="CO97" s="52">
        <v>0</v>
      </c>
      <c r="CP97" s="52">
        <v>0</v>
      </c>
      <c r="CQ97" s="52">
        <v>0</v>
      </c>
      <c r="CR97" s="52">
        <v>0</v>
      </c>
      <c r="CS97" s="52">
        <v>0</v>
      </c>
      <c r="CT97" s="52">
        <v>0</v>
      </c>
      <c r="CU97" s="52">
        <v>0</v>
      </c>
      <c r="CV97" s="52">
        <v>0</v>
      </c>
      <c r="CW97" s="52">
        <v>0</v>
      </c>
      <c r="CX97" s="52">
        <v>0</v>
      </c>
      <c r="CY97" s="52">
        <v>0</v>
      </c>
      <c r="CZ97" s="52">
        <v>0</v>
      </c>
      <c r="DA97" s="52">
        <v>0</v>
      </c>
      <c r="DB97" s="52">
        <v>0</v>
      </c>
      <c r="DC97" s="52">
        <v>0</v>
      </c>
      <c r="DD97" s="52">
        <v>0</v>
      </c>
      <c r="DE97" s="52">
        <v>0</v>
      </c>
      <c r="DF97" s="52">
        <v>0</v>
      </c>
      <c r="DG97" s="52">
        <v>0</v>
      </c>
      <c r="DH97" s="52">
        <v>0</v>
      </c>
      <c r="DI97" s="52">
        <v>0</v>
      </c>
      <c r="DJ97" s="52">
        <v>0</v>
      </c>
      <c r="DK97" s="52">
        <v>0</v>
      </c>
      <c r="DL97" s="60">
        <v>0</v>
      </c>
      <c r="DM97" s="43">
        <v>0</v>
      </c>
      <c r="DN97" s="43">
        <v>0</v>
      </c>
      <c r="DO97" s="43">
        <v>0</v>
      </c>
      <c r="DP97" s="43">
        <v>0</v>
      </c>
      <c r="DQ97" s="43">
        <v>0</v>
      </c>
      <c r="DR97" s="43">
        <v>0</v>
      </c>
      <c r="DS97" s="43">
        <v>0</v>
      </c>
      <c r="DT97" s="43">
        <v>0</v>
      </c>
      <c r="DU97" s="43">
        <v>0</v>
      </c>
      <c r="DV97" s="43">
        <v>0</v>
      </c>
      <c r="DW97" s="43">
        <v>0</v>
      </c>
      <c r="DX97" s="43">
        <v>0</v>
      </c>
      <c r="DY97" s="43">
        <v>0</v>
      </c>
    </row>
    <row r="98" s="43" customFormat="1" spans="1:129">
      <c r="A98" s="51"/>
      <c r="B98" s="52" t="s">
        <v>90</v>
      </c>
      <c r="C98" s="52">
        <v>0</v>
      </c>
      <c r="D98" s="52">
        <v>0</v>
      </c>
      <c r="E98" s="52">
        <v>0</v>
      </c>
      <c r="F98" s="52"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2">
        <v>0</v>
      </c>
      <c r="N98" s="52">
        <v>0</v>
      </c>
      <c r="O98" s="52">
        <v>0</v>
      </c>
      <c r="P98" s="52">
        <v>0</v>
      </c>
      <c r="Q98" s="52"/>
      <c r="R98" s="52"/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  <c r="AJ98" s="52">
        <v>0</v>
      </c>
      <c r="AK98" s="52">
        <v>0</v>
      </c>
      <c r="AL98" s="52">
        <v>0</v>
      </c>
      <c r="AM98" s="52">
        <v>0</v>
      </c>
      <c r="AN98" s="52">
        <v>0</v>
      </c>
      <c r="AO98" s="52">
        <v>0</v>
      </c>
      <c r="AP98" s="52">
        <v>0</v>
      </c>
      <c r="AQ98" s="52">
        <v>0</v>
      </c>
      <c r="AR98" s="52">
        <v>0</v>
      </c>
      <c r="AS98" s="52"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2">
        <v>0</v>
      </c>
      <c r="BA98" s="52">
        <v>0</v>
      </c>
      <c r="BB98" s="52">
        <v>0</v>
      </c>
      <c r="BC98" s="52">
        <v>0</v>
      </c>
      <c r="BD98" s="52">
        <v>0</v>
      </c>
      <c r="BE98" s="52">
        <v>0</v>
      </c>
      <c r="BF98" s="52">
        <v>0</v>
      </c>
      <c r="BG98" s="52">
        <v>0</v>
      </c>
      <c r="BH98" s="52">
        <v>0</v>
      </c>
      <c r="BI98" s="52">
        <v>0</v>
      </c>
      <c r="BJ98" s="52">
        <v>0</v>
      </c>
      <c r="BK98" s="52">
        <v>0</v>
      </c>
      <c r="BL98" s="52">
        <v>0</v>
      </c>
      <c r="BM98" s="52">
        <v>0</v>
      </c>
      <c r="BN98" s="52">
        <v>0</v>
      </c>
      <c r="BO98" s="52">
        <v>0</v>
      </c>
      <c r="BP98" s="52">
        <v>0</v>
      </c>
      <c r="BQ98" s="52">
        <v>0</v>
      </c>
      <c r="BR98" s="52">
        <v>0</v>
      </c>
      <c r="BS98" s="52">
        <v>0</v>
      </c>
      <c r="BT98" s="52">
        <v>0</v>
      </c>
      <c r="BU98" s="52">
        <v>0</v>
      </c>
      <c r="BV98" s="52">
        <v>0</v>
      </c>
      <c r="BW98" s="52">
        <v>0</v>
      </c>
      <c r="BX98" s="52">
        <v>0</v>
      </c>
      <c r="BY98" s="52">
        <v>0</v>
      </c>
      <c r="BZ98" s="52">
        <v>0</v>
      </c>
      <c r="CA98" s="52">
        <v>0</v>
      </c>
      <c r="CB98" s="52">
        <v>0</v>
      </c>
      <c r="CC98" s="52">
        <v>0</v>
      </c>
      <c r="CD98" s="52">
        <v>0</v>
      </c>
      <c r="CE98" s="52">
        <v>0</v>
      </c>
      <c r="CF98" s="52">
        <v>0</v>
      </c>
      <c r="CG98" s="52">
        <v>0</v>
      </c>
      <c r="CH98" s="52">
        <v>0</v>
      </c>
      <c r="CI98" s="52">
        <v>0</v>
      </c>
      <c r="CJ98" s="52">
        <v>0</v>
      </c>
      <c r="CK98" s="52">
        <v>0</v>
      </c>
      <c r="CL98" s="52">
        <v>0</v>
      </c>
      <c r="CM98" s="52">
        <v>0</v>
      </c>
      <c r="CN98" s="52">
        <v>0</v>
      </c>
      <c r="CO98" s="52">
        <v>0</v>
      </c>
      <c r="CP98" s="52">
        <v>0</v>
      </c>
      <c r="CQ98" s="52">
        <v>0</v>
      </c>
      <c r="CR98" s="52">
        <v>0</v>
      </c>
      <c r="CS98" s="52">
        <v>0</v>
      </c>
      <c r="CT98" s="52">
        <v>0</v>
      </c>
      <c r="CU98" s="52">
        <v>0</v>
      </c>
      <c r="CV98" s="52">
        <v>0</v>
      </c>
      <c r="CW98" s="52">
        <v>0</v>
      </c>
      <c r="CX98" s="52">
        <v>0</v>
      </c>
      <c r="CY98" s="52">
        <v>0</v>
      </c>
      <c r="CZ98" s="52">
        <v>0</v>
      </c>
      <c r="DA98" s="52">
        <v>0</v>
      </c>
      <c r="DB98" s="52">
        <v>0</v>
      </c>
      <c r="DC98" s="52">
        <v>0</v>
      </c>
      <c r="DD98" s="52">
        <v>0</v>
      </c>
      <c r="DE98" s="52">
        <v>0</v>
      </c>
      <c r="DF98" s="52">
        <v>0</v>
      </c>
      <c r="DG98" s="52">
        <v>0</v>
      </c>
      <c r="DH98" s="52">
        <v>0</v>
      </c>
      <c r="DI98" s="52">
        <v>0</v>
      </c>
      <c r="DJ98" s="52">
        <v>0</v>
      </c>
      <c r="DK98" s="52">
        <v>0</v>
      </c>
      <c r="DL98" s="60">
        <v>0</v>
      </c>
      <c r="DM98" s="43">
        <v>0</v>
      </c>
      <c r="DN98" s="43">
        <v>0</v>
      </c>
      <c r="DO98" s="43">
        <v>0</v>
      </c>
      <c r="DP98" s="43">
        <v>0</v>
      </c>
      <c r="DQ98" s="43">
        <v>0</v>
      </c>
      <c r="DR98" s="43">
        <v>0</v>
      </c>
      <c r="DS98" s="43">
        <v>0</v>
      </c>
      <c r="DT98" s="43">
        <v>0</v>
      </c>
      <c r="DU98" s="43">
        <v>0</v>
      </c>
      <c r="DV98" s="43">
        <v>0</v>
      </c>
      <c r="DW98" s="43">
        <v>0</v>
      </c>
      <c r="DX98" s="43">
        <v>0</v>
      </c>
      <c r="DY98" s="43">
        <v>0</v>
      </c>
    </row>
    <row r="99" s="43" customFormat="1" spans="1:129">
      <c r="A99" s="51"/>
      <c r="B99" s="52" t="s">
        <v>91</v>
      </c>
      <c r="C99" s="52">
        <v>0</v>
      </c>
      <c r="D99" s="52">
        <v>0</v>
      </c>
      <c r="E99" s="52">
        <v>0</v>
      </c>
      <c r="F99" s="52">
        <v>0</v>
      </c>
      <c r="G99" s="52">
        <v>0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2">
        <v>0</v>
      </c>
      <c r="N99" s="52">
        <v>0</v>
      </c>
      <c r="O99" s="52">
        <v>0</v>
      </c>
      <c r="P99" s="52">
        <v>0</v>
      </c>
      <c r="Q99" s="52"/>
      <c r="R99" s="52"/>
      <c r="S99" s="52">
        <v>0</v>
      </c>
      <c r="T99" s="52">
        <v>0</v>
      </c>
      <c r="U99" s="52">
        <v>0</v>
      </c>
      <c r="V99" s="52">
        <v>0</v>
      </c>
      <c r="W99" s="52">
        <v>0</v>
      </c>
      <c r="X99" s="52">
        <v>0</v>
      </c>
      <c r="Y99" s="52">
        <v>0</v>
      </c>
      <c r="Z99" s="52">
        <v>0</v>
      </c>
      <c r="AA99" s="52">
        <v>0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0</v>
      </c>
      <c r="AO99" s="52">
        <v>0</v>
      </c>
      <c r="AP99" s="52">
        <v>0</v>
      </c>
      <c r="AQ99" s="52">
        <v>0</v>
      </c>
      <c r="AR99" s="52">
        <v>0</v>
      </c>
      <c r="AS99" s="52"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2">
        <v>0</v>
      </c>
      <c r="BA99" s="52">
        <v>0</v>
      </c>
      <c r="BB99" s="52">
        <v>0</v>
      </c>
      <c r="BC99" s="52">
        <v>0</v>
      </c>
      <c r="BD99" s="52">
        <v>0</v>
      </c>
      <c r="BE99" s="52">
        <v>0</v>
      </c>
      <c r="BF99" s="52">
        <v>0</v>
      </c>
      <c r="BG99" s="52">
        <v>0</v>
      </c>
      <c r="BH99" s="52">
        <v>0</v>
      </c>
      <c r="BI99" s="52">
        <v>0</v>
      </c>
      <c r="BJ99" s="52">
        <v>0</v>
      </c>
      <c r="BK99" s="52">
        <v>0</v>
      </c>
      <c r="BL99" s="52">
        <v>0</v>
      </c>
      <c r="BM99" s="52">
        <v>0</v>
      </c>
      <c r="BN99" s="52">
        <v>0</v>
      </c>
      <c r="BO99" s="52">
        <v>0</v>
      </c>
      <c r="BP99" s="52">
        <v>0</v>
      </c>
      <c r="BQ99" s="52">
        <v>0</v>
      </c>
      <c r="BR99" s="52">
        <v>0</v>
      </c>
      <c r="BS99" s="52">
        <v>0</v>
      </c>
      <c r="BT99" s="52">
        <v>0</v>
      </c>
      <c r="BU99" s="52">
        <v>0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0</v>
      </c>
      <c r="CB99" s="52">
        <v>0</v>
      </c>
      <c r="CC99" s="52">
        <v>0</v>
      </c>
      <c r="CD99" s="52">
        <v>0</v>
      </c>
      <c r="CE99" s="52">
        <v>0</v>
      </c>
      <c r="CF99" s="52">
        <v>0</v>
      </c>
      <c r="CG99" s="52">
        <v>0</v>
      </c>
      <c r="CH99" s="52">
        <v>0</v>
      </c>
      <c r="CI99" s="52">
        <v>0</v>
      </c>
      <c r="CJ99" s="52">
        <v>0</v>
      </c>
      <c r="CK99" s="52">
        <v>0</v>
      </c>
      <c r="CL99" s="52">
        <v>0</v>
      </c>
      <c r="CM99" s="52">
        <v>0</v>
      </c>
      <c r="CN99" s="52">
        <v>0</v>
      </c>
      <c r="CO99" s="52">
        <v>0</v>
      </c>
      <c r="CP99" s="52">
        <v>0</v>
      </c>
      <c r="CQ99" s="52">
        <v>0</v>
      </c>
      <c r="CR99" s="52">
        <v>0</v>
      </c>
      <c r="CS99" s="52">
        <v>0</v>
      </c>
      <c r="CT99" s="52">
        <v>0</v>
      </c>
      <c r="CU99" s="52">
        <v>0</v>
      </c>
      <c r="CV99" s="52">
        <v>0</v>
      </c>
      <c r="CW99" s="52">
        <v>0</v>
      </c>
      <c r="CX99" s="52">
        <v>0</v>
      </c>
      <c r="CY99" s="52">
        <v>0</v>
      </c>
      <c r="CZ99" s="52">
        <v>0</v>
      </c>
      <c r="DA99" s="52">
        <v>0</v>
      </c>
      <c r="DB99" s="52">
        <v>0</v>
      </c>
      <c r="DC99" s="52">
        <v>0</v>
      </c>
      <c r="DD99" s="52">
        <v>0</v>
      </c>
      <c r="DE99" s="52">
        <v>0</v>
      </c>
      <c r="DF99" s="52">
        <v>0</v>
      </c>
      <c r="DG99" s="52">
        <v>0</v>
      </c>
      <c r="DH99" s="52">
        <v>0</v>
      </c>
      <c r="DI99" s="52">
        <v>0</v>
      </c>
      <c r="DJ99" s="52">
        <v>0</v>
      </c>
      <c r="DK99" s="52">
        <v>0</v>
      </c>
      <c r="DL99" s="60">
        <v>0</v>
      </c>
      <c r="DM99" s="43">
        <v>0</v>
      </c>
      <c r="DN99" s="43">
        <v>0</v>
      </c>
      <c r="DO99" s="43">
        <v>0</v>
      </c>
      <c r="DP99" s="43">
        <v>0</v>
      </c>
      <c r="DQ99" s="43">
        <v>0</v>
      </c>
      <c r="DR99" s="43">
        <v>0</v>
      </c>
      <c r="DS99" s="43">
        <v>0</v>
      </c>
      <c r="DT99" s="43">
        <v>0</v>
      </c>
      <c r="DU99" s="43">
        <v>0</v>
      </c>
      <c r="DV99" s="43">
        <v>0</v>
      </c>
      <c r="DW99" s="43">
        <v>0</v>
      </c>
      <c r="DX99" s="43">
        <v>0</v>
      </c>
      <c r="DY99" s="43">
        <v>0</v>
      </c>
    </row>
    <row r="100" s="43" customFormat="1" spans="1:129">
      <c r="A100" s="51"/>
      <c r="B100" s="52" t="s">
        <v>92</v>
      </c>
      <c r="C100" s="52">
        <v>0</v>
      </c>
      <c r="D100" s="52">
        <v>0</v>
      </c>
      <c r="E100" s="52">
        <v>0</v>
      </c>
      <c r="F100" s="52">
        <v>0</v>
      </c>
      <c r="G100" s="52">
        <v>0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2">
        <v>0</v>
      </c>
      <c r="N100" s="52">
        <v>0</v>
      </c>
      <c r="O100" s="52">
        <v>0</v>
      </c>
      <c r="P100" s="52">
        <v>0</v>
      </c>
      <c r="Q100" s="52"/>
      <c r="R100" s="52"/>
      <c r="S100" s="52">
        <v>0</v>
      </c>
      <c r="T100" s="52">
        <v>0</v>
      </c>
      <c r="U100" s="52">
        <v>0</v>
      </c>
      <c r="V100" s="52">
        <v>0</v>
      </c>
      <c r="W100" s="52">
        <v>0</v>
      </c>
      <c r="X100" s="52">
        <v>0</v>
      </c>
      <c r="Y100" s="52">
        <v>0</v>
      </c>
      <c r="Z100" s="52">
        <v>0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0</v>
      </c>
      <c r="AN100" s="52">
        <v>0</v>
      </c>
      <c r="AO100" s="52">
        <v>0</v>
      </c>
      <c r="AP100" s="52">
        <v>0</v>
      </c>
      <c r="AQ100" s="52">
        <v>0</v>
      </c>
      <c r="AR100" s="52">
        <v>0</v>
      </c>
      <c r="AS100" s="52"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2">
        <v>0</v>
      </c>
      <c r="BA100" s="52">
        <v>0</v>
      </c>
      <c r="BB100" s="52">
        <v>0</v>
      </c>
      <c r="BC100" s="52">
        <v>0</v>
      </c>
      <c r="BD100" s="52">
        <v>0</v>
      </c>
      <c r="BE100" s="52">
        <v>0</v>
      </c>
      <c r="BF100" s="52">
        <v>0</v>
      </c>
      <c r="BG100" s="52">
        <v>0</v>
      </c>
      <c r="BH100" s="52">
        <v>0</v>
      </c>
      <c r="BI100" s="52">
        <v>0</v>
      </c>
      <c r="BJ100" s="52">
        <v>0</v>
      </c>
      <c r="BK100" s="52">
        <v>0</v>
      </c>
      <c r="BL100" s="52">
        <v>0</v>
      </c>
      <c r="BM100" s="52">
        <v>0</v>
      </c>
      <c r="BN100" s="52">
        <v>0</v>
      </c>
      <c r="BO100" s="52">
        <v>0</v>
      </c>
      <c r="BP100" s="52">
        <v>0</v>
      </c>
      <c r="BQ100" s="52">
        <v>0</v>
      </c>
      <c r="BR100" s="52">
        <v>0</v>
      </c>
      <c r="BS100" s="52">
        <v>0</v>
      </c>
      <c r="BT100" s="52">
        <v>0</v>
      </c>
      <c r="BU100" s="52">
        <v>0</v>
      </c>
      <c r="BV100" s="52">
        <v>0</v>
      </c>
      <c r="BW100" s="52">
        <v>0</v>
      </c>
      <c r="BX100" s="52">
        <v>0</v>
      </c>
      <c r="BY100" s="52">
        <v>0</v>
      </c>
      <c r="BZ100" s="52">
        <v>0</v>
      </c>
      <c r="CA100" s="52">
        <v>0</v>
      </c>
      <c r="CB100" s="52">
        <v>0</v>
      </c>
      <c r="CC100" s="52">
        <v>0</v>
      </c>
      <c r="CD100" s="52">
        <v>0</v>
      </c>
      <c r="CE100" s="52">
        <v>0</v>
      </c>
      <c r="CF100" s="52">
        <v>0</v>
      </c>
      <c r="CG100" s="52">
        <v>0</v>
      </c>
      <c r="CH100" s="52">
        <v>0</v>
      </c>
      <c r="CI100" s="52">
        <v>0</v>
      </c>
      <c r="CJ100" s="52">
        <v>0</v>
      </c>
      <c r="CK100" s="52">
        <v>0</v>
      </c>
      <c r="CL100" s="52">
        <v>0</v>
      </c>
      <c r="CM100" s="52">
        <v>0</v>
      </c>
      <c r="CN100" s="52">
        <v>0</v>
      </c>
      <c r="CO100" s="52">
        <v>0</v>
      </c>
      <c r="CP100" s="52">
        <v>0</v>
      </c>
      <c r="CQ100" s="52">
        <v>0</v>
      </c>
      <c r="CR100" s="52">
        <v>0</v>
      </c>
      <c r="CS100" s="52">
        <v>0</v>
      </c>
      <c r="CT100" s="52">
        <v>0</v>
      </c>
      <c r="CU100" s="52">
        <v>0</v>
      </c>
      <c r="CV100" s="52">
        <v>0</v>
      </c>
      <c r="CW100" s="52">
        <v>0</v>
      </c>
      <c r="CX100" s="52">
        <v>0</v>
      </c>
      <c r="CY100" s="52">
        <v>0</v>
      </c>
      <c r="CZ100" s="52">
        <v>0</v>
      </c>
      <c r="DA100" s="52">
        <v>0</v>
      </c>
      <c r="DB100" s="52">
        <v>0</v>
      </c>
      <c r="DC100" s="52">
        <v>0</v>
      </c>
      <c r="DD100" s="52">
        <v>0</v>
      </c>
      <c r="DE100" s="52">
        <v>0</v>
      </c>
      <c r="DF100" s="52">
        <v>0</v>
      </c>
      <c r="DG100" s="52">
        <v>0</v>
      </c>
      <c r="DH100" s="52">
        <v>0</v>
      </c>
      <c r="DI100" s="52">
        <v>0</v>
      </c>
      <c r="DJ100" s="52">
        <v>0</v>
      </c>
      <c r="DK100" s="52">
        <v>0</v>
      </c>
      <c r="DL100" s="60">
        <v>0</v>
      </c>
      <c r="DM100" s="43">
        <v>0</v>
      </c>
      <c r="DN100" s="43">
        <v>0</v>
      </c>
      <c r="DO100" s="43">
        <v>0</v>
      </c>
      <c r="DP100" s="43">
        <v>0</v>
      </c>
      <c r="DQ100" s="43">
        <v>0</v>
      </c>
      <c r="DR100" s="43">
        <v>0</v>
      </c>
      <c r="DS100" s="43">
        <v>0</v>
      </c>
      <c r="DT100" s="43">
        <v>0</v>
      </c>
      <c r="DU100" s="43">
        <v>0</v>
      </c>
      <c r="DV100" s="43">
        <v>0</v>
      </c>
      <c r="DW100" s="43">
        <v>0</v>
      </c>
      <c r="DX100" s="43">
        <v>0</v>
      </c>
      <c r="DY100" s="43">
        <v>0</v>
      </c>
    </row>
    <row r="101" s="43" customFormat="1" spans="1:129">
      <c r="A101" s="51"/>
      <c r="B101" s="52" t="s">
        <v>93</v>
      </c>
      <c r="C101" s="52">
        <v>0</v>
      </c>
      <c r="D101" s="52">
        <v>0</v>
      </c>
      <c r="E101" s="52">
        <v>0</v>
      </c>
      <c r="F101" s="52"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2">
        <v>0</v>
      </c>
      <c r="N101" s="52">
        <v>0</v>
      </c>
      <c r="O101" s="52">
        <v>0</v>
      </c>
      <c r="P101" s="52">
        <v>0</v>
      </c>
      <c r="Q101" s="52"/>
      <c r="R101" s="52"/>
      <c r="S101" s="52">
        <v>0</v>
      </c>
      <c r="T101" s="52">
        <v>0</v>
      </c>
      <c r="U101" s="52">
        <v>0</v>
      </c>
      <c r="V101" s="52">
        <v>0</v>
      </c>
      <c r="W101" s="52">
        <v>0</v>
      </c>
      <c r="X101" s="52">
        <v>0</v>
      </c>
      <c r="Y101" s="52">
        <v>0</v>
      </c>
      <c r="Z101" s="52">
        <v>0</v>
      </c>
      <c r="AA101" s="52">
        <v>0</v>
      </c>
      <c r="AB101" s="52">
        <v>0</v>
      </c>
      <c r="AC101" s="52">
        <v>0</v>
      </c>
      <c r="AD101" s="52">
        <v>0</v>
      </c>
      <c r="AE101" s="52">
        <v>0</v>
      </c>
      <c r="AF101" s="52">
        <v>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0</v>
      </c>
      <c r="AP101" s="52">
        <v>0</v>
      </c>
      <c r="AQ101" s="52">
        <v>0</v>
      </c>
      <c r="AR101" s="52">
        <v>0</v>
      </c>
      <c r="AS101" s="52"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2">
        <v>0</v>
      </c>
      <c r="BA101" s="52">
        <v>0</v>
      </c>
      <c r="BB101" s="52">
        <v>0</v>
      </c>
      <c r="BC101" s="52">
        <v>0</v>
      </c>
      <c r="BD101" s="52">
        <v>0</v>
      </c>
      <c r="BE101" s="52">
        <v>0</v>
      </c>
      <c r="BF101" s="52">
        <v>0</v>
      </c>
      <c r="BG101" s="52">
        <v>0</v>
      </c>
      <c r="BH101" s="52">
        <v>0</v>
      </c>
      <c r="BI101" s="52">
        <v>0</v>
      </c>
      <c r="BJ101" s="52">
        <v>0</v>
      </c>
      <c r="BK101" s="52">
        <v>0</v>
      </c>
      <c r="BL101" s="52">
        <v>0</v>
      </c>
      <c r="BM101" s="52">
        <v>0</v>
      </c>
      <c r="BN101" s="52">
        <v>0</v>
      </c>
      <c r="BO101" s="52">
        <v>0</v>
      </c>
      <c r="BP101" s="52">
        <v>0</v>
      </c>
      <c r="BQ101" s="52">
        <v>0</v>
      </c>
      <c r="BR101" s="52">
        <v>0</v>
      </c>
      <c r="BS101" s="52">
        <v>0</v>
      </c>
      <c r="BT101" s="52">
        <v>0</v>
      </c>
      <c r="BU101" s="52">
        <v>0</v>
      </c>
      <c r="BV101" s="52">
        <v>0</v>
      </c>
      <c r="BW101" s="52">
        <v>0</v>
      </c>
      <c r="BX101" s="52">
        <v>0</v>
      </c>
      <c r="BY101" s="52">
        <v>0</v>
      </c>
      <c r="BZ101" s="52">
        <v>0</v>
      </c>
      <c r="CA101" s="52">
        <v>0</v>
      </c>
      <c r="CB101" s="52">
        <v>0</v>
      </c>
      <c r="CC101" s="52">
        <v>0</v>
      </c>
      <c r="CD101" s="52">
        <v>0</v>
      </c>
      <c r="CE101" s="52">
        <v>0</v>
      </c>
      <c r="CF101" s="52">
        <v>0</v>
      </c>
      <c r="CG101" s="52">
        <v>0</v>
      </c>
      <c r="CH101" s="52">
        <v>0</v>
      </c>
      <c r="CI101" s="52">
        <v>0</v>
      </c>
      <c r="CJ101" s="52">
        <v>0</v>
      </c>
      <c r="CK101" s="52">
        <v>0</v>
      </c>
      <c r="CL101" s="52">
        <v>0</v>
      </c>
      <c r="CM101" s="52">
        <v>0</v>
      </c>
      <c r="CN101" s="52">
        <v>0</v>
      </c>
      <c r="CO101" s="52">
        <v>0</v>
      </c>
      <c r="CP101" s="52">
        <v>0</v>
      </c>
      <c r="CQ101" s="52">
        <v>0</v>
      </c>
      <c r="CR101" s="52">
        <v>0</v>
      </c>
      <c r="CS101" s="52">
        <v>0</v>
      </c>
      <c r="CT101" s="52">
        <v>0</v>
      </c>
      <c r="CU101" s="52">
        <v>0</v>
      </c>
      <c r="CV101" s="52">
        <v>0</v>
      </c>
      <c r="CW101" s="52">
        <v>0</v>
      </c>
      <c r="CX101" s="52">
        <v>0</v>
      </c>
      <c r="CY101" s="52">
        <v>0</v>
      </c>
      <c r="CZ101" s="52">
        <v>0</v>
      </c>
      <c r="DA101" s="52">
        <v>0</v>
      </c>
      <c r="DB101" s="52">
        <v>0</v>
      </c>
      <c r="DC101" s="52">
        <v>0</v>
      </c>
      <c r="DD101" s="52">
        <v>0</v>
      </c>
      <c r="DE101" s="52">
        <v>0</v>
      </c>
      <c r="DF101" s="52">
        <v>0</v>
      </c>
      <c r="DG101" s="52">
        <v>0</v>
      </c>
      <c r="DH101" s="52">
        <v>0</v>
      </c>
      <c r="DI101" s="52">
        <v>0</v>
      </c>
      <c r="DJ101" s="52">
        <v>0</v>
      </c>
      <c r="DK101" s="52">
        <v>0</v>
      </c>
      <c r="DL101" s="60">
        <v>0</v>
      </c>
      <c r="DM101" s="43">
        <v>0</v>
      </c>
      <c r="DN101" s="43">
        <v>0</v>
      </c>
      <c r="DO101" s="43">
        <v>0</v>
      </c>
      <c r="DP101" s="43">
        <v>0</v>
      </c>
      <c r="DQ101" s="43">
        <v>0</v>
      </c>
      <c r="DR101" s="43">
        <v>0</v>
      </c>
      <c r="DS101" s="43">
        <v>0</v>
      </c>
      <c r="DT101" s="43">
        <v>0</v>
      </c>
      <c r="DU101" s="43">
        <v>0</v>
      </c>
      <c r="DV101" s="43">
        <v>0</v>
      </c>
      <c r="DW101" s="43">
        <v>0</v>
      </c>
      <c r="DX101" s="43">
        <v>0</v>
      </c>
      <c r="DY101" s="43">
        <v>0</v>
      </c>
    </row>
    <row r="102" s="43" customFormat="1" spans="1:129">
      <c r="A102" s="51"/>
      <c r="B102" s="52" t="s">
        <v>94</v>
      </c>
      <c r="C102" s="52">
        <v>0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/>
      <c r="R102" s="52"/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  <c r="AJ102" s="52">
        <v>0</v>
      </c>
      <c r="AK102" s="52">
        <v>0</v>
      </c>
      <c r="AL102" s="52">
        <v>0</v>
      </c>
      <c r="AM102" s="52">
        <v>0</v>
      </c>
      <c r="AN102" s="52">
        <v>0</v>
      </c>
      <c r="AO102" s="52">
        <v>0</v>
      </c>
      <c r="AP102" s="52">
        <v>0</v>
      </c>
      <c r="AQ102" s="52">
        <v>0</v>
      </c>
      <c r="AR102" s="52">
        <v>0</v>
      </c>
      <c r="AS102" s="52"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2">
        <v>0</v>
      </c>
      <c r="BA102" s="52">
        <v>0</v>
      </c>
      <c r="BB102" s="52">
        <v>0</v>
      </c>
      <c r="BC102" s="52">
        <v>0</v>
      </c>
      <c r="BD102" s="52">
        <v>0</v>
      </c>
      <c r="BE102" s="52">
        <v>0</v>
      </c>
      <c r="BF102" s="52">
        <v>0</v>
      </c>
      <c r="BG102" s="52">
        <v>0</v>
      </c>
      <c r="BH102" s="52">
        <v>0</v>
      </c>
      <c r="BI102" s="52">
        <v>0</v>
      </c>
      <c r="BJ102" s="52">
        <v>0</v>
      </c>
      <c r="BK102" s="52">
        <v>0</v>
      </c>
      <c r="BL102" s="52">
        <v>0</v>
      </c>
      <c r="BM102" s="52">
        <v>0</v>
      </c>
      <c r="BN102" s="52">
        <v>0</v>
      </c>
      <c r="BO102" s="52">
        <v>0</v>
      </c>
      <c r="BP102" s="52">
        <v>0</v>
      </c>
      <c r="BQ102" s="52">
        <v>0</v>
      </c>
      <c r="BR102" s="52">
        <v>0</v>
      </c>
      <c r="BS102" s="52">
        <v>0</v>
      </c>
      <c r="BT102" s="52">
        <v>0</v>
      </c>
      <c r="BU102" s="52">
        <v>0</v>
      </c>
      <c r="BV102" s="52">
        <v>0</v>
      </c>
      <c r="BW102" s="52">
        <v>0</v>
      </c>
      <c r="BX102" s="52">
        <v>0</v>
      </c>
      <c r="BY102" s="52">
        <v>0</v>
      </c>
      <c r="BZ102" s="52">
        <v>0</v>
      </c>
      <c r="CA102" s="52">
        <v>0</v>
      </c>
      <c r="CB102" s="52">
        <v>0</v>
      </c>
      <c r="CC102" s="52">
        <v>0</v>
      </c>
      <c r="CD102" s="52">
        <v>0</v>
      </c>
      <c r="CE102" s="52">
        <v>0</v>
      </c>
      <c r="CF102" s="52">
        <v>0</v>
      </c>
      <c r="CG102" s="52">
        <v>0</v>
      </c>
      <c r="CH102" s="52">
        <v>0</v>
      </c>
      <c r="CI102" s="52">
        <v>0</v>
      </c>
      <c r="CJ102" s="52">
        <v>0</v>
      </c>
      <c r="CK102" s="52">
        <v>0</v>
      </c>
      <c r="CL102" s="52">
        <v>0</v>
      </c>
      <c r="CM102" s="52">
        <v>0</v>
      </c>
      <c r="CN102" s="52">
        <v>0</v>
      </c>
      <c r="CO102" s="52">
        <v>0</v>
      </c>
      <c r="CP102" s="52">
        <v>0</v>
      </c>
      <c r="CQ102" s="52">
        <v>0</v>
      </c>
      <c r="CR102" s="52">
        <v>0</v>
      </c>
      <c r="CS102" s="52">
        <v>0</v>
      </c>
      <c r="CT102" s="52">
        <v>0</v>
      </c>
      <c r="CU102" s="52">
        <v>0</v>
      </c>
      <c r="CV102" s="52">
        <v>0</v>
      </c>
      <c r="CW102" s="52">
        <v>0</v>
      </c>
      <c r="CX102" s="52">
        <v>0</v>
      </c>
      <c r="CY102" s="52">
        <v>0</v>
      </c>
      <c r="CZ102" s="52">
        <v>0</v>
      </c>
      <c r="DA102" s="52">
        <v>0</v>
      </c>
      <c r="DB102" s="52">
        <v>0</v>
      </c>
      <c r="DC102" s="52">
        <v>0</v>
      </c>
      <c r="DD102" s="52">
        <v>0</v>
      </c>
      <c r="DE102" s="52">
        <v>0</v>
      </c>
      <c r="DF102" s="52">
        <v>0</v>
      </c>
      <c r="DG102" s="52">
        <v>0</v>
      </c>
      <c r="DH102" s="52">
        <v>0</v>
      </c>
      <c r="DI102" s="52">
        <v>0</v>
      </c>
      <c r="DJ102" s="52">
        <v>0</v>
      </c>
      <c r="DK102" s="52">
        <v>0</v>
      </c>
      <c r="DL102" s="60">
        <v>0</v>
      </c>
      <c r="DM102" s="43">
        <v>0</v>
      </c>
      <c r="DN102" s="43">
        <v>0</v>
      </c>
      <c r="DO102" s="43">
        <v>0</v>
      </c>
      <c r="DP102" s="43">
        <v>0</v>
      </c>
      <c r="DQ102" s="43">
        <v>0</v>
      </c>
      <c r="DR102" s="43">
        <v>0</v>
      </c>
      <c r="DS102" s="43">
        <v>0</v>
      </c>
      <c r="DT102" s="43">
        <v>0</v>
      </c>
      <c r="DU102" s="43">
        <v>0</v>
      </c>
      <c r="DV102" s="43">
        <v>0</v>
      </c>
      <c r="DW102" s="43">
        <v>0</v>
      </c>
      <c r="DX102" s="43">
        <v>0</v>
      </c>
      <c r="DY102" s="43">
        <v>0</v>
      </c>
    </row>
    <row r="103" s="43" customFormat="1" spans="1:129">
      <c r="A103" s="51"/>
      <c r="B103" s="52" t="s">
        <v>95</v>
      </c>
      <c r="C103" s="52">
        <v>0</v>
      </c>
      <c r="D103" s="52">
        <v>0</v>
      </c>
      <c r="E103" s="52">
        <v>0</v>
      </c>
      <c r="F103" s="52"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2">
        <v>0</v>
      </c>
      <c r="N103" s="52">
        <v>0</v>
      </c>
      <c r="O103" s="52">
        <v>0</v>
      </c>
      <c r="P103" s="52">
        <v>0</v>
      </c>
      <c r="Q103" s="52"/>
      <c r="R103" s="52"/>
      <c r="S103" s="52">
        <v>0</v>
      </c>
      <c r="T103" s="52">
        <v>0</v>
      </c>
      <c r="U103" s="52">
        <v>0</v>
      </c>
      <c r="V103" s="52">
        <v>0</v>
      </c>
      <c r="W103" s="52">
        <v>0</v>
      </c>
      <c r="X103" s="52">
        <v>0</v>
      </c>
      <c r="Y103" s="52">
        <v>0</v>
      </c>
      <c r="Z103" s="52">
        <v>0</v>
      </c>
      <c r="AA103" s="52">
        <v>0</v>
      </c>
      <c r="AB103" s="52">
        <v>0</v>
      </c>
      <c r="AC103" s="52">
        <v>0</v>
      </c>
      <c r="AD103" s="52">
        <v>0</v>
      </c>
      <c r="AE103" s="52">
        <v>0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0</v>
      </c>
      <c r="AN103" s="52">
        <v>0</v>
      </c>
      <c r="AO103" s="52">
        <v>0</v>
      </c>
      <c r="AP103" s="52">
        <v>0</v>
      </c>
      <c r="AQ103" s="52">
        <v>0</v>
      </c>
      <c r="AR103" s="52">
        <v>0</v>
      </c>
      <c r="AS103" s="52"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2">
        <v>0</v>
      </c>
      <c r="BA103" s="52">
        <v>0</v>
      </c>
      <c r="BB103" s="52">
        <v>0</v>
      </c>
      <c r="BC103" s="52">
        <v>0</v>
      </c>
      <c r="BD103" s="52">
        <v>0</v>
      </c>
      <c r="BE103" s="52">
        <v>0</v>
      </c>
      <c r="BF103" s="52">
        <v>0</v>
      </c>
      <c r="BG103" s="52">
        <v>0</v>
      </c>
      <c r="BH103" s="52">
        <v>0</v>
      </c>
      <c r="BI103" s="52">
        <v>0</v>
      </c>
      <c r="BJ103" s="52">
        <v>0</v>
      </c>
      <c r="BK103" s="52">
        <v>0</v>
      </c>
      <c r="BL103" s="52">
        <v>0</v>
      </c>
      <c r="BM103" s="52">
        <v>0</v>
      </c>
      <c r="BN103" s="52">
        <v>0</v>
      </c>
      <c r="BO103" s="52">
        <v>0</v>
      </c>
      <c r="BP103" s="52">
        <v>0</v>
      </c>
      <c r="BQ103" s="52">
        <v>0</v>
      </c>
      <c r="BR103" s="52">
        <v>0</v>
      </c>
      <c r="BS103" s="52">
        <v>0</v>
      </c>
      <c r="BT103" s="52">
        <v>0</v>
      </c>
      <c r="BU103" s="52">
        <v>0</v>
      </c>
      <c r="BV103" s="52">
        <v>0</v>
      </c>
      <c r="BW103" s="52">
        <v>0</v>
      </c>
      <c r="BX103" s="52">
        <v>0</v>
      </c>
      <c r="BY103" s="52">
        <v>0</v>
      </c>
      <c r="BZ103" s="52">
        <v>0</v>
      </c>
      <c r="CA103" s="52">
        <v>0</v>
      </c>
      <c r="CB103" s="52">
        <v>0</v>
      </c>
      <c r="CC103" s="52">
        <v>0</v>
      </c>
      <c r="CD103" s="52">
        <v>0</v>
      </c>
      <c r="CE103" s="52">
        <v>0</v>
      </c>
      <c r="CF103" s="52">
        <v>0</v>
      </c>
      <c r="CG103" s="52">
        <v>0</v>
      </c>
      <c r="CH103" s="52">
        <v>0</v>
      </c>
      <c r="CI103" s="52">
        <v>0</v>
      </c>
      <c r="CJ103" s="52">
        <v>0</v>
      </c>
      <c r="CK103" s="52">
        <v>0</v>
      </c>
      <c r="CL103" s="52">
        <v>0</v>
      </c>
      <c r="CM103" s="52">
        <v>0</v>
      </c>
      <c r="CN103" s="52">
        <v>0</v>
      </c>
      <c r="CO103" s="52">
        <v>0</v>
      </c>
      <c r="CP103" s="52">
        <v>0</v>
      </c>
      <c r="CQ103" s="52">
        <v>0</v>
      </c>
      <c r="CR103" s="52">
        <v>0</v>
      </c>
      <c r="CS103" s="52">
        <v>0</v>
      </c>
      <c r="CT103" s="52">
        <v>0</v>
      </c>
      <c r="CU103" s="52">
        <v>0</v>
      </c>
      <c r="CV103" s="52">
        <v>0</v>
      </c>
      <c r="CW103" s="52">
        <v>0</v>
      </c>
      <c r="CX103" s="52">
        <v>0</v>
      </c>
      <c r="CY103" s="52">
        <v>0</v>
      </c>
      <c r="CZ103" s="52">
        <v>0</v>
      </c>
      <c r="DA103" s="52">
        <v>0</v>
      </c>
      <c r="DB103" s="52">
        <v>0</v>
      </c>
      <c r="DC103" s="52">
        <v>0</v>
      </c>
      <c r="DD103" s="52">
        <v>0</v>
      </c>
      <c r="DE103" s="52">
        <v>0</v>
      </c>
      <c r="DF103" s="52">
        <v>0</v>
      </c>
      <c r="DG103" s="52">
        <v>0</v>
      </c>
      <c r="DH103" s="52">
        <v>0</v>
      </c>
      <c r="DI103" s="52">
        <v>0</v>
      </c>
      <c r="DJ103" s="52">
        <v>0</v>
      </c>
      <c r="DK103" s="52">
        <v>0</v>
      </c>
      <c r="DL103" s="60">
        <v>0</v>
      </c>
      <c r="DM103" s="43">
        <v>0</v>
      </c>
      <c r="DN103" s="43">
        <v>0</v>
      </c>
      <c r="DO103" s="43">
        <v>0</v>
      </c>
      <c r="DP103" s="43">
        <v>0</v>
      </c>
      <c r="DQ103" s="43">
        <v>0</v>
      </c>
      <c r="DR103" s="43">
        <v>0</v>
      </c>
      <c r="DS103" s="43">
        <v>0</v>
      </c>
      <c r="DT103" s="43">
        <v>0</v>
      </c>
      <c r="DU103" s="43">
        <v>0</v>
      </c>
      <c r="DV103" s="43">
        <v>0</v>
      </c>
      <c r="DW103" s="43">
        <v>0</v>
      </c>
      <c r="DX103" s="43">
        <v>0</v>
      </c>
      <c r="DY103" s="43">
        <v>0</v>
      </c>
    </row>
    <row r="104" s="43" customFormat="1" spans="1:129">
      <c r="A104" s="51"/>
      <c r="B104" s="52" t="s">
        <v>96</v>
      </c>
      <c r="C104" s="52">
        <v>16000</v>
      </c>
      <c r="D104" s="52">
        <v>0</v>
      </c>
      <c r="E104" s="52">
        <v>0</v>
      </c>
      <c r="F104" s="52">
        <v>0</v>
      </c>
      <c r="G104" s="52">
        <v>0</v>
      </c>
      <c r="H104" s="52">
        <v>0</v>
      </c>
      <c r="I104" s="52">
        <v>16000</v>
      </c>
      <c r="J104" s="52">
        <v>0</v>
      </c>
      <c r="K104" s="52">
        <v>0</v>
      </c>
      <c r="L104" s="52">
        <v>0</v>
      </c>
      <c r="M104" s="52">
        <v>0</v>
      </c>
      <c r="N104" s="52">
        <v>0</v>
      </c>
      <c r="O104" s="52">
        <v>0</v>
      </c>
      <c r="P104" s="52">
        <v>0</v>
      </c>
      <c r="Q104" s="52"/>
      <c r="R104" s="52"/>
      <c r="S104" s="52">
        <v>0</v>
      </c>
      <c r="T104" s="52">
        <v>0</v>
      </c>
      <c r="U104" s="52">
        <v>0</v>
      </c>
      <c r="V104" s="52">
        <v>0</v>
      </c>
      <c r="W104" s="52">
        <v>0</v>
      </c>
      <c r="X104" s="52">
        <v>0</v>
      </c>
      <c r="Y104" s="52">
        <v>0</v>
      </c>
      <c r="Z104" s="52">
        <v>0</v>
      </c>
      <c r="AA104" s="52">
        <v>0</v>
      </c>
      <c r="AB104" s="52">
        <v>0</v>
      </c>
      <c r="AC104" s="52">
        <v>0</v>
      </c>
      <c r="AD104" s="52">
        <v>0</v>
      </c>
      <c r="AE104" s="52">
        <v>0</v>
      </c>
      <c r="AF104" s="52">
        <v>0</v>
      </c>
      <c r="AG104" s="52">
        <v>0</v>
      </c>
      <c r="AH104" s="52">
        <v>0</v>
      </c>
      <c r="AI104" s="52">
        <v>0</v>
      </c>
      <c r="AJ104" s="52">
        <v>0</v>
      </c>
      <c r="AK104" s="52">
        <v>0</v>
      </c>
      <c r="AL104" s="52">
        <v>0</v>
      </c>
      <c r="AM104" s="52">
        <v>0</v>
      </c>
      <c r="AN104" s="52">
        <v>0</v>
      </c>
      <c r="AO104" s="52">
        <v>0</v>
      </c>
      <c r="AP104" s="52">
        <v>0</v>
      </c>
      <c r="AQ104" s="52">
        <v>0</v>
      </c>
      <c r="AR104" s="52">
        <v>0</v>
      </c>
      <c r="AS104" s="52"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2">
        <v>0</v>
      </c>
      <c r="BA104" s="52">
        <v>0</v>
      </c>
      <c r="BB104" s="52">
        <v>0</v>
      </c>
      <c r="BC104" s="52">
        <v>0</v>
      </c>
      <c r="BD104" s="52">
        <v>0</v>
      </c>
      <c r="BE104" s="52">
        <v>0</v>
      </c>
      <c r="BF104" s="52">
        <v>0</v>
      </c>
      <c r="BG104" s="52">
        <v>0</v>
      </c>
      <c r="BH104" s="52">
        <v>0</v>
      </c>
      <c r="BI104" s="52">
        <v>0</v>
      </c>
      <c r="BJ104" s="52">
        <v>0</v>
      </c>
      <c r="BK104" s="52">
        <v>0</v>
      </c>
      <c r="BL104" s="52">
        <v>0</v>
      </c>
      <c r="BM104" s="52">
        <v>0</v>
      </c>
      <c r="BN104" s="52">
        <v>0</v>
      </c>
      <c r="BO104" s="52">
        <v>0</v>
      </c>
      <c r="BP104" s="52">
        <v>0</v>
      </c>
      <c r="BQ104" s="52">
        <v>0</v>
      </c>
      <c r="BR104" s="52">
        <v>0</v>
      </c>
      <c r="BS104" s="52">
        <v>0</v>
      </c>
      <c r="BT104" s="52">
        <v>0</v>
      </c>
      <c r="BU104" s="52">
        <v>0</v>
      </c>
      <c r="BV104" s="52">
        <v>0</v>
      </c>
      <c r="BW104" s="52">
        <v>0</v>
      </c>
      <c r="BX104" s="52">
        <v>0</v>
      </c>
      <c r="BY104" s="52">
        <v>0</v>
      </c>
      <c r="BZ104" s="52">
        <v>0</v>
      </c>
      <c r="CA104" s="52">
        <v>0</v>
      </c>
      <c r="CB104" s="52">
        <v>0</v>
      </c>
      <c r="CC104" s="52">
        <v>0</v>
      </c>
      <c r="CD104" s="52">
        <v>0</v>
      </c>
      <c r="CE104" s="52">
        <v>0</v>
      </c>
      <c r="CF104" s="52">
        <v>0</v>
      </c>
      <c r="CG104" s="52">
        <v>0</v>
      </c>
      <c r="CH104" s="52">
        <v>0</v>
      </c>
      <c r="CI104" s="52">
        <v>0</v>
      </c>
      <c r="CJ104" s="52">
        <v>0</v>
      </c>
      <c r="CK104" s="52">
        <v>0</v>
      </c>
      <c r="CL104" s="52">
        <v>0</v>
      </c>
      <c r="CM104" s="52">
        <v>0</v>
      </c>
      <c r="CN104" s="52">
        <v>0</v>
      </c>
      <c r="CO104" s="52">
        <v>0</v>
      </c>
      <c r="CP104" s="52">
        <v>0</v>
      </c>
      <c r="CQ104" s="52">
        <v>0</v>
      </c>
      <c r="CR104" s="52">
        <v>0</v>
      </c>
      <c r="CS104" s="52">
        <v>0</v>
      </c>
      <c r="CT104" s="52">
        <v>0</v>
      </c>
      <c r="CU104" s="52">
        <v>0</v>
      </c>
      <c r="CV104" s="52">
        <v>0</v>
      </c>
      <c r="CW104" s="52">
        <v>0</v>
      </c>
      <c r="CX104" s="52">
        <v>0</v>
      </c>
      <c r="CY104" s="52">
        <v>0</v>
      </c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>
        <v>0</v>
      </c>
      <c r="DH104" s="52">
        <v>0</v>
      </c>
      <c r="DI104" s="52">
        <v>0</v>
      </c>
      <c r="DJ104" s="52">
        <v>0</v>
      </c>
      <c r="DK104" s="52">
        <v>0</v>
      </c>
      <c r="DL104" s="60">
        <v>0</v>
      </c>
      <c r="DM104" s="43">
        <v>0</v>
      </c>
      <c r="DN104" s="43">
        <v>0</v>
      </c>
      <c r="DO104" s="43">
        <v>0</v>
      </c>
      <c r="DP104" s="43">
        <v>0</v>
      </c>
      <c r="DQ104" s="43">
        <v>0</v>
      </c>
      <c r="DR104" s="43">
        <v>0</v>
      </c>
      <c r="DS104" s="43">
        <v>0</v>
      </c>
      <c r="DT104" s="43">
        <v>0</v>
      </c>
      <c r="DU104" s="43">
        <v>0</v>
      </c>
      <c r="DV104" s="43">
        <v>0</v>
      </c>
      <c r="DW104" s="43">
        <v>0</v>
      </c>
      <c r="DX104" s="43">
        <v>0</v>
      </c>
      <c r="DY104" s="43">
        <v>0</v>
      </c>
    </row>
    <row r="105" s="45" customFormat="1" spans="1:129">
      <c r="A105" s="51"/>
      <c r="B105" s="53" t="s">
        <v>97</v>
      </c>
      <c r="C105" s="59">
        <v>22885545.08</v>
      </c>
      <c r="D105" s="59">
        <v>3979153.01</v>
      </c>
      <c r="E105" s="59">
        <v>1264.88</v>
      </c>
      <c r="F105" s="59">
        <v>0</v>
      </c>
      <c r="G105" s="59">
        <v>0</v>
      </c>
      <c r="H105" s="59">
        <v>0</v>
      </c>
      <c r="I105" s="52">
        <v>16000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/>
      <c r="R105" s="59"/>
      <c r="S105" s="59">
        <v>0</v>
      </c>
      <c r="T105" s="59">
        <v>52405.51</v>
      </c>
      <c r="U105" s="52">
        <v>14337182.04</v>
      </c>
      <c r="V105" s="52">
        <v>424063.84</v>
      </c>
      <c r="W105" s="52">
        <v>3879706.06</v>
      </c>
      <c r="X105" s="52">
        <v>195769.74</v>
      </c>
      <c r="Y105" s="52">
        <v>6866.18</v>
      </c>
      <c r="Z105" s="59">
        <v>350807.39</v>
      </c>
      <c r="AA105" s="52">
        <v>36889.72</v>
      </c>
      <c r="AB105" s="59">
        <v>-2684.97</v>
      </c>
      <c r="AC105" s="59">
        <v>32185.52</v>
      </c>
      <c r="AD105" s="59">
        <v>26401.25</v>
      </c>
      <c r="AE105" s="59">
        <v>5669.59</v>
      </c>
      <c r="AF105" s="59">
        <v>1199719.33</v>
      </c>
      <c r="AG105" s="59">
        <v>46197.38</v>
      </c>
      <c r="AH105" s="59">
        <v>1326194.69</v>
      </c>
      <c r="AI105" s="59">
        <v>1275523.82</v>
      </c>
      <c r="AJ105" s="59">
        <v>31684.23</v>
      </c>
      <c r="AK105" s="59">
        <v>78766.76</v>
      </c>
      <c r="AL105" s="59">
        <v>85318.75</v>
      </c>
      <c r="AM105" s="59">
        <v>22486.01</v>
      </c>
      <c r="AN105" s="59">
        <v>552066.99</v>
      </c>
      <c r="AO105" s="59">
        <v>0</v>
      </c>
      <c r="AP105" s="59">
        <v>0</v>
      </c>
      <c r="AQ105" s="59">
        <v>8482419.64</v>
      </c>
      <c r="AR105" s="59">
        <v>14979.47</v>
      </c>
      <c r="AS105" s="59">
        <v>134999.57</v>
      </c>
      <c r="AT105" s="59">
        <v>640167.36</v>
      </c>
      <c r="AU105" s="52">
        <v>4490063</v>
      </c>
      <c r="AV105" s="59">
        <v>216310.91</v>
      </c>
      <c r="AW105" s="59">
        <v>198183.28</v>
      </c>
      <c r="AX105" s="59">
        <v>241373.1</v>
      </c>
      <c r="AY105" s="59">
        <v>153504.9</v>
      </c>
      <c r="AZ105" s="59">
        <v>258272.7</v>
      </c>
      <c r="BA105" s="59">
        <v>203416.19</v>
      </c>
      <c r="BB105" s="59">
        <v>74578.09</v>
      </c>
      <c r="BC105" s="59">
        <v>221076.78</v>
      </c>
      <c r="BD105" s="59">
        <v>74364.15</v>
      </c>
      <c r="BE105" s="59">
        <v>52922.64</v>
      </c>
      <c r="BF105" s="59">
        <v>149079.45</v>
      </c>
      <c r="BG105" s="59">
        <v>111213.02</v>
      </c>
      <c r="BH105" s="59">
        <v>32525.19</v>
      </c>
      <c r="BI105" s="59">
        <v>87279.68</v>
      </c>
      <c r="BJ105" s="59">
        <v>107380.94</v>
      </c>
      <c r="BK105" s="59">
        <v>98999.08</v>
      </c>
      <c r="BL105" s="59">
        <v>134135.96</v>
      </c>
      <c r="BM105" s="59">
        <v>51147.19</v>
      </c>
      <c r="BN105" s="59">
        <v>48038.19</v>
      </c>
      <c r="BO105" s="59">
        <v>93516.12</v>
      </c>
      <c r="BP105" s="59">
        <v>98477.62</v>
      </c>
      <c r="BQ105" s="59">
        <v>107015.3</v>
      </c>
      <c r="BR105" s="59">
        <v>32672.79</v>
      </c>
      <c r="BS105" s="59">
        <v>59457.61</v>
      </c>
      <c r="BT105" s="59">
        <v>52485.49</v>
      </c>
      <c r="BU105" s="59">
        <v>51625.69</v>
      </c>
      <c r="BV105" s="59">
        <v>56411.33</v>
      </c>
      <c r="BW105" s="59">
        <v>44193.89</v>
      </c>
      <c r="BX105" s="59">
        <v>42382.38</v>
      </c>
      <c r="BY105" s="59">
        <v>34517.65</v>
      </c>
      <c r="BZ105" s="59">
        <v>17714.53</v>
      </c>
      <c r="CA105" s="59">
        <v>11487.98</v>
      </c>
      <c r="CB105" s="59">
        <v>30615.28</v>
      </c>
      <c r="CC105" s="59">
        <v>27124.26</v>
      </c>
      <c r="CD105" s="59">
        <v>42946.06</v>
      </c>
      <c r="CE105" s="59">
        <v>187028.21</v>
      </c>
      <c r="CF105" s="59">
        <v>17951.77</v>
      </c>
      <c r="CG105" s="59">
        <v>9097.47</v>
      </c>
      <c r="CH105" s="59">
        <v>6134.05</v>
      </c>
      <c r="CI105" s="59">
        <v>19605.47</v>
      </c>
      <c r="CJ105" s="59">
        <v>18356.2</v>
      </c>
      <c r="CK105" s="59">
        <v>19158</v>
      </c>
      <c r="CL105" s="59">
        <v>52953.29</v>
      </c>
      <c r="CM105" s="59">
        <v>15633.36</v>
      </c>
      <c r="CN105" s="59">
        <v>10770.49</v>
      </c>
      <c r="CO105" s="59">
        <v>20863.3</v>
      </c>
      <c r="CP105" s="59">
        <v>28493.18</v>
      </c>
      <c r="CQ105" s="59">
        <v>21642.91</v>
      </c>
      <c r="CR105" s="59">
        <v>23411.37</v>
      </c>
      <c r="CS105" s="59">
        <v>59370.66</v>
      </c>
      <c r="CT105" s="59">
        <v>3375.63</v>
      </c>
      <c r="CU105" s="59">
        <v>20690.12</v>
      </c>
      <c r="CV105" s="59">
        <v>11755.1</v>
      </c>
      <c r="CW105" s="59">
        <v>29609.58</v>
      </c>
      <c r="CX105" s="59">
        <v>3212.25</v>
      </c>
      <c r="CY105" s="59">
        <v>18671.73</v>
      </c>
      <c r="CZ105" s="59">
        <v>10772.07</v>
      </c>
      <c r="DA105" s="59">
        <v>152169.63</v>
      </c>
      <c r="DB105" s="59">
        <v>14079.57</v>
      </c>
      <c r="DC105" s="59">
        <v>16637.01</v>
      </c>
      <c r="DD105" s="59">
        <v>18742.43</v>
      </c>
      <c r="DE105" s="59">
        <v>25552.65</v>
      </c>
      <c r="DF105" s="59">
        <v>16841.69</v>
      </c>
      <c r="DG105" s="59">
        <v>35097.02</v>
      </c>
      <c r="DH105" s="59">
        <v>17236.84</v>
      </c>
      <c r="DI105" s="59">
        <v>14994.13</v>
      </c>
      <c r="DJ105" s="59">
        <v>28717.74</v>
      </c>
      <c r="DK105" s="59">
        <v>4916.19</v>
      </c>
      <c r="DL105" s="61">
        <v>10742.64</v>
      </c>
      <c r="DM105" s="62">
        <v>31557.53</v>
      </c>
      <c r="DN105" s="62">
        <v>1907.3</v>
      </c>
      <c r="DO105" s="62">
        <v>16540.43</v>
      </c>
      <c r="DP105" s="62">
        <v>8053.93</v>
      </c>
      <c r="DQ105" s="62">
        <v>48922.17</v>
      </c>
      <c r="DR105" s="62">
        <v>28188.82</v>
      </c>
      <c r="DS105" s="62">
        <v>17662.62</v>
      </c>
      <c r="DT105" s="62">
        <v>7587.61</v>
      </c>
      <c r="DU105" s="62">
        <v>9675.75</v>
      </c>
      <c r="DV105" s="62">
        <v>11021.04</v>
      </c>
      <c r="DW105" s="62">
        <v>4476.38</v>
      </c>
      <c r="DX105" s="62">
        <v>11905.75</v>
      </c>
      <c r="DY105" s="62">
        <v>11834.5</v>
      </c>
    </row>
    <row r="106" s="43" customFormat="1" spans="1:129">
      <c r="A106" s="51" t="s">
        <v>98</v>
      </c>
      <c r="B106" s="52" t="s">
        <v>99</v>
      </c>
      <c r="C106" s="52">
        <v>13469497.96</v>
      </c>
      <c r="D106" s="52">
        <v>0</v>
      </c>
      <c r="E106" s="52">
        <v>401297.58</v>
      </c>
      <c r="F106" s="52">
        <v>36605.28</v>
      </c>
      <c r="G106" s="52">
        <v>21033.33</v>
      </c>
      <c r="H106" s="52">
        <v>102666.67</v>
      </c>
      <c r="I106" s="52">
        <v>317287.02</v>
      </c>
      <c r="J106" s="52">
        <v>212466.19</v>
      </c>
      <c r="K106" s="52">
        <v>239549.36</v>
      </c>
      <c r="L106" s="52">
        <v>462120.93</v>
      </c>
      <c r="M106" s="52">
        <v>123985.54</v>
      </c>
      <c r="N106" s="52">
        <v>194682.71</v>
      </c>
      <c r="O106" s="52">
        <v>148575.86</v>
      </c>
      <c r="P106" s="52">
        <v>140790.84</v>
      </c>
      <c r="Q106" s="52"/>
      <c r="R106" s="52"/>
      <c r="S106" s="52">
        <v>141685.83</v>
      </c>
      <c r="T106" s="52">
        <v>176285.64</v>
      </c>
      <c r="U106" s="52">
        <v>7139737.28</v>
      </c>
      <c r="V106" s="52">
        <v>856127.61</v>
      </c>
      <c r="W106" s="52">
        <v>2167822.85</v>
      </c>
      <c r="X106" s="52">
        <v>586777.44</v>
      </c>
      <c r="Y106" s="52">
        <v>123508.06</v>
      </c>
      <c r="Z106" s="52">
        <v>219202.55</v>
      </c>
      <c r="AA106" s="52">
        <v>79417.33</v>
      </c>
      <c r="AB106" s="52">
        <v>316237</v>
      </c>
      <c r="AC106" s="52">
        <v>117762.67</v>
      </c>
      <c r="AD106" s="52">
        <v>162254.67</v>
      </c>
      <c r="AE106" s="52">
        <v>60833.33</v>
      </c>
      <c r="AF106" s="52">
        <v>583466.69</v>
      </c>
      <c r="AG106" s="52">
        <v>910848.5</v>
      </c>
      <c r="AH106" s="52">
        <v>203086.33</v>
      </c>
      <c r="AI106" s="52">
        <v>247333.33</v>
      </c>
      <c r="AJ106" s="52">
        <v>237679.96</v>
      </c>
      <c r="AK106" s="52">
        <v>152236.11</v>
      </c>
      <c r="AL106" s="52">
        <v>196861.37</v>
      </c>
      <c r="AM106" s="52">
        <v>237583.34</v>
      </c>
      <c r="AN106" s="52">
        <v>390833.33</v>
      </c>
      <c r="AO106" s="52">
        <v>216779.85</v>
      </c>
      <c r="AP106" s="52">
        <v>210814.81</v>
      </c>
      <c r="AQ106" s="52">
        <v>300682.24</v>
      </c>
      <c r="AR106" s="52">
        <v>69426.67</v>
      </c>
      <c r="AS106" s="52">
        <v>91128.33</v>
      </c>
      <c r="AT106" s="52">
        <v>216186.85</v>
      </c>
      <c r="AU106" s="52">
        <v>5406301.86</v>
      </c>
      <c r="AV106" s="52">
        <v>202809.73</v>
      </c>
      <c r="AW106" s="52">
        <v>215094.35</v>
      </c>
      <c r="AX106" s="52">
        <v>238945.85</v>
      </c>
      <c r="AY106" s="52">
        <v>191751.97</v>
      </c>
      <c r="AZ106" s="52">
        <v>206181.17</v>
      </c>
      <c r="BA106" s="52">
        <v>191372.04</v>
      </c>
      <c r="BB106" s="52">
        <v>70432.83</v>
      </c>
      <c r="BC106" s="52">
        <v>205309.18</v>
      </c>
      <c r="BD106" s="52">
        <v>136830.03</v>
      </c>
      <c r="BE106" s="52">
        <v>122671.25</v>
      </c>
      <c r="BF106" s="52">
        <v>146117.82</v>
      </c>
      <c r="BG106" s="52">
        <v>145906.37</v>
      </c>
      <c r="BH106" s="52">
        <v>107960.1</v>
      </c>
      <c r="BI106" s="52">
        <v>87201.9</v>
      </c>
      <c r="BJ106" s="52">
        <v>115558.49</v>
      </c>
      <c r="BK106" s="52">
        <v>107350.37</v>
      </c>
      <c r="BL106" s="52">
        <v>93296.7</v>
      </c>
      <c r="BM106" s="52">
        <v>54078.02</v>
      </c>
      <c r="BN106" s="52">
        <v>58192.18</v>
      </c>
      <c r="BO106" s="52">
        <v>73992.6</v>
      </c>
      <c r="BP106" s="52">
        <v>127322.32</v>
      </c>
      <c r="BQ106" s="52">
        <v>64085.27</v>
      </c>
      <c r="BR106" s="52">
        <v>46960.73</v>
      </c>
      <c r="BS106" s="52">
        <v>60619.9</v>
      </c>
      <c r="BT106" s="52">
        <v>63198.58</v>
      </c>
      <c r="BU106" s="52">
        <v>60971.65</v>
      </c>
      <c r="BV106" s="52">
        <v>68805.2</v>
      </c>
      <c r="BW106" s="52">
        <v>45761.05</v>
      </c>
      <c r="BX106" s="52">
        <v>104448.31</v>
      </c>
      <c r="BY106" s="52">
        <v>32232.35</v>
      </c>
      <c r="BZ106" s="52">
        <v>34052.35</v>
      </c>
      <c r="CA106" s="52">
        <v>21079.9</v>
      </c>
      <c r="CB106" s="52">
        <v>41507.5</v>
      </c>
      <c r="CC106" s="52">
        <v>62536.95</v>
      </c>
      <c r="CD106" s="52">
        <v>75166.93</v>
      </c>
      <c r="CE106" s="52">
        <v>90249.88</v>
      </c>
      <c r="CF106" s="52">
        <v>30179.52</v>
      </c>
      <c r="CG106" s="52">
        <v>45155.48</v>
      </c>
      <c r="CH106" s="52">
        <v>21499.05</v>
      </c>
      <c r="CI106" s="52">
        <v>27243.67</v>
      </c>
      <c r="CJ106" s="52">
        <v>22378.35</v>
      </c>
      <c r="CK106" s="52">
        <v>54492.7</v>
      </c>
      <c r="CL106" s="52">
        <v>40628</v>
      </c>
      <c r="CM106" s="52">
        <v>59775.88</v>
      </c>
      <c r="CN106" s="52">
        <v>42208</v>
      </c>
      <c r="CO106" s="52">
        <v>35993.6</v>
      </c>
      <c r="CP106" s="52">
        <v>47979.64</v>
      </c>
      <c r="CQ106" s="52">
        <v>23322.38</v>
      </c>
      <c r="CR106" s="52">
        <v>39812</v>
      </c>
      <c r="CS106" s="52">
        <v>49742.85</v>
      </c>
      <c r="CT106" s="52">
        <v>25807.2</v>
      </c>
      <c r="CU106" s="52">
        <v>33594.28</v>
      </c>
      <c r="CV106" s="52">
        <v>26016.2</v>
      </c>
      <c r="CW106" s="52">
        <v>38294.16</v>
      </c>
      <c r="CX106" s="52">
        <v>21206.35</v>
      </c>
      <c r="CY106" s="52">
        <v>37639</v>
      </c>
      <c r="CZ106" s="52">
        <v>48474.35</v>
      </c>
      <c r="DA106" s="52">
        <v>40773.06</v>
      </c>
      <c r="DB106" s="52">
        <v>49766.85</v>
      </c>
      <c r="DC106" s="52">
        <v>59198.3</v>
      </c>
      <c r="DD106" s="52">
        <v>39534.95</v>
      </c>
      <c r="DE106" s="52">
        <v>42415.3</v>
      </c>
      <c r="DF106" s="52">
        <v>35062.5</v>
      </c>
      <c r="DG106" s="52">
        <v>69669.84</v>
      </c>
      <c r="DH106" s="52">
        <v>34260.44</v>
      </c>
      <c r="DI106" s="52">
        <v>40886.48</v>
      </c>
      <c r="DJ106" s="52">
        <v>39480.45</v>
      </c>
      <c r="DK106" s="52">
        <v>25893.14</v>
      </c>
      <c r="DL106" s="60">
        <v>27653</v>
      </c>
      <c r="DM106" s="43">
        <v>47888.5</v>
      </c>
      <c r="DN106" s="43">
        <v>14695</v>
      </c>
      <c r="DO106" s="43">
        <v>50375.2</v>
      </c>
      <c r="DP106" s="43">
        <v>39800</v>
      </c>
      <c r="DQ106" s="43">
        <v>61999</v>
      </c>
      <c r="DR106" s="43">
        <v>24123.2</v>
      </c>
      <c r="DS106" s="43">
        <v>20897.47</v>
      </c>
      <c r="DT106" s="43">
        <v>19747</v>
      </c>
      <c r="DU106" s="43">
        <v>19101.2</v>
      </c>
      <c r="DV106" s="43">
        <v>15929</v>
      </c>
      <c r="DW106" s="43">
        <v>11450</v>
      </c>
      <c r="DX106" s="43">
        <v>18971.5</v>
      </c>
      <c r="DY106" s="43">
        <v>15236</v>
      </c>
    </row>
    <row r="107" s="43" customFormat="1" spans="1:129">
      <c r="A107" s="51"/>
      <c r="B107" s="52" t="s">
        <v>100</v>
      </c>
      <c r="C107" s="52">
        <v>0</v>
      </c>
      <c r="D107" s="52">
        <v>0</v>
      </c>
      <c r="E107" s="52">
        <v>0</v>
      </c>
      <c r="F107" s="52"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2">
        <v>0</v>
      </c>
      <c r="N107" s="52">
        <v>0</v>
      </c>
      <c r="O107" s="52">
        <v>0</v>
      </c>
      <c r="P107" s="52">
        <v>0</v>
      </c>
      <c r="Q107" s="52"/>
      <c r="R107" s="52"/>
      <c r="S107" s="52">
        <v>0</v>
      </c>
      <c r="T107" s="52">
        <v>0</v>
      </c>
      <c r="U107" s="52">
        <v>0</v>
      </c>
      <c r="V107" s="52">
        <v>0</v>
      </c>
      <c r="W107" s="52">
        <v>0</v>
      </c>
      <c r="X107" s="52">
        <v>0</v>
      </c>
      <c r="Y107" s="52">
        <v>0</v>
      </c>
      <c r="Z107" s="52">
        <v>0</v>
      </c>
      <c r="AA107" s="52">
        <v>0</v>
      </c>
      <c r="AB107" s="52">
        <v>0</v>
      </c>
      <c r="AC107" s="52">
        <v>0</v>
      </c>
      <c r="AD107" s="52">
        <v>0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0</v>
      </c>
      <c r="AM107" s="52">
        <v>0</v>
      </c>
      <c r="AN107" s="52">
        <v>0</v>
      </c>
      <c r="AO107" s="52">
        <v>0</v>
      </c>
      <c r="AP107" s="52">
        <v>0</v>
      </c>
      <c r="AQ107" s="52">
        <v>0</v>
      </c>
      <c r="AR107" s="52">
        <v>0</v>
      </c>
      <c r="AS107" s="52"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2">
        <v>0</v>
      </c>
      <c r="BA107" s="52">
        <v>0</v>
      </c>
      <c r="BB107" s="52">
        <v>0</v>
      </c>
      <c r="BC107" s="52">
        <v>0</v>
      </c>
      <c r="BD107" s="52">
        <v>0</v>
      </c>
      <c r="BE107" s="52">
        <v>0</v>
      </c>
      <c r="BF107" s="52">
        <v>0</v>
      </c>
      <c r="BG107" s="52">
        <v>0</v>
      </c>
      <c r="BH107" s="52">
        <v>0</v>
      </c>
      <c r="BI107" s="52">
        <v>0</v>
      </c>
      <c r="BJ107" s="52">
        <v>0</v>
      </c>
      <c r="BK107" s="52">
        <v>0</v>
      </c>
      <c r="BL107" s="52">
        <v>0</v>
      </c>
      <c r="BM107" s="52">
        <v>0</v>
      </c>
      <c r="BN107" s="52">
        <v>0</v>
      </c>
      <c r="BO107" s="52">
        <v>0</v>
      </c>
      <c r="BP107" s="52">
        <v>0</v>
      </c>
      <c r="BQ107" s="52">
        <v>0</v>
      </c>
      <c r="BR107" s="52">
        <v>0</v>
      </c>
      <c r="BS107" s="52">
        <v>0</v>
      </c>
      <c r="BT107" s="52">
        <v>0</v>
      </c>
      <c r="BU107" s="52">
        <v>0</v>
      </c>
      <c r="BV107" s="52">
        <v>0</v>
      </c>
      <c r="BW107" s="52">
        <v>0</v>
      </c>
      <c r="BX107" s="52">
        <v>0</v>
      </c>
      <c r="BY107" s="52">
        <v>0</v>
      </c>
      <c r="BZ107" s="52">
        <v>0</v>
      </c>
      <c r="CA107" s="52">
        <v>0</v>
      </c>
      <c r="CB107" s="52">
        <v>0</v>
      </c>
      <c r="CC107" s="52">
        <v>0</v>
      </c>
      <c r="CD107" s="52">
        <v>0</v>
      </c>
      <c r="CE107" s="52">
        <v>0</v>
      </c>
      <c r="CF107" s="52">
        <v>0</v>
      </c>
      <c r="CG107" s="52">
        <v>0</v>
      </c>
      <c r="CH107" s="52">
        <v>0</v>
      </c>
      <c r="CI107" s="52">
        <v>0</v>
      </c>
      <c r="CJ107" s="52">
        <v>0</v>
      </c>
      <c r="CK107" s="52">
        <v>0</v>
      </c>
      <c r="CL107" s="52">
        <v>0</v>
      </c>
      <c r="CM107" s="52">
        <v>0</v>
      </c>
      <c r="CN107" s="52">
        <v>0</v>
      </c>
      <c r="CO107" s="52">
        <v>0</v>
      </c>
      <c r="CP107" s="52">
        <v>0</v>
      </c>
      <c r="CQ107" s="52">
        <v>0</v>
      </c>
      <c r="CR107" s="52">
        <v>0</v>
      </c>
      <c r="CS107" s="52">
        <v>0</v>
      </c>
      <c r="CT107" s="52">
        <v>0</v>
      </c>
      <c r="CU107" s="52">
        <v>0</v>
      </c>
      <c r="CV107" s="52">
        <v>0</v>
      </c>
      <c r="CW107" s="52">
        <v>0</v>
      </c>
      <c r="CX107" s="52">
        <v>0</v>
      </c>
      <c r="CY107" s="52">
        <v>0</v>
      </c>
      <c r="CZ107" s="52">
        <v>0</v>
      </c>
      <c r="DA107" s="52">
        <v>0</v>
      </c>
      <c r="DB107" s="52">
        <v>0</v>
      </c>
      <c r="DC107" s="52">
        <v>0</v>
      </c>
      <c r="DD107" s="52">
        <v>0</v>
      </c>
      <c r="DE107" s="52">
        <v>0</v>
      </c>
      <c r="DF107" s="52">
        <v>0</v>
      </c>
      <c r="DG107" s="52">
        <v>0</v>
      </c>
      <c r="DH107" s="52">
        <v>0</v>
      </c>
      <c r="DI107" s="52">
        <v>0</v>
      </c>
      <c r="DJ107" s="52">
        <v>0</v>
      </c>
      <c r="DK107" s="52">
        <v>0</v>
      </c>
      <c r="DL107" s="60">
        <v>0</v>
      </c>
      <c r="DM107" s="43">
        <v>0</v>
      </c>
      <c r="DN107" s="43">
        <v>0</v>
      </c>
      <c r="DO107" s="43">
        <v>0</v>
      </c>
      <c r="DP107" s="43">
        <v>0</v>
      </c>
      <c r="DQ107" s="43">
        <v>0</v>
      </c>
      <c r="DR107" s="43">
        <v>0</v>
      </c>
      <c r="DS107" s="43">
        <v>0</v>
      </c>
      <c r="DT107" s="43">
        <v>0</v>
      </c>
      <c r="DU107" s="43">
        <v>0</v>
      </c>
      <c r="DV107" s="43">
        <v>0</v>
      </c>
      <c r="DW107" s="43">
        <v>0</v>
      </c>
      <c r="DX107" s="43">
        <v>0</v>
      </c>
      <c r="DY107" s="43">
        <v>0</v>
      </c>
    </row>
    <row r="108" s="43" customFormat="1" spans="1:129">
      <c r="A108" s="51"/>
      <c r="B108" s="52" t="s">
        <v>101</v>
      </c>
      <c r="C108" s="52">
        <v>2102664.84</v>
      </c>
      <c r="D108" s="52">
        <v>0</v>
      </c>
      <c r="E108" s="52">
        <v>28200</v>
      </c>
      <c r="F108" s="52">
        <v>7250</v>
      </c>
      <c r="G108" s="52">
        <v>1500</v>
      </c>
      <c r="H108" s="52">
        <v>9500</v>
      </c>
      <c r="I108" s="52">
        <v>35600</v>
      </c>
      <c r="J108" s="52">
        <v>24815</v>
      </c>
      <c r="K108" s="52">
        <v>38217.27</v>
      </c>
      <c r="L108" s="52">
        <v>59729</v>
      </c>
      <c r="M108" s="52">
        <v>14600</v>
      </c>
      <c r="N108" s="52">
        <v>42100</v>
      </c>
      <c r="O108" s="52">
        <v>18943.4</v>
      </c>
      <c r="P108" s="52">
        <v>19300</v>
      </c>
      <c r="Q108" s="52"/>
      <c r="R108" s="52"/>
      <c r="S108" s="52">
        <v>14600</v>
      </c>
      <c r="T108" s="52">
        <v>13790</v>
      </c>
      <c r="U108" s="52">
        <v>716713.92</v>
      </c>
      <c r="V108" s="52">
        <v>73357.32</v>
      </c>
      <c r="W108" s="52">
        <v>922786</v>
      </c>
      <c r="X108" s="52">
        <v>61662.93</v>
      </c>
      <c r="Y108" s="52">
        <v>12620</v>
      </c>
      <c r="Z108" s="52">
        <v>20907</v>
      </c>
      <c r="AA108" s="52">
        <v>9570.1</v>
      </c>
      <c r="AB108" s="52">
        <v>20288.27</v>
      </c>
      <c r="AC108" s="52">
        <v>9971.95</v>
      </c>
      <c r="AD108" s="52">
        <v>17815.4</v>
      </c>
      <c r="AE108" s="52">
        <v>7600</v>
      </c>
      <c r="AF108" s="52">
        <v>59856.55</v>
      </c>
      <c r="AG108" s="52">
        <v>793761.05</v>
      </c>
      <c r="AH108" s="52">
        <v>24650</v>
      </c>
      <c r="AI108" s="52">
        <v>19103</v>
      </c>
      <c r="AJ108" s="52">
        <v>26200</v>
      </c>
      <c r="AK108" s="52">
        <v>17700</v>
      </c>
      <c r="AL108" s="52">
        <v>17762.93</v>
      </c>
      <c r="AM108" s="52">
        <v>22000</v>
      </c>
      <c r="AN108" s="52">
        <v>40800</v>
      </c>
      <c r="AO108" s="52">
        <v>22600</v>
      </c>
      <c r="AP108" s="52">
        <v>44647.56</v>
      </c>
      <c r="AQ108" s="52">
        <v>24243.2</v>
      </c>
      <c r="AR108" s="52">
        <v>6200</v>
      </c>
      <c r="AS108" s="52">
        <v>9550</v>
      </c>
      <c r="AT108" s="52">
        <v>10500</v>
      </c>
      <c r="AU108" s="52">
        <v>536173.16</v>
      </c>
      <c r="AV108" s="52">
        <v>10500</v>
      </c>
      <c r="AW108" s="52">
        <v>17300</v>
      </c>
      <c r="AX108" s="52">
        <v>22650</v>
      </c>
      <c r="AY108" s="52">
        <v>12907.96</v>
      </c>
      <c r="AZ108" s="52">
        <v>11900</v>
      </c>
      <c r="BA108" s="52">
        <v>12100</v>
      </c>
      <c r="BB108" s="52">
        <v>9300</v>
      </c>
      <c r="BC108" s="52">
        <v>10000</v>
      </c>
      <c r="BD108" s="52">
        <v>8956</v>
      </c>
      <c r="BE108" s="52">
        <v>14344.9</v>
      </c>
      <c r="BF108" s="52">
        <v>8500</v>
      </c>
      <c r="BG108" s="52">
        <v>14460</v>
      </c>
      <c r="BH108" s="52">
        <v>9500</v>
      </c>
      <c r="BI108" s="52">
        <v>5822</v>
      </c>
      <c r="BJ108" s="52">
        <v>7100</v>
      </c>
      <c r="BK108" s="52">
        <v>7962</v>
      </c>
      <c r="BL108" s="52">
        <v>6700</v>
      </c>
      <c r="BM108" s="52">
        <v>5900</v>
      </c>
      <c r="BN108" s="52">
        <v>5700</v>
      </c>
      <c r="BO108" s="52">
        <v>5900</v>
      </c>
      <c r="BP108" s="52">
        <v>12485</v>
      </c>
      <c r="BQ108" s="52">
        <v>6200</v>
      </c>
      <c r="BR108" s="52">
        <v>4900</v>
      </c>
      <c r="BS108" s="52">
        <v>5815.46</v>
      </c>
      <c r="BT108" s="52">
        <v>5500</v>
      </c>
      <c r="BU108" s="52">
        <v>6700</v>
      </c>
      <c r="BV108" s="52">
        <v>5076.25</v>
      </c>
      <c r="BW108" s="52">
        <v>6500</v>
      </c>
      <c r="BX108" s="52">
        <v>7383.91</v>
      </c>
      <c r="BY108" s="52">
        <v>3700</v>
      </c>
      <c r="BZ108" s="52">
        <v>6162.02</v>
      </c>
      <c r="CA108" s="52">
        <v>2900</v>
      </c>
      <c r="CB108" s="52">
        <v>6500</v>
      </c>
      <c r="CC108" s="52">
        <v>6066.5</v>
      </c>
      <c r="CD108" s="52">
        <v>5700</v>
      </c>
      <c r="CE108" s="52">
        <v>9948</v>
      </c>
      <c r="CF108" s="52">
        <v>6500</v>
      </c>
      <c r="CG108" s="52">
        <v>4200</v>
      </c>
      <c r="CH108" s="52">
        <v>5200</v>
      </c>
      <c r="CI108" s="52">
        <v>4700</v>
      </c>
      <c r="CJ108" s="52">
        <v>4187.87</v>
      </c>
      <c r="CK108" s="52">
        <v>8500</v>
      </c>
      <c r="CL108" s="52">
        <v>6650</v>
      </c>
      <c r="CM108" s="52">
        <v>5200</v>
      </c>
      <c r="CN108" s="52">
        <v>5500</v>
      </c>
      <c r="CO108" s="52">
        <v>4848.9</v>
      </c>
      <c r="CP108" s="52">
        <v>3700</v>
      </c>
      <c r="CQ108" s="52">
        <v>5500</v>
      </c>
      <c r="CR108" s="52">
        <v>5070.3</v>
      </c>
      <c r="CS108" s="52">
        <v>7500</v>
      </c>
      <c r="CT108" s="52">
        <v>5454</v>
      </c>
      <c r="CU108" s="52">
        <v>8978.3</v>
      </c>
      <c r="CV108" s="52">
        <v>6500</v>
      </c>
      <c r="CW108" s="52">
        <v>3700</v>
      </c>
      <c r="CX108" s="52">
        <v>3400</v>
      </c>
      <c r="CY108" s="52">
        <v>6700</v>
      </c>
      <c r="CZ108" s="52">
        <v>6128.1</v>
      </c>
      <c r="DA108" s="52">
        <v>4690.8</v>
      </c>
      <c r="DB108" s="52">
        <v>3700</v>
      </c>
      <c r="DC108" s="52">
        <v>6700</v>
      </c>
      <c r="DD108" s="52">
        <v>3700</v>
      </c>
      <c r="DE108" s="52">
        <v>6308.06</v>
      </c>
      <c r="DF108" s="52">
        <v>3700</v>
      </c>
      <c r="DG108" s="52">
        <v>5500</v>
      </c>
      <c r="DH108" s="52">
        <v>4500</v>
      </c>
      <c r="DI108" s="52">
        <v>5700</v>
      </c>
      <c r="DJ108" s="52">
        <v>4700</v>
      </c>
      <c r="DK108" s="52">
        <v>3675.86</v>
      </c>
      <c r="DL108" s="60">
        <v>3700</v>
      </c>
      <c r="DM108" s="43">
        <v>6500</v>
      </c>
      <c r="DN108" s="43">
        <v>2900</v>
      </c>
      <c r="DO108" s="43">
        <v>4650.97</v>
      </c>
      <c r="DP108" s="43">
        <v>4800.4</v>
      </c>
      <c r="DQ108" s="43">
        <v>6889.6</v>
      </c>
      <c r="DR108" s="43">
        <v>5700</v>
      </c>
      <c r="DS108" s="43">
        <v>1000</v>
      </c>
      <c r="DT108" s="43">
        <v>2900</v>
      </c>
      <c r="DU108" s="43">
        <v>3400</v>
      </c>
      <c r="DV108" s="43">
        <v>3700</v>
      </c>
      <c r="DW108" s="43">
        <v>2600</v>
      </c>
      <c r="DX108" s="43">
        <v>3700</v>
      </c>
      <c r="DY108" s="43">
        <v>3700</v>
      </c>
    </row>
    <row r="109" s="43" customFormat="1" spans="1:129">
      <c r="A109" s="51"/>
      <c r="B109" s="52" t="s">
        <v>102</v>
      </c>
      <c r="C109" s="52">
        <v>15968.04</v>
      </c>
      <c r="D109" s="52">
        <v>0</v>
      </c>
      <c r="E109" s="52">
        <v>0</v>
      </c>
      <c r="F109" s="52">
        <v>0</v>
      </c>
      <c r="G109" s="52">
        <v>0</v>
      </c>
      <c r="H109" s="52">
        <v>1224</v>
      </c>
      <c r="I109" s="52">
        <v>1694.5</v>
      </c>
      <c r="J109" s="52">
        <v>844.6</v>
      </c>
      <c r="K109" s="52">
        <v>0</v>
      </c>
      <c r="L109" s="52">
        <v>3310.6</v>
      </c>
      <c r="M109" s="52">
        <v>0</v>
      </c>
      <c r="N109" s="52">
        <v>0</v>
      </c>
      <c r="O109" s="52">
        <v>779</v>
      </c>
      <c r="P109" s="52">
        <v>293</v>
      </c>
      <c r="Q109" s="52"/>
      <c r="R109" s="52"/>
      <c r="S109" s="52">
        <v>0</v>
      </c>
      <c r="T109" s="52">
        <v>0</v>
      </c>
      <c r="U109" s="52">
        <v>4729.3</v>
      </c>
      <c r="V109" s="52">
        <v>0</v>
      </c>
      <c r="W109" s="52">
        <v>2398.9</v>
      </c>
      <c r="X109" s="52">
        <v>694.14</v>
      </c>
      <c r="Y109" s="52">
        <v>0</v>
      </c>
      <c r="Z109" s="52">
        <v>0</v>
      </c>
      <c r="AA109" s="52">
        <v>0</v>
      </c>
      <c r="AB109" s="52">
        <v>0</v>
      </c>
      <c r="AC109" s="52">
        <v>0</v>
      </c>
      <c r="AD109" s="52">
        <v>2398.9</v>
      </c>
      <c r="AE109" s="52">
        <v>0</v>
      </c>
      <c r="AF109" s="52">
        <v>0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694.14</v>
      </c>
      <c r="AM109" s="52">
        <v>0</v>
      </c>
      <c r="AN109" s="52">
        <v>1022</v>
      </c>
      <c r="AO109" s="52">
        <v>1754</v>
      </c>
      <c r="AP109" s="52">
        <v>0</v>
      </c>
      <c r="AQ109" s="52">
        <v>1481</v>
      </c>
      <c r="AR109" s="52">
        <v>0</v>
      </c>
      <c r="AS109" s="52">
        <v>0</v>
      </c>
      <c r="AT109" s="52">
        <v>184.5</v>
      </c>
      <c r="AU109" s="52">
        <v>287.8</v>
      </c>
      <c r="AV109" s="52">
        <v>0</v>
      </c>
      <c r="AW109" s="52">
        <v>0</v>
      </c>
      <c r="AX109" s="52">
        <v>0</v>
      </c>
      <c r="AY109" s="52">
        <v>0</v>
      </c>
      <c r="AZ109" s="52">
        <v>0</v>
      </c>
      <c r="BA109" s="52">
        <v>0</v>
      </c>
      <c r="BB109" s="52">
        <v>0</v>
      </c>
      <c r="BC109" s="52">
        <v>0</v>
      </c>
      <c r="BD109" s="52">
        <v>0</v>
      </c>
      <c r="BE109" s="52">
        <v>0</v>
      </c>
      <c r="BF109" s="52">
        <v>0</v>
      </c>
      <c r="BG109" s="52">
        <v>0</v>
      </c>
      <c r="BH109" s="52">
        <v>0</v>
      </c>
      <c r="BI109" s="52">
        <v>0</v>
      </c>
      <c r="BJ109" s="52">
        <v>0</v>
      </c>
      <c r="BK109" s="52">
        <v>0</v>
      </c>
      <c r="BL109" s="52">
        <v>0</v>
      </c>
      <c r="BM109" s="52">
        <v>0</v>
      </c>
      <c r="BN109" s="52">
        <v>120</v>
      </c>
      <c r="BO109" s="52">
        <v>0</v>
      </c>
      <c r="BP109" s="52">
        <v>0</v>
      </c>
      <c r="BQ109" s="52">
        <v>0</v>
      </c>
      <c r="BR109" s="52">
        <v>0</v>
      </c>
      <c r="BS109" s="52">
        <v>0</v>
      </c>
      <c r="BT109" s="52">
        <v>0</v>
      </c>
      <c r="BU109" s="52">
        <v>0</v>
      </c>
      <c r="BV109" s="52">
        <v>0</v>
      </c>
      <c r="BW109" s="52">
        <v>0</v>
      </c>
      <c r="BX109" s="52">
        <v>0</v>
      </c>
      <c r="BY109" s="52">
        <v>0</v>
      </c>
      <c r="BZ109" s="52">
        <v>0</v>
      </c>
      <c r="CA109" s="52">
        <v>0</v>
      </c>
      <c r="CB109" s="52">
        <v>0</v>
      </c>
      <c r="CC109" s="52">
        <v>0</v>
      </c>
      <c r="CD109" s="52">
        <v>0</v>
      </c>
      <c r="CE109" s="52">
        <v>0</v>
      </c>
      <c r="CF109" s="52">
        <v>0</v>
      </c>
      <c r="CG109" s="52">
        <v>0</v>
      </c>
      <c r="CH109" s="52">
        <v>0</v>
      </c>
      <c r="CI109" s="52">
        <v>0</v>
      </c>
      <c r="CJ109" s="52">
        <v>0</v>
      </c>
      <c r="CK109" s="52">
        <v>36</v>
      </c>
      <c r="CL109" s="52">
        <v>0</v>
      </c>
      <c r="CM109" s="52">
        <v>131.8</v>
      </c>
      <c r="CN109" s="52">
        <v>0</v>
      </c>
      <c r="CO109" s="52">
        <v>0</v>
      </c>
      <c r="CP109" s="52">
        <v>0</v>
      </c>
      <c r="CQ109" s="52">
        <v>0</v>
      </c>
      <c r="CR109" s="52">
        <v>0</v>
      </c>
      <c r="CS109" s="52">
        <v>0</v>
      </c>
      <c r="CT109" s="52">
        <v>0</v>
      </c>
      <c r="CU109" s="52">
        <v>0</v>
      </c>
      <c r="CV109" s="52">
        <v>0</v>
      </c>
      <c r="CW109" s="52">
        <v>0</v>
      </c>
      <c r="CX109" s="52">
        <v>0</v>
      </c>
      <c r="CY109" s="52">
        <v>0</v>
      </c>
      <c r="CZ109" s="52">
        <v>0</v>
      </c>
      <c r="DA109" s="52">
        <v>0</v>
      </c>
      <c r="DB109" s="52">
        <v>0</v>
      </c>
      <c r="DC109" s="52">
        <v>0</v>
      </c>
      <c r="DD109" s="52">
        <v>0</v>
      </c>
      <c r="DE109" s="52">
        <v>0</v>
      </c>
      <c r="DF109" s="52">
        <v>0</v>
      </c>
      <c r="DG109" s="52">
        <v>0</v>
      </c>
      <c r="DH109" s="52">
        <v>0</v>
      </c>
      <c r="DI109" s="52">
        <v>0</v>
      </c>
      <c r="DJ109" s="52">
        <v>0</v>
      </c>
      <c r="DK109" s="52">
        <v>0</v>
      </c>
      <c r="DL109" s="60">
        <v>0</v>
      </c>
      <c r="DM109" s="43">
        <v>0</v>
      </c>
      <c r="DN109" s="43">
        <v>0</v>
      </c>
      <c r="DO109" s="43">
        <v>0</v>
      </c>
      <c r="DP109" s="43">
        <v>0</v>
      </c>
      <c r="DQ109" s="43">
        <v>0</v>
      </c>
      <c r="DR109" s="43">
        <v>0</v>
      </c>
      <c r="DS109" s="43">
        <v>0</v>
      </c>
      <c r="DT109" s="43">
        <v>0</v>
      </c>
      <c r="DU109" s="43">
        <v>0</v>
      </c>
      <c r="DV109" s="43">
        <v>0</v>
      </c>
      <c r="DW109" s="43">
        <v>0</v>
      </c>
      <c r="DX109" s="43">
        <v>0</v>
      </c>
      <c r="DY109" s="43">
        <v>0</v>
      </c>
    </row>
    <row r="110" s="43" customFormat="1" spans="1:129">
      <c r="A110" s="51"/>
      <c r="B110" s="52" t="s">
        <v>103</v>
      </c>
      <c r="C110" s="52">
        <v>496088.82</v>
      </c>
      <c r="D110" s="52">
        <v>2727.39</v>
      </c>
      <c r="E110" s="52">
        <v>0</v>
      </c>
      <c r="F110" s="52">
        <v>0</v>
      </c>
      <c r="G110" s="52">
        <v>0</v>
      </c>
      <c r="H110" s="52">
        <v>7474.19</v>
      </c>
      <c r="I110" s="52">
        <v>0</v>
      </c>
      <c r="J110" s="52">
        <v>54549.24</v>
      </c>
      <c r="K110" s="52">
        <v>0</v>
      </c>
      <c r="L110" s="52">
        <v>0</v>
      </c>
      <c r="M110" s="52">
        <v>0</v>
      </c>
      <c r="N110" s="52">
        <v>0</v>
      </c>
      <c r="O110" s="52">
        <v>0</v>
      </c>
      <c r="P110" s="52">
        <v>0</v>
      </c>
      <c r="Q110" s="52"/>
      <c r="R110" s="52"/>
      <c r="S110" s="52">
        <v>0</v>
      </c>
      <c r="T110" s="52">
        <v>0</v>
      </c>
      <c r="U110" s="52">
        <v>420165.94</v>
      </c>
      <c r="V110" s="52">
        <v>0</v>
      </c>
      <c r="W110" s="52">
        <v>11172.06</v>
      </c>
      <c r="X110" s="52">
        <v>0</v>
      </c>
      <c r="Y110" s="52">
        <v>0</v>
      </c>
      <c r="Z110" s="52">
        <v>0</v>
      </c>
      <c r="AA110" s="52">
        <v>0</v>
      </c>
      <c r="AB110" s="52">
        <v>0</v>
      </c>
      <c r="AC110" s="52">
        <v>0</v>
      </c>
      <c r="AD110" s="52">
        <v>0</v>
      </c>
      <c r="AE110" s="52">
        <v>0</v>
      </c>
      <c r="AF110" s="52">
        <v>5287.69</v>
      </c>
      <c r="AG110" s="52">
        <v>2558.42</v>
      </c>
      <c r="AH110" s="52">
        <v>0</v>
      </c>
      <c r="AI110" s="52">
        <v>3325.95</v>
      </c>
      <c r="AJ110" s="52">
        <v>0</v>
      </c>
      <c r="AK110" s="52">
        <v>0</v>
      </c>
      <c r="AL110" s="52">
        <v>0</v>
      </c>
      <c r="AM110" s="52">
        <v>20279.25</v>
      </c>
      <c r="AN110" s="52">
        <v>22823.26</v>
      </c>
      <c r="AO110" s="52">
        <v>0</v>
      </c>
      <c r="AP110" s="52">
        <v>345585.19</v>
      </c>
      <c r="AQ110" s="52">
        <v>255.84</v>
      </c>
      <c r="AR110" s="52">
        <v>0</v>
      </c>
      <c r="AS110" s="52">
        <v>0</v>
      </c>
      <c r="AT110" s="52">
        <v>5952.38</v>
      </c>
      <c r="AU110" s="52">
        <v>25270.02</v>
      </c>
      <c r="AV110" s="52">
        <v>0</v>
      </c>
      <c r="AW110" s="52">
        <v>0</v>
      </c>
      <c r="AX110" s="52">
        <v>0</v>
      </c>
      <c r="AY110" s="52">
        <v>0</v>
      </c>
      <c r="AZ110" s="52">
        <v>0</v>
      </c>
      <c r="BA110" s="52">
        <v>0</v>
      </c>
      <c r="BB110" s="52">
        <v>0</v>
      </c>
      <c r="BC110" s="52">
        <v>0</v>
      </c>
      <c r="BD110" s="52">
        <v>0</v>
      </c>
      <c r="BE110" s="52">
        <v>0</v>
      </c>
      <c r="BF110" s="52">
        <v>0</v>
      </c>
      <c r="BG110" s="52">
        <v>0</v>
      </c>
      <c r="BH110" s="52">
        <v>0</v>
      </c>
      <c r="BI110" s="52">
        <v>0</v>
      </c>
      <c r="BJ110" s="52">
        <v>0</v>
      </c>
      <c r="BK110" s="52">
        <v>0</v>
      </c>
      <c r="BL110" s="52">
        <v>0</v>
      </c>
      <c r="BM110" s="52">
        <v>0</v>
      </c>
      <c r="BN110" s="52">
        <v>0</v>
      </c>
      <c r="BO110" s="52">
        <v>0</v>
      </c>
      <c r="BP110" s="52">
        <v>0</v>
      </c>
      <c r="BQ110" s="52">
        <v>937.5</v>
      </c>
      <c r="BR110" s="52">
        <v>4275</v>
      </c>
      <c r="BS110" s="52">
        <v>0</v>
      </c>
      <c r="BT110" s="52">
        <v>0</v>
      </c>
      <c r="BU110" s="52">
        <v>0</v>
      </c>
      <c r="BV110" s="52">
        <v>0</v>
      </c>
      <c r="BW110" s="52">
        <v>0</v>
      </c>
      <c r="BX110" s="52">
        <v>0</v>
      </c>
      <c r="BY110" s="52">
        <v>0</v>
      </c>
      <c r="BZ110" s="52">
        <v>0</v>
      </c>
      <c r="CA110" s="52">
        <v>0</v>
      </c>
      <c r="CB110" s="52">
        <v>0</v>
      </c>
      <c r="CC110" s="52">
        <v>0</v>
      </c>
      <c r="CD110" s="52">
        <v>0</v>
      </c>
      <c r="CE110" s="52">
        <v>0</v>
      </c>
      <c r="CF110" s="52">
        <v>0</v>
      </c>
      <c r="CG110" s="52">
        <v>1200</v>
      </c>
      <c r="CH110" s="52">
        <v>0</v>
      </c>
      <c r="CI110" s="52">
        <v>0</v>
      </c>
      <c r="CJ110" s="52">
        <v>0</v>
      </c>
      <c r="CK110" s="52">
        <v>0</v>
      </c>
      <c r="CL110" s="52">
        <v>0</v>
      </c>
      <c r="CM110" s="52">
        <v>0</v>
      </c>
      <c r="CN110" s="52">
        <v>0</v>
      </c>
      <c r="CO110" s="52">
        <v>0</v>
      </c>
      <c r="CP110" s="52">
        <v>0</v>
      </c>
      <c r="CQ110" s="52">
        <v>0</v>
      </c>
      <c r="CR110" s="52">
        <v>0</v>
      </c>
      <c r="CS110" s="52">
        <v>5952.38</v>
      </c>
      <c r="CT110" s="52">
        <v>0</v>
      </c>
      <c r="CU110" s="52">
        <v>0</v>
      </c>
      <c r="CV110" s="52">
        <v>0</v>
      </c>
      <c r="CW110" s="52">
        <v>0</v>
      </c>
      <c r="CX110" s="52">
        <v>0</v>
      </c>
      <c r="CY110" s="52">
        <v>5952.38</v>
      </c>
      <c r="CZ110" s="52">
        <v>0</v>
      </c>
      <c r="DA110" s="52">
        <v>5952.76</v>
      </c>
      <c r="DB110" s="52">
        <v>0</v>
      </c>
      <c r="DC110" s="52">
        <v>0</v>
      </c>
      <c r="DD110" s="52">
        <v>0</v>
      </c>
      <c r="DE110" s="52">
        <v>0</v>
      </c>
      <c r="DF110" s="52">
        <v>0</v>
      </c>
      <c r="DG110" s="52">
        <v>0</v>
      </c>
      <c r="DH110" s="52">
        <v>0</v>
      </c>
      <c r="DI110" s="52">
        <v>0</v>
      </c>
      <c r="DJ110" s="52">
        <v>0</v>
      </c>
      <c r="DK110" s="52">
        <v>0</v>
      </c>
      <c r="DL110" s="60">
        <v>0</v>
      </c>
      <c r="DM110" s="43">
        <v>0</v>
      </c>
      <c r="DN110" s="43">
        <v>0</v>
      </c>
      <c r="DO110" s="43">
        <v>0</v>
      </c>
      <c r="DP110" s="43">
        <v>0</v>
      </c>
      <c r="DQ110" s="43">
        <v>0</v>
      </c>
      <c r="DR110" s="43">
        <v>0</v>
      </c>
      <c r="DS110" s="43">
        <v>0</v>
      </c>
      <c r="DT110" s="43">
        <v>1000</v>
      </c>
      <c r="DU110" s="43">
        <v>0</v>
      </c>
      <c r="DV110" s="43">
        <v>0</v>
      </c>
      <c r="DW110" s="43">
        <v>0</v>
      </c>
      <c r="DX110" s="43">
        <v>0</v>
      </c>
      <c r="DY110" s="43">
        <v>0</v>
      </c>
    </row>
    <row r="111" s="43" customFormat="1" spans="1:129">
      <c r="A111" s="51"/>
      <c r="B111" s="52" t="s">
        <v>104</v>
      </c>
      <c r="C111" s="52">
        <v>79555.68</v>
      </c>
      <c r="D111" s="52">
        <v>0</v>
      </c>
      <c r="E111" s="52">
        <v>0</v>
      </c>
      <c r="F111" s="52">
        <v>0</v>
      </c>
      <c r="G111" s="52">
        <v>0</v>
      </c>
      <c r="H111" s="52">
        <v>1941.74</v>
      </c>
      <c r="I111" s="52">
        <v>0</v>
      </c>
      <c r="J111" s="52">
        <v>0</v>
      </c>
      <c r="K111" s="52">
        <v>5524.49</v>
      </c>
      <c r="L111" s="52">
        <v>0</v>
      </c>
      <c r="M111" s="52">
        <v>0</v>
      </c>
      <c r="N111" s="52">
        <v>0</v>
      </c>
      <c r="O111" s="52">
        <v>0</v>
      </c>
      <c r="P111" s="52">
        <v>0</v>
      </c>
      <c r="Q111" s="52"/>
      <c r="R111" s="52"/>
      <c r="S111" s="52">
        <v>0</v>
      </c>
      <c r="T111" s="52">
        <v>0</v>
      </c>
      <c r="U111" s="52">
        <v>72089.45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0</v>
      </c>
      <c r="AM111" s="52">
        <v>0</v>
      </c>
      <c r="AN111" s="52">
        <v>0</v>
      </c>
      <c r="AO111" s="52">
        <v>0</v>
      </c>
      <c r="AP111" s="52">
        <v>0</v>
      </c>
      <c r="AQ111" s="52">
        <v>27687.38</v>
      </c>
      <c r="AR111" s="52">
        <v>0</v>
      </c>
      <c r="AS111" s="52">
        <v>0</v>
      </c>
      <c r="AT111" s="52">
        <v>1308.58</v>
      </c>
      <c r="AU111" s="52">
        <v>43093.49</v>
      </c>
      <c r="AV111" s="52">
        <v>0</v>
      </c>
      <c r="AW111" s="52">
        <v>0</v>
      </c>
      <c r="AX111" s="52">
        <v>0</v>
      </c>
      <c r="AY111" s="52">
        <v>0</v>
      </c>
      <c r="AZ111" s="52">
        <v>0</v>
      </c>
      <c r="BA111" s="52">
        <v>0</v>
      </c>
      <c r="BB111" s="52">
        <v>0</v>
      </c>
      <c r="BC111" s="52">
        <v>2033.86</v>
      </c>
      <c r="BD111" s="52">
        <v>2270.17</v>
      </c>
      <c r="BE111" s="52">
        <v>0</v>
      </c>
      <c r="BF111" s="52">
        <v>0</v>
      </c>
      <c r="BG111" s="52">
        <v>988.44</v>
      </c>
      <c r="BH111" s="52">
        <v>0</v>
      </c>
      <c r="BI111" s="52">
        <v>1032.92</v>
      </c>
      <c r="BJ111" s="52">
        <v>0</v>
      </c>
      <c r="BK111" s="52">
        <v>225.88</v>
      </c>
      <c r="BL111" s="52">
        <v>0</v>
      </c>
      <c r="BM111" s="52">
        <v>0</v>
      </c>
      <c r="BN111" s="52">
        <v>365.5</v>
      </c>
      <c r="BO111" s="52">
        <v>277.24</v>
      </c>
      <c r="BP111" s="52">
        <v>0</v>
      </c>
      <c r="BQ111" s="52">
        <v>0</v>
      </c>
      <c r="BR111" s="52">
        <v>0</v>
      </c>
      <c r="BS111" s="52">
        <v>925.56</v>
      </c>
      <c r="BT111" s="52">
        <v>0</v>
      </c>
      <c r="BU111" s="52">
        <v>120</v>
      </c>
      <c r="BV111" s="52">
        <v>325.69</v>
      </c>
      <c r="BW111" s="52">
        <v>670.09</v>
      </c>
      <c r="BX111" s="52">
        <v>0</v>
      </c>
      <c r="BY111" s="52">
        <v>0</v>
      </c>
      <c r="BZ111" s="52">
        <v>0</v>
      </c>
      <c r="CA111" s="52">
        <v>783.22</v>
      </c>
      <c r="CB111" s="52">
        <v>345.14</v>
      </c>
      <c r="CC111" s="52">
        <v>0</v>
      </c>
      <c r="CD111" s="52">
        <v>1289.81</v>
      </c>
      <c r="CE111" s="52">
        <v>0</v>
      </c>
      <c r="CF111" s="52">
        <v>1380</v>
      </c>
      <c r="CG111" s="52">
        <v>0</v>
      </c>
      <c r="CH111" s="52">
        <v>0</v>
      </c>
      <c r="CI111" s="52">
        <v>1179</v>
      </c>
      <c r="CJ111" s="52">
        <v>775.96</v>
      </c>
      <c r="CK111" s="52">
        <v>329</v>
      </c>
      <c r="CL111" s="52">
        <v>786.36</v>
      </c>
      <c r="CM111" s="52">
        <v>3404.21</v>
      </c>
      <c r="CN111" s="52">
        <v>0</v>
      </c>
      <c r="CO111" s="52">
        <v>0</v>
      </c>
      <c r="CP111" s="52">
        <v>0</v>
      </c>
      <c r="CQ111" s="52">
        <v>1171</v>
      </c>
      <c r="CR111" s="52">
        <v>3404</v>
      </c>
      <c r="CS111" s="52">
        <v>2300.01</v>
      </c>
      <c r="CT111" s="52">
        <v>0</v>
      </c>
      <c r="CU111" s="52">
        <v>0</v>
      </c>
      <c r="CV111" s="52">
        <v>474</v>
      </c>
      <c r="CW111" s="52">
        <v>0</v>
      </c>
      <c r="CX111" s="52">
        <v>0</v>
      </c>
      <c r="CY111" s="52">
        <v>0</v>
      </c>
      <c r="CZ111" s="52">
        <v>1978</v>
      </c>
      <c r="DA111" s="52">
        <v>2073.4</v>
      </c>
      <c r="DB111" s="52">
        <v>0</v>
      </c>
      <c r="DC111" s="52">
        <v>756.38</v>
      </c>
      <c r="DD111" s="52">
        <v>0</v>
      </c>
      <c r="DE111" s="52">
        <v>823</v>
      </c>
      <c r="DF111" s="52">
        <v>0</v>
      </c>
      <c r="DG111" s="52">
        <v>0</v>
      </c>
      <c r="DH111" s="52">
        <v>2271</v>
      </c>
      <c r="DI111" s="52">
        <v>0</v>
      </c>
      <c r="DJ111" s="52">
        <v>2303</v>
      </c>
      <c r="DK111" s="52">
        <v>0</v>
      </c>
      <c r="DL111" s="60">
        <v>0</v>
      </c>
      <c r="DM111" s="43">
        <v>2581.58</v>
      </c>
      <c r="DN111" s="43">
        <v>1558</v>
      </c>
      <c r="DO111" s="43">
        <v>0</v>
      </c>
      <c r="DP111" s="43">
        <v>1140.5</v>
      </c>
      <c r="DQ111" s="43">
        <v>0</v>
      </c>
      <c r="DR111" s="43">
        <v>0</v>
      </c>
      <c r="DS111" s="43">
        <v>0</v>
      </c>
      <c r="DT111" s="43">
        <v>0</v>
      </c>
      <c r="DU111" s="43">
        <v>0</v>
      </c>
      <c r="DV111" s="43">
        <v>0</v>
      </c>
      <c r="DW111" s="43">
        <v>343.89</v>
      </c>
      <c r="DX111" s="43">
        <v>182</v>
      </c>
      <c r="DY111" s="43">
        <v>225.68</v>
      </c>
    </row>
    <row r="112" s="43" customFormat="1" spans="1:129">
      <c r="A112" s="51"/>
      <c r="B112" s="52" t="s">
        <v>105</v>
      </c>
      <c r="C112" s="52">
        <v>3301593.22</v>
      </c>
      <c r="D112" s="52">
        <v>0</v>
      </c>
      <c r="E112" s="52">
        <v>60829.15</v>
      </c>
      <c r="F112" s="52">
        <v>11221.37</v>
      </c>
      <c r="G112" s="52">
        <v>5680.9</v>
      </c>
      <c r="H112" s="52">
        <v>30913.68</v>
      </c>
      <c r="I112" s="52">
        <v>76411.25</v>
      </c>
      <c r="J112" s="52">
        <v>70767.97</v>
      </c>
      <c r="K112" s="52">
        <v>66359.77</v>
      </c>
      <c r="L112" s="52">
        <v>139972.04</v>
      </c>
      <c r="M112" s="52">
        <v>36108.57</v>
      </c>
      <c r="N112" s="52">
        <v>57993.8</v>
      </c>
      <c r="O112" s="52">
        <v>42719.31</v>
      </c>
      <c r="P112" s="52">
        <v>42928.36</v>
      </c>
      <c r="Q112" s="52"/>
      <c r="R112" s="52"/>
      <c r="S112" s="52">
        <v>33688.64</v>
      </c>
      <c r="T112" s="52">
        <v>25254.66</v>
      </c>
      <c r="U112" s="52">
        <v>1837602.84</v>
      </c>
      <c r="V112" s="52">
        <v>137135.45</v>
      </c>
      <c r="W112" s="52">
        <v>498340.9</v>
      </c>
      <c r="X112" s="52">
        <v>127664.56</v>
      </c>
      <c r="Y112" s="52">
        <v>15456.57</v>
      </c>
      <c r="Z112" s="52">
        <v>35584.25</v>
      </c>
      <c r="AA112" s="52">
        <v>14160.42</v>
      </c>
      <c r="AB112" s="52">
        <v>50718.25</v>
      </c>
      <c r="AC112" s="52">
        <v>21215.96</v>
      </c>
      <c r="AD112" s="52">
        <v>35965.31</v>
      </c>
      <c r="AE112" s="52">
        <v>19267.37</v>
      </c>
      <c r="AF112" s="52">
        <v>136510.39</v>
      </c>
      <c r="AG112" s="52">
        <v>184053.29</v>
      </c>
      <c r="AH112" s="52">
        <v>44379.33</v>
      </c>
      <c r="AI112" s="52">
        <v>78165.21</v>
      </c>
      <c r="AJ112" s="52">
        <v>53686.55</v>
      </c>
      <c r="AK112" s="52">
        <v>42727.26</v>
      </c>
      <c r="AL112" s="52">
        <v>31250.75</v>
      </c>
      <c r="AM112" s="52">
        <v>53944.38</v>
      </c>
      <c r="AN112" s="52">
        <v>89221.34</v>
      </c>
      <c r="AO112" s="52">
        <v>50590.82</v>
      </c>
      <c r="AP112" s="52">
        <v>58895.18</v>
      </c>
      <c r="AQ112" s="52">
        <v>83425.62</v>
      </c>
      <c r="AR112" s="52">
        <v>11413.31</v>
      </c>
      <c r="AS112" s="52">
        <v>25301.52</v>
      </c>
      <c r="AT112" s="52">
        <v>93785.76</v>
      </c>
      <c r="AU112" s="52">
        <v>1371024.91</v>
      </c>
      <c r="AV112" s="52">
        <v>46833.55</v>
      </c>
      <c r="AW112" s="52">
        <v>42758.69</v>
      </c>
      <c r="AX112" s="52">
        <v>52622.35</v>
      </c>
      <c r="AY112" s="52">
        <v>42420.31</v>
      </c>
      <c r="AZ112" s="52">
        <v>86759.84</v>
      </c>
      <c r="BA112" s="52">
        <v>111718.81</v>
      </c>
      <c r="BB112" s="52">
        <v>11984.39</v>
      </c>
      <c r="BC112" s="52">
        <v>40749.57</v>
      </c>
      <c r="BD112" s="52">
        <v>54984.11</v>
      </c>
      <c r="BE112" s="52">
        <v>0</v>
      </c>
      <c r="BF112" s="52">
        <v>29854.44</v>
      </c>
      <c r="BG112" s="52">
        <v>30997.46</v>
      </c>
      <c r="BH112" s="52">
        <v>19319.32</v>
      </c>
      <c r="BI112" s="52">
        <v>19418.1</v>
      </c>
      <c r="BJ112" s="52">
        <v>57533.76</v>
      </c>
      <c r="BK112" s="52">
        <v>3125.89</v>
      </c>
      <c r="BL112" s="52">
        <v>1588.99</v>
      </c>
      <c r="BM112" s="52">
        <v>8768.49</v>
      </c>
      <c r="BN112" s="52">
        <v>15149.9</v>
      </c>
      <c r="BO112" s="52">
        <v>0</v>
      </c>
      <c r="BP112" s="52">
        <v>66776.61</v>
      </c>
      <c r="BQ112" s="52">
        <v>14927.17</v>
      </c>
      <c r="BR112" s="52">
        <v>15505.43</v>
      </c>
      <c r="BS112" s="52">
        <v>24000.76</v>
      </c>
      <c r="BT112" s="52">
        <v>15455.65</v>
      </c>
      <c r="BU112" s="52">
        <v>30003.16</v>
      </c>
      <c r="BV112" s="52">
        <v>7204.46</v>
      </c>
      <c r="BW112" s="52">
        <v>11537.5</v>
      </c>
      <c r="BX112" s="52">
        <v>31152.87</v>
      </c>
      <c r="BY112" s="52">
        <v>9298.19</v>
      </c>
      <c r="BZ112" s="52">
        <v>9202.18</v>
      </c>
      <c r="CA112" s="52">
        <v>4448.34</v>
      </c>
      <c r="CB112" s="52">
        <v>10990.24</v>
      </c>
      <c r="CC112" s="52">
        <v>14707.48</v>
      </c>
      <c r="CD112" s="52">
        <v>28397.8</v>
      </c>
      <c r="CE112" s="52">
        <v>20194.89</v>
      </c>
      <c r="CF112" s="52">
        <v>8989.75</v>
      </c>
      <c r="CG112" s="52">
        <v>10524.6</v>
      </c>
      <c r="CH112" s="52">
        <v>3796.08</v>
      </c>
      <c r="CI112" s="52">
        <v>8835.88</v>
      </c>
      <c r="CJ112" s="52">
        <v>5309.23</v>
      </c>
      <c r="CK112" s="52">
        <v>2773.12</v>
      </c>
      <c r="CL112" s="52">
        <v>0</v>
      </c>
      <c r="CM112" s="52">
        <v>13129.48</v>
      </c>
      <c r="CN112" s="52">
        <v>22824.9</v>
      </c>
      <c r="CO112" s="52">
        <v>14468.93</v>
      </c>
      <c r="CP112" s="52">
        <v>21509.77</v>
      </c>
      <c r="CQ112" s="52">
        <v>5562.55</v>
      </c>
      <c r="CR112" s="52">
        <v>0</v>
      </c>
      <c r="CS112" s="52">
        <v>20029.68</v>
      </c>
      <c r="CT112" s="52">
        <v>6989.29</v>
      </c>
      <c r="CU112" s="52">
        <v>14111.04</v>
      </c>
      <c r="CV112" s="52">
        <v>6584.52</v>
      </c>
      <c r="CW112" s="52">
        <v>11896.16</v>
      </c>
      <c r="CX112" s="52">
        <v>0</v>
      </c>
      <c r="CY112" s="52">
        <v>11645.57</v>
      </c>
      <c r="CZ112" s="52">
        <v>13697.52</v>
      </c>
      <c r="DA112" s="52">
        <v>0</v>
      </c>
      <c r="DB112" s="52">
        <v>7847.26</v>
      </c>
      <c r="DC112" s="52">
        <v>9895.87</v>
      </c>
      <c r="DD112" s="52">
        <v>9648.27</v>
      </c>
      <c r="DE112" s="52">
        <v>7859.97</v>
      </c>
      <c r="DF112" s="52">
        <v>10480.24</v>
      </c>
      <c r="DG112" s="52">
        <v>25235.24</v>
      </c>
      <c r="DH112" s="52">
        <v>8951.07</v>
      </c>
      <c r="DI112" s="52">
        <v>9806.75</v>
      </c>
      <c r="DJ112" s="52">
        <v>16850.17</v>
      </c>
      <c r="DK112" s="52">
        <v>4399.5</v>
      </c>
      <c r="DL112" s="60">
        <v>6976.92</v>
      </c>
      <c r="DM112" s="43">
        <v>10053.22</v>
      </c>
      <c r="DN112" s="43">
        <v>4559.21</v>
      </c>
      <c r="DO112" s="43">
        <v>11059.82</v>
      </c>
      <c r="DP112" s="43">
        <v>7868.53</v>
      </c>
      <c r="DQ112" s="43">
        <v>0</v>
      </c>
      <c r="DR112" s="43">
        <v>3400</v>
      </c>
      <c r="DS112" s="43">
        <v>3869.18</v>
      </c>
      <c r="DT112" s="43">
        <v>4142.58</v>
      </c>
      <c r="DU112" s="43">
        <v>0</v>
      </c>
      <c r="DV112" s="43">
        <v>8678.02</v>
      </c>
      <c r="DW112" s="43">
        <v>1585.3</v>
      </c>
      <c r="DX112" s="43">
        <v>4789.02</v>
      </c>
      <c r="DY112" s="43">
        <v>0</v>
      </c>
    </row>
    <row r="113" s="43" customFormat="1" spans="1:129">
      <c r="A113" s="51"/>
      <c r="B113" s="52" t="s">
        <v>106</v>
      </c>
      <c r="C113" s="52">
        <v>1707367.67</v>
      </c>
      <c r="D113" s="52">
        <v>0</v>
      </c>
      <c r="E113" s="52">
        <v>28389.56</v>
      </c>
      <c r="F113" s="52">
        <v>5321</v>
      </c>
      <c r="G113" s="52">
        <v>2544</v>
      </c>
      <c r="H113" s="52">
        <v>18604.56</v>
      </c>
      <c r="I113" s="52">
        <v>32469</v>
      </c>
      <c r="J113" s="52">
        <v>36478.52</v>
      </c>
      <c r="K113" s="52">
        <v>40817.58</v>
      </c>
      <c r="L113" s="52">
        <v>67818</v>
      </c>
      <c r="M113" s="52">
        <v>16714</v>
      </c>
      <c r="N113" s="52">
        <v>25898</v>
      </c>
      <c r="O113" s="52">
        <v>22217</v>
      </c>
      <c r="P113" s="52">
        <v>20301</v>
      </c>
      <c r="Q113" s="52"/>
      <c r="R113" s="52"/>
      <c r="S113" s="52">
        <v>21806.56</v>
      </c>
      <c r="T113" s="52">
        <v>25340.68</v>
      </c>
      <c r="U113" s="52">
        <v>995542.68</v>
      </c>
      <c r="V113" s="52">
        <v>3494.33</v>
      </c>
      <c r="W113" s="52">
        <v>255179.96</v>
      </c>
      <c r="X113" s="52">
        <v>88431.24</v>
      </c>
      <c r="Y113" s="52">
        <v>-145581.59</v>
      </c>
      <c r="Z113" s="52">
        <v>47609.88</v>
      </c>
      <c r="AA113" s="52">
        <v>15820.08</v>
      </c>
      <c r="AB113" s="52">
        <v>61621.24</v>
      </c>
      <c r="AC113" s="52">
        <v>24024.72</v>
      </c>
      <c r="AD113" s="52">
        <v>17009</v>
      </c>
      <c r="AE113" s="52">
        <v>8420</v>
      </c>
      <c r="AF113" s="52">
        <v>72713.56</v>
      </c>
      <c r="AG113" s="52">
        <v>102349.4</v>
      </c>
      <c r="AH113" s="52">
        <v>19722</v>
      </c>
      <c r="AI113" s="52">
        <v>34966</v>
      </c>
      <c r="AJ113" s="52">
        <v>30055</v>
      </c>
      <c r="AK113" s="52">
        <v>19726</v>
      </c>
      <c r="AL113" s="52">
        <v>38650.24</v>
      </c>
      <c r="AM113" s="52">
        <v>24958</v>
      </c>
      <c r="AN113" s="52">
        <v>47872.36</v>
      </c>
      <c r="AO113" s="52">
        <v>24450</v>
      </c>
      <c r="AP113" s="52">
        <v>28150</v>
      </c>
      <c r="AQ113" s="52">
        <v>44336</v>
      </c>
      <c r="AR113" s="52">
        <v>13420.56</v>
      </c>
      <c r="AS113" s="52">
        <v>15743</v>
      </c>
      <c r="AT113" s="52">
        <v>48432</v>
      </c>
      <c r="AU113" s="52">
        <v>748180.76</v>
      </c>
      <c r="AV113" s="52">
        <v>23326</v>
      </c>
      <c r="AW113" s="52">
        <v>471</v>
      </c>
      <c r="AX113" s="52">
        <v>23154</v>
      </c>
      <c r="AY113" s="52">
        <v>44667.68</v>
      </c>
      <c r="AZ113" s="52">
        <v>38864</v>
      </c>
      <c r="BA113" s="52">
        <v>51072</v>
      </c>
      <c r="BB113" s="52">
        <v>3360</v>
      </c>
      <c r="BC113" s="52">
        <v>66310</v>
      </c>
      <c r="BD113" s="52">
        <v>22984</v>
      </c>
      <c r="BE113" s="52">
        <v>20266</v>
      </c>
      <c r="BF113" s="52">
        <v>15810</v>
      </c>
      <c r="BG113" s="52">
        <v>19027.84</v>
      </c>
      <c r="BH113" s="52">
        <v>19599.24</v>
      </c>
      <c r="BI113" s="52">
        <v>9732</v>
      </c>
      <c r="BJ113" s="52">
        <v>0</v>
      </c>
      <c r="BK113" s="52">
        <v>2266</v>
      </c>
      <c r="BL113" s="52">
        <v>9216</v>
      </c>
      <c r="BM113" s="52">
        <v>4986</v>
      </c>
      <c r="BN113" s="52">
        <v>5249</v>
      </c>
      <c r="BO113" s="52">
        <v>8341</v>
      </c>
      <c r="BP113" s="52">
        <v>43492</v>
      </c>
      <c r="BQ113" s="52">
        <v>4819</v>
      </c>
      <c r="BR113" s="52">
        <v>5720</v>
      </c>
      <c r="BS113" s="52">
        <v>6549</v>
      </c>
      <c r="BT113" s="52">
        <v>0</v>
      </c>
      <c r="BU113" s="52">
        <v>13338</v>
      </c>
      <c r="BV113" s="52">
        <v>3832</v>
      </c>
      <c r="BW113" s="52">
        <v>8550</v>
      </c>
      <c r="BX113" s="52">
        <v>12071</v>
      </c>
      <c r="BY113" s="52">
        <v>0</v>
      </c>
      <c r="BZ113" s="52">
        <v>3503</v>
      </c>
      <c r="CA113" s="52">
        <v>5632</v>
      </c>
      <c r="CB113" s="52">
        <v>4324</v>
      </c>
      <c r="CC113" s="52">
        <v>9944</v>
      </c>
      <c r="CD113" s="52">
        <v>11226</v>
      </c>
      <c r="CE113" s="52">
        <v>19913</v>
      </c>
      <c r="CF113" s="52">
        <v>5345</v>
      </c>
      <c r="CG113" s="52">
        <v>5489</v>
      </c>
      <c r="CH113" s="52">
        <v>1440</v>
      </c>
      <c r="CI113" s="52">
        <v>4001</v>
      </c>
      <c r="CJ113" s="52">
        <v>2371</v>
      </c>
      <c r="CK113" s="52">
        <v>3360</v>
      </c>
      <c r="CL113" s="52">
        <v>7051</v>
      </c>
      <c r="CM113" s="52">
        <v>0</v>
      </c>
      <c r="CN113" s="52">
        <v>4968</v>
      </c>
      <c r="CO113" s="52">
        <v>6162.12</v>
      </c>
      <c r="CP113" s="52">
        <v>0</v>
      </c>
      <c r="CQ113" s="52">
        <v>1920</v>
      </c>
      <c r="CR113" s="52">
        <v>0</v>
      </c>
      <c r="CS113" s="52">
        <v>3118</v>
      </c>
      <c r="CT113" s="52">
        <v>3360</v>
      </c>
      <c r="CU113" s="52">
        <v>7489</v>
      </c>
      <c r="CV113" s="52">
        <v>4508</v>
      </c>
      <c r="CW113" s="52">
        <v>4938</v>
      </c>
      <c r="CX113" s="52">
        <v>0</v>
      </c>
      <c r="CY113" s="52">
        <v>13578</v>
      </c>
      <c r="CZ113" s="52">
        <v>4899</v>
      </c>
      <c r="DA113" s="52">
        <v>5436</v>
      </c>
      <c r="DB113" s="52">
        <v>4897</v>
      </c>
      <c r="DC113" s="52">
        <v>11764.44</v>
      </c>
      <c r="DD113" s="52">
        <v>6138</v>
      </c>
      <c r="DE113" s="52">
        <v>7149.24</v>
      </c>
      <c r="DF113" s="52">
        <v>3500</v>
      </c>
      <c r="DG113" s="52">
        <v>13105</v>
      </c>
      <c r="DH113" s="52">
        <v>4833</v>
      </c>
      <c r="DI113" s="52">
        <v>5310</v>
      </c>
      <c r="DJ113" s="52">
        <v>9577</v>
      </c>
      <c r="DK113" s="52">
        <v>2521.2</v>
      </c>
      <c r="DL113" s="60">
        <v>9336</v>
      </c>
      <c r="DM113" s="43">
        <v>9350</v>
      </c>
      <c r="DN113" s="43">
        <v>1950</v>
      </c>
      <c r="DO113" s="43">
        <v>6496.8</v>
      </c>
      <c r="DP113" s="43">
        <v>4746</v>
      </c>
      <c r="DQ113" s="43">
        <v>7507.2</v>
      </c>
      <c r="DR113" s="43">
        <v>0</v>
      </c>
      <c r="DS113" s="43">
        <v>0</v>
      </c>
      <c r="DT113" s="43">
        <v>1200</v>
      </c>
      <c r="DU113" s="43">
        <v>0</v>
      </c>
      <c r="DV113" s="43">
        <v>3096</v>
      </c>
      <c r="DW113" s="43">
        <v>3120</v>
      </c>
      <c r="DX113" s="43">
        <v>1536</v>
      </c>
      <c r="DY113" s="43">
        <v>0</v>
      </c>
    </row>
    <row r="114" s="43" customFormat="1" spans="1:129">
      <c r="A114" s="51"/>
      <c r="B114" s="52" t="s">
        <v>107</v>
      </c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/>
      <c r="R114" s="52"/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0</v>
      </c>
      <c r="AM114" s="52">
        <v>0</v>
      </c>
      <c r="AN114" s="52">
        <v>0</v>
      </c>
      <c r="AO114" s="52">
        <v>0</v>
      </c>
      <c r="AP114" s="52">
        <v>0</v>
      </c>
      <c r="AQ114" s="52">
        <v>0</v>
      </c>
      <c r="AR114" s="52">
        <v>0</v>
      </c>
      <c r="AS114" s="52"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2">
        <v>0</v>
      </c>
      <c r="BA114" s="52">
        <v>0</v>
      </c>
      <c r="BB114" s="52">
        <v>0</v>
      </c>
      <c r="BC114" s="52">
        <v>0</v>
      </c>
      <c r="BD114" s="52">
        <v>0</v>
      </c>
      <c r="BE114" s="52">
        <v>0</v>
      </c>
      <c r="BF114" s="52">
        <v>0</v>
      </c>
      <c r="BG114" s="52">
        <v>0</v>
      </c>
      <c r="BH114" s="52">
        <v>0</v>
      </c>
      <c r="BI114" s="52">
        <v>0</v>
      </c>
      <c r="BJ114" s="52">
        <v>0</v>
      </c>
      <c r="BK114" s="52">
        <v>0</v>
      </c>
      <c r="BL114" s="52">
        <v>0</v>
      </c>
      <c r="BM114" s="52">
        <v>0</v>
      </c>
      <c r="BN114" s="52">
        <v>0</v>
      </c>
      <c r="BO114" s="52">
        <v>0</v>
      </c>
      <c r="BP114" s="52">
        <v>0</v>
      </c>
      <c r="BQ114" s="52">
        <v>0</v>
      </c>
      <c r="BR114" s="52">
        <v>0</v>
      </c>
      <c r="BS114" s="52">
        <v>0</v>
      </c>
      <c r="BT114" s="52">
        <v>0</v>
      </c>
      <c r="BU114" s="52">
        <v>0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2">
        <v>0</v>
      </c>
      <c r="CB114" s="52">
        <v>0</v>
      </c>
      <c r="CC114" s="52">
        <v>0</v>
      </c>
      <c r="CD114" s="52">
        <v>0</v>
      </c>
      <c r="CE114" s="52">
        <v>0</v>
      </c>
      <c r="CF114" s="52">
        <v>0</v>
      </c>
      <c r="CG114" s="52">
        <v>0</v>
      </c>
      <c r="CH114" s="52">
        <v>0</v>
      </c>
      <c r="CI114" s="52">
        <v>0</v>
      </c>
      <c r="CJ114" s="52">
        <v>0</v>
      </c>
      <c r="CK114" s="52">
        <v>0</v>
      </c>
      <c r="CL114" s="52">
        <v>0</v>
      </c>
      <c r="CM114" s="52">
        <v>0</v>
      </c>
      <c r="CN114" s="52">
        <v>0</v>
      </c>
      <c r="CO114" s="52">
        <v>0</v>
      </c>
      <c r="CP114" s="52">
        <v>0</v>
      </c>
      <c r="CQ114" s="52">
        <v>0</v>
      </c>
      <c r="CR114" s="52">
        <v>0</v>
      </c>
      <c r="CS114" s="52">
        <v>0</v>
      </c>
      <c r="CT114" s="52">
        <v>0</v>
      </c>
      <c r="CU114" s="52">
        <v>0</v>
      </c>
      <c r="CV114" s="52">
        <v>0</v>
      </c>
      <c r="CW114" s="52">
        <v>0</v>
      </c>
      <c r="CX114" s="52">
        <v>0</v>
      </c>
      <c r="CY114" s="52">
        <v>0</v>
      </c>
      <c r="CZ114" s="52">
        <v>0</v>
      </c>
      <c r="DA114" s="52">
        <v>0</v>
      </c>
      <c r="DB114" s="52">
        <v>0</v>
      </c>
      <c r="DC114" s="52">
        <v>0</v>
      </c>
      <c r="DD114" s="52">
        <v>0</v>
      </c>
      <c r="DE114" s="52">
        <v>0</v>
      </c>
      <c r="DF114" s="52">
        <v>0</v>
      </c>
      <c r="DG114" s="52">
        <v>0</v>
      </c>
      <c r="DH114" s="52">
        <v>0</v>
      </c>
      <c r="DI114" s="52">
        <v>0</v>
      </c>
      <c r="DJ114" s="52">
        <v>0</v>
      </c>
      <c r="DK114" s="52">
        <v>0</v>
      </c>
      <c r="DL114" s="60">
        <v>0</v>
      </c>
      <c r="DM114" s="43">
        <v>0</v>
      </c>
      <c r="DN114" s="43">
        <v>0</v>
      </c>
      <c r="DO114" s="43">
        <v>0</v>
      </c>
      <c r="DP114" s="43">
        <v>0</v>
      </c>
      <c r="DQ114" s="43">
        <v>0</v>
      </c>
      <c r="DR114" s="43">
        <v>0</v>
      </c>
      <c r="DS114" s="43">
        <v>0</v>
      </c>
      <c r="DT114" s="43">
        <v>0</v>
      </c>
      <c r="DU114" s="43">
        <v>0</v>
      </c>
      <c r="DV114" s="43">
        <v>0</v>
      </c>
      <c r="DW114" s="43">
        <v>0</v>
      </c>
      <c r="DX114" s="43">
        <v>0</v>
      </c>
      <c r="DY114" s="43">
        <v>0</v>
      </c>
    </row>
    <row r="115" s="43" customFormat="1" spans="1:129">
      <c r="A115" s="51"/>
      <c r="B115" s="52" t="s">
        <v>108</v>
      </c>
      <c r="C115" s="52">
        <v>1344580</v>
      </c>
      <c r="D115" s="52">
        <v>425</v>
      </c>
      <c r="E115" s="52">
        <v>15400</v>
      </c>
      <c r="F115" s="52">
        <v>3480</v>
      </c>
      <c r="G115" s="52">
        <v>1520</v>
      </c>
      <c r="H115" s="52">
        <v>9340</v>
      </c>
      <c r="I115" s="52">
        <v>25380</v>
      </c>
      <c r="J115" s="52">
        <v>18495</v>
      </c>
      <c r="K115" s="52">
        <v>24225</v>
      </c>
      <c r="L115" s="52">
        <v>46000</v>
      </c>
      <c r="M115" s="52">
        <v>9420</v>
      </c>
      <c r="N115" s="52">
        <v>16520</v>
      </c>
      <c r="O115" s="52">
        <v>12020</v>
      </c>
      <c r="P115" s="52">
        <v>11790</v>
      </c>
      <c r="Q115" s="52"/>
      <c r="R115" s="52"/>
      <c r="S115" s="52">
        <v>8980</v>
      </c>
      <c r="T115" s="52">
        <v>8570</v>
      </c>
      <c r="U115" s="52">
        <v>935270</v>
      </c>
      <c r="V115" s="52">
        <v>48175</v>
      </c>
      <c r="W115" s="52">
        <v>107020</v>
      </c>
      <c r="X115" s="52">
        <v>42550</v>
      </c>
      <c r="Y115" s="52">
        <v>10730</v>
      </c>
      <c r="Z115" s="52">
        <v>14705</v>
      </c>
      <c r="AA115" s="52">
        <v>3980</v>
      </c>
      <c r="AB115" s="52">
        <v>12820</v>
      </c>
      <c r="AC115" s="52">
        <v>5940</v>
      </c>
      <c r="AD115" s="52">
        <v>10285</v>
      </c>
      <c r="AE115" s="52">
        <v>6215</v>
      </c>
      <c r="AF115" s="52">
        <v>43725</v>
      </c>
      <c r="AG115" s="52">
        <v>29765</v>
      </c>
      <c r="AH115" s="52">
        <v>16045</v>
      </c>
      <c r="AI115" s="52">
        <v>985</v>
      </c>
      <c r="AJ115" s="52">
        <v>18950</v>
      </c>
      <c r="AK115" s="52">
        <v>12430</v>
      </c>
      <c r="AL115" s="52">
        <v>11170</v>
      </c>
      <c r="AM115" s="52">
        <v>14860</v>
      </c>
      <c r="AN115" s="52">
        <v>29490</v>
      </c>
      <c r="AO115" s="52">
        <v>15240</v>
      </c>
      <c r="AP115" s="52">
        <v>58615</v>
      </c>
      <c r="AQ115" s="52">
        <v>20030</v>
      </c>
      <c r="AR115" s="52">
        <v>3570</v>
      </c>
      <c r="AS115" s="52">
        <v>5440</v>
      </c>
      <c r="AT115" s="52">
        <v>26370</v>
      </c>
      <c r="AU115" s="52">
        <v>761655</v>
      </c>
      <c r="AV115" s="52">
        <v>29150</v>
      </c>
      <c r="AW115" s="52">
        <v>29545</v>
      </c>
      <c r="AX115" s="52">
        <v>38530</v>
      </c>
      <c r="AY115" s="52">
        <v>27220</v>
      </c>
      <c r="AZ115" s="52">
        <v>25745</v>
      </c>
      <c r="BA115" s="52">
        <v>32010</v>
      </c>
      <c r="BB115" s="52">
        <v>10730</v>
      </c>
      <c r="BC115" s="52">
        <v>30080</v>
      </c>
      <c r="BD115" s="52">
        <v>3800</v>
      </c>
      <c r="BE115" s="52">
        <v>760</v>
      </c>
      <c r="BF115" s="52">
        <v>17250</v>
      </c>
      <c r="BG115" s="52">
        <v>16140</v>
      </c>
      <c r="BH115" s="52">
        <v>11170</v>
      </c>
      <c r="BI115" s="52">
        <v>16050</v>
      </c>
      <c r="BJ115" s="52">
        <v>15290</v>
      </c>
      <c r="BK115" s="52">
        <v>18330</v>
      </c>
      <c r="BL115" s="52">
        <v>13770</v>
      </c>
      <c r="BM115" s="52">
        <v>8450</v>
      </c>
      <c r="BN115" s="52">
        <v>10730</v>
      </c>
      <c r="BO115" s="52">
        <v>13010</v>
      </c>
      <c r="BP115" s="52">
        <v>19850</v>
      </c>
      <c r="BQ115" s="52">
        <v>12160</v>
      </c>
      <c r="BR115" s="52">
        <v>7380</v>
      </c>
      <c r="BS115" s="52">
        <v>11400</v>
      </c>
      <c r="BT115" s="52">
        <v>12160</v>
      </c>
      <c r="BU115" s="52">
        <v>9120</v>
      </c>
      <c r="BV115" s="52">
        <v>11080</v>
      </c>
      <c r="BW115" s="52">
        <v>7600</v>
      </c>
      <c r="BX115" s="52">
        <v>14120</v>
      </c>
      <c r="BY115" s="52">
        <v>6840</v>
      </c>
      <c r="BZ115" s="52">
        <v>5410</v>
      </c>
      <c r="CA115" s="52">
        <v>3800</v>
      </c>
      <c r="CB115" s="52">
        <v>7600</v>
      </c>
      <c r="CC115" s="52">
        <v>9880</v>
      </c>
      <c r="CD115" s="52">
        <v>8450</v>
      </c>
      <c r="CE115" s="52">
        <v>13010</v>
      </c>
      <c r="CF115" s="52">
        <v>1520</v>
      </c>
      <c r="CG115" s="52">
        <v>5455</v>
      </c>
      <c r="CH115" s="52">
        <v>3040</v>
      </c>
      <c r="CI115" s="52">
        <v>3040</v>
      </c>
      <c r="CJ115" s="52">
        <v>3040</v>
      </c>
      <c r="CK115" s="52">
        <v>8450</v>
      </c>
      <c r="CL115" s="52">
        <v>6840</v>
      </c>
      <c r="CM115" s="52">
        <v>9880</v>
      </c>
      <c r="CN115" s="52">
        <v>6080</v>
      </c>
      <c r="CO115" s="52">
        <v>9120</v>
      </c>
      <c r="CP115" s="52">
        <v>6840</v>
      </c>
      <c r="CQ115" s="52">
        <v>4560</v>
      </c>
      <c r="CR115" s="52">
        <v>4695</v>
      </c>
      <c r="CS115" s="52">
        <v>10640</v>
      </c>
      <c r="CT115" s="52">
        <v>3040</v>
      </c>
      <c r="CU115" s="52">
        <v>6840</v>
      </c>
      <c r="CV115" s="52">
        <v>3800</v>
      </c>
      <c r="CW115" s="52">
        <v>6080</v>
      </c>
      <c r="CX115" s="52">
        <v>3040</v>
      </c>
      <c r="CY115" s="52">
        <v>4560</v>
      </c>
      <c r="CZ115" s="52">
        <v>6080</v>
      </c>
      <c r="DA115" s="52">
        <v>8360</v>
      </c>
      <c r="DB115" s="52">
        <v>5760</v>
      </c>
      <c r="DC115" s="52">
        <v>6170</v>
      </c>
      <c r="DD115" s="52">
        <v>6170</v>
      </c>
      <c r="DE115" s="52">
        <v>5320</v>
      </c>
      <c r="DF115" s="52">
        <v>6170</v>
      </c>
      <c r="DG115" s="52">
        <v>7690</v>
      </c>
      <c r="DH115" s="52">
        <v>5320</v>
      </c>
      <c r="DI115" s="52">
        <v>6840</v>
      </c>
      <c r="DJ115" s="52">
        <v>6840</v>
      </c>
      <c r="DK115" s="52">
        <v>3800</v>
      </c>
      <c r="DL115" s="60">
        <v>4560</v>
      </c>
      <c r="DM115" s="43">
        <v>8360</v>
      </c>
      <c r="DN115" s="43">
        <v>1520</v>
      </c>
      <c r="DO115" s="43">
        <v>5410</v>
      </c>
      <c r="DP115" s="43">
        <v>3800</v>
      </c>
      <c r="DQ115" s="43">
        <v>8360</v>
      </c>
      <c r="DR115" s="43">
        <v>3800</v>
      </c>
      <c r="DS115" s="43">
        <v>2370</v>
      </c>
      <c r="DT115" s="43">
        <v>2415</v>
      </c>
      <c r="DU115" s="43">
        <v>1520</v>
      </c>
      <c r="DV115" s="43">
        <v>1520</v>
      </c>
      <c r="DW115" s="43">
        <v>1520</v>
      </c>
      <c r="DX115" s="43">
        <v>1520</v>
      </c>
      <c r="DY115" s="43">
        <v>2280</v>
      </c>
    </row>
    <row r="116" s="43" customFormat="1" spans="1:129">
      <c r="A116" s="51"/>
      <c r="B116" s="52" t="s">
        <v>109</v>
      </c>
      <c r="C116" s="52">
        <v>452368.38</v>
      </c>
      <c r="D116" s="52">
        <v>0</v>
      </c>
      <c r="E116" s="52">
        <v>8135.95</v>
      </c>
      <c r="F116" s="52">
        <v>812.11</v>
      </c>
      <c r="G116" s="52">
        <v>420.67</v>
      </c>
      <c r="H116" s="52">
        <v>2113.33</v>
      </c>
      <c r="I116" s="52">
        <v>6655.74</v>
      </c>
      <c r="J116" s="52">
        <v>4469.32</v>
      </c>
      <c r="K116" s="52">
        <v>5180.99</v>
      </c>
      <c r="L116" s="52">
        <v>9920.42</v>
      </c>
      <c r="M116" s="52">
        <v>2589.71</v>
      </c>
      <c r="N116" s="52">
        <v>4463.65</v>
      </c>
      <c r="O116" s="52">
        <v>3121.52</v>
      </c>
      <c r="P116" s="52">
        <v>2989.82</v>
      </c>
      <c r="Q116" s="52"/>
      <c r="R116" s="52"/>
      <c r="S116" s="52">
        <v>2953.72</v>
      </c>
      <c r="T116" s="52">
        <v>3625.71</v>
      </c>
      <c r="U116" s="52">
        <v>240608.96</v>
      </c>
      <c r="V116" s="52">
        <v>17779.91</v>
      </c>
      <c r="W116" s="52">
        <v>124271.3</v>
      </c>
      <c r="X116" s="52">
        <v>12255.55</v>
      </c>
      <c r="Y116" s="52">
        <v>2593.38</v>
      </c>
      <c r="Z116" s="52">
        <v>4598.19</v>
      </c>
      <c r="AA116" s="52">
        <v>1668.35</v>
      </c>
      <c r="AB116" s="52">
        <v>6484.74</v>
      </c>
      <c r="AC116" s="52">
        <v>2435.25</v>
      </c>
      <c r="AD116" s="52">
        <v>3375.09</v>
      </c>
      <c r="AE116" s="52">
        <v>1276.67</v>
      </c>
      <c r="AF116" s="52">
        <v>28471.13</v>
      </c>
      <c r="AG116" s="52">
        <v>33272.97</v>
      </c>
      <c r="AH116" s="52">
        <v>28620.77</v>
      </c>
      <c r="AI116" s="52">
        <v>29254.67</v>
      </c>
      <c r="AJ116" s="52">
        <v>4983.6</v>
      </c>
      <c r="AK116" s="52">
        <v>3194.72</v>
      </c>
      <c r="AL116" s="52">
        <v>4077.23</v>
      </c>
      <c r="AM116" s="52">
        <v>4911.67</v>
      </c>
      <c r="AN116" s="52">
        <v>12945.75</v>
      </c>
      <c r="AO116" s="52">
        <v>4515.6</v>
      </c>
      <c r="AP116" s="52">
        <v>4693.78</v>
      </c>
      <c r="AQ116" s="52">
        <v>6258.32</v>
      </c>
      <c r="AR116" s="52">
        <v>1429.89</v>
      </c>
      <c r="AS116" s="52">
        <v>4486.38</v>
      </c>
      <c r="AT116" s="52">
        <v>16304.48</v>
      </c>
      <c r="AU116" s="52">
        <v>185063.09</v>
      </c>
      <c r="AV116" s="52">
        <v>7854.88</v>
      </c>
      <c r="AW116" s="52">
        <v>7843.72</v>
      </c>
      <c r="AX116" s="52">
        <v>9569.97</v>
      </c>
      <c r="AY116" s="52">
        <v>6643.37</v>
      </c>
      <c r="AZ116" s="52">
        <v>8934.17</v>
      </c>
      <c r="BA116" s="52">
        <v>7189.04</v>
      </c>
      <c r="BB116" s="52">
        <v>2638.25</v>
      </c>
      <c r="BC116" s="52">
        <v>8077.26</v>
      </c>
      <c r="BD116" s="52">
        <v>4053.68</v>
      </c>
      <c r="BE116" s="52">
        <v>3339.02</v>
      </c>
      <c r="BF116" s="52">
        <v>4631.2</v>
      </c>
      <c r="BG116" s="52">
        <v>5116.74</v>
      </c>
      <c r="BH116" s="52">
        <v>2690.99</v>
      </c>
      <c r="BI116" s="52">
        <v>3118.63</v>
      </c>
      <c r="BJ116" s="52">
        <v>4298.41</v>
      </c>
      <c r="BK116" s="52">
        <v>3939</v>
      </c>
      <c r="BL116" s="52">
        <v>4329.18</v>
      </c>
      <c r="BM116" s="52">
        <v>2053.78</v>
      </c>
      <c r="BN116" s="52">
        <v>1983.44</v>
      </c>
      <c r="BO116" s="52">
        <v>3187.28</v>
      </c>
      <c r="BP116" s="52">
        <v>4479.12</v>
      </c>
      <c r="BQ116" s="52">
        <v>3346.41</v>
      </c>
      <c r="BR116" s="52">
        <v>1503.96</v>
      </c>
      <c r="BS116" s="52">
        <v>2357.33</v>
      </c>
      <c r="BT116" s="52">
        <v>2244.96</v>
      </c>
      <c r="BU116" s="52">
        <v>2183.35</v>
      </c>
      <c r="BV116" s="52">
        <v>2479.01</v>
      </c>
      <c r="BW116" s="52">
        <v>1679.68</v>
      </c>
      <c r="BX116" s="52">
        <v>2936.75</v>
      </c>
      <c r="BY116" s="52">
        <v>1139.69</v>
      </c>
      <c r="BZ116" s="52">
        <v>944.45</v>
      </c>
      <c r="CA116" s="52">
        <v>601.51</v>
      </c>
      <c r="CB116" s="52">
        <v>1460.3</v>
      </c>
      <c r="CC116" s="52">
        <v>1636.59</v>
      </c>
      <c r="CD116" s="52">
        <v>2235.41</v>
      </c>
      <c r="CE116" s="52">
        <v>2963.45</v>
      </c>
      <c r="CF116" s="52">
        <v>716</v>
      </c>
      <c r="CG116" s="52">
        <v>1090.03</v>
      </c>
      <c r="CH116" s="52">
        <v>501.38</v>
      </c>
      <c r="CI116" s="52">
        <v>797.53</v>
      </c>
      <c r="CJ116" s="52">
        <v>645.23</v>
      </c>
      <c r="CK116" s="52">
        <v>1548.41</v>
      </c>
      <c r="CL116" s="52">
        <v>1654.94</v>
      </c>
      <c r="CM116" s="52">
        <v>1507.59</v>
      </c>
      <c r="CN116" s="52">
        <v>980.03</v>
      </c>
      <c r="CO116" s="52">
        <v>1131.53</v>
      </c>
      <c r="CP116" s="52">
        <v>1317.29</v>
      </c>
      <c r="CQ116" s="52">
        <v>692.25</v>
      </c>
      <c r="CR116" s="52">
        <v>1015.78</v>
      </c>
      <c r="CS116" s="52">
        <v>2156.88</v>
      </c>
      <c r="CT116" s="52">
        <v>594.34</v>
      </c>
      <c r="CU116" s="52">
        <v>1096.7</v>
      </c>
      <c r="CV116" s="52">
        <v>709.89</v>
      </c>
      <c r="CW116" s="52">
        <v>1242.08</v>
      </c>
      <c r="CX116" s="52">
        <v>515.64</v>
      </c>
      <c r="CY116" s="52">
        <v>862.03</v>
      </c>
      <c r="CZ116" s="52">
        <v>1069.05</v>
      </c>
      <c r="DA116" s="52">
        <v>3870.96</v>
      </c>
      <c r="DB116" s="52">
        <v>1272.04</v>
      </c>
      <c r="DC116" s="52">
        <v>1572.64</v>
      </c>
      <c r="DD116" s="52">
        <v>1164.65</v>
      </c>
      <c r="DE116" s="52">
        <v>1286.8</v>
      </c>
      <c r="DF116" s="52">
        <v>1043.49</v>
      </c>
      <c r="DG116" s="52">
        <v>2072.48</v>
      </c>
      <c r="DH116" s="52">
        <v>949.05</v>
      </c>
      <c r="DI116" s="52">
        <v>1089.98</v>
      </c>
      <c r="DJ116" s="52">
        <v>1364.78</v>
      </c>
      <c r="DK116" s="52">
        <v>609.36</v>
      </c>
      <c r="DL116" s="60">
        <v>767.08</v>
      </c>
      <c r="DM116" s="43">
        <v>1241.66</v>
      </c>
      <c r="DN116" s="43">
        <v>351.77</v>
      </c>
      <c r="DO116" s="43">
        <v>1376.98</v>
      </c>
      <c r="DP116" s="43">
        <v>882.71</v>
      </c>
      <c r="DQ116" s="43">
        <v>2095.64</v>
      </c>
      <c r="DR116" s="43">
        <v>1117.59</v>
      </c>
      <c r="DS116" s="43">
        <v>462.2</v>
      </c>
      <c r="DT116" s="43">
        <v>446.05</v>
      </c>
      <c r="DU116" s="43">
        <v>611.05</v>
      </c>
      <c r="DV116" s="43">
        <v>468.65</v>
      </c>
      <c r="DW116" s="43">
        <v>354.49</v>
      </c>
      <c r="DX116" s="43">
        <v>607.05</v>
      </c>
      <c r="DY116" s="43">
        <v>455.36</v>
      </c>
    </row>
    <row r="117" s="43" customFormat="1" spans="1:129">
      <c r="A117" s="51"/>
      <c r="B117" s="52" t="s">
        <v>110</v>
      </c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/>
      <c r="R117" s="52"/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0</v>
      </c>
      <c r="AM117" s="52">
        <v>0</v>
      </c>
      <c r="AN117" s="52">
        <v>0</v>
      </c>
      <c r="AO117" s="52">
        <v>0</v>
      </c>
      <c r="AP117" s="52">
        <v>0</v>
      </c>
      <c r="AQ117" s="52">
        <v>0</v>
      </c>
      <c r="AR117" s="52">
        <v>0</v>
      </c>
      <c r="AS117" s="52"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2">
        <v>0</v>
      </c>
      <c r="BA117" s="52">
        <v>0</v>
      </c>
      <c r="BB117" s="52">
        <v>0</v>
      </c>
      <c r="BC117" s="52">
        <v>0</v>
      </c>
      <c r="BD117" s="52">
        <v>0</v>
      </c>
      <c r="BE117" s="52">
        <v>0</v>
      </c>
      <c r="BF117" s="52">
        <v>0</v>
      </c>
      <c r="BG117" s="52">
        <v>0</v>
      </c>
      <c r="BH117" s="52">
        <v>0</v>
      </c>
      <c r="BI117" s="52">
        <v>0</v>
      </c>
      <c r="BJ117" s="52">
        <v>0</v>
      </c>
      <c r="BK117" s="52">
        <v>0</v>
      </c>
      <c r="BL117" s="52">
        <v>0</v>
      </c>
      <c r="BM117" s="52">
        <v>0</v>
      </c>
      <c r="BN117" s="52">
        <v>0</v>
      </c>
      <c r="BO117" s="52">
        <v>0</v>
      </c>
      <c r="BP117" s="52">
        <v>0</v>
      </c>
      <c r="BQ117" s="52">
        <v>0</v>
      </c>
      <c r="BR117" s="52">
        <v>0</v>
      </c>
      <c r="BS117" s="52">
        <v>0</v>
      </c>
      <c r="BT117" s="52">
        <v>0</v>
      </c>
      <c r="BU117" s="52">
        <v>0</v>
      </c>
      <c r="BV117" s="52">
        <v>0</v>
      </c>
      <c r="BW117" s="52">
        <v>0</v>
      </c>
      <c r="BX117" s="52">
        <v>0</v>
      </c>
      <c r="BY117" s="52">
        <v>0</v>
      </c>
      <c r="BZ117" s="52">
        <v>0</v>
      </c>
      <c r="CA117" s="52">
        <v>0</v>
      </c>
      <c r="CB117" s="52">
        <v>0</v>
      </c>
      <c r="CC117" s="52">
        <v>0</v>
      </c>
      <c r="CD117" s="52">
        <v>0</v>
      </c>
      <c r="CE117" s="52">
        <v>0</v>
      </c>
      <c r="CF117" s="52">
        <v>0</v>
      </c>
      <c r="CG117" s="52">
        <v>0</v>
      </c>
      <c r="CH117" s="52">
        <v>0</v>
      </c>
      <c r="CI117" s="52">
        <v>0</v>
      </c>
      <c r="CJ117" s="52">
        <v>0</v>
      </c>
      <c r="CK117" s="52">
        <v>0</v>
      </c>
      <c r="CL117" s="52">
        <v>0</v>
      </c>
      <c r="CM117" s="52">
        <v>0</v>
      </c>
      <c r="CN117" s="52">
        <v>0</v>
      </c>
      <c r="CO117" s="52">
        <v>0</v>
      </c>
      <c r="CP117" s="52">
        <v>0</v>
      </c>
      <c r="CQ117" s="52">
        <v>0</v>
      </c>
      <c r="CR117" s="52">
        <v>0</v>
      </c>
      <c r="CS117" s="52">
        <v>0</v>
      </c>
      <c r="CT117" s="52">
        <v>0</v>
      </c>
      <c r="CU117" s="52">
        <v>0</v>
      </c>
      <c r="CV117" s="52">
        <v>0</v>
      </c>
      <c r="CW117" s="52">
        <v>0</v>
      </c>
      <c r="CX117" s="52">
        <v>0</v>
      </c>
      <c r="CY117" s="52">
        <v>0</v>
      </c>
      <c r="CZ117" s="52">
        <v>0</v>
      </c>
      <c r="DA117" s="52">
        <v>0</v>
      </c>
      <c r="DB117" s="52">
        <v>0</v>
      </c>
      <c r="DC117" s="52">
        <v>0</v>
      </c>
      <c r="DD117" s="52">
        <v>0</v>
      </c>
      <c r="DE117" s="52">
        <v>0</v>
      </c>
      <c r="DF117" s="52">
        <v>0</v>
      </c>
      <c r="DG117" s="52">
        <v>0</v>
      </c>
      <c r="DH117" s="52">
        <v>0</v>
      </c>
      <c r="DI117" s="52">
        <v>0</v>
      </c>
      <c r="DJ117" s="52">
        <v>0</v>
      </c>
      <c r="DK117" s="52">
        <v>0</v>
      </c>
      <c r="DL117" s="60">
        <v>0</v>
      </c>
      <c r="DM117" s="43">
        <v>0</v>
      </c>
      <c r="DN117" s="43">
        <v>0</v>
      </c>
      <c r="DO117" s="43">
        <v>0</v>
      </c>
      <c r="DP117" s="43">
        <v>0</v>
      </c>
      <c r="DQ117" s="43">
        <v>0</v>
      </c>
      <c r="DR117" s="43">
        <v>0</v>
      </c>
      <c r="DS117" s="43">
        <v>0</v>
      </c>
      <c r="DT117" s="43">
        <v>0</v>
      </c>
      <c r="DU117" s="43">
        <v>0</v>
      </c>
      <c r="DV117" s="43">
        <v>0</v>
      </c>
      <c r="DW117" s="43">
        <v>0</v>
      </c>
      <c r="DX117" s="43">
        <v>0</v>
      </c>
      <c r="DY117" s="43">
        <v>0</v>
      </c>
    </row>
    <row r="118" s="43" customFormat="1" spans="1:129">
      <c r="A118" s="51"/>
      <c r="B118" s="52" t="s">
        <v>111</v>
      </c>
      <c r="C118" s="52">
        <v>0</v>
      </c>
      <c r="D118" s="52">
        <v>0</v>
      </c>
      <c r="E118" s="52">
        <v>0</v>
      </c>
      <c r="F118" s="52"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2">
        <v>0</v>
      </c>
      <c r="N118" s="52">
        <v>0</v>
      </c>
      <c r="O118" s="52">
        <v>0</v>
      </c>
      <c r="P118" s="52">
        <v>0</v>
      </c>
      <c r="Q118" s="52"/>
      <c r="R118" s="52"/>
      <c r="S118" s="52">
        <v>0</v>
      </c>
      <c r="T118" s="52">
        <v>0</v>
      </c>
      <c r="U118" s="52">
        <v>0</v>
      </c>
      <c r="V118" s="52">
        <v>0</v>
      </c>
      <c r="W118" s="52">
        <v>0</v>
      </c>
      <c r="X118" s="52">
        <v>0</v>
      </c>
      <c r="Y118" s="52">
        <v>0</v>
      </c>
      <c r="Z118" s="52">
        <v>0</v>
      </c>
      <c r="AA118" s="52">
        <v>0</v>
      </c>
      <c r="AB118" s="52">
        <v>0</v>
      </c>
      <c r="AC118" s="52">
        <v>0</v>
      </c>
      <c r="AD118" s="52">
        <v>0</v>
      </c>
      <c r="AE118" s="52">
        <v>0</v>
      </c>
      <c r="AF118" s="52">
        <v>0</v>
      </c>
      <c r="AG118" s="52">
        <v>0</v>
      </c>
      <c r="AH118" s="52">
        <v>0</v>
      </c>
      <c r="AI118" s="52">
        <v>0</v>
      </c>
      <c r="AJ118" s="52">
        <v>0</v>
      </c>
      <c r="AK118" s="52">
        <v>0</v>
      </c>
      <c r="AL118" s="52">
        <v>0</v>
      </c>
      <c r="AM118" s="52">
        <v>0</v>
      </c>
      <c r="AN118" s="52">
        <v>0</v>
      </c>
      <c r="AO118" s="52">
        <v>0</v>
      </c>
      <c r="AP118" s="52">
        <v>0</v>
      </c>
      <c r="AQ118" s="52">
        <v>0</v>
      </c>
      <c r="AR118" s="52">
        <v>0</v>
      </c>
      <c r="AS118" s="52"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2">
        <v>0</v>
      </c>
      <c r="BA118" s="52">
        <v>0</v>
      </c>
      <c r="BB118" s="52">
        <v>0</v>
      </c>
      <c r="BC118" s="52">
        <v>0</v>
      </c>
      <c r="BD118" s="52">
        <v>0</v>
      </c>
      <c r="BE118" s="52">
        <v>0</v>
      </c>
      <c r="BF118" s="52">
        <v>0</v>
      </c>
      <c r="BG118" s="52">
        <v>0</v>
      </c>
      <c r="BH118" s="52">
        <v>0</v>
      </c>
      <c r="BI118" s="52">
        <v>0</v>
      </c>
      <c r="BJ118" s="52">
        <v>0</v>
      </c>
      <c r="BK118" s="52">
        <v>0</v>
      </c>
      <c r="BL118" s="52">
        <v>0</v>
      </c>
      <c r="BM118" s="52">
        <v>0</v>
      </c>
      <c r="BN118" s="52">
        <v>0</v>
      </c>
      <c r="BO118" s="52">
        <v>0</v>
      </c>
      <c r="BP118" s="52">
        <v>0</v>
      </c>
      <c r="BQ118" s="52">
        <v>0</v>
      </c>
      <c r="BR118" s="52">
        <v>0</v>
      </c>
      <c r="BS118" s="52">
        <v>0</v>
      </c>
      <c r="BT118" s="52">
        <v>0</v>
      </c>
      <c r="BU118" s="52">
        <v>0</v>
      </c>
      <c r="BV118" s="52">
        <v>0</v>
      </c>
      <c r="BW118" s="52">
        <v>0</v>
      </c>
      <c r="BX118" s="52">
        <v>0</v>
      </c>
      <c r="BY118" s="52">
        <v>0</v>
      </c>
      <c r="BZ118" s="52">
        <v>0</v>
      </c>
      <c r="CA118" s="52">
        <v>0</v>
      </c>
      <c r="CB118" s="52">
        <v>0</v>
      </c>
      <c r="CC118" s="52">
        <v>0</v>
      </c>
      <c r="CD118" s="52">
        <v>0</v>
      </c>
      <c r="CE118" s="52">
        <v>0</v>
      </c>
      <c r="CF118" s="52">
        <v>0</v>
      </c>
      <c r="CG118" s="52">
        <v>0</v>
      </c>
      <c r="CH118" s="52">
        <v>0</v>
      </c>
      <c r="CI118" s="52">
        <v>0</v>
      </c>
      <c r="CJ118" s="52">
        <v>0</v>
      </c>
      <c r="CK118" s="52">
        <v>0</v>
      </c>
      <c r="CL118" s="52">
        <v>0</v>
      </c>
      <c r="CM118" s="52">
        <v>0</v>
      </c>
      <c r="CN118" s="52">
        <v>0</v>
      </c>
      <c r="CO118" s="52">
        <v>0</v>
      </c>
      <c r="CP118" s="52">
        <v>0</v>
      </c>
      <c r="CQ118" s="52">
        <v>0</v>
      </c>
      <c r="CR118" s="52">
        <v>0</v>
      </c>
      <c r="CS118" s="52">
        <v>0</v>
      </c>
      <c r="CT118" s="52">
        <v>0</v>
      </c>
      <c r="CU118" s="52">
        <v>0</v>
      </c>
      <c r="CV118" s="52">
        <v>0</v>
      </c>
      <c r="CW118" s="52">
        <v>0</v>
      </c>
      <c r="CX118" s="52">
        <v>0</v>
      </c>
      <c r="CY118" s="52">
        <v>0</v>
      </c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60">
        <v>0</v>
      </c>
      <c r="DM118" s="43">
        <v>0</v>
      </c>
      <c r="DN118" s="43">
        <v>0</v>
      </c>
      <c r="DO118" s="43">
        <v>0</v>
      </c>
      <c r="DP118" s="43">
        <v>0</v>
      </c>
      <c r="DQ118" s="43">
        <v>0</v>
      </c>
      <c r="DR118" s="43">
        <v>0</v>
      </c>
      <c r="DS118" s="43">
        <v>0</v>
      </c>
      <c r="DT118" s="43">
        <v>0</v>
      </c>
      <c r="DU118" s="43">
        <v>0</v>
      </c>
      <c r="DV118" s="43">
        <v>0</v>
      </c>
      <c r="DW118" s="43">
        <v>0</v>
      </c>
      <c r="DX118" s="43">
        <v>0</v>
      </c>
      <c r="DY118" s="43">
        <v>0</v>
      </c>
    </row>
    <row r="119" s="45" customFormat="1" spans="1:129">
      <c r="A119" s="51"/>
      <c r="B119" s="53" t="s">
        <v>97</v>
      </c>
      <c r="C119" s="59">
        <v>22969684.61</v>
      </c>
      <c r="D119" s="59">
        <v>3152.39</v>
      </c>
      <c r="E119" s="59">
        <v>542252.24</v>
      </c>
      <c r="F119" s="59">
        <v>64689.76</v>
      </c>
      <c r="G119" s="59">
        <v>32698.9</v>
      </c>
      <c r="H119" s="59">
        <v>183778.17</v>
      </c>
      <c r="I119" s="59">
        <v>495497.51</v>
      </c>
      <c r="J119" s="59">
        <v>422885.84</v>
      </c>
      <c r="K119" s="59">
        <v>419874.46</v>
      </c>
      <c r="L119" s="59">
        <v>788870.99</v>
      </c>
      <c r="M119" s="59">
        <v>203417.82</v>
      </c>
      <c r="N119" s="59">
        <v>341658.16</v>
      </c>
      <c r="O119" s="59">
        <v>248376.09</v>
      </c>
      <c r="P119" s="59">
        <v>238393.02</v>
      </c>
      <c r="Q119" s="59"/>
      <c r="R119" s="59"/>
      <c r="S119" s="59">
        <v>223714.75</v>
      </c>
      <c r="T119" s="59">
        <v>252866.69</v>
      </c>
      <c r="U119" s="52">
        <v>12362460.37</v>
      </c>
      <c r="V119" s="52">
        <v>1136069.62</v>
      </c>
      <c r="W119" s="52">
        <v>4088991.97</v>
      </c>
      <c r="X119" s="52">
        <v>920035.86</v>
      </c>
      <c r="Y119" s="52">
        <v>19326.42</v>
      </c>
      <c r="Z119" s="59">
        <v>342606.87</v>
      </c>
      <c r="AA119" s="52">
        <v>124616.28</v>
      </c>
      <c r="AB119" s="52">
        <v>468169.5</v>
      </c>
      <c r="AC119" s="59">
        <v>181350.55</v>
      </c>
      <c r="AD119" s="59">
        <v>249103.37</v>
      </c>
      <c r="AE119" s="59">
        <v>103612.37</v>
      </c>
      <c r="AF119" s="59">
        <v>930031.01</v>
      </c>
      <c r="AG119" s="59">
        <v>2056608.63</v>
      </c>
      <c r="AH119" s="59">
        <v>336503.43</v>
      </c>
      <c r="AI119" s="59">
        <v>413133.16</v>
      </c>
      <c r="AJ119" s="59">
        <v>371555.11</v>
      </c>
      <c r="AK119" s="59">
        <v>248014.09</v>
      </c>
      <c r="AL119" s="59">
        <v>300466.66</v>
      </c>
      <c r="AM119" s="59">
        <v>378536.64</v>
      </c>
      <c r="AN119" s="59">
        <v>635008.04</v>
      </c>
      <c r="AO119" s="59">
        <v>335930.27</v>
      </c>
      <c r="AP119" s="59">
        <v>751401.52</v>
      </c>
      <c r="AQ119" s="59">
        <v>508399.6</v>
      </c>
      <c r="AR119" s="59">
        <v>105460.43</v>
      </c>
      <c r="AS119" s="59">
        <v>151649.23</v>
      </c>
      <c r="AT119" s="59">
        <v>419024.55</v>
      </c>
      <c r="AU119" s="52">
        <v>9077050.09</v>
      </c>
      <c r="AV119" s="59">
        <v>320474.16</v>
      </c>
      <c r="AW119" s="59">
        <v>313012.76</v>
      </c>
      <c r="AX119" s="59">
        <v>385472.17</v>
      </c>
      <c r="AY119" s="59">
        <v>325611.29</v>
      </c>
      <c r="AZ119" s="59">
        <v>378384.18</v>
      </c>
      <c r="BA119" s="59">
        <v>405461.89</v>
      </c>
      <c r="BB119" s="59">
        <v>108445.47</v>
      </c>
      <c r="BC119" s="59">
        <v>362559.87</v>
      </c>
      <c r="BD119" s="59">
        <v>233877.99</v>
      </c>
      <c r="BE119" s="59">
        <v>161381.17</v>
      </c>
      <c r="BF119" s="59">
        <v>222163.46</v>
      </c>
      <c r="BG119" s="59">
        <v>232636.85</v>
      </c>
      <c r="BH119" s="59">
        <v>170239.65</v>
      </c>
      <c r="BI119" s="59">
        <v>142375.55</v>
      </c>
      <c r="BJ119" s="59">
        <v>199780.66</v>
      </c>
      <c r="BK119" s="59">
        <v>143199.14</v>
      </c>
      <c r="BL119" s="59">
        <v>128900.87</v>
      </c>
      <c r="BM119" s="59">
        <v>84236.29</v>
      </c>
      <c r="BN119" s="59">
        <v>97490.02</v>
      </c>
      <c r="BO119" s="59">
        <v>104708.12</v>
      </c>
      <c r="BP119" s="59">
        <v>274405.05</v>
      </c>
      <c r="BQ119" s="59">
        <v>106475.35</v>
      </c>
      <c r="BR119" s="59">
        <v>86245.12</v>
      </c>
      <c r="BS119" s="59">
        <v>111668.01</v>
      </c>
      <c r="BT119" s="59">
        <v>98559.19</v>
      </c>
      <c r="BU119" s="59">
        <v>122436.16</v>
      </c>
      <c r="BV119" s="59">
        <v>98802.61</v>
      </c>
      <c r="BW119" s="59">
        <v>82298.32</v>
      </c>
      <c r="BX119" s="59">
        <v>172112.84</v>
      </c>
      <c r="BY119" s="59">
        <v>53210.23</v>
      </c>
      <c r="BZ119" s="59">
        <v>59274</v>
      </c>
      <c r="CA119" s="59">
        <v>39244.97</v>
      </c>
      <c r="CB119" s="59">
        <v>72727.18</v>
      </c>
      <c r="CC119" s="59">
        <v>104771.52</v>
      </c>
      <c r="CD119" s="59">
        <v>132465.95</v>
      </c>
      <c r="CE119" s="59">
        <v>156279.22</v>
      </c>
      <c r="CF119" s="59">
        <v>54630.27</v>
      </c>
      <c r="CG119" s="59">
        <v>73114.11</v>
      </c>
      <c r="CH119" s="59">
        <v>35476.51</v>
      </c>
      <c r="CI119" s="59">
        <v>49797.08</v>
      </c>
      <c r="CJ119" s="59">
        <v>38707.64</v>
      </c>
      <c r="CK119" s="59">
        <v>79489.23</v>
      </c>
      <c r="CL119" s="59">
        <v>63610.3</v>
      </c>
      <c r="CM119" s="59">
        <v>93028.96</v>
      </c>
      <c r="CN119" s="59">
        <v>82560.93</v>
      </c>
      <c r="CO119" s="59">
        <v>71725.08</v>
      </c>
      <c r="CP119" s="59">
        <v>81346.7</v>
      </c>
      <c r="CQ119" s="59">
        <v>42728.18</v>
      </c>
      <c r="CR119" s="59">
        <v>53997.08</v>
      </c>
      <c r="CS119" s="59">
        <v>101439.8</v>
      </c>
      <c r="CT119" s="59">
        <v>45244.83</v>
      </c>
      <c r="CU119" s="59">
        <v>72109.32</v>
      </c>
      <c r="CV119" s="59">
        <v>48592.61</v>
      </c>
      <c r="CW119" s="59">
        <v>66150.4</v>
      </c>
      <c r="CX119" s="59">
        <v>28161.99</v>
      </c>
      <c r="CY119" s="59">
        <v>80936.98</v>
      </c>
      <c r="CZ119" s="59">
        <v>82326.02</v>
      </c>
      <c r="DA119" s="59">
        <v>71156.98</v>
      </c>
      <c r="DB119" s="59">
        <v>73243.15</v>
      </c>
      <c r="DC119" s="59">
        <v>96057.63</v>
      </c>
      <c r="DD119" s="59">
        <v>66355.87</v>
      </c>
      <c r="DE119" s="59">
        <v>71162.37</v>
      </c>
      <c r="DF119" s="59">
        <v>59956.23</v>
      </c>
      <c r="DG119" s="59">
        <v>123272.56</v>
      </c>
      <c r="DH119" s="59">
        <v>61084.56</v>
      </c>
      <c r="DI119" s="59">
        <v>69633.21</v>
      </c>
      <c r="DJ119" s="59">
        <v>81115.4</v>
      </c>
      <c r="DK119" s="59">
        <v>40899.06</v>
      </c>
      <c r="DL119" s="61">
        <v>52993</v>
      </c>
      <c r="DM119" s="62">
        <v>85974.96</v>
      </c>
      <c r="DN119" s="62">
        <v>27533.98</v>
      </c>
      <c r="DO119" s="62">
        <v>79369.77</v>
      </c>
      <c r="DP119" s="62">
        <v>63038.14</v>
      </c>
      <c r="DQ119" s="62">
        <v>86851.44</v>
      </c>
      <c r="DR119" s="62">
        <v>38140.79</v>
      </c>
      <c r="DS119" s="62">
        <v>28598.85</v>
      </c>
      <c r="DT119" s="62">
        <v>31850.63</v>
      </c>
      <c r="DU119" s="62">
        <v>24632.25</v>
      </c>
      <c r="DV119" s="62">
        <v>33391.67</v>
      </c>
      <c r="DW119" s="62">
        <v>20973.68</v>
      </c>
      <c r="DX119" s="62">
        <v>31305.57</v>
      </c>
      <c r="DY119" s="62">
        <v>21897.04</v>
      </c>
    </row>
    <row r="120" s="43" customFormat="1" spans="1:129">
      <c r="A120" s="51" t="s">
        <v>112</v>
      </c>
      <c r="B120" s="52" t="s">
        <v>113</v>
      </c>
      <c r="C120" s="52">
        <v>33648.58</v>
      </c>
      <c r="D120" s="52">
        <v>0</v>
      </c>
      <c r="E120" s="52">
        <v>7968.91</v>
      </c>
      <c r="F120" s="52">
        <v>0</v>
      </c>
      <c r="G120" s="52">
        <v>504.72</v>
      </c>
      <c r="H120" s="52">
        <v>0</v>
      </c>
      <c r="I120" s="52">
        <v>0</v>
      </c>
      <c r="J120" s="52">
        <v>10142.12</v>
      </c>
      <c r="K120" s="52">
        <v>8910.03</v>
      </c>
      <c r="L120" s="52">
        <v>2444.83</v>
      </c>
      <c r="M120" s="52">
        <v>0</v>
      </c>
      <c r="N120" s="52">
        <v>631.7</v>
      </c>
      <c r="O120" s="52">
        <v>2700.27</v>
      </c>
      <c r="P120" s="52">
        <v>0</v>
      </c>
      <c r="Q120" s="52"/>
      <c r="R120" s="52"/>
      <c r="S120" s="52">
        <v>0</v>
      </c>
      <c r="T120" s="52">
        <v>0</v>
      </c>
      <c r="U120" s="52">
        <v>346</v>
      </c>
      <c r="V120" s="52">
        <v>0</v>
      </c>
      <c r="W120" s="52">
        <v>0</v>
      </c>
      <c r="X120" s="52">
        <v>0</v>
      </c>
      <c r="Y120" s="52">
        <v>0</v>
      </c>
      <c r="Z120" s="52">
        <v>0</v>
      </c>
      <c r="AA120" s="52">
        <v>0</v>
      </c>
      <c r="AB120" s="52">
        <v>0</v>
      </c>
      <c r="AC120" s="52">
        <v>0</v>
      </c>
      <c r="AD120" s="52">
        <v>0</v>
      </c>
      <c r="AE120" s="52">
        <v>0</v>
      </c>
      <c r="AF120" s="52">
        <v>0</v>
      </c>
      <c r="AG120" s="52">
        <v>0</v>
      </c>
      <c r="AH120" s="52">
        <v>0</v>
      </c>
      <c r="AI120" s="52">
        <v>0</v>
      </c>
      <c r="AJ120" s="52">
        <v>0</v>
      </c>
      <c r="AK120" s="52">
        <v>0</v>
      </c>
      <c r="AL120" s="52">
        <v>0</v>
      </c>
      <c r="AM120" s="52">
        <v>0</v>
      </c>
      <c r="AN120" s="52">
        <v>0</v>
      </c>
      <c r="AO120" s="52">
        <v>0</v>
      </c>
      <c r="AP120" s="52">
        <v>0</v>
      </c>
      <c r="AQ120" s="52">
        <v>0</v>
      </c>
      <c r="AR120" s="52">
        <v>0</v>
      </c>
      <c r="AS120" s="52">
        <v>0</v>
      </c>
      <c r="AT120" s="52">
        <v>0</v>
      </c>
      <c r="AU120" s="52">
        <v>346</v>
      </c>
      <c r="AV120" s="52">
        <v>0</v>
      </c>
      <c r="AW120" s="52">
        <v>0</v>
      </c>
      <c r="AX120" s="52">
        <v>0</v>
      </c>
      <c r="AY120" s="52">
        <v>0</v>
      </c>
      <c r="AZ120" s="52">
        <v>0</v>
      </c>
      <c r="BA120" s="52">
        <v>0</v>
      </c>
      <c r="BB120" s="52">
        <v>0</v>
      </c>
      <c r="BC120" s="52">
        <v>0</v>
      </c>
      <c r="BD120" s="52">
        <v>0</v>
      </c>
      <c r="BE120" s="52">
        <v>0</v>
      </c>
      <c r="BF120" s="52">
        <v>0</v>
      </c>
      <c r="BG120" s="52">
        <v>0</v>
      </c>
      <c r="BH120" s="52">
        <v>0</v>
      </c>
      <c r="BI120" s="52">
        <v>0</v>
      </c>
      <c r="BJ120" s="52">
        <v>0</v>
      </c>
      <c r="BK120" s="52">
        <v>0</v>
      </c>
      <c r="BL120" s="52">
        <v>0</v>
      </c>
      <c r="BM120" s="52">
        <v>0</v>
      </c>
      <c r="BN120" s="52">
        <v>346</v>
      </c>
      <c r="BO120" s="52">
        <v>0</v>
      </c>
      <c r="BP120" s="52">
        <v>0</v>
      </c>
      <c r="BQ120" s="52">
        <v>0</v>
      </c>
      <c r="BR120" s="52">
        <v>0</v>
      </c>
      <c r="BS120" s="52">
        <v>0</v>
      </c>
      <c r="BT120" s="52">
        <v>0</v>
      </c>
      <c r="BU120" s="52">
        <v>0</v>
      </c>
      <c r="BV120" s="52">
        <v>0</v>
      </c>
      <c r="BW120" s="52">
        <v>0</v>
      </c>
      <c r="BX120" s="52">
        <v>0</v>
      </c>
      <c r="BY120" s="52">
        <v>0</v>
      </c>
      <c r="BZ120" s="52">
        <v>0</v>
      </c>
      <c r="CA120" s="52">
        <v>0</v>
      </c>
      <c r="CB120" s="52">
        <v>0</v>
      </c>
      <c r="CC120" s="52">
        <v>0</v>
      </c>
      <c r="CD120" s="52">
        <v>0</v>
      </c>
      <c r="CE120" s="52">
        <v>0</v>
      </c>
      <c r="CF120" s="52">
        <v>0</v>
      </c>
      <c r="CG120" s="52">
        <v>0</v>
      </c>
      <c r="CH120" s="52">
        <v>0</v>
      </c>
      <c r="CI120" s="52">
        <v>0</v>
      </c>
      <c r="CJ120" s="52">
        <v>0</v>
      </c>
      <c r="CK120" s="52">
        <v>0</v>
      </c>
      <c r="CL120" s="52">
        <v>0</v>
      </c>
      <c r="CM120" s="52">
        <v>0</v>
      </c>
      <c r="CN120" s="52">
        <v>0</v>
      </c>
      <c r="CO120" s="52">
        <v>0</v>
      </c>
      <c r="CP120" s="52">
        <v>0</v>
      </c>
      <c r="CQ120" s="52">
        <v>0</v>
      </c>
      <c r="CR120" s="52">
        <v>0</v>
      </c>
      <c r="CS120" s="52">
        <v>0</v>
      </c>
      <c r="CT120" s="52">
        <v>0</v>
      </c>
      <c r="CU120" s="52">
        <v>0</v>
      </c>
      <c r="CV120" s="52">
        <v>0</v>
      </c>
      <c r="CW120" s="52">
        <v>0</v>
      </c>
      <c r="CX120" s="52">
        <v>0</v>
      </c>
      <c r="CY120" s="52">
        <v>0</v>
      </c>
      <c r="CZ120" s="52">
        <v>0</v>
      </c>
      <c r="DA120" s="52">
        <v>0</v>
      </c>
      <c r="DB120" s="52">
        <v>0</v>
      </c>
      <c r="DC120" s="52">
        <v>0</v>
      </c>
      <c r="DD120" s="52">
        <v>0</v>
      </c>
      <c r="DE120" s="52">
        <v>0</v>
      </c>
      <c r="DF120" s="52">
        <v>0</v>
      </c>
      <c r="DG120" s="52">
        <v>0</v>
      </c>
      <c r="DH120" s="52">
        <v>0</v>
      </c>
      <c r="DI120" s="52">
        <v>0</v>
      </c>
      <c r="DJ120" s="52">
        <v>0</v>
      </c>
      <c r="DK120" s="52">
        <v>0</v>
      </c>
      <c r="DL120" s="60">
        <v>0</v>
      </c>
      <c r="DM120" s="43">
        <v>0</v>
      </c>
      <c r="DN120" s="43">
        <v>0</v>
      </c>
      <c r="DO120" s="43">
        <v>0</v>
      </c>
      <c r="DP120" s="43">
        <v>0</v>
      </c>
      <c r="DQ120" s="43">
        <v>0</v>
      </c>
      <c r="DR120" s="43">
        <v>0</v>
      </c>
      <c r="DS120" s="43">
        <v>0</v>
      </c>
      <c r="DT120" s="43">
        <v>0</v>
      </c>
      <c r="DU120" s="43">
        <v>0</v>
      </c>
      <c r="DV120" s="43">
        <v>0</v>
      </c>
      <c r="DW120" s="43">
        <v>0</v>
      </c>
      <c r="DX120" s="43">
        <v>0</v>
      </c>
      <c r="DY120" s="43">
        <v>0</v>
      </c>
    </row>
    <row r="121" s="43" customFormat="1" spans="1:129">
      <c r="A121" s="51"/>
      <c r="B121" s="52" t="s">
        <v>114</v>
      </c>
      <c r="C121" s="52">
        <v>3772.48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239</v>
      </c>
      <c r="J121" s="52">
        <v>234</v>
      </c>
      <c r="K121" s="52">
        <v>0</v>
      </c>
      <c r="L121" s="52">
        <v>0</v>
      </c>
      <c r="M121" s="52">
        <v>103.11</v>
      </c>
      <c r="N121" s="52">
        <v>0</v>
      </c>
      <c r="O121" s="52">
        <v>0</v>
      </c>
      <c r="P121" s="52">
        <v>290</v>
      </c>
      <c r="Q121" s="52"/>
      <c r="R121" s="52"/>
      <c r="S121" s="52">
        <v>0</v>
      </c>
      <c r="T121" s="52">
        <v>0</v>
      </c>
      <c r="U121" s="52">
        <v>783.07</v>
      </c>
      <c r="V121" s="52">
        <v>0</v>
      </c>
      <c r="W121" s="52">
        <v>0</v>
      </c>
      <c r="X121" s="52">
        <v>2123.3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  <c r="AJ121" s="52">
        <v>0</v>
      </c>
      <c r="AK121" s="52">
        <v>0</v>
      </c>
      <c r="AL121" s="52">
        <v>2123.3</v>
      </c>
      <c r="AM121" s="52">
        <v>0</v>
      </c>
      <c r="AN121" s="52">
        <v>0</v>
      </c>
      <c r="AO121" s="52">
        <v>0</v>
      </c>
      <c r="AP121" s="52">
        <v>131</v>
      </c>
      <c r="AQ121" s="52">
        <v>580.71</v>
      </c>
      <c r="AR121" s="52">
        <v>0</v>
      </c>
      <c r="AS121" s="52">
        <v>0</v>
      </c>
      <c r="AT121" s="52">
        <v>71.36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2">
        <v>0</v>
      </c>
      <c r="BA121" s="52">
        <v>0</v>
      </c>
      <c r="BB121" s="52">
        <v>0</v>
      </c>
      <c r="BC121" s="52">
        <v>0</v>
      </c>
      <c r="BD121" s="52">
        <v>0</v>
      </c>
      <c r="BE121" s="52">
        <v>0</v>
      </c>
      <c r="BF121" s="52">
        <v>0</v>
      </c>
      <c r="BG121" s="52">
        <v>0</v>
      </c>
      <c r="BH121" s="52">
        <v>0</v>
      </c>
      <c r="BI121" s="52">
        <v>0</v>
      </c>
      <c r="BJ121" s="52">
        <v>0</v>
      </c>
      <c r="BK121" s="52">
        <v>0</v>
      </c>
      <c r="BL121" s="52">
        <v>0</v>
      </c>
      <c r="BM121" s="52">
        <v>0</v>
      </c>
      <c r="BN121" s="52">
        <v>0</v>
      </c>
      <c r="BO121" s="52">
        <v>0</v>
      </c>
      <c r="BP121" s="52">
        <v>0</v>
      </c>
      <c r="BQ121" s="52">
        <v>0</v>
      </c>
      <c r="BR121" s="52">
        <v>0</v>
      </c>
      <c r="BS121" s="52">
        <v>0</v>
      </c>
      <c r="BT121" s="52">
        <v>0</v>
      </c>
      <c r="BU121" s="52">
        <v>0</v>
      </c>
      <c r="BV121" s="52">
        <v>0</v>
      </c>
      <c r="BW121" s="52">
        <v>0</v>
      </c>
      <c r="BX121" s="52">
        <v>0</v>
      </c>
      <c r="BY121" s="52">
        <v>0</v>
      </c>
      <c r="BZ121" s="52">
        <v>0</v>
      </c>
      <c r="CA121" s="52">
        <v>0</v>
      </c>
      <c r="CB121" s="52">
        <v>0</v>
      </c>
      <c r="CC121" s="52">
        <v>0</v>
      </c>
      <c r="CD121" s="52">
        <v>0</v>
      </c>
      <c r="CE121" s="52">
        <v>0</v>
      </c>
      <c r="CF121" s="52">
        <v>0</v>
      </c>
      <c r="CG121" s="52">
        <v>0</v>
      </c>
      <c r="CH121" s="52">
        <v>0</v>
      </c>
      <c r="CI121" s="52">
        <v>0</v>
      </c>
      <c r="CJ121" s="52">
        <v>0</v>
      </c>
      <c r="CK121" s="52">
        <v>0</v>
      </c>
      <c r="CL121" s="52">
        <v>0</v>
      </c>
      <c r="CM121" s="52">
        <v>0</v>
      </c>
      <c r="CN121" s="52">
        <v>0</v>
      </c>
      <c r="CO121" s="52">
        <v>0</v>
      </c>
      <c r="CP121" s="52">
        <v>0</v>
      </c>
      <c r="CQ121" s="52">
        <v>0</v>
      </c>
      <c r="CR121" s="52">
        <v>0</v>
      </c>
      <c r="CS121" s="52">
        <v>0</v>
      </c>
      <c r="CT121" s="52">
        <v>0</v>
      </c>
      <c r="CU121" s="52">
        <v>0</v>
      </c>
      <c r="CV121" s="52">
        <v>0</v>
      </c>
      <c r="CW121" s="52">
        <v>0</v>
      </c>
      <c r="CX121" s="52">
        <v>0</v>
      </c>
      <c r="CY121" s="52">
        <v>0</v>
      </c>
      <c r="CZ121" s="52">
        <v>0</v>
      </c>
      <c r="DA121" s="52">
        <v>0</v>
      </c>
      <c r="DB121" s="52">
        <v>0</v>
      </c>
      <c r="DC121" s="52">
        <v>0</v>
      </c>
      <c r="DD121" s="52">
        <v>0</v>
      </c>
      <c r="DE121" s="52">
        <v>0</v>
      </c>
      <c r="DF121" s="52">
        <v>0</v>
      </c>
      <c r="DG121" s="52">
        <v>0</v>
      </c>
      <c r="DH121" s="52">
        <v>0</v>
      </c>
      <c r="DI121" s="52">
        <v>0</v>
      </c>
      <c r="DJ121" s="52">
        <v>0</v>
      </c>
      <c r="DK121" s="52">
        <v>0</v>
      </c>
      <c r="DL121" s="60">
        <v>0</v>
      </c>
      <c r="DM121" s="43">
        <v>0</v>
      </c>
      <c r="DN121" s="43">
        <v>0</v>
      </c>
      <c r="DO121" s="43">
        <v>0</v>
      </c>
      <c r="DP121" s="43">
        <v>0</v>
      </c>
      <c r="DQ121" s="43">
        <v>0</v>
      </c>
      <c r="DR121" s="43">
        <v>0</v>
      </c>
      <c r="DS121" s="43">
        <v>0</v>
      </c>
      <c r="DT121" s="43">
        <v>0</v>
      </c>
      <c r="DU121" s="43">
        <v>0</v>
      </c>
      <c r="DV121" s="43">
        <v>0</v>
      </c>
      <c r="DW121" s="43">
        <v>0</v>
      </c>
      <c r="DX121" s="43">
        <v>0</v>
      </c>
      <c r="DY121" s="43">
        <v>0</v>
      </c>
    </row>
    <row r="122" s="43" customFormat="1" spans="1:129">
      <c r="A122" s="51"/>
      <c r="B122" s="52" t="s">
        <v>115</v>
      </c>
      <c r="C122" s="52">
        <v>135134.87</v>
      </c>
      <c r="D122" s="52">
        <v>32809</v>
      </c>
      <c r="E122" s="52">
        <v>5753</v>
      </c>
      <c r="F122" s="52">
        <v>0</v>
      </c>
      <c r="G122" s="52">
        <v>0</v>
      </c>
      <c r="H122" s="52">
        <v>3481</v>
      </c>
      <c r="I122" s="52">
        <v>4514.57</v>
      </c>
      <c r="J122" s="52">
        <v>71924.25</v>
      </c>
      <c r="K122" s="52">
        <v>5680.05</v>
      </c>
      <c r="L122" s="52">
        <v>4156</v>
      </c>
      <c r="M122" s="52">
        <v>0</v>
      </c>
      <c r="N122" s="52">
        <v>773</v>
      </c>
      <c r="O122" s="52">
        <v>2813</v>
      </c>
      <c r="P122" s="52">
        <v>3231</v>
      </c>
      <c r="Q122" s="52"/>
      <c r="R122" s="52"/>
      <c r="S122" s="52">
        <v>0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  <c r="AJ122" s="52">
        <v>0</v>
      </c>
      <c r="AK122" s="52">
        <v>0</v>
      </c>
      <c r="AL122" s="52">
        <v>0</v>
      </c>
      <c r="AM122" s="52">
        <v>0</v>
      </c>
      <c r="AN122" s="52">
        <v>0</v>
      </c>
      <c r="AO122" s="52">
        <v>0</v>
      </c>
      <c r="AP122" s="52">
        <v>0</v>
      </c>
      <c r="AQ122" s="52">
        <v>0</v>
      </c>
      <c r="AR122" s="52">
        <v>0</v>
      </c>
      <c r="AS122" s="52"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2">
        <v>0</v>
      </c>
      <c r="BA122" s="52">
        <v>0</v>
      </c>
      <c r="BB122" s="52">
        <v>0</v>
      </c>
      <c r="BC122" s="52">
        <v>0</v>
      </c>
      <c r="BD122" s="52">
        <v>0</v>
      </c>
      <c r="BE122" s="52">
        <v>0</v>
      </c>
      <c r="BF122" s="52">
        <v>0</v>
      </c>
      <c r="BG122" s="52">
        <v>0</v>
      </c>
      <c r="BH122" s="52">
        <v>0</v>
      </c>
      <c r="BI122" s="52">
        <v>0</v>
      </c>
      <c r="BJ122" s="52">
        <v>0</v>
      </c>
      <c r="BK122" s="52">
        <v>0</v>
      </c>
      <c r="BL122" s="52">
        <v>0</v>
      </c>
      <c r="BM122" s="52">
        <v>0</v>
      </c>
      <c r="BN122" s="52">
        <v>0</v>
      </c>
      <c r="BO122" s="52">
        <v>0</v>
      </c>
      <c r="BP122" s="52">
        <v>0</v>
      </c>
      <c r="BQ122" s="52">
        <v>0</v>
      </c>
      <c r="BR122" s="52">
        <v>0</v>
      </c>
      <c r="BS122" s="52">
        <v>0</v>
      </c>
      <c r="BT122" s="52">
        <v>0</v>
      </c>
      <c r="BU122" s="52">
        <v>0</v>
      </c>
      <c r="BV122" s="52">
        <v>0</v>
      </c>
      <c r="BW122" s="52">
        <v>0</v>
      </c>
      <c r="BX122" s="52">
        <v>0</v>
      </c>
      <c r="BY122" s="52">
        <v>0</v>
      </c>
      <c r="BZ122" s="52">
        <v>0</v>
      </c>
      <c r="CA122" s="52">
        <v>0</v>
      </c>
      <c r="CB122" s="52">
        <v>0</v>
      </c>
      <c r="CC122" s="52">
        <v>0</v>
      </c>
      <c r="CD122" s="52">
        <v>0</v>
      </c>
      <c r="CE122" s="52">
        <v>0</v>
      </c>
      <c r="CF122" s="52">
        <v>0</v>
      </c>
      <c r="CG122" s="52">
        <v>0</v>
      </c>
      <c r="CH122" s="52">
        <v>0</v>
      </c>
      <c r="CI122" s="52">
        <v>0</v>
      </c>
      <c r="CJ122" s="52">
        <v>0</v>
      </c>
      <c r="CK122" s="52">
        <v>0</v>
      </c>
      <c r="CL122" s="52">
        <v>0</v>
      </c>
      <c r="CM122" s="52">
        <v>0</v>
      </c>
      <c r="CN122" s="52">
        <v>0</v>
      </c>
      <c r="CO122" s="52">
        <v>0</v>
      </c>
      <c r="CP122" s="52">
        <v>0</v>
      </c>
      <c r="CQ122" s="52">
        <v>0</v>
      </c>
      <c r="CR122" s="52">
        <v>0</v>
      </c>
      <c r="CS122" s="52">
        <v>0</v>
      </c>
      <c r="CT122" s="52">
        <v>0</v>
      </c>
      <c r="CU122" s="52">
        <v>0</v>
      </c>
      <c r="CV122" s="52">
        <v>0</v>
      </c>
      <c r="CW122" s="52">
        <v>0</v>
      </c>
      <c r="CX122" s="52">
        <v>0</v>
      </c>
      <c r="CY122" s="52">
        <v>0</v>
      </c>
      <c r="CZ122" s="52">
        <v>0</v>
      </c>
      <c r="DA122" s="52">
        <v>0</v>
      </c>
      <c r="DB122" s="52">
        <v>0</v>
      </c>
      <c r="DC122" s="52">
        <v>0</v>
      </c>
      <c r="DD122" s="52">
        <v>0</v>
      </c>
      <c r="DE122" s="52">
        <v>0</v>
      </c>
      <c r="DF122" s="52">
        <v>0</v>
      </c>
      <c r="DG122" s="52">
        <v>0</v>
      </c>
      <c r="DH122" s="52">
        <v>0</v>
      </c>
      <c r="DI122" s="52">
        <v>0</v>
      </c>
      <c r="DJ122" s="52">
        <v>0</v>
      </c>
      <c r="DK122" s="52">
        <v>0</v>
      </c>
      <c r="DL122" s="60">
        <v>0</v>
      </c>
      <c r="DM122" s="43">
        <v>0</v>
      </c>
      <c r="DN122" s="43">
        <v>0</v>
      </c>
      <c r="DO122" s="43">
        <v>0</v>
      </c>
      <c r="DP122" s="43">
        <v>0</v>
      </c>
      <c r="DQ122" s="43">
        <v>0</v>
      </c>
      <c r="DR122" s="43">
        <v>0</v>
      </c>
      <c r="DS122" s="43">
        <v>0</v>
      </c>
      <c r="DT122" s="43">
        <v>0</v>
      </c>
      <c r="DU122" s="43">
        <v>0</v>
      </c>
      <c r="DV122" s="43">
        <v>0</v>
      </c>
      <c r="DW122" s="43">
        <v>0</v>
      </c>
      <c r="DX122" s="43">
        <v>0</v>
      </c>
      <c r="DY122" s="43">
        <v>0</v>
      </c>
    </row>
    <row r="123" s="43" customFormat="1" spans="1:129">
      <c r="A123" s="51"/>
      <c r="B123" s="52" t="s">
        <v>116</v>
      </c>
      <c r="C123" s="52">
        <v>15898.77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9438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/>
      <c r="R123" s="52"/>
      <c r="S123" s="52">
        <v>0</v>
      </c>
      <c r="T123" s="52">
        <v>0</v>
      </c>
      <c r="U123" s="52">
        <v>0</v>
      </c>
      <c r="V123" s="52">
        <v>6460.77</v>
      </c>
      <c r="W123" s="52">
        <v>0</v>
      </c>
      <c r="X123" s="52">
        <v>0</v>
      </c>
      <c r="Y123" s="52">
        <v>6460.77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  <c r="AJ123" s="52">
        <v>0</v>
      </c>
      <c r="AK123" s="52">
        <v>0</v>
      </c>
      <c r="AL123" s="52">
        <v>0</v>
      </c>
      <c r="AM123" s="52">
        <v>0</v>
      </c>
      <c r="AN123" s="52">
        <v>0</v>
      </c>
      <c r="AO123" s="52">
        <v>0</v>
      </c>
      <c r="AP123" s="52">
        <v>0</v>
      </c>
      <c r="AQ123" s="52">
        <v>0</v>
      </c>
      <c r="AR123" s="52">
        <v>0</v>
      </c>
      <c r="AS123" s="52"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2">
        <v>0</v>
      </c>
      <c r="BA123" s="52">
        <v>0</v>
      </c>
      <c r="BB123" s="52">
        <v>0</v>
      </c>
      <c r="BC123" s="52">
        <v>0</v>
      </c>
      <c r="BD123" s="52">
        <v>0</v>
      </c>
      <c r="BE123" s="52">
        <v>0</v>
      </c>
      <c r="BF123" s="52">
        <v>0</v>
      </c>
      <c r="BG123" s="52">
        <v>0</v>
      </c>
      <c r="BH123" s="52">
        <v>0</v>
      </c>
      <c r="BI123" s="52">
        <v>0</v>
      </c>
      <c r="BJ123" s="52">
        <v>0</v>
      </c>
      <c r="BK123" s="52">
        <v>0</v>
      </c>
      <c r="BL123" s="52">
        <v>0</v>
      </c>
      <c r="BM123" s="52">
        <v>0</v>
      </c>
      <c r="BN123" s="52">
        <v>0</v>
      </c>
      <c r="BO123" s="52">
        <v>0</v>
      </c>
      <c r="BP123" s="52">
        <v>0</v>
      </c>
      <c r="BQ123" s="52">
        <v>0</v>
      </c>
      <c r="BR123" s="52">
        <v>0</v>
      </c>
      <c r="BS123" s="52">
        <v>0</v>
      </c>
      <c r="BT123" s="52">
        <v>0</v>
      </c>
      <c r="BU123" s="52">
        <v>0</v>
      </c>
      <c r="BV123" s="52">
        <v>0</v>
      </c>
      <c r="BW123" s="52">
        <v>0</v>
      </c>
      <c r="BX123" s="52">
        <v>0</v>
      </c>
      <c r="BY123" s="52">
        <v>0</v>
      </c>
      <c r="BZ123" s="52">
        <v>0</v>
      </c>
      <c r="CA123" s="52">
        <v>0</v>
      </c>
      <c r="CB123" s="52">
        <v>0</v>
      </c>
      <c r="CC123" s="52">
        <v>0</v>
      </c>
      <c r="CD123" s="52">
        <v>0</v>
      </c>
      <c r="CE123" s="52">
        <v>0</v>
      </c>
      <c r="CF123" s="52">
        <v>0</v>
      </c>
      <c r="CG123" s="52">
        <v>0</v>
      </c>
      <c r="CH123" s="52">
        <v>0</v>
      </c>
      <c r="CI123" s="52">
        <v>0</v>
      </c>
      <c r="CJ123" s="52">
        <v>0</v>
      </c>
      <c r="CK123" s="52">
        <v>0</v>
      </c>
      <c r="CL123" s="52">
        <v>0</v>
      </c>
      <c r="CM123" s="52">
        <v>0</v>
      </c>
      <c r="CN123" s="52">
        <v>0</v>
      </c>
      <c r="CO123" s="52">
        <v>0</v>
      </c>
      <c r="CP123" s="52">
        <v>0</v>
      </c>
      <c r="CQ123" s="52">
        <v>0</v>
      </c>
      <c r="CR123" s="52">
        <v>0</v>
      </c>
      <c r="CS123" s="52">
        <v>0</v>
      </c>
      <c r="CT123" s="52">
        <v>0</v>
      </c>
      <c r="CU123" s="52">
        <v>0</v>
      </c>
      <c r="CV123" s="52">
        <v>0</v>
      </c>
      <c r="CW123" s="52">
        <v>0</v>
      </c>
      <c r="CX123" s="52">
        <v>0</v>
      </c>
      <c r="CY123" s="52">
        <v>0</v>
      </c>
      <c r="CZ123" s="52">
        <v>0</v>
      </c>
      <c r="DA123" s="52">
        <v>0</v>
      </c>
      <c r="DB123" s="52">
        <v>0</v>
      </c>
      <c r="DC123" s="52">
        <v>0</v>
      </c>
      <c r="DD123" s="52">
        <v>0</v>
      </c>
      <c r="DE123" s="52">
        <v>0</v>
      </c>
      <c r="DF123" s="52">
        <v>0</v>
      </c>
      <c r="DG123" s="52">
        <v>0</v>
      </c>
      <c r="DH123" s="52">
        <v>0</v>
      </c>
      <c r="DI123" s="52">
        <v>0</v>
      </c>
      <c r="DJ123" s="52">
        <v>0</v>
      </c>
      <c r="DK123" s="52">
        <v>0</v>
      </c>
      <c r="DL123" s="60">
        <v>0</v>
      </c>
      <c r="DM123" s="43">
        <v>0</v>
      </c>
      <c r="DN123" s="43">
        <v>0</v>
      </c>
      <c r="DO123" s="43">
        <v>0</v>
      </c>
      <c r="DP123" s="43">
        <v>0</v>
      </c>
      <c r="DQ123" s="43">
        <v>0</v>
      </c>
      <c r="DR123" s="43">
        <v>0</v>
      </c>
      <c r="DS123" s="43">
        <v>0</v>
      </c>
      <c r="DT123" s="43">
        <v>0</v>
      </c>
      <c r="DU123" s="43">
        <v>0</v>
      </c>
      <c r="DV123" s="43">
        <v>0</v>
      </c>
      <c r="DW123" s="43">
        <v>0</v>
      </c>
      <c r="DX123" s="43">
        <v>0</v>
      </c>
      <c r="DY123" s="43">
        <v>0</v>
      </c>
    </row>
    <row r="124" s="43" customFormat="1" spans="1:129">
      <c r="A124" s="51"/>
      <c r="B124" s="52" t="s">
        <v>117</v>
      </c>
      <c r="C124" s="52">
        <v>0</v>
      </c>
      <c r="D124" s="52">
        <v>0</v>
      </c>
      <c r="E124" s="52">
        <v>0</v>
      </c>
      <c r="F124" s="52"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2">
        <v>0</v>
      </c>
      <c r="N124" s="52">
        <v>0</v>
      </c>
      <c r="O124" s="52">
        <v>0</v>
      </c>
      <c r="P124" s="52">
        <v>0</v>
      </c>
      <c r="Q124" s="52"/>
      <c r="R124" s="52"/>
      <c r="S124" s="52">
        <v>0</v>
      </c>
      <c r="T124" s="52">
        <v>0</v>
      </c>
      <c r="U124" s="52">
        <v>0</v>
      </c>
      <c r="V124" s="52">
        <v>0</v>
      </c>
      <c r="W124" s="52">
        <v>0</v>
      </c>
      <c r="X124" s="52">
        <v>0</v>
      </c>
      <c r="Y124" s="52">
        <v>0</v>
      </c>
      <c r="Z124" s="52">
        <v>0</v>
      </c>
      <c r="AA124" s="52">
        <v>0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  <c r="AJ124" s="52">
        <v>0</v>
      </c>
      <c r="AK124" s="52">
        <v>0</v>
      </c>
      <c r="AL124" s="52">
        <v>0</v>
      </c>
      <c r="AM124" s="52">
        <v>0</v>
      </c>
      <c r="AN124" s="52">
        <v>0</v>
      </c>
      <c r="AO124" s="52">
        <v>0</v>
      </c>
      <c r="AP124" s="52">
        <v>0</v>
      </c>
      <c r="AQ124" s="52">
        <v>0</v>
      </c>
      <c r="AR124" s="52">
        <v>0</v>
      </c>
      <c r="AS124" s="52"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2">
        <v>0</v>
      </c>
      <c r="BA124" s="52">
        <v>0</v>
      </c>
      <c r="BB124" s="52">
        <v>0</v>
      </c>
      <c r="BC124" s="52">
        <v>0</v>
      </c>
      <c r="BD124" s="52">
        <v>0</v>
      </c>
      <c r="BE124" s="52">
        <v>0</v>
      </c>
      <c r="BF124" s="52">
        <v>0</v>
      </c>
      <c r="BG124" s="52">
        <v>0</v>
      </c>
      <c r="BH124" s="52">
        <v>0</v>
      </c>
      <c r="BI124" s="52">
        <v>0</v>
      </c>
      <c r="BJ124" s="52">
        <v>0</v>
      </c>
      <c r="BK124" s="52">
        <v>0</v>
      </c>
      <c r="BL124" s="52">
        <v>0</v>
      </c>
      <c r="BM124" s="52">
        <v>0</v>
      </c>
      <c r="BN124" s="52">
        <v>0</v>
      </c>
      <c r="BO124" s="52">
        <v>0</v>
      </c>
      <c r="BP124" s="52">
        <v>0</v>
      </c>
      <c r="BQ124" s="52">
        <v>0</v>
      </c>
      <c r="BR124" s="52">
        <v>0</v>
      </c>
      <c r="BS124" s="52">
        <v>0</v>
      </c>
      <c r="BT124" s="52">
        <v>0</v>
      </c>
      <c r="BU124" s="52">
        <v>0</v>
      </c>
      <c r="BV124" s="52">
        <v>0</v>
      </c>
      <c r="BW124" s="52">
        <v>0</v>
      </c>
      <c r="BX124" s="52">
        <v>0</v>
      </c>
      <c r="BY124" s="52">
        <v>0</v>
      </c>
      <c r="BZ124" s="52">
        <v>0</v>
      </c>
      <c r="CA124" s="52">
        <v>0</v>
      </c>
      <c r="CB124" s="52">
        <v>0</v>
      </c>
      <c r="CC124" s="52">
        <v>0</v>
      </c>
      <c r="CD124" s="52">
        <v>0</v>
      </c>
      <c r="CE124" s="52">
        <v>0</v>
      </c>
      <c r="CF124" s="52">
        <v>0</v>
      </c>
      <c r="CG124" s="52">
        <v>0</v>
      </c>
      <c r="CH124" s="52">
        <v>0</v>
      </c>
      <c r="CI124" s="52">
        <v>0</v>
      </c>
      <c r="CJ124" s="52">
        <v>0</v>
      </c>
      <c r="CK124" s="52">
        <v>0</v>
      </c>
      <c r="CL124" s="52">
        <v>0</v>
      </c>
      <c r="CM124" s="52">
        <v>0</v>
      </c>
      <c r="CN124" s="52">
        <v>0</v>
      </c>
      <c r="CO124" s="52">
        <v>0</v>
      </c>
      <c r="CP124" s="52">
        <v>0</v>
      </c>
      <c r="CQ124" s="52">
        <v>0</v>
      </c>
      <c r="CR124" s="52">
        <v>0</v>
      </c>
      <c r="CS124" s="52">
        <v>0</v>
      </c>
      <c r="CT124" s="52">
        <v>0</v>
      </c>
      <c r="CU124" s="52">
        <v>0</v>
      </c>
      <c r="CV124" s="52">
        <v>0</v>
      </c>
      <c r="CW124" s="52">
        <v>0</v>
      </c>
      <c r="CX124" s="52">
        <v>0</v>
      </c>
      <c r="CY124" s="52">
        <v>0</v>
      </c>
      <c r="CZ124" s="52">
        <v>0</v>
      </c>
      <c r="DA124" s="52">
        <v>0</v>
      </c>
      <c r="DB124" s="52">
        <v>0</v>
      </c>
      <c r="DC124" s="52">
        <v>0</v>
      </c>
      <c r="DD124" s="52">
        <v>0</v>
      </c>
      <c r="DE124" s="52">
        <v>0</v>
      </c>
      <c r="DF124" s="52">
        <v>0</v>
      </c>
      <c r="DG124" s="52">
        <v>0</v>
      </c>
      <c r="DH124" s="52">
        <v>0</v>
      </c>
      <c r="DI124" s="52">
        <v>0</v>
      </c>
      <c r="DJ124" s="52">
        <v>0</v>
      </c>
      <c r="DK124" s="52">
        <v>0</v>
      </c>
      <c r="DL124" s="60">
        <v>0</v>
      </c>
      <c r="DM124" s="43">
        <v>0</v>
      </c>
      <c r="DN124" s="43">
        <v>0</v>
      </c>
      <c r="DO124" s="43">
        <v>0</v>
      </c>
      <c r="DP124" s="43">
        <v>0</v>
      </c>
      <c r="DQ124" s="43">
        <v>0</v>
      </c>
      <c r="DR124" s="43">
        <v>0</v>
      </c>
      <c r="DS124" s="43">
        <v>0</v>
      </c>
      <c r="DT124" s="43">
        <v>0</v>
      </c>
      <c r="DU124" s="43">
        <v>0</v>
      </c>
      <c r="DV124" s="43">
        <v>0</v>
      </c>
      <c r="DW124" s="43">
        <v>0</v>
      </c>
      <c r="DX124" s="43">
        <v>0</v>
      </c>
      <c r="DY124" s="43">
        <v>0</v>
      </c>
    </row>
    <row r="125" s="43" customFormat="1" spans="1:129">
      <c r="A125" s="51"/>
      <c r="B125" s="52" t="s">
        <v>118</v>
      </c>
      <c r="C125" s="52">
        <v>0</v>
      </c>
      <c r="D125" s="52">
        <v>0</v>
      </c>
      <c r="E125" s="52">
        <v>0</v>
      </c>
      <c r="F125" s="52"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2">
        <v>0</v>
      </c>
      <c r="N125" s="52">
        <v>0</v>
      </c>
      <c r="O125" s="52">
        <v>0</v>
      </c>
      <c r="P125" s="52">
        <v>0</v>
      </c>
      <c r="Q125" s="52"/>
      <c r="R125" s="52"/>
      <c r="S125" s="52">
        <v>0</v>
      </c>
      <c r="T125" s="52">
        <v>0</v>
      </c>
      <c r="U125" s="52">
        <v>0</v>
      </c>
      <c r="V125" s="52">
        <v>0</v>
      </c>
      <c r="W125" s="52">
        <v>0</v>
      </c>
      <c r="X125" s="52">
        <v>0</v>
      </c>
      <c r="Y125" s="52">
        <v>0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  <c r="AH125" s="52">
        <v>0</v>
      </c>
      <c r="AI125" s="52">
        <v>0</v>
      </c>
      <c r="AJ125" s="52">
        <v>0</v>
      </c>
      <c r="AK125" s="52">
        <v>0</v>
      </c>
      <c r="AL125" s="52">
        <v>0</v>
      </c>
      <c r="AM125" s="52">
        <v>0</v>
      </c>
      <c r="AN125" s="52">
        <v>0</v>
      </c>
      <c r="AO125" s="52">
        <v>0</v>
      </c>
      <c r="AP125" s="52">
        <v>0</v>
      </c>
      <c r="AQ125" s="52">
        <v>0</v>
      </c>
      <c r="AR125" s="52">
        <v>0</v>
      </c>
      <c r="AS125" s="52"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2">
        <v>0</v>
      </c>
      <c r="BA125" s="52">
        <v>0</v>
      </c>
      <c r="BB125" s="52">
        <v>0</v>
      </c>
      <c r="BC125" s="52">
        <v>0</v>
      </c>
      <c r="BD125" s="52">
        <v>0</v>
      </c>
      <c r="BE125" s="52">
        <v>0</v>
      </c>
      <c r="BF125" s="52">
        <v>0</v>
      </c>
      <c r="BG125" s="52">
        <v>0</v>
      </c>
      <c r="BH125" s="52">
        <v>0</v>
      </c>
      <c r="BI125" s="52">
        <v>0</v>
      </c>
      <c r="BJ125" s="52">
        <v>0</v>
      </c>
      <c r="BK125" s="52">
        <v>0</v>
      </c>
      <c r="BL125" s="52">
        <v>0</v>
      </c>
      <c r="BM125" s="52">
        <v>0</v>
      </c>
      <c r="BN125" s="52">
        <v>0</v>
      </c>
      <c r="BO125" s="52">
        <v>0</v>
      </c>
      <c r="BP125" s="52">
        <v>0</v>
      </c>
      <c r="BQ125" s="52">
        <v>0</v>
      </c>
      <c r="BR125" s="52">
        <v>0</v>
      </c>
      <c r="BS125" s="52">
        <v>0</v>
      </c>
      <c r="BT125" s="52">
        <v>0</v>
      </c>
      <c r="BU125" s="52">
        <v>0</v>
      </c>
      <c r="BV125" s="52">
        <v>0</v>
      </c>
      <c r="BW125" s="52">
        <v>0</v>
      </c>
      <c r="BX125" s="52">
        <v>0</v>
      </c>
      <c r="BY125" s="52">
        <v>0</v>
      </c>
      <c r="BZ125" s="52">
        <v>0</v>
      </c>
      <c r="CA125" s="52">
        <v>0</v>
      </c>
      <c r="CB125" s="52">
        <v>0</v>
      </c>
      <c r="CC125" s="52">
        <v>0</v>
      </c>
      <c r="CD125" s="52">
        <v>0</v>
      </c>
      <c r="CE125" s="52">
        <v>0</v>
      </c>
      <c r="CF125" s="52">
        <v>0</v>
      </c>
      <c r="CG125" s="52">
        <v>0</v>
      </c>
      <c r="CH125" s="52">
        <v>0</v>
      </c>
      <c r="CI125" s="52">
        <v>0</v>
      </c>
      <c r="CJ125" s="52">
        <v>0</v>
      </c>
      <c r="CK125" s="52">
        <v>0</v>
      </c>
      <c r="CL125" s="52">
        <v>0</v>
      </c>
      <c r="CM125" s="52">
        <v>0</v>
      </c>
      <c r="CN125" s="52">
        <v>0</v>
      </c>
      <c r="CO125" s="52">
        <v>0</v>
      </c>
      <c r="CP125" s="52">
        <v>0</v>
      </c>
      <c r="CQ125" s="52">
        <v>0</v>
      </c>
      <c r="CR125" s="52">
        <v>0</v>
      </c>
      <c r="CS125" s="52">
        <v>0</v>
      </c>
      <c r="CT125" s="52">
        <v>0</v>
      </c>
      <c r="CU125" s="52">
        <v>0</v>
      </c>
      <c r="CV125" s="52">
        <v>0</v>
      </c>
      <c r="CW125" s="52">
        <v>0</v>
      </c>
      <c r="CX125" s="52">
        <v>0</v>
      </c>
      <c r="CY125" s="52">
        <v>0</v>
      </c>
      <c r="CZ125" s="52">
        <v>0</v>
      </c>
      <c r="DA125" s="52">
        <v>0</v>
      </c>
      <c r="DB125" s="52">
        <v>0</v>
      </c>
      <c r="DC125" s="52">
        <v>0</v>
      </c>
      <c r="DD125" s="52">
        <v>0</v>
      </c>
      <c r="DE125" s="52">
        <v>0</v>
      </c>
      <c r="DF125" s="52">
        <v>0</v>
      </c>
      <c r="DG125" s="52">
        <v>0</v>
      </c>
      <c r="DH125" s="52">
        <v>0</v>
      </c>
      <c r="DI125" s="52">
        <v>0</v>
      </c>
      <c r="DJ125" s="52">
        <v>0</v>
      </c>
      <c r="DK125" s="52">
        <v>0</v>
      </c>
      <c r="DL125" s="60">
        <v>0</v>
      </c>
      <c r="DM125" s="43">
        <v>0</v>
      </c>
      <c r="DN125" s="43">
        <v>0</v>
      </c>
      <c r="DO125" s="43">
        <v>0</v>
      </c>
      <c r="DP125" s="43">
        <v>0</v>
      </c>
      <c r="DQ125" s="43">
        <v>0</v>
      </c>
      <c r="DR125" s="43">
        <v>0</v>
      </c>
      <c r="DS125" s="43">
        <v>0</v>
      </c>
      <c r="DT125" s="43">
        <v>0</v>
      </c>
      <c r="DU125" s="43">
        <v>0</v>
      </c>
      <c r="DV125" s="43">
        <v>0</v>
      </c>
      <c r="DW125" s="43">
        <v>0</v>
      </c>
      <c r="DX125" s="43">
        <v>0</v>
      </c>
      <c r="DY125" s="43">
        <v>0</v>
      </c>
    </row>
    <row r="126" s="43" customFormat="1" spans="1:129">
      <c r="A126" s="51"/>
      <c r="B126" s="52" t="s">
        <v>119</v>
      </c>
      <c r="C126" s="52">
        <v>56273.16</v>
      </c>
      <c r="D126" s="52">
        <v>0</v>
      </c>
      <c r="E126" s="52">
        <v>0</v>
      </c>
      <c r="F126" s="52">
        <v>0</v>
      </c>
      <c r="G126" s="52">
        <v>0</v>
      </c>
      <c r="H126" s="52">
        <v>0</v>
      </c>
      <c r="I126" s="52">
        <v>0</v>
      </c>
      <c r="J126" s="52">
        <v>23105.75</v>
      </c>
      <c r="K126" s="52">
        <v>0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/>
      <c r="R126" s="52"/>
      <c r="S126" s="52">
        <v>0</v>
      </c>
      <c r="T126" s="52">
        <v>0</v>
      </c>
      <c r="U126" s="52">
        <v>27792.41</v>
      </c>
      <c r="V126" s="52">
        <v>5375</v>
      </c>
      <c r="W126" s="52">
        <v>0</v>
      </c>
      <c r="X126" s="52">
        <v>0</v>
      </c>
      <c r="Y126" s="52">
        <v>5375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0</v>
      </c>
      <c r="AP126" s="52">
        <v>0</v>
      </c>
      <c r="AQ126" s="52">
        <v>0</v>
      </c>
      <c r="AR126" s="52">
        <v>0</v>
      </c>
      <c r="AS126" s="52">
        <v>27792.41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2">
        <v>0</v>
      </c>
      <c r="BA126" s="52">
        <v>0</v>
      </c>
      <c r="BB126" s="52">
        <v>0</v>
      </c>
      <c r="BC126" s="52">
        <v>0</v>
      </c>
      <c r="BD126" s="52">
        <v>0</v>
      </c>
      <c r="BE126" s="52">
        <v>0</v>
      </c>
      <c r="BF126" s="52">
        <v>0</v>
      </c>
      <c r="BG126" s="52">
        <v>0</v>
      </c>
      <c r="BH126" s="52">
        <v>0</v>
      </c>
      <c r="BI126" s="52">
        <v>0</v>
      </c>
      <c r="BJ126" s="52">
        <v>0</v>
      </c>
      <c r="BK126" s="52">
        <v>0</v>
      </c>
      <c r="BL126" s="52">
        <v>0</v>
      </c>
      <c r="BM126" s="52">
        <v>0</v>
      </c>
      <c r="BN126" s="52">
        <v>0</v>
      </c>
      <c r="BO126" s="52">
        <v>0</v>
      </c>
      <c r="BP126" s="52">
        <v>0</v>
      </c>
      <c r="BQ126" s="52">
        <v>0</v>
      </c>
      <c r="BR126" s="52">
        <v>0</v>
      </c>
      <c r="BS126" s="52">
        <v>0</v>
      </c>
      <c r="BT126" s="52">
        <v>0</v>
      </c>
      <c r="BU126" s="52">
        <v>0</v>
      </c>
      <c r="BV126" s="52">
        <v>0</v>
      </c>
      <c r="BW126" s="52">
        <v>0</v>
      </c>
      <c r="BX126" s="52">
        <v>0</v>
      </c>
      <c r="BY126" s="52">
        <v>0</v>
      </c>
      <c r="BZ126" s="52">
        <v>0</v>
      </c>
      <c r="CA126" s="52">
        <v>0</v>
      </c>
      <c r="CB126" s="52">
        <v>0</v>
      </c>
      <c r="CC126" s="52">
        <v>0</v>
      </c>
      <c r="CD126" s="52">
        <v>0</v>
      </c>
      <c r="CE126" s="52">
        <v>0</v>
      </c>
      <c r="CF126" s="52">
        <v>0</v>
      </c>
      <c r="CG126" s="52">
        <v>0</v>
      </c>
      <c r="CH126" s="52">
        <v>0</v>
      </c>
      <c r="CI126" s="52">
        <v>0</v>
      </c>
      <c r="CJ126" s="52">
        <v>0</v>
      </c>
      <c r="CK126" s="52">
        <v>0</v>
      </c>
      <c r="CL126" s="52">
        <v>0</v>
      </c>
      <c r="CM126" s="52">
        <v>0</v>
      </c>
      <c r="CN126" s="52">
        <v>0</v>
      </c>
      <c r="CO126" s="52">
        <v>0</v>
      </c>
      <c r="CP126" s="52">
        <v>0</v>
      </c>
      <c r="CQ126" s="52">
        <v>0</v>
      </c>
      <c r="CR126" s="52">
        <v>0</v>
      </c>
      <c r="CS126" s="52">
        <v>0</v>
      </c>
      <c r="CT126" s="52">
        <v>0</v>
      </c>
      <c r="CU126" s="52">
        <v>0</v>
      </c>
      <c r="CV126" s="52">
        <v>0</v>
      </c>
      <c r="CW126" s="52">
        <v>0</v>
      </c>
      <c r="CX126" s="52">
        <v>0</v>
      </c>
      <c r="CY126" s="52">
        <v>0</v>
      </c>
      <c r="CZ126" s="52">
        <v>0</v>
      </c>
      <c r="DA126" s="52">
        <v>0</v>
      </c>
      <c r="DB126" s="52">
        <v>0</v>
      </c>
      <c r="DC126" s="52">
        <v>0</v>
      </c>
      <c r="DD126" s="52">
        <v>0</v>
      </c>
      <c r="DE126" s="52">
        <v>0</v>
      </c>
      <c r="DF126" s="52">
        <v>0</v>
      </c>
      <c r="DG126" s="52">
        <v>0</v>
      </c>
      <c r="DH126" s="52">
        <v>0</v>
      </c>
      <c r="DI126" s="52">
        <v>0</v>
      </c>
      <c r="DJ126" s="52">
        <v>0</v>
      </c>
      <c r="DK126" s="52">
        <v>0</v>
      </c>
      <c r="DL126" s="60">
        <v>0</v>
      </c>
      <c r="DM126" s="43">
        <v>0</v>
      </c>
      <c r="DN126" s="43">
        <v>0</v>
      </c>
      <c r="DO126" s="43">
        <v>0</v>
      </c>
      <c r="DP126" s="43">
        <v>0</v>
      </c>
      <c r="DQ126" s="43">
        <v>0</v>
      </c>
      <c r="DR126" s="43">
        <v>0</v>
      </c>
      <c r="DS126" s="43">
        <v>0</v>
      </c>
      <c r="DT126" s="43">
        <v>0</v>
      </c>
      <c r="DU126" s="43">
        <v>0</v>
      </c>
      <c r="DV126" s="43">
        <v>0</v>
      </c>
      <c r="DW126" s="43">
        <v>0</v>
      </c>
      <c r="DX126" s="43">
        <v>0</v>
      </c>
      <c r="DY126" s="43">
        <v>0</v>
      </c>
    </row>
    <row r="127" s="43" customFormat="1" spans="1:129">
      <c r="A127" s="51"/>
      <c r="B127" s="52" t="s">
        <v>120</v>
      </c>
      <c r="C127" s="52">
        <v>85584.91</v>
      </c>
      <c r="D127" s="52">
        <v>0</v>
      </c>
      <c r="E127" s="52">
        <v>0</v>
      </c>
      <c r="F127" s="52">
        <v>0</v>
      </c>
      <c r="G127" s="52">
        <v>0</v>
      </c>
      <c r="H127" s="52">
        <v>85584.91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/>
      <c r="R127" s="52"/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0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2">
        <v>0</v>
      </c>
      <c r="BA127" s="52">
        <v>0</v>
      </c>
      <c r="BB127" s="52">
        <v>0</v>
      </c>
      <c r="BC127" s="52">
        <v>0</v>
      </c>
      <c r="BD127" s="52">
        <v>0</v>
      </c>
      <c r="BE127" s="52">
        <v>0</v>
      </c>
      <c r="BF127" s="52">
        <v>0</v>
      </c>
      <c r="BG127" s="52">
        <v>0</v>
      </c>
      <c r="BH127" s="52">
        <v>0</v>
      </c>
      <c r="BI127" s="52">
        <v>0</v>
      </c>
      <c r="BJ127" s="52">
        <v>0</v>
      </c>
      <c r="BK127" s="52">
        <v>0</v>
      </c>
      <c r="BL127" s="52">
        <v>0</v>
      </c>
      <c r="BM127" s="52">
        <v>0</v>
      </c>
      <c r="BN127" s="52">
        <v>0</v>
      </c>
      <c r="BO127" s="52">
        <v>0</v>
      </c>
      <c r="BP127" s="52">
        <v>0</v>
      </c>
      <c r="BQ127" s="52">
        <v>0</v>
      </c>
      <c r="BR127" s="52">
        <v>0</v>
      </c>
      <c r="BS127" s="52">
        <v>0</v>
      </c>
      <c r="BT127" s="52">
        <v>0</v>
      </c>
      <c r="BU127" s="52">
        <v>0</v>
      </c>
      <c r="BV127" s="52">
        <v>0</v>
      </c>
      <c r="BW127" s="52">
        <v>0</v>
      </c>
      <c r="BX127" s="52">
        <v>0</v>
      </c>
      <c r="BY127" s="52">
        <v>0</v>
      </c>
      <c r="BZ127" s="52">
        <v>0</v>
      </c>
      <c r="CA127" s="52">
        <v>0</v>
      </c>
      <c r="CB127" s="52">
        <v>0</v>
      </c>
      <c r="CC127" s="52">
        <v>0</v>
      </c>
      <c r="CD127" s="52">
        <v>0</v>
      </c>
      <c r="CE127" s="52">
        <v>0</v>
      </c>
      <c r="CF127" s="52">
        <v>0</v>
      </c>
      <c r="CG127" s="52">
        <v>0</v>
      </c>
      <c r="CH127" s="52">
        <v>0</v>
      </c>
      <c r="CI127" s="52">
        <v>0</v>
      </c>
      <c r="CJ127" s="52">
        <v>0</v>
      </c>
      <c r="CK127" s="52">
        <v>0</v>
      </c>
      <c r="CL127" s="52">
        <v>0</v>
      </c>
      <c r="CM127" s="52">
        <v>0</v>
      </c>
      <c r="CN127" s="52">
        <v>0</v>
      </c>
      <c r="CO127" s="52">
        <v>0</v>
      </c>
      <c r="CP127" s="52">
        <v>0</v>
      </c>
      <c r="CQ127" s="52">
        <v>0</v>
      </c>
      <c r="CR127" s="52">
        <v>0</v>
      </c>
      <c r="CS127" s="52">
        <v>0</v>
      </c>
      <c r="CT127" s="52">
        <v>0</v>
      </c>
      <c r="CU127" s="52">
        <v>0</v>
      </c>
      <c r="CV127" s="52">
        <v>0</v>
      </c>
      <c r="CW127" s="52">
        <v>0</v>
      </c>
      <c r="CX127" s="52">
        <v>0</v>
      </c>
      <c r="CY127" s="52">
        <v>0</v>
      </c>
      <c r="CZ127" s="52">
        <v>0</v>
      </c>
      <c r="DA127" s="52">
        <v>0</v>
      </c>
      <c r="DB127" s="52">
        <v>0</v>
      </c>
      <c r="DC127" s="52">
        <v>0</v>
      </c>
      <c r="DD127" s="52">
        <v>0</v>
      </c>
      <c r="DE127" s="52">
        <v>0</v>
      </c>
      <c r="DF127" s="52">
        <v>0</v>
      </c>
      <c r="DG127" s="52">
        <v>0</v>
      </c>
      <c r="DH127" s="52">
        <v>0</v>
      </c>
      <c r="DI127" s="52">
        <v>0</v>
      </c>
      <c r="DJ127" s="52">
        <v>0</v>
      </c>
      <c r="DK127" s="52">
        <v>0</v>
      </c>
      <c r="DL127" s="60">
        <v>0</v>
      </c>
      <c r="DM127" s="43">
        <v>0</v>
      </c>
      <c r="DN127" s="43">
        <v>0</v>
      </c>
      <c r="DO127" s="43">
        <v>0</v>
      </c>
      <c r="DP127" s="43">
        <v>0</v>
      </c>
      <c r="DQ127" s="43">
        <v>0</v>
      </c>
      <c r="DR127" s="43">
        <v>0</v>
      </c>
      <c r="DS127" s="43">
        <v>0</v>
      </c>
      <c r="DT127" s="43">
        <v>0</v>
      </c>
      <c r="DU127" s="43">
        <v>0</v>
      </c>
      <c r="DV127" s="43">
        <v>0</v>
      </c>
      <c r="DW127" s="43">
        <v>0</v>
      </c>
      <c r="DX127" s="43">
        <v>0</v>
      </c>
      <c r="DY127" s="43">
        <v>0</v>
      </c>
    </row>
    <row r="128" s="43" customFormat="1" spans="1:129">
      <c r="A128" s="51"/>
      <c r="B128" s="52" t="s">
        <v>121</v>
      </c>
      <c r="C128" s="52">
        <v>2660.95</v>
      </c>
      <c r="D128" s="52">
        <v>0</v>
      </c>
      <c r="E128" s="52">
        <v>0</v>
      </c>
      <c r="F128" s="52">
        <v>0</v>
      </c>
      <c r="G128" s="52">
        <v>0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/>
      <c r="R128" s="52"/>
      <c r="S128" s="52">
        <v>0</v>
      </c>
      <c r="T128" s="52">
        <v>0</v>
      </c>
      <c r="U128" s="52">
        <v>2170</v>
      </c>
      <c r="V128" s="52">
        <v>0</v>
      </c>
      <c r="W128" s="52">
        <v>490.95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490.95</v>
      </c>
      <c r="AG128" s="52">
        <v>0</v>
      </c>
      <c r="AH128" s="52">
        <v>0</v>
      </c>
      <c r="AI128" s="52">
        <v>0</v>
      </c>
      <c r="AJ128" s="52">
        <v>0</v>
      </c>
      <c r="AK128" s="52">
        <v>0</v>
      </c>
      <c r="AL128" s="52">
        <v>0</v>
      </c>
      <c r="AM128" s="52">
        <v>0</v>
      </c>
      <c r="AN128" s="52">
        <v>0</v>
      </c>
      <c r="AO128" s="52">
        <v>0</v>
      </c>
      <c r="AP128" s="52">
        <v>0</v>
      </c>
      <c r="AQ128" s="52">
        <v>0</v>
      </c>
      <c r="AR128" s="52">
        <v>0</v>
      </c>
      <c r="AS128" s="52">
        <v>0</v>
      </c>
      <c r="AT128" s="52">
        <v>1360</v>
      </c>
      <c r="AU128" s="52">
        <v>810</v>
      </c>
      <c r="AV128" s="52">
        <v>0</v>
      </c>
      <c r="AW128" s="52">
        <v>0</v>
      </c>
      <c r="AX128" s="52">
        <v>0</v>
      </c>
      <c r="AY128" s="52">
        <v>0</v>
      </c>
      <c r="AZ128" s="52">
        <v>0</v>
      </c>
      <c r="BA128" s="52">
        <v>0</v>
      </c>
      <c r="BB128" s="52">
        <v>0</v>
      </c>
      <c r="BC128" s="52">
        <v>0</v>
      </c>
      <c r="BD128" s="52">
        <v>0</v>
      </c>
      <c r="BE128" s="52">
        <v>0</v>
      </c>
      <c r="BF128" s="52">
        <v>0</v>
      </c>
      <c r="BG128" s="52">
        <v>0</v>
      </c>
      <c r="BH128" s="52">
        <v>0</v>
      </c>
      <c r="BI128" s="52">
        <v>0</v>
      </c>
      <c r="BJ128" s="52">
        <v>0</v>
      </c>
      <c r="BK128" s="52">
        <v>0</v>
      </c>
      <c r="BL128" s="52">
        <v>0</v>
      </c>
      <c r="BM128" s="52">
        <v>0</v>
      </c>
      <c r="BN128" s="52">
        <v>80</v>
      </c>
      <c r="BO128" s="52">
        <v>0</v>
      </c>
      <c r="BP128" s="52">
        <v>0</v>
      </c>
      <c r="BQ128" s="52">
        <v>0</v>
      </c>
      <c r="BR128" s="52">
        <v>0</v>
      </c>
      <c r="BS128" s="52">
        <v>0</v>
      </c>
      <c r="BT128" s="52">
        <v>0</v>
      </c>
      <c r="BU128" s="52">
        <v>0</v>
      </c>
      <c r="BV128" s="52">
        <v>0</v>
      </c>
      <c r="BW128" s="52">
        <v>0</v>
      </c>
      <c r="BX128" s="52">
        <v>0</v>
      </c>
      <c r="BY128" s="52">
        <v>0</v>
      </c>
      <c r="BZ128" s="52">
        <v>0</v>
      </c>
      <c r="CA128" s="52">
        <v>0</v>
      </c>
      <c r="CB128" s="52">
        <v>0</v>
      </c>
      <c r="CC128" s="52">
        <v>0</v>
      </c>
      <c r="CD128" s="52">
        <v>0</v>
      </c>
      <c r="CE128" s="52">
        <v>0</v>
      </c>
      <c r="CF128" s="52">
        <v>0</v>
      </c>
      <c r="CG128" s="52">
        <v>0</v>
      </c>
      <c r="CH128" s="52">
        <v>0</v>
      </c>
      <c r="CI128" s="52">
        <v>0</v>
      </c>
      <c r="CJ128" s="52">
        <v>0</v>
      </c>
      <c r="CK128" s="52">
        <v>0</v>
      </c>
      <c r="CL128" s="52">
        <v>0</v>
      </c>
      <c r="CM128" s="52">
        <v>0</v>
      </c>
      <c r="CN128" s="52">
        <v>0</v>
      </c>
      <c r="CO128" s="52">
        <v>0</v>
      </c>
      <c r="CP128" s="52">
        <v>0</v>
      </c>
      <c r="CQ128" s="52">
        <v>0</v>
      </c>
      <c r="CR128" s="52">
        <v>0</v>
      </c>
      <c r="CS128" s="52">
        <v>0</v>
      </c>
      <c r="CT128" s="52">
        <v>0</v>
      </c>
      <c r="CU128" s="52">
        <v>0</v>
      </c>
      <c r="CV128" s="52">
        <v>0</v>
      </c>
      <c r="CW128" s="52">
        <v>300</v>
      </c>
      <c r="CX128" s="52">
        <v>0</v>
      </c>
      <c r="CY128" s="52">
        <v>0</v>
      </c>
      <c r="CZ128" s="52">
        <v>0</v>
      </c>
      <c r="DA128" s="52">
        <v>0</v>
      </c>
      <c r="DB128" s="52">
        <v>0</v>
      </c>
      <c r="DC128" s="52">
        <v>0</v>
      </c>
      <c r="DD128" s="52">
        <v>0</v>
      </c>
      <c r="DE128" s="52">
        <v>0</v>
      </c>
      <c r="DF128" s="52">
        <v>0</v>
      </c>
      <c r="DG128" s="52">
        <v>0</v>
      </c>
      <c r="DH128" s="52">
        <v>0</v>
      </c>
      <c r="DI128" s="52">
        <v>0</v>
      </c>
      <c r="DJ128" s="52">
        <v>0</v>
      </c>
      <c r="DK128" s="52">
        <v>0</v>
      </c>
      <c r="DL128" s="60">
        <v>0</v>
      </c>
      <c r="DM128" s="43">
        <v>0</v>
      </c>
      <c r="DN128" s="43">
        <v>0</v>
      </c>
      <c r="DO128" s="43">
        <v>430</v>
      </c>
      <c r="DP128" s="43">
        <v>0</v>
      </c>
      <c r="DQ128" s="43">
        <v>0</v>
      </c>
      <c r="DR128" s="43">
        <v>0</v>
      </c>
      <c r="DS128" s="43">
        <v>0</v>
      </c>
      <c r="DT128" s="43">
        <v>0</v>
      </c>
      <c r="DU128" s="43">
        <v>0</v>
      </c>
      <c r="DV128" s="43">
        <v>0</v>
      </c>
      <c r="DW128" s="43">
        <v>0</v>
      </c>
      <c r="DX128" s="43">
        <v>0</v>
      </c>
      <c r="DY128" s="43">
        <v>0</v>
      </c>
    </row>
    <row r="129" s="43" customFormat="1" spans="1:129">
      <c r="A129" s="51"/>
      <c r="B129" s="52" t="s">
        <v>122</v>
      </c>
      <c r="C129" s="52">
        <v>84529.77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40624.33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/>
      <c r="R129" s="52"/>
      <c r="S129" s="52">
        <v>0</v>
      </c>
      <c r="T129" s="52">
        <v>0</v>
      </c>
      <c r="U129" s="52">
        <v>43905.44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  <c r="AJ129" s="52">
        <v>0</v>
      </c>
      <c r="AK129" s="52">
        <v>0</v>
      </c>
      <c r="AL129" s="52">
        <v>0</v>
      </c>
      <c r="AM129" s="52">
        <v>0</v>
      </c>
      <c r="AN129" s="52">
        <v>0</v>
      </c>
      <c r="AO129" s="52">
        <v>0</v>
      </c>
      <c r="AP129" s="52">
        <v>0</v>
      </c>
      <c r="AQ129" s="52">
        <v>0</v>
      </c>
      <c r="AR129" s="52">
        <v>0</v>
      </c>
      <c r="AS129" s="52">
        <v>0</v>
      </c>
      <c r="AT129" s="52">
        <v>0</v>
      </c>
      <c r="AU129" s="52">
        <v>43905.44</v>
      </c>
      <c r="AV129" s="52">
        <v>0</v>
      </c>
      <c r="AW129" s="52">
        <v>0</v>
      </c>
      <c r="AX129" s="52">
        <v>0</v>
      </c>
      <c r="AY129" s="52">
        <v>0</v>
      </c>
      <c r="AZ129" s="52">
        <v>0</v>
      </c>
      <c r="BA129" s="52">
        <v>0</v>
      </c>
      <c r="BB129" s="52">
        <v>17475.73</v>
      </c>
      <c r="BC129" s="52">
        <v>0</v>
      </c>
      <c r="BD129" s="52">
        <v>0</v>
      </c>
      <c r="BE129" s="52">
        <v>0</v>
      </c>
      <c r="BF129" s="52">
        <v>0</v>
      </c>
      <c r="BG129" s="52">
        <v>0</v>
      </c>
      <c r="BH129" s="52">
        <v>0</v>
      </c>
      <c r="BI129" s="52">
        <v>0</v>
      </c>
      <c r="BJ129" s="52">
        <v>0</v>
      </c>
      <c r="BK129" s="52">
        <v>0</v>
      </c>
      <c r="BL129" s="52">
        <v>0</v>
      </c>
      <c r="BM129" s="52">
        <v>0</v>
      </c>
      <c r="BN129" s="52">
        <v>347</v>
      </c>
      <c r="BO129" s="52">
        <v>0</v>
      </c>
      <c r="BP129" s="52">
        <v>0</v>
      </c>
      <c r="BQ129" s="52">
        <v>0</v>
      </c>
      <c r="BR129" s="52">
        <v>0</v>
      </c>
      <c r="BS129" s="52">
        <v>2508.09</v>
      </c>
      <c r="BT129" s="52">
        <v>0</v>
      </c>
      <c r="BU129" s="52">
        <v>0</v>
      </c>
      <c r="BV129" s="52">
        <v>0</v>
      </c>
      <c r="BW129" s="52">
        <v>0</v>
      </c>
      <c r="BX129" s="52">
        <v>0</v>
      </c>
      <c r="BY129" s="52">
        <v>-2011.38</v>
      </c>
      <c r="BZ129" s="52">
        <v>8956</v>
      </c>
      <c r="CA129" s="52">
        <v>0</v>
      </c>
      <c r="CB129" s="52">
        <v>0</v>
      </c>
      <c r="CC129" s="52">
        <v>0</v>
      </c>
      <c r="CD129" s="52">
        <v>0</v>
      </c>
      <c r="CE129" s="52">
        <v>0</v>
      </c>
      <c r="CF129" s="52">
        <v>0</v>
      </c>
      <c r="CG129" s="52">
        <v>0</v>
      </c>
      <c r="CH129" s="52">
        <v>0</v>
      </c>
      <c r="CI129" s="52">
        <v>0</v>
      </c>
      <c r="CJ129" s="52">
        <v>0</v>
      </c>
      <c r="CK129" s="52">
        <v>0</v>
      </c>
      <c r="CL129" s="52">
        <v>14963.33</v>
      </c>
      <c r="CM129" s="52">
        <v>1666.67</v>
      </c>
      <c r="CN129" s="52">
        <v>0</v>
      </c>
      <c r="CO129" s="52">
        <v>0</v>
      </c>
      <c r="CP129" s="52">
        <v>0</v>
      </c>
      <c r="CQ129" s="52">
        <v>0</v>
      </c>
      <c r="CR129" s="52">
        <v>0</v>
      </c>
      <c r="CS129" s="52">
        <v>0</v>
      </c>
      <c r="CT129" s="52">
        <v>0</v>
      </c>
      <c r="CU129" s="52">
        <v>0</v>
      </c>
      <c r="CV129" s="52">
        <v>0</v>
      </c>
      <c r="CW129" s="52">
        <v>0</v>
      </c>
      <c r="CX129" s="52">
        <v>0</v>
      </c>
      <c r="CY129" s="52">
        <v>0</v>
      </c>
      <c r="CZ129" s="52">
        <v>0</v>
      </c>
      <c r="DA129" s="52">
        <v>0</v>
      </c>
      <c r="DB129" s="52">
        <v>0</v>
      </c>
      <c r="DC129" s="52">
        <v>0</v>
      </c>
      <c r="DD129" s="52">
        <v>0</v>
      </c>
      <c r="DE129" s="52">
        <v>0</v>
      </c>
      <c r="DF129" s="52">
        <v>0</v>
      </c>
      <c r="DG129" s="52">
        <v>0</v>
      </c>
      <c r="DH129" s="52">
        <v>0</v>
      </c>
      <c r="DI129" s="52">
        <v>0</v>
      </c>
      <c r="DJ129" s="52">
        <v>0</v>
      </c>
      <c r="DK129" s="52">
        <v>0</v>
      </c>
      <c r="DL129" s="60">
        <v>0</v>
      </c>
      <c r="DM129" s="43">
        <v>0</v>
      </c>
      <c r="DN129" s="43">
        <v>0</v>
      </c>
      <c r="DO129" s="43">
        <v>0</v>
      </c>
      <c r="DP129" s="43">
        <v>0</v>
      </c>
      <c r="DQ129" s="43">
        <v>0</v>
      </c>
      <c r="DR129" s="43">
        <v>0</v>
      </c>
      <c r="DS129" s="43">
        <v>0</v>
      </c>
      <c r="DT129" s="43">
        <v>0</v>
      </c>
      <c r="DU129" s="43">
        <v>0</v>
      </c>
      <c r="DV129" s="43">
        <v>0</v>
      </c>
      <c r="DW129" s="43">
        <v>0</v>
      </c>
      <c r="DX129" s="43">
        <v>0</v>
      </c>
      <c r="DY129" s="43">
        <v>0</v>
      </c>
    </row>
    <row r="130" s="43" customFormat="1" spans="1:129">
      <c r="A130" s="51"/>
      <c r="B130" s="52" t="s">
        <v>123</v>
      </c>
      <c r="C130" s="52">
        <v>0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/>
      <c r="R130" s="52"/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  <c r="AJ130" s="52">
        <v>0</v>
      </c>
      <c r="AK130" s="52">
        <v>0</v>
      </c>
      <c r="AL130" s="52">
        <v>0</v>
      </c>
      <c r="AM130" s="52">
        <v>0</v>
      </c>
      <c r="AN130" s="52">
        <v>0</v>
      </c>
      <c r="AO130" s="52">
        <v>0</v>
      </c>
      <c r="AP130" s="52">
        <v>0</v>
      </c>
      <c r="AQ130" s="52">
        <v>0</v>
      </c>
      <c r="AR130" s="52">
        <v>0</v>
      </c>
      <c r="AS130" s="52"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2">
        <v>0</v>
      </c>
      <c r="BA130" s="52">
        <v>0</v>
      </c>
      <c r="BB130" s="52">
        <v>0</v>
      </c>
      <c r="BC130" s="52">
        <v>0</v>
      </c>
      <c r="BD130" s="52">
        <v>0</v>
      </c>
      <c r="BE130" s="52">
        <v>0</v>
      </c>
      <c r="BF130" s="52">
        <v>0</v>
      </c>
      <c r="BG130" s="52">
        <v>0</v>
      </c>
      <c r="BH130" s="52">
        <v>0</v>
      </c>
      <c r="BI130" s="52">
        <v>0</v>
      </c>
      <c r="BJ130" s="52">
        <v>0</v>
      </c>
      <c r="BK130" s="52">
        <v>0</v>
      </c>
      <c r="BL130" s="52">
        <v>0</v>
      </c>
      <c r="BM130" s="52">
        <v>0</v>
      </c>
      <c r="BN130" s="52">
        <v>0</v>
      </c>
      <c r="BO130" s="52">
        <v>0</v>
      </c>
      <c r="BP130" s="52">
        <v>0</v>
      </c>
      <c r="BQ130" s="52">
        <v>0</v>
      </c>
      <c r="BR130" s="52">
        <v>0</v>
      </c>
      <c r="BS130" s="52">
        <v>0</v>
      </c>
      <c r="BT130" s="52">
        <v>0</v>
      </c>
      <c r="BU130" s="52">
        <v>0</v>
      </c>
      <c r="BV130" s="52">
        <v>0</v>
      </c>
      <c r="BW130" s="52">
        <v>0</v>
      </c>
      <c r="BX130" s="52">
        <v>0</v>
      </c>
      <c r="BY130" s="52">
        <v>0</v>
      </c>
      <c r="BZ130" s="52">
        <v>0</v>
      </c>
      <c r="CA130" s="52">
        <v>0</v>
      </c>
      <c r="CB130" s="52">
        <v>0</v>
      </c>
      <c r="CC130" s="52">
        <v>0</v>
      </c>
      <c r="CD130" s="52">
        <v>0</v>
      </c>
      <c r="CE130" s="52">
        <v>0</v>
      </c>
      <c r="CF130" s="52">
        <v>0</v>
      </c>
      <c r="CG130" s="52">
        <v>0</v>
      </c>
      <c r="CH130" s="52">
        <v>0</v>
      </c>
      <c r="CI130" s="52">
        <v>0</v>
      </c>
      <c r="CJ130" s="52">
        <v>0</v>
      </c>
      <c r="CK130" s="52">
        <v>0</v>
      </c>
      <c r="CL130" s="52">
        <v>0</v>
      </c>
      <c r="CM130" s="52">
        <v>0</v>
      </c>
      <c r="CN130" s="52">
        <v>0</v>
      </c>
      <c r="CO130" s="52">
        <v>0</v>
      </c>
      <c r="CP130" s="52">
        <v>0</v>
      </c>
      <c r="CQ130" s="52">
        <v>0</v>
      </c>
      <c r="CR130" s="52">
        <v>0</v>
      </c>
      <c r="CS130" s="52">
        <v>0</v>
      </c>
      <c r="CT130" s="52">
        <v>0</v>
      </c>
      <c r="CU130" s="52">
        <v>0</v>
      </c>
      <c r="CV130" s="52">
        <v>0</v>
      </c>
      <c r="CW130" s="52">
        <v>0</v>
      </c>
      <c r="CX130" s="52">
        <v>0</v>
      </c>
      <c r="CY130" s="52">
        <v>0</v>
      </c>
      <c r="CZ130" s="52">
        <v>0</v>
      </c>
      <c r="DA130" s="52">
        <v>0</v>
      </c>
      <c r="DB130" s="52">
        <v>0</v>
      </c>
      <c r="DC130" s="52">
        <v>0</v>
      </c>
      <c r="DD130" s="52">
        <v>0</v>
      </c>
      <c r="DE130" s="52">
        <v>0</v>
      </c>
      <c r="DF130" s="52">
        <v>0</v>
      </c>
      <c r="DG130" s="52">
        <v>0</v>
      </c>
      <c r="DH130" s="52">
        <v>0</v>
      </c>
      <c r="DI130" s="52">
        <v>0</v>
      </c>
      <c r="DJ130" s="52">
        <v>0</v>
      </c>
      <c r="DK130" s="52">
        <v>0</v>
      </c>
      <c r="DL130" s="60">
        <v>0</v>
      </c>
      <c r="DM130" s="43">
        <v>0</v>
      </c>
      <c r="DN130" s="43">
        <v>0</v>
      </c>
      <c r="DO130" s="43">
        <v>0</v>
      </c>
      <c r="DP130" s="43">
        <v>0</v>
      </c>
      <c r="DQ130" s="43">
        <v>0</v>
      </c>
      <c r="DR130" s="43">
        <v>0</v>
      </c>
      <c r="DS130" s="43">
        <v>0</v>
      </c>
      <c r="DT130" s="43">
        <v>0</v>
      </c>
      <c r="DU130" s="43">
        <v>0</v>
      </c>
      <c r="DV130" s="43">
        <v>0</v>
      </c>
      <c r="DW130" s="43">
        <v>0</v>
      </c>
      <c r="DX130" s="43">
        <v>0</v>
      </c>
      <c r="DY130" s="43">
        <v>0</v>
      </c>
    </row>
    <row r="131" s="43" customFormat="1" spans="1:129">
      <c r="A131" s="51"/>
      <c r="B131" s="52" t="s">
        <v>124</v>
      </c>
      <c r="C131" s="52">
        <v>116223.31</v>
      </c>
      <c r="D131" s="52">
        <v>0</v>
      </c>
      <c r="E131" s="52">
        <v>0</v>
      </c>
      <c r="F131" s="52">
        <v>0</v>
      </c>
      <c r="G131" s="52">
        <v>0</v>
      </c>
      <c r="H131" s="52">
        <v>0</v>
      </c>
      <c r="I131" s="52">
        <v>0</v>
      </c>
      <c r="J131" s="52">
        <v>47676.25</v>
      </c>
      <c r="K131" s="52">
        <v>0</v>
      </c>
      <c r="L131" s="52">
        <v>411.4</v>
      </c>
      <c r="M131" s="52">
        <v>0</v>
      </c>
      <c r="N131" s="52">
        <v>0</v>
      </c>
      <c r="O131" s="52">
        <v>0</v>
      </c>
      <c r="P131" s="52">
        <v>0</v>
      </c>
      <c r="Q131" s="52"/>
      <c r="R131" s="52"/>
      <c r="S131" s="52">
        <v>0</v>
      </c>
      <c r="T131" s="52">
        <v>106.23</v>
      </c>
      <c r="U131" s="52">
        <v>42024.37</v>
      </c>
      <c r="V131" s="52">
        <v>25086.83</v>
      </c>
      <c r="W131" s="52">
        <v>918.23</v>
      </c>
      <c r="X131" s="52">
        <v>0</v>
      </c>
      <c r="Y131" s="52">
        <v>25086.83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80</v>
      </c>
      <c r="AG131" s="52">
        <v>361.23</v>
      </c>
      <c r="AH131" s="52">
        <v>0</v>
      </c>
      <c r="AI131" s="52">
        <v>477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0</v>
      </c>
      <c r="AP131" s="52">
        <v>0</v>
      </c>
      <c r="AQ131" s="52">
        <v>3460.21</v>
      </c>
      <c r="AR131" s="52">
        <v>202.14</v>
      </c>
      <c r="AS131" s="52">
        <v>-1026.41</v>
      </c>
      <c r="AT131" s="52">
        <v>2208.4</v>
      </c>
      <c r="AU131" s="52">
        <v>37180.03</v>
      </c>
      <c r="AV131" s="52">
        <v>0</v>
      </c>
      <c r="AW131" s="52">
        <v>1184.66</v>
      </c>
      <c r="AX131" s="52">
        <v>0</v>
      </c>
      <c r="AY131" s="52">
        <v>0</v>
      </c>
      <c r="AZ131" s="52">
        <v>893.22</v>
      </c>
      <c r="BA131" s="52">
        <v>2851.48</v>
      </c>
      <c r="BB131" s="52">
        <v>209.62</v>
      </c>
      <c r="BC131" s="52">
        <v>950.5</v>
      </c>
      <c r="BD131" s="52">
        <v>1498.76</v>
      </c>
      <c r="BE131" s="52">
        <v>1331.99</v>
      </c>
      <c r="BF131" s="52">
        <v>1514</v>
      </c>
      <c r="BG131" s="52">
        <v>5057.11</v>
      </c>
      <c r="BH131" s="52">
        <v>2120.96</v>
      </c>
      <c r="BI131" s="52">
        <v>658.77</v>
      </c>
      <c r="BJ131" s="52">
        <v>867.16</v>
      </c>
      <c r="BK131" s="52">
        <v>0</v>
      </c>
      <c r="BL131" s="52">
        <v>553.46</v>
      </c>
      <c r="BM131" s="52">
        <v>779.56</v>
      </c>
      <c r="BN131" s="52">
        <v>340.58</v>
      </c>
      <c r="BO131" s="52">
        <v>304.5</v>
      </c>
      <c r="BP131" s="52">
        <v>0</v>
      </c>
      <c r="BQ131" s="52">
        <v>0</v>
      </c>
      <c r="BR131" s="52">
        <v>607.89</v>
      </c>
      <c r="BS131" s="52">
        <v>24</v>
      </c>
      <c r="BT131" s="52">
        <v>0</v>
      </c>
      <c r="BU131" s="52">
        <v>0</v>
      </c>
      <c r="BV131" s="52">
        <v>623.84</v>
      </c>
      <c r="BW131" s="52">
        <v>0</v>
      </c>
      <c r="BX131" s="52">
        <v>0</v>
      </c>
      <c r="BY131" s="52">
        <v>0</v>
      </c>
      <c r="BZ131" s="52">
        <v>366.15</v>
      </c>
      <c r="CA131" s="52">
        <v>321</v>
      </c>
      <c r="CB131" s="52">
        <v>108</v>
      </c>
      <c r="CC131" s="52">
        <v>175</v>
      </c>
      <c r="CD131" s="52">
        <v>1630.78</v>
      </c>
      <c r="CE131" s="52">
        <v>1494.73</v>
      </c>
      <c r="CF131" s="52">
        <v>0</v>
      </c>
      <c r="CG131" s="52">
        <v>417.05</v>
      </c>
      <c r="CH131" s="52">
        <v>167</v>
      </c>
      <c r="CI131" s="52">
        <v>0</v>
      </c>
      <c r="CJ131" s="52">
        <v>308.75</v>
      </c>
      <c r="CK131" s="52">
        <v>0</v>
      </c>
      <c r="CL131" s="52">
        <v>59</v>
      </c>
      <c r="CM131" s="52">
        <v>198</v>
      </c>
      <c r="CN131" s="52">
        <v>0</v>
      </c>
      <c r="CO131" s="52">
        <v>78</v>
      </c>
      <c r="CP131" s="52">
        <v>200</v>
      </c>
      <c r="CQ131" s="52">
        <v>0</v>
      </c>
      <c r="CR131" s="52">
        <v>979</v>
      </c>
      <c r="CS131" s="52">
        <v>581.37</v>
      </c>
      <c r="CT131" s="52">
        <v>199.05</v>
      </c>
      <c r="CU131" s="52">
        <v>0</v>
      </c>
      <c r="CV131" s="52">
        <v>141</v>
      </c>
      <c r="CW131" s="52">
        <v>118</v>
      </c>
      <c r="CX131" s="52">
        <v>155</v>
      </c>
      <c r="CY131" s="52">
        <v>0</v>
      </c>
      <c r="CZ131" s="52">
        <v>198</v>
      </c>
      <c r="DA131" s="52">
        <v>179</v>
      </c>
      <c r="DB131" s="52">
        <v>0</v>
      </c>
      <c r="DC131" s="52">
        <v>453.66</v>
      </c>
      <c r="DD131" s="52">
        <v>258</v>
      </c>
      <c r="DE131" s="52">
        <v>766.44</v>
      </c>
      <c r="DF131" s="52">
        <v>0</v>
      </c>
      <c r="DG131" s="52">
        <v>0</v>
      </c>
      <c r="DH131" s="52">
        <v>200</v>
      </c>
      <c r="DI131" s="52">
        <v>0</v>
      </c>
      <c r="DJ131" s="52">
        <v>500</v>
      </c>
      <c r="DK131" s="52">
        <v>393.38</v>
      </c>
      <c r="DL131" s="60">
        <v>206</v>
      </c>
      <c r="DM131" s="43">
        <v>71</v>
      </c>
      <c r="DN131" s="43">
        <v>0</v>
      </c>
      <c r="DO131" s="43">
        <v>557.3</v>
      </c>
      <c r="DP131" s="43">
        <v>1108.77</v>
      </c>
      <c r="DQ131" s="43">
        <v>332.75</v>
      </c>
      <c r="DR131" s="43">
        <v>0</v>
      </c>
      <c r="DS131" s="43">
        <v>0</v>
      </c>
      <c r="DT131" s="43">
        <v>0</v>
      </c>
      <c r="DU131" s="43">
        <v>0</v>
      </c>
      <c r="DV131" s="43">
        <v>0</v>
      </c>
      <c r="DW131" s="43">
        <v>0</v>
      </c>
      <c r="DX131" s="43">
        <v>1886.79</v>
      </c>
      <c r="DY131" s="43">
        <v>0</v>
      </c>
    </row>
    <row r="132" s="46" customFormat="1" spans="1:16384">
      <c r="A132" s="51"/>
      <c r="B132" s="52" t="s">
        <v>125</v>
      </c>
      <c r="C132" s="52">
        <v>47490.09</v>
      </c>
      <c r="D132" s="52">
        <v>0</v>
      </c>
      <c r="E132" s="52">
        <v>0</v>
      </c>
      <c r="F132" s="52"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2">
        <v>0</v>
      </c>
      <c r="N132" s="52">
        <v>0</v>
      </c>
      <c r="O132" s="52">
        <v>0</v>
      </c>
      <c r="P132" s="52">
        <v>0</v>
      </c>
      <c r="Q132" s="52"/>
      <c r="R132" s="52"/>
      <c r="S132" s="52">
        <v>0</v>
      </c>
      <c r="T132" s="52">
        <v>0</v>
      </c>
      <c r="U132" s="52">
        <v>47490.09</v>
      </c>
      <c r="V132" s="52">
        <v>0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  <c r="AJ132" s="52">
        <v>0</v>
      </c>
      <c r="AK132" s="52">
        <v>0</v>
      </c>
      <c r="AL132" s="52">
        <v>0</v>
      </c>
      <c r="AM132" s="52">
        <v>0</v>
      </c>
      <c r="AN132" s="52">
        <v>0</v>
      </c>
      <c r="AO132" s="52">
        <v>0</v>
      </c>
      <c r="AP132" s="52">
        <v>0</v>
      </c>
      <c r="AQ132" s="52">
        <v>47490.09</v>
      </c>
      <c r="AR132" s="52">
        <v>0</v>
      </c>
      <c r="AS132" s="52"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2">
        <v>0</v>
      </c>
      <c r="BA132" s="52">
        <v>0</v>
      </c>
      <c r="BB132" s="52">
        <v>0</v>
      </c>
      <c r="BC132" s="52">
        <v>0</v>
      </c>
      <c r="BD132" s="52">
        <v>0</v>
      </c>
      <c r="BE132" s="52">
        <v>0</v>
      </c>
      <c r="BF132" s="52">
        <v>0</v>
      </c>
      <c r="BG132" s="52">
        <v>0</v>
      </c>
      <c r="BH132" s="52">
        <v>0</v>
      </c>
      <c r="BI132" s="52">
        <v>0</v>
      </c>
      <c r="BJ132" s="52">
        <v>0</v>
      </c>
      <c r="BK132" s="52">
        <v>0</v>
      </c>
      <c r="BL132" s="52">
        <v>0</v>
      </c>
      <c r="BM132" s="52">
        <v>0</v>
      </c>
      <c r="BN132" s="52">
        <v>0</v>
      </c>
      <c r="BO132" s="52">
        <v>0</v>
      </c>
      <c r="BP132" s="52">
        <v>0</v>
      </c>
      <c r="BQ132" s="52">
        <v>0</v>
      </c>
      <c r="BR132" s="52">
        <v>0</v>
      </c>
      <c r="BS132" s="52">
        <v>0</v>
      </c>
      <c r="BT132" s="52">
        <v>0</v>
      </c>
      <c r="BU132" s="52">
        <v>0</v>
      </c>
      <c r="BV132" s="52">
        <v>0</v>
      </c>
      <c r="BW132" s="52">
        <v>0</v>
      </c>
      <c r="BX132" s="52">
        <v>0</v>
      </c>
      <c r="BY132" s="52">
        <v>0</v>
      </c>
      <c r="BZ132" s="52">
        <v>0</v>
      </c>
      <c r="CA132" s="52">
        <v>0</v>
      </c>
      <c r="CB132" s="52">
        <v>0</v>
      </c>
      <c r="CC132" s="52">
        <v>0</v>
      </c>
      <c r="CD132" s="52">
        <v>0</v>
      </c>
      <c r="CE132" s="52">
        <v>0</v>
      </c>
      <c r="CF132" s="52">
        <v>0</v>
      </c>
      <c r="CG132" s="52">
        <v>0</v>
      </c>
      <c r="CH132" s="52">
        <v>0</v>
      </c>
      <c r="CI132" s="52">
        <v>0</v>
      </c>
      <c r="CJ132" s="52">
        <v>0</v>
      </c>
      <c r="CK132" s="52">
        <v>0</v>
      </c>
      <c r="CL132" s="52">
        <v>0</v>
      </c>
      <c r="CM132" s="52">
        <v>0</v>
      </c>
      <c r="CN132" s="52">
        <v>0</v>
      </c>
      <c r="CO132" s="52">
        <v>0</v>
      </c>
      <c r="CP132" s="52">
        <v>0</v>
      </c>
      <c r="CQ132" s="52">
        <v>0</v>
      </c>
      <c r="CR132" s="52">
        <v>0</v>
      </c>
      <c r="CS132" s="52">
        <v>0</v>
      </c>
      <c r="CT132" s="52">
        <v>0</v>
      </c>
      <c r="CU132" s="52">
        <v>0</v>
      </c>
      <c r="CV132" s="52">
        <v>0</v>
      </c>
      <c r="CW132" s="52">
        <v>0</v>
      </c>
      <c r="CX132" s="52">
        <v>0</v>
      </c>
      <c r="CY132" s="52">
        <v>0</v>
      </c>
      <c r="CZ132" s="52">
        <v>0</v>
      </c>
      <c r="DA132" s="52">
        <v>0</v>
      </c>
      <c r="DB132" s="52">
        <v>0</v>
      </c>
      <c r="DC132" s="52">
        <v>0</v>
      </c>
      <c r="DD132" s="52">
        <v>0</v>
      </c>
      <c r="DE132" s="52">
        <v>0</v>
      </c>
      <c r="DF132" s="52">
        <v>0</v>
      </c>
      <c r="DG132" s="52">
        <v>0</v>
      </c>
      <c r="DH132" s="52">
        <v>0</v>
      </c>
      <c r="DI132" s="52">
        <v>0</v>
      </c>
      <c r="DJ132" s="52">
        <v>0</v>
      </c>
      <c r="DK132" s="52">
        <v>0</v>
      </c>
      <c r="DL132" s="60">
        <v>0</v>
      </c>
      <c r="DM132" s="43">
        <v>0</v>
      </c>
      <c r="DN132" s="43">
        <v>0</v>
      </c>
      <c r="DO132" s="43">
        <v>0</v>
      </c>
      <c r="DP132" s="43">
        <v>0</v>
      </c>
      <c r="DQ132" s="43">
        <v>0</v>
      </c>
      <c r="DR132" s="43">
        <v>0</v>
      </c>
      <c r="DS132" s="43">
        <v>0</v>
      </c>
      <c r="DT132" s="43">
        <v>0</v>
      </c>
      <c r="DU132" s="43">
        <v>0</v>
      </c>
      <c r="DV132" s="43">
        <v>0</v>
      </c>
      <c r="DW132" s="43">
        <v>0</v>
      </c>
      <c r="DX132" s="43">
        <v>0</v>
      </c>
      <c r="DY132" s="43">
        <v>0</v>
      </c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43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3"/>
      <c r="IJ132" s="43"/>
      <c r="IK132" s="43"/>
      <c r="IL132" s="43"/>
      <c r="IM132" s="43"/>
      <c r="IN132" s="43"/>
      <c r="IO132" s="43"/>
      <c r="IP132" s="43"/>
      <c r="IQ132" s="43"/>
      <c r="IR132" s="43"/>
      <c r="IS132" s="43"/>
      <c r="IT132" s="43"/>
      <c r="IU132" s="43"/>
      <c r="IV132" s="43"/>
      <c r="IW132" s="43"/>
      <c r="IX132" s="43"/>
      <c r="IY132" s="43"/>
      <c r="IZ132" s="43"/>
      <c r="JA132" s="43"/>
      <c r="JB132" s="43"/>
      <c r="JC132" s="43"/>
      <c r="JD132" s="43"/>
      <c r="JE132" s="43"/>
      <c r="JF132" s="43"/>
      <c r="JG132" s="43"/>
      <c r="JH132" s="43"/>
      <c r="JI132" s="43"/>
      <c r="JJ132" s="43"/>
      <c r="JK132" s="43"/>
      <c r="JL132" s="43"/>
      <c r="JM132" s="43"/>
      <c r="JN132" s="43"/>
      <c r="JO132" s="43"/>
      <c r="JP132" s="43"/>
      <c r="JQ132" s="43"/>
      <c r="JR132" s="43"/>
      <c r="JS132" s="43"/>
      <c r="JT132" s="43"/>
      <c r="JU132" s="43"/>
      <c r="JV132" s="43"/>
      <c r="JW132" s="43"/>
      <c r="JX132" s="43"/>
      <c r="JY132" s="43"/>
      <c r="JZ132" s="43"/>
      <c r="KA132" s="43"/>
      <c r="KB132" s="43"/>
      <c r="KC132" s="43"/>
      <c r="KD132" s="43"/>
      <c r="KE132" s="43"/>
      <c r="KF132" s="43"/>
      <c r="KG132" s="43"/>
      <c r="KH132" s="43"/>
      <c r="KI132" s="43"/>
      <c r="KJ132" s="43"/>
      <c r="KK132" s="43"/>
      <c r="KL132" s="43"/>
      <c r="KM132" s="43"/>
      <c r="KN132" s="43"/>
      <c r="KO132" s="43"/>
      <c r="KP132" s="43"/>
      <c r="KQ132" s="43"/>
      <c r="KR132" s="43"/>
      <c r="KS132" s="43"/>
      <c r="KT132" s="43"/>
      <c r="KU132" s="43"/>
      <c r="KV132" s="43"/>
      <c r="KW132" s="43"/>
      <c r="KX132" s="43"/>
      <c r="KY132" s="43"/>
      <c r="KZ132" s="43"/>
      <c r="LA132" s="43"/>
      <c r="LB132" s="43"/>
      <c r="LC132" s="43"/>
      <c r="LD132" s="43"/>
      <c r="LE132" s="43"/>
      <c r="LF132" s="43"/>
      <c r="LG132" s="43"/>
      <c r="LH132" s="43"/>
      <c r="LI132" s="43"/>
      <c r="LJ132" s="43"/>
      <c r="LK132" s="43"/>
      <c r="LL132" s="43"/>
      <c r="LM132" s="43"/>
      <c r="LN132" s="43"/>
      <c r="LO132" s="43"/>
      <c r="LP132" s="43"/>
      <c r="LQ132" s="43"/>
      <c r="LR132" s="43"/>
      <c r="LS132" s="43"/>
      <c r="LT132" s="43"/>
      <c r="LU132" s="43"/>
      <c r="LV132" s="43"/>
      <c r="LW132" s="43"/>
      <c r="LX132" s="43"/>
      <c r="LY132" s="43"/>
      <c r="LZ132" s="43"/>
      <c r="MA132" s="43"/>
      <c r="MB132" s="43"/>
      <c r="MC132" s="43"/>
      <c r="MD132" s="43"/>
      <c r="ME132" s="43"/>
      <c r="MF132" s="43"/>
      <c r="MG132" s="43"/>
      <c r="MH132" s="43"/>
      <c r="MI132" s="43"/>
      <c r="MJ132" s="43"/>
      <c r="MK132" s="43"/>
      <c r="ML132" s="43"/>
      <c r="MM132" s="43"/>
      <c r="MN132" s="43"/>
      <c r="MO132" s="43"/>
      <c r="MP132" s="43"/>
      <c r="MQ132" s="43"/>
      <c r="MR132" s="43"/>
      <c r="MS132" s="43"/>
      <c r="MT132" s="43"/>
      <c r="MU132" s="43"/>
      <c r="MV132" s="43"/>
      <c r="MW132" s="43"/>
      <c r="MX132" s="43"/>
      <c r="MY132" s="43"/>
      <c r="MZ132" s="43"/>
      <c r="NA132" s="43"/>
      <c r="NB132" s="43"/>
      <c r="NC132" s="43"/>
      <c r="ND132" s="43"/>
      <c r="NE132" s="43"/>
      <c r="NF132" s="43"/>
      <c r="NG132" s="43"/>
      <c r="NH132" s="43"/>
      <c r="NI132" s="43"/>
      <c r="NJ132" s="43"/>
      <c r="NK132" s="43"/>
      <c r="NL132" s="43"/>
      <c r="NM132" s="43"/>
      <c r="NN132" s="43"/>
      <c r="NO132" s="43"/>
      <c r="NP132" s="43"/>
      <c r="NQ132" s="43"/>
      <c r="NR132" s="43"/>
      <c r="NS132" s="43"/>
      <c r="NT132" s="43"/>
      <c r="NU132" s="43"/>
      <c r="NV132" s="43"/>
      <c r="NW132" s="43"/>
      <c r="NX132" s="43"/>
      <c r="NY132" s="43"/>
      <c r="NZ132" s="43"/>
      <c r="OA132" s="43"/>
      <c r="OB132" s="43"/>
      <c r="OC132" s="43"/>
      <c r="OD132" s="43"/>
      <c r="OE132" s="43"/>
      <c r="OF132" s="43"/>
      <c r="OG132" s="43"/>
      <c r="OH132" s="43"/>
      <c r="OI132" s="43"/>
      <c r="OJ132" s="43"/>
      <c r="OK132" s="43"/>
      <c r="OL132" s="43"/>
      <c r="OM132" s="43"/>
      <c r="ON132" s="43"/>
      <c r="OO132" s="43"/>
      <c r="OP132" s="43"/>
      <c r="OQ132" s="43"/>
      <c r="OR132" s="43"/>
      <c r="OS132" s="43"/>
      <c r="OT132" s="43"/>
      <c r="OU132" s="43"/>
      <c r="OV132" s="43"/>
      <c r="OW132" s="43"/>
      <c r="OX132" s="43"/>
      <c r="OY132" s="43"/>
      <c r="OZ132" s="43"/>
      <c r="PA132" s="43"/>
      <c r="PB132" s="43"/>
      <c r="PC132" s="43"/>
      <c r="PD132" s="43"/>
      <c r="PE132" s="43"/>
      <c r="PF132" s="43"/>
      <c r="PG132" s="43"/>
      <c r="PH132" s="43"/>
      <c r="PI132" s="43"/>
      <c r="PJ132" s="43"/>
      <c r="PK132" s="43"/>
      <c r="PL132" s="43"/>
      <c r="PM132" s="43"/>
      <c r="PN132" s="43"/>
      <c r="PO132" s="43"/>
      <c r="PP132" s="43"/>
      <c r="PQ132" s="43"/>
      <c r="PR132" s="43"/>
      <c r="PS132" s="43"/>
      <c r="PT132" s="43"/>
      <c r="PU132" s="43"/>
      <c r="PV132" s="43"/>
      <c r="PW132" s="43"/>
      <c r="PX132" s="43"/>
      <c r="PY132" s="43"/>
      <c r="PZ132" s="43"/>
      <c r="QA132" s="43"/>
      <c r="QB132" s="43"/>
      <c r="QC132" s="43"/>
      <c r="QD132" s="43"/>
      <c r="QE132" s="43"/>
      <c r="QF132" s="43"/>
      <c r="QG132" s="43"/>
      <c r="QH132" s="43"/>
      <c r="QI132" s="43"/>
      <c r="QJ132" s="43"/>
      <c r="QK132" s="43"/>
      <c r="QL132" s="43"/>
      <c r="QM132" s="43"/>
      <c r="QN132" s="43"/>
      <c r="QO132" s="43"/>
      <c r="QP132" s="43"/>
      <c r="QQ132" s="43"/>
      <c r="QR132" s="43"/>
      <c r="QS132" s="43"/>
      <c r="QT132" s="43"/>
      <c r="QU132" s="43"/>
      <c r="QV132" s="43"/>
      <c r="QW132" s="43"/>
      <c r="QX132" s="43"/>
      <c r="QY132" s="43"/>
      <c r="QZ132" s="43"/>
      <c r="RA132" s="43"/>
      <c r="RB132" s="43"/>
      <c r="RC132" s="43"/>
      <c r="RD132" s="43"/>
      <c r="RE132" s="43"/>
      <c r="RF132" s="43"/>
      <c r="RG132" s="43"/>
      <c r="RH132" s="43"/>
      <c r="RI132" s="43"/>
      <c r="RJ132" s="43"/>
      <c r="RK132" s="43"/>
      <c r="RL132" s="43"/>
      <c r="RM132" s="43"/>
      <c r="RN132" s="43"/>
      <c r="RO132" s="43"/>
      <c r="RP132" s="43"/>
      <c r="RQ132" s="43"/>
      <c r="RR132" s="43"/>
      <c r="RS132" s="43"/>
      <c r="RT132" s="43"/>
      <c r="RU132" s="43"/>
      <c r="RV132" s="43"/>
      <c r="RW132" s="43"/>
      <c r="RX132" s="43"/>
      <c r="RY132" s="43"/>
      <c r="RZ132" s="43"/>
      <c r="SA132" s="43"/>
      <c r="SB132" s="43"/>
      <c r="SC132" s="43"/>
      <c r="SD132" s="43"/>
      <c r="SE132" s="43"/>
      <c r="SF132" s="43"/>
      <c r="SG132" s="43"/>
      <c r="SH132" s="43"/>
      <c r="SI132" s="43"/>
      <c r="SJ132" s="43"/>
      <c r="SK132" s="43"/>
      <c r="SL132" s="43"/>
      <c r="SM132" s="43"/>
      <c r="SN132" s="43"/>
      <c r="SO132" s="43"/>
      <c r="SP132" s="43"/>
      <c r="SQ132" s="43"/>
      <c r="SR132" s="43"/>
      <c r="SS132" s="43"/>
      <c r="ST132" s="43"/>
      <c r="SU132" s="43"/>
      <c r="SV132" s="43"/>
      <c r="SW132" s="43"/>
      <c r="SX132" s="43"/>
      <c r="SY132" s="43"/>
      <c r="SZ132" s="43"/>
      <c r="TA132" s="43"/>
      <c r="TB132" s="43"/>
      <c r="TC132" s="43"/>
      <c r="TD132" s="43"/>
      <c r="TE132" s="43"/>
      <c r="TF132" s="43"/>
      <c r="TG132" s="43"/>
      <c r="TH132" s="43"/>
      <c r="TI132" s="43"/>
      <c r="TJ132" s="43"/>
      <c r="TK132" s="43"/>
      <c r="TL132" s="43"/>
      <c r="TM132" s="43"/>
      <c r="TN132" s="43"/>
      <c r="TO132" s="43"/>
      <c r="TP132" s="43"/>
      <c r="TQ132" s="43"/>
      <c r="TR132" s="43"/>
      <c r="TS132" s="43"/>
      <c r="TT132" s="43"/>
      <c r="TU132" s="43"/>
      <c r="TV132" s="43"/>
      <c r="TW132" s="43"/>
      <c r="TX132" s="43"/>
      <c r="TY132" s="43"/>
      <c r="TZ132" s="43"/>
      <c r="UA132" s="43"/>
      <c r="UB132" s="43"/>
      <c r="UC132" s="43"/>
      <c r="UD132" s="43"/>
      <c r="UE132" s="43"/>
      <c r="UF132" s="43"/>
      <c r="UG132" s="43"/>
      <c r="UH132" s="43"/>
      <c r="UI132" s="43"/>
      <c r="UJ132" s="43"/>
      <c r="UK132" s="43"/>
      <c r="UL132" s="43"/>
      <c r="UM132" s="43"/>
      <c r="UN132" s="43"/>
      <c r="UO132" s="43"/>
      <c r="UP132" s="43"/>
      <c r="UQ132" s="43"/>
      <c r="UR132" s="43"/>
      <c r="US132" s="43"/>
      <c r="UT132" s="43"/>
      <c r="UU132" s="43"/>
      <c r="UV132" s="43"/>
      <c r="UW132" s="43"/>
      <c r="UX132" s="43"/>
      <c r="UY132" s="43"/>
      <c r="UZ132" s="43"/>
      <c r="VA132" s="43"/>
      <c r="VB132" s="43"/>
      <c r="VC132" s="43"/>
      <c r="VD132" s="43"/>
      <c r="VE132" s="43"/>
      <c r="VF132" s="43"/>
      <c r="VG132" s="43"/>
      <c r="VH132" s="43"/>
      <c r="VI132" s="43"/>
      <c r="VJ132" s="43"/>
      <c r="VK132" s="43"/>
      <c r="VL132" s="43"/>
      <c r="VM132" s="43"/>
      <c r="VN132" s="43"/>
      <c r="VO132" s="43"/>
      <c r="VP132" s="43"/>
      <c r="VQ132" s="43"/>
      <c r="VR132" s="43"/>
      <c r="VS132" s="43"/>
      <c r="VT132" s="43"/>
      <c r="VU132" s="43"/>
      <c r="VV132" s="43"/>
      <c r="VW132" s="43"/>
      <c r="VX132" s="43"/>
      <c r="VY132" s="43"/>
      <c r="VZ132" s="43"/>
      <c r="WA132" s="43"/>
      <c r="WB132" s="43"/>
      <c r="WC132" s="43"/>
      <c r="WD132" s="43"/>
      <c r="WE132" s="43"/>
      <c r="WF132" s="43"/>
      <c r="WG132" s="43"/>
      <c r="WH132" s="43"/>
      <c r="WI132" s="43"/>
      <c r="WJ132" s="43"/>
      <c r="WK132" s="43"/>
      <c r="WL132" s="43"/>
      <c r="WM132" s="43"/>
      <c r="WN132" s="43"/>
      <c r="WO132" s="43"/>
      <c r="WP132" s="43"/>
      <c r="WQ132" s="43"/>
      <c r="WR132" s="43"/>
      <c r="WS132" s="43"/>
      <c r="WT132" s="43"/>
      <c r="WU132" s="43"/>
      <c r="WV132" s="43"/>
      <c r="WW132" s="43"/>
      <c r="WX132" s="43"/>
      <c r="WY132" s="43"/>
      <c r="WZ132" s="43"/>
      <c r="XA132" s="43"/>
      <c r="XB132" s="43"/>
      <c r="XC132" s="43"/>
      <c r="XD132" s="43"/>
      <c r="XE132" s="43"/>
      <c r="XF132" s="43"/>
      <c r="XG132" s="43"/>
      <c r="XH132" s="43"/>
      <c r="XI132" s="43"/>
      <c r="XJ132" s="43"/>
      <c r="XK132" s="43"/>
      <c r="XL132" s="43"/>
      <c r="XM132" s="43"/>
      <c r="XN132" s="43"/>
      <c r="XO132" s="43"/>
      <c r="XP132" s="43"/>
      <c r="XQ132" s="43"/>
      <c r="XR132" s="43"/>
      <c r="XS132" s="43"/>
      <c r="XT132" s="43"/>
      <c r="XU132" s="43"/>
      <c r="XV132" s="43"/>
      <c r="XW132" s="43"/>
      <c r="XX132" s="43"/>
      <c r="XY132" s="43"/>
      <c r="XZ132" s="43"/>
      <c r="YA132" s="43"/>
      <c r="YB132" s="43"/>
      <c r="YC132" s="43"/>
      <c r="YD132" s="43"/>
      <c r="YE132" s="43"/>
      <c r="YF132" s="43"/>
      <c r="YG132" s="43"/>
      <c r="YH132" s="43"/>
      <c r="YI132" s="43"/>
      <c r="YJ132" s="43"/>
      <c r="YK132" s="43"/>
      <c r="YL132" s="43"/>
      <c r="YM132" s="43"/>
      <c r="YN132" s="43"/>
      <c r="YO132" s="43"/>
      <c r="YP132" s="43"/>
      <c r="YQ132" s="43"/>
      <c r="YR132" s="43"/>
      <c r="YS132" s="43"/>
      <c r="YT132" s="43"/>
      <c r="YU132" s="43"/>
      <c r="YV132" s="43"/>
      <c r="YW132" s="43"/>
      <c r="YX132" s="43"/>
      <c r="YY132" s="43"/>
      <c r="YZ132" s="43"/>
      <c r="ZA132" s="43"/>
      <c r="ZB132" s="43"/>
      <c r="ZC132" s="43"/>
      <c r="ZD132" s="43"/>
      <c r="ZE132" s="43"/>
      <c r="ZF132" s="43"/>
      <c r="ZG132" s="43"/>
      <c r="ZH132" s="43"/>
      <c r="ZI132" s="43"/>
      <c r="ZJ132" s="43"/>
      <c r="ZK132" s="43"/>
      <c r="ZL132" s="43"/>
      <c r="ZM132" s="43"/>
      <c r="ZN132" s="43"/>
      <c r="ZO132" s="43"/>
      <c r="ZP132" s="43"/>
      <c r="ZQ132" s="43"/>
      <c r="ZR132" s="43"/>
      <c r="ZS132" s="43"/>
      <c r="ZT132" s="43"/>
      <c r="ZU132" s="43"/>
      <c r="ZV132" s="43"/>
      <c r="ZW132" s="43"/>
      <c r="ZX132" s="43"/>
      <c r="ZY132" s="43"/>
      <c r="ZZ132" s="43"/>
      <c r="AAA132" s="43"/>
      <c r="AAB132" s="43"/>
      <c r="AAC132" s="43"/>
      <c r="AAD132" s="43"/>
      <c r="AAE132" s="43"/>
      <c r="AAF132" s="43"/>
      <c r="AAG132" s="43"/>
      <c r="AAH132" s="43"/>
      <c r="AAI132" s="43"/>
      <c r="AAJ132" s="43"/>
      <c r="AAK132" s="43"/>
      <c r="AAL132" s="43"/>
      <c r="AAM132" s="43"/>
      <c r="AAN132" s="43"/>
      <c r="AAO132" s="43"/>
      <c r="AAP132" s="43"/>
      <c r="AAQ132" s="43"/>
      <c r="AAR132" s="43"/>
      <c r="AAS132" s="43"/>
      <c r="AAT132" s="43"/>
      <c r="AAU132" s="43"/>
      <c r="AAV132" s="43"/>
      <c r="AAW132" s="43"/>
      <c r="AAX132" s="43"/>
      <c r="AAY132" s="43"/>
      <c r="AAZ132" s="43"/>
      <c r="ABA132" s="43"/>
      <c r="ABB132" s="43"/>
      <c r="ABC132" s="43"/>
      <c r="ABD132" s="43"/>
      <c r="ABE132" s="43"/>
      <c r="ABF132" s="43"/>
      <c r="ABG132" s="43"/>
      <c r="ABH132" s="43"/>
      <c r="ABI132" s="43"/>
      <c r="ABJ132" s="43"/>
      <c r="ABK132" s="43"/>
      <c r="ABL132" s="43"/>
      <c r="ABM132" s="43"/>
      <c r="ABN132" s="43"/>
      <c r="ABO132" s="43"/>
      <c r="ABP132" s="43"/>
      <c r="ABQ132" s="43"/>
      <c r="ABR132" s="43"/>
      <c r="ABS132" s="43"/>
      <c r="ABT132" s="43"/>
      <c r="ABU132" s="43"/>
      <c r="ABV132" s="43"/>
      <c r="ABW132" s="43"/>
      <c r="ABX132" s="43"/>
      <c r="ABY132" s="43"/>
      <c r="ABZ132" s="43"/>
      <c r="ACA132" s="43"/>
      <c r="ACB132" s="43"/>
      <c r="ACC132" s="43"/>
      <c r="ACD132" s="43"/>
      <c r="ACE132" s="43"/>
      <c r="ACF132" s="43"/>
      <c r="ACG132" s="43"/>
      <c r="ACH132" s="43"/>
      <c r="ACI132" s="43"/>
      <c r="ACJ132" s="43"/>
      <c r="ACK132" s="43"/>
      <c r="ACL132" s="43"/>
      <c r="ACM132" s="43"/>
      <c r="ACN132" s="43"/>
      <c r="ACO132" s="43"/>
      <c r="ACP132" s="43"/>
      <c r="ACQ132" s="43"/>
      <c r="ACR132" s="43"/>
      <c r="ACS132" s="43"/>
      <c r="ACT132" s="43"/>
      <c r="ACU132" s="43"/>
      <c r="ACV132" s="43"/>
      <c r="ACW132" s="43"/>
      <c r="ACX132" s="43"/>
      <c r="ACY132" s="43"/>
      <c r="ACZ132" s="43"/>
      <c r="ADA132" s="43"/>
      <c r="ADB132" s="43"/>
      <c r="ADC132" s="43"/>
      <c r="ADD132" s="43"/>
      <c r="ADE132" s="43"/>
      <c r="ADF132" s="43"/>
      <c r="ADG132" s="43"/>
      <c r="ADH132" s="43"/>
      <c r="ADI132" s="43"/>
      <c r="ADJ132" s="43"/>
      <c r="ADK132" s="43"/>
      <c r="ADL132" s="43"/>
      <c r="ADM132" s="43"/>
      <c r="ADN132" s="43"/>
      <c r="ADO132" s="43"/>
      <c r="ADP132" s="43"/>
      <c r="ADQ132" s="43"/>
      <c r="ADR132" s="43"/>
      <c r="ADS132" s="43"/>
      <c r="ADT132" s="43"/>
      <c r="ADU132" s="43"/>
      <c r="ADV132" s="43"/>
      <c r="ADW132" s="43"/>
      <c r="ADX132" s="43"/>
      <c r="ADY132" s="43"/>
      <c r="ADZ132" s="43"/>
      <c r="AEA132" s="43"/>
      <c r="AEB132" s="43"/>
      <c r="AEC132" s="43"/>
      <c r="AED132" s="43"/>
      <c r="AEE132" s="43"/>
      <c r="AEF132" s="43"/>
      <c r="AEG132" s="43"/>
      <c r="AEH132" s="43"/>
      <c r="AEI132" s="43"/>
      <c r="AEJ132" s="43"/>
      <c r="AEK132" s="43"/>
      <c r="AEL132" s="43"/>
      <c r="AEM132" s="43"/>
      <c r="AEN132" s="43"/>
      <c r="AEO132" s="43"/>
      <c r="AEP132" s="43"/>
      <c r="AEQ132" s="43"/>
      <c r="AER132" s="43"/>
      <c r="AES132" s="43"/>
      <c r="AET132" s="43"/>
      <c r="AEU132" s="43"/>
      <c r="AEV132" s="43"/>
      <c r="AEW132" s="43"/>
      <c r="AEX132" s="43"/>
      <c r="AEY132" s="43"/>
      <c r="AEZ132" s="43"/>
      <c r="AFA132" s="43"/>
      <c r="AFB132" s="43"/>
      <c r="AFC132" s="43"/>
      <c r="AFD132" s="43"/>
      <c r="AFE132" s="43"/>
      <c r="AFF132" s="43"/>
      <c r="AFG132" s="43"/>
      <c r="AFH132" s="43"/>
      <c r="AFI132" s="43"/>
      <c r="AFJ132" s="43"/>
      <c r="AFK132" s="43"/>
      <c r="AFL132" s="43"/>
      <c r="AFM132" s="43"/>
      <c r="AFN132" s="43"/>
      <c r="AFO132" s="43"/>
      <c r="AFP132" s="43"/>
      <c r="AFQ132" s="43"/>
      <c r="AFR132" s="43"/>
      <c r="AFS132" s="43"/>
      <c r="AFT132" s="43"/>
      <c r="AFU132" s="43"/>
      <c r="AFV132" s="43"/>
      <c r="AFW132" s="43"/>
      <c r="AFX132" s="43"/>
      <c r="AFY132" s="43"/>
      <c r="AFZ132" s="43"/>
      <c r="AGA132" s="43"/>
      <c r="AGB132" s="43"/>
      <c r="AGC132" s="43"/>
      <c r="AGD132" s="43"/>
      <c r="AGE132" s="43"/>
      <c r="AGF132" s="43"/>
      <c r="AGG132" s="43"/>
      <c r="AGH132" s="43"/>
      <c r="AGI132" s="43"/>
      <c r="AGJ132" s="43"/>
      <c r="AGK132" s="43"/>
      <c r="AGL132" s="43"/>
      <c r="AGM132" s="43"/>
      <c r="AGN132" s="43"/>
      <c r="AGO132" s="43"/>
      <c r="AGP132" s="43"/>
      <c r="AGQ132" s="43"/>
      <c r="AGR132" s="43"/>
      <c r="AGS132" s="43"/>
      <c r="AGT132" s="43"/>
      <c r="AGU132" s="43"/>
      <c r="AGV132" s="43"/>
      <c r="AGW132" s="43"/>
      <c r="AGX132" s="43"/>
      <c r="AGY132" s="43"/>
      <c r="AGZ132" s="43"/>
      <c r="AHA132" s="43"/>
      <c r="AHB132" s="43"/>
      <c r="AHC132" s="43"/>
      <c r="AHD132" s="43"/>
      <c r="AHE132" s="43"/>
      <c r="AHF132" s="43"/>
      <c r="AHG132" s="43"/>
      <c r="AHH132" s="43"/>
      <c r="AHI132" s="43"/>
      <c r="AHJ132" s="43"/>
      <c r="AHK132" s="43"/>
      <c r="AHL132" s="43"/>
      <c r="AHM132" s="43"/>
      <c r="AHN132" s="43"/>
      <c r="AHO132" s="43"/>
      <c r="AHP132" s="43"/>
      <c r="AHQ132" s="43"/>
      <c r="AHR132" s="43"/>
      <c r="AHS132" s="43"/>
      <c r="AHT132" s="43"/>
      <c r="AHU132" s="43"/>
      <c r="AHV132" s="43"/>
      <c r="AHW132" s="43"/>
      <c r="AHX132" s="43"/>
      <c r="AHY132" s="43"/>
      <c r="AHZ132" s="43"/>
      <c r="AIA132" s="43"/>
      <c r="AIB132" s="43"/>
      <c r="AIC132" s="43"/>
      <c r="AID132" s="43"/>
      <c r="AIE132" s="43"/>
      <c r="AIF132" s="43"/>
      <c r="AIG132" s="43"/>
      <c r="AIH132" s="43"/>
      <c r="AII132" s="43"/>
      <c r="AIJ132" s="43"/>
      <c r="AIK132" s="43"/>
      <c r="AIL132" s="43"/>
      <c r="AIM132" s="43"/>
      <c r="AIN132" s="43"/>
      <c r="AIO132" s="43"/>
      <c r="AIP132" s="43"/>
      <c r="AIQ132" s="43"/>
      <c r="AIR132" s="43"/>
      <c r="AIS132" s="43"/>
      <c r="AIT132" s="43"/>
      <c r="AIU132" s="43"/>
      <c r="AIV132" s="43"/>
      <c r="AIW132" s="43"/>
      <c r="AIX132" s="43"/>
      <c r="AIY132" s="43"/>
      <c r="AIZ132" s="43"/>
      <c r="AJA132" s="43"/>
      <c r="AJB132" s="43"/>
      <c r="AJC132" s="43"/>
      <c r="AJD132" s="43"/>
      <c r="AJE132" s="43"/>
      <c r="AJF132" s="43"/>
      <c r="AJG132" s="43"/>
      <c r="AJH132" s="43"/>
      <c r="AJI132" s="43"/>
      <c r="AJJ132" s="43"/>
      <c r="AJK132" s="43"/>
      <c r="AJL132" s="43"/>
      <c r="AJM132" s="43"/>
      <c r="AJN132" s="43"/>
      <c r="AJO132" s="43"/>
      <c r="AJP132" s="43"/>
      <c r="AJQ132" s="43"/>
      <c r="AJR132" s="43"/>
      <c r="AJS132" s="43"/>
      <c r="AJT132" s="43"/>
      <c r="AJU132" s="43"/>
      <c r="AJV132" s="43"/>
      <c r="AJW132" s="43"/>
      <c r="AJX132" s="43"/>
      <c r="AJY132" s="43"/>
      <c r="AJZ132" s="43"/>
      <c r="AKA132" s="43"/>
      <c r="AKB132" s="43"/>
      <c r="AKC132" s="43"/>
      <c r="AKD132" s="43"/>
      <c r="AKE132" s="43"/>
      <c r="AKF132" s="43"/>
      <c r="AKG132" s="43"/>
      <c r="AKH132" s="43"/>
      <c r="AKI132" s="43"/>
      <c r="AKJ132" s="43"/>
      <c r="AKK132" s="43"/>
      <c r="AKL132" s="43"/>
      <c r="AKM132" s="43"/>
      <c r="AKN132" s="43"/>
      <c r="AKO132" s="43"/>
      <c r="AKP132" s="43"/>
      <c r="AKQ132" s="43"/>
      <c r="AKR132" s="43"/>
      <c r="AKS132" s="43"/>
      <c r="AKT132" s="43"/>
      <c r="AKU132" s="43"/>
      <c r="AKV132" s="43"/>
      <c r="AKW132" s="43"/>
      <c r="AKX132" s="43"/>
      <c r="AKY132" s="43"/>
      <c r="AKZ132" s="43"/>
      <c r="ALA132" s="43"/>
      <c r="ALB132" s="43"/>
      <c r="ALC132" s="43"/>
      <c r="ALD132" s="43"/>
      <c r="ALE132" s="43"/>
      <c r="ALF132" s="43"/>
      <c r="ALG132" s="43"/>
      <c r="ALH132" s="43"/>
      <c r="ALI132" s="43"/>
      <c r="ALJ132" s="43"/>
      <c r="ALK132" s="43"/>
      <c r="ALL132" s="43"/>
      <c r="ALM132" s="43"/>
      <c r="ALN132" s="43"/>
      <c r="ALO132" s="43"/>
      <c r="ALP132" s="43"/>
      <c r="ALQ132" s="43"/>
      <c r="ALR132" s="43"/>
      <c r="ALS132" s="43"/>
      <c r="ALT132" s="43"/>
      <c r="ALU132" s="43"/>
      <c r="ALV132" s="43"/>
      <c r="ALW132" s="43"/>
      <c r="ALX132" s="43"/>
      <c r="ALY132" s="43"/>
      <c r="ALZ132" s="43"/>
      <c r="AMA132" s="43"/>
      <c r="AMB132" s="43"/>
      <c r="AMC132" s="43"/>
      <c r="AMD132" s="43"/>
      <c r="AME132" s="43"/>
      <c r="AMF132" s="43"/>
      <c r="AMG132" s="43"/>
      <c r="AMH132" s="43"/>
      <c r="AMI132" s="43"/>
      <c r="AMJ132" s="43"/>
      <c r="AMK132" s="43"/>
      <c r="AML132" s="43"/>
      <c r="AMM132" s="43"/>
      <c r="AMN132" s="43"/>
      <c r="AMO132" s="43"/>
      <c r="AMP132" s="43"/>
      <c r="AMQ132" s="43"/>
      <c r="AMR132" s="43"/>
      <c r="AMS132" s="43"/>
      <c r="AMT132" s="43"/>
      <c r="AMU132" s="43"/>
      <c r="AMV132" s="43"/>
      <c r="AMW132" s="43"/>
      <c r="AMX132" s="43"/>
      <c r="AMY132" s="43"/>
      <c r="AMZ132" s="43"/>
      <c r="ANA132" s="43"/>
      <c r="ANB132" s="43"/>
      <c r="ANC132" s="43"/>
      <c r="AND132" s="43"/>
      <c r="ANE132" s="43"/>
      <c r="ANF132" s="43"/>
      <c r="ANG132" s="43"/>
      <c r="ANH132" s="43"/>
      <c r="ANI132" s="43"/>
      <c r="ANJ132" s="43"/>
      <c r="ANK132" s="43"/>
      <c r="ANL132" s="43"/>
      <c r="ANM132" s="43"/>
      <c r="ANN132" s="43"/>
      <c r="ANO132" s="43"/>
      <c r="ANP132" s="43"/>
      <c r="ANQ132" s="43"/>
      <c r="ANR132" s="43"/>
      <c r="ANS132" s="43"/>
      <c r="ANT132" s="43"/>
      <c r="ANU132" s="43"/>
      <c r="ANV132" s="43"/>
      <c r="ANW132" s="43"/>
      <c r="ANX132" s="43"/>
      <c r="ANY132" s="43"/>
      <c r="ANZ132" s="43"/>
      <c r="AOA132" s="43"/>
      <c r="AOB132" s="43"/>
      <c r="AOC132" s="43"/>
      <c r="AOD132" s="43"/>
      <c r="AOE132" s="43"/>
      <c r="AOF132" s="43"/>
      <c r="AOG132" s="43"/>
      <c r="AOH132" s="43"/>
      <c r="AOI132" s="43"/>
      <c r="AOJ132" s="43"/>
      <c r="AOK132" s="43"/>
      <c r="AOL132" s="43"/>
      <c r="AOM132" s="43"/>
      <c r="AON132" s="43"/>
      <c r="AOO132" s="43"/>
      <c r="AOP132" s="43"/>
      <c r="AOQ132" s="43"/>
      <c r="AOR132" s="43"/>
      <c r="AOS132" s="43"/>
      <c r="AOT132" s="43"/>
      <c r="AOU132" s="43"/>
      <c r="AOV132" s="43"/>
      <c r="AOW132" s="43"/>
      <c r="AOX132" s="43"/>
      <c r="AOY132" s="43"/>
      <c r="AOZ132" s="43"/>
      <c r="APA132" s="43"/>
      <c r="APB132" s="43"/>
      <c r="APC132" s="43"/>
      <c r="APD132" s="43"/>
      <c r="APE132" s="43"/>
      <c r="APF132" s="43"/>
      <c r="APG132" s="43"/>
      <c r="APH132" s="43"/>
      <c r="API132" s="43"/>
      <c r="APJ132" s="43"/>
      <c r="APK132" s="43"/>
      <c r="APL132" s="43"/>
      <c r="APM132" s="43"/>
      <c r="APN132" s="43"/>
      <c r="APO132" s="43"/>
      <c r="APP132" s="43"/>
      <c r="APQ132" s="43"/>
      <c r="APR132" s="43"/>
      <c r="APS132" s="43"/>
      <c r="APT132" s="43"/>
      <c r="APU132" s="43"/>
      <c r="APV132" s="43"/>
      <c r="APW132" s="43"/>
      <c r="APX132" s="43"/>
      <c r="APY132" s="43"/>
      <c r="APZ132" s="43"/>
      <c r="AQA132" s="43"/>
      <c r="AQB132" s="43"/>
      <c r="AQC132" s="43"/>
      <c r="AQD132" s="43"/>
      <c r="AQE132" s="43"/>
      <c r="AQF132" s="43"/>
      <c r="AQG132" s="43"/>
      <c r="AQH132" s="43"/>
      <c r="AQI132" s="43"/>
      <c r="AQJ132" s="43"/>
      <c r="AQK132" s="43"/>
      <c r="AQL132" s="43"/>
      <c r="AQM132" s="43"/>
      <c r="AQN132" s="43"/>
      <c r="AQO132" s="43"/>
      <c r="AQP132" s="43"/>
      <c r="AQQ132" s="43"/>
      <c r="AQR132" s="43"/>
      <c r="AQS132" s="43"/>
      <c r="AQT132" s="43"/>
      <c r="AQU132" s="43"/>
      <c r="AQV132" s="43"/>
      <c r="AQW132" s="43"/>
      <c r="AQX132" s="43"/>
      <c r="AQY132" s="43"/>
      <c r="AQZ132" s="43"/>
      <c r="ARA132" s="43"/>
      <c r="ARB132" s="43"/>
      <c r="ARC132" s="43"/>
      <c r="ARD132" s="43"/>
      <c r="ARE132" s="43"/>
      <c r="ARF132" s="43"/>
      <c r="ARG132" s="43"/>
      <c r="ARH132" s="43"/>
      <c r="ARI132" s="43"/>
      <c r="ARJ132" s="43"/>
      <c r="ARK132" s="43"/>
      <c r="ARL132" s="43"/>
      <c r="ARM132" s="43"/>
      <c r="ARN132" s="43"/>
      <c r="ARO132" s="43"/>
      <c r="ARP132" s="43"/>
      <c r="ARQ132" s="43"/>
      <c r="ARR132" s="43"/>
      <c r="ARS132" s="43"/>
      <c r="ART132" s="43"/>
      <c r="ARU132" s="43"/>
      <c r="ARV132" s="43"/>
      <c r="ARW132" s="43"/>
      <c r="ARX132" s="43"/>
      <c r="ARY132" s="43"/>
      <c r="ARZ132" s="43"/>
      <c r="ASA132" s="43"/>
      <c r="ASB132" s="43"/>
      <c r="ASC132" s="43"/>
      <c r="ASD132" s="43"/>
      <c r="ASE132" s="43"/>
      <c r="ASF132" s="43"/>
      <c r="ASG132" s="43"/>
      <c r="ASH132" s="43"/>
      <c r="ASI132" s="43"/>
      <c r="ASJ132" s="43"/>
      <c r="ASK132" s="43"/>
      <c r="ASL132" s="43"/>
      <c r="ASM132" s="43"/>
      <c r="ASN132" s="43"/>
      <c r="ASO132" s="43"/>
      <c r="ASP132" s="43"/>
      <c r="ASQ132" s="43"/>
      <c r="ASR132" s="43"/>
      <c r="ASS132" s="43"/>
      <c r="AST132" s="43"/>
      <c r="ASU132" s="43"/>
      <c r="ASV132" s="43"/>
      <c r="ASW132" s="43"/>
      <c r="ASX132" s="43"/>
      <c r="ASY132" s="43"/>
      <c r="ASZ132" s="43"/>
      <c r="ATA132" s="43"/>
      <c r="ATB132" s="43"/>
      <c r="ATC132" s="43"/>
      <c r="ATD132" s="43"/>
      <c r="ATE132" s="43"/>
      <c r="ATF132" s="43"/>
      <c r="ATG132" s="43"/>
      <c r="ATH132" s="43"/>
      <c r="ATI132" s="43"/>
      <c r="ATJ132" s="43"/>
      <c r="ATK132" s="43"/>
      <c r="ATL132" s="43"/>
      <c r="ATM132" s="43"/>
      <c r="ATN132" s="43"/>
      <c r="ATO132" s="43"/>
      <c r="ATP132" s="43"/>
      <c r="ATQ132" s="43"/>
      <c r="ATR132" s="43"/>
      <c r="ATS132" s="43"/>
      <c r="ATT132" s="43"/>
      <c r="ATU132" s="43"/>
      <c r="ATV132" s="43"/>
      <c r="ATW132" s="43"/>
      <c r="ATX132" s="43"/>
      <c r="ATY132" s="43"/>
      <c r="ATZ132" s="43"/>
      <c r="AUA132" s="43"/>
      <c r="AUB132" s="43"/>
      <c r="AUC132" s="43"/>
      <c r="AUD132" s="43"/>
      <c r="AUE132" s="43"/>
      <c r="AUF132" s="43"/>
      <c r="AUG132" s="43"/>
      <c r="AUH132" s="43"/>
      <c r="AUI132" s="43"/>
      <c r="AUJ132" s="43"/>
      <c r="AUK132" s="43"/>
      <c r="AUL132" s="43"/>
      <c r="AUM132" s="43"/>
      <c r="AUN132" s="43"/>
      <c r="AUO132" s="43"/>
      <c r="AUP132" s="43"/>
      <c r="AUQ132" s="43"/>
      <c r="AUR132" s="43"/>
      <c r="AUS132" s="43"/>
      <c r="AUT132" s="43"/>
      <c r="AUU132" s="43"/>
      <c r="AUV132" s="43"/>
      <c r="AUW132" s="43"/>
      <c r="AUX132" s="43"/>
      <c r="AUY132" s="43"/>
      <c r="AUZ132" s="43"/>
      <c r="AVA132" s="43"/>
      <c r="AVB132" s="43"/>
      <c r="AVC132" s="43"/>
      <c r="AVD132" s="43"/>
      <c r="AVE132" s="43"/>
      <c r="AVF132" s="43"/>
      <c r="AVG132" s="43"/>
      <c r="AVH132" s="43"/>
      <c r="AVI132" s="43"/>
      <c r="AVJ132" s="43"/>
      <c r="AVK132" s="43"/>
      <c r="AVL132" s="43"/>
      <c r="AVM132" s="43"/>
      <c r="AVN132" s="43"/>
      <c r="AVO132" s="43"/>
      <c r="AVP132" s="43"/>
      <c r="AVQ132" s="43"/>
      <c r="AVR132" s="43"/>
      <c r="AVS132" s="43"/>
      <c r="AVT132" s="43"/>
      <c r="AVU132" s="43"/>
      <c r="AVV132" s="43"/>
      <c r="AVW132" s="43"/>
      <c r="AVX132" s="43"/>
      <c r="AVY132" s="43"/>
      <c r="AVZ132" s="43"/>
      <c r="AWA132" s="43"/>
      <c r="AWB132" s="43"/>
      <c r="AWC132" s="43"/>
      <c r="AWD132" s="43"/>
      <c r="AWE132" s="43"/>
      <c r="AWF132" s="43"/>
      <c r="AWG132" s="43"/>
      <c r="AWH132" s="43"/>
      <c r="AWI132" s="43"/>
      <c r="AWJ132" s="43"/>
      <c r="AWK132" s="43"/>
      <c r="AWL132" s="43"/>
      <c r="AWM132" s="43"/>
      <c r="AWN132" s="43"/>
      <c r="AWO132" s="43"/>
      <c r="AWP132" s="43"/>
      <c r="AWQ132" s="43"/>
      <c r="AWR132" s="43"/>
      <c r="AWS132" s="43"/>
      <c r="AWT132" s="43"/>
      <c r="AWU132" s="43"/>
      <c r="AWV132" s="43"/>
      <c r="AWW132" s="43"/>
      <c r="AWX132" s="43"/>
      <c r="AWY132" s="43"/>
      <c r="AWZ132" s="43"/>
      <c r="AXA132" s="43"/>
      <c r="AXB132" s="43"/>
      <c r="AXC132" s="43"/>
      <c r="AXD132" s="43"/>
      <c r="AXE132" s="43"/>
      <c r="AXF132" s="43"/>
      <c r="AXG132" s="43"/>
      <c r="AXH132" s="43"/>
      <c r="AXI132" s="43"/>
      <c r="AXJ132" s="43"/>
      <c r="AXK132" s="43"/>
      <c r="AXL132" s="43"/>
      <c r="AXM132" s="43"/>
      <c r="AXN132" s="43"/>
      <c r="AXO132" s="43"/>
      <c r="AXP132" s="43"/>
      <c r="AXQ132" s="43"/>
      <c r="AXR132" s="43"/>
      <c r="AXS132" s="43"/>
      <c r="AXT132" s="43"/>
      <c r="AXU132" s="43"/>
      <c r="AXV132" s="43"/>
      <c r="AXW132" s="43"/>
      <c r="AXX132" s="43"/>
      <c r="AXY132" s="43"/>
      <c r="AXZ132" s="43"/>
      <c r="AYA132" s="43"/>
      <c r="AYB132" s="43"/>
      <c r="AYC132" s="43"/>
      <c r="AYD132" s="43"/>
      <c r="AYE132" s="43"/>
      <c r="AYF132" s="43"/>
      <c r="AYG132" s="43"/>
      <c r="AYH132" s="43"/>
      <c r="AYI132" s="43"/>
      <c r="AYJ132" s="43"/>
      <c r="AYK132" s="43"/>
      <c r="AYL132" s="43"/>
      <c r="AYM132" s="43"/>
      <c r="AYN132" s="43"/>
      <c r="AYO132" s="43"/>
      <c r="AYP132" s="43"/>
      <c r="AYQ132" s="43"/>
      <c r="AYR132" s="43"/>
      <c r="AYS132" s="43"/>
      <c r="AYT132" s="43"/>
      <c r="AYU132" s="43"/>
      <c r="AYV132" s="43"/>
      <c r="AYW132" s="43"/>
      <c r="AYX132" s="43"/>
      <c r="AYY132" s="43"/>
      <c r="AYZ132" s="43"/>
      <c r="AZA132" s="43"/>
      <c r="AZB132" s="43"/>
      <c r="AZC132" s="43"/>
      <c r="AZD132" s="43"/>
      <c r="AZE132" s="43"/>
      <c r="AZF132" s="43"/>
      <c r="AZG132" s="43"/>
      <c r="AZH132" s="43"/>
      <c r="AZI132" s="43"/>
      <c r="AZJ132" s="43"/>
      <c r="AZK132" s="43"/>
      <c r="AZL132" s="43"/>
      <c r="AZM132" s="43"/>
      <c r="AZN132" s="43"/>
      <c r="AZO132" s="43"/>
      <c r="AZP132" s="43"/>
      <c r="AZQ132" s="43"/>
      <c r="AZR132" s="43"/>
      <c r="AZS132" s="43"/>
      <c r="AZT132" s="43"/>
      <c r="AZU132" s="43"/>
      <c r="AZV132" s="43"/>
      <c r="AZW132" s="43"/>
      <c r="AZX132" s="43"/>
      <c r="AZY132" s="43"/>
      <c r="AZZ132" s="43"/>
      <c r="BAA132" s="43"/>
      <c r="BAB132" s="43"/>
      <c r="BAC132" s="43"/>
      <c r="BAD132" s="43"/>
      <c r="BAE132" s="43"/>
      <c r="BAF132" s="43"/>
      <c r="BAG132" s="43"/>
      <c r="BAH132" s="43"/>
      <c r="BAI132" s="43"/>
      <c r="BAJ132" s="43"/>
      <c r="BAK132" s="43"/>
      <c r="BAL132" s="43"/>
      <c r="BAM132" s="43"/>
      <c r="BAN132" s="43"/>
      <c r="BAO132" s="43"/>
      <c r="BAP132" s="43"/>
      <c r="BAQ132" s="43"/>
      <c r="BAR132" s="43"/>
      <c r="BAS132" s="43"/>
      <c r="BAT132" s="43"/>
      <c r="BAU132" s="43"/>
      <c r="BAV132" s="43"/>
      <c r="BAW132" s="43"/>
      <c r="BAX132" s="43"/>
      <c r="BAY132" s="43"/>
      <c r="BAZ132" s="43"/>
      <c r="BBA132" s="43"/>
      <c r="BBB132" s="43"/>
      <c r="BBC132" s="43"/>
      <c r="BBD132" s="43"/>
      <c r="BBE132" s="43"/>
      <c r="BBF132" s="43"/>
      <c r="BBG132" s="43"/>
      <c r="BBH132" s="43"/>
      <c r="BBI132" s="43"/>
      <c r="BBJ132" s="43"/>
      <c r="BBK132" s="43"/>
      <c r="BBL132" s="43"/>
      <c r="BBM132" s="43"/>
      <c r="BBN132" s="43"/>
      <c r="BBO132" s="43"/>
      <c r="BBP132" s="43"/>
      <c r="BBQ132" s="43"/>
      <c r="BBR132" s="43"/>
      <c r="BBS132" s="43"/>
      <c r="BBT132" s="43"/>
      <c r="BBU132" s="43"/>
      <c r="BBV132" s="43"/>
      <c r="BBW132" s="43"/>
      <c r="BBX132" s="43"/>
      <c r="BBY132" s="43"/>
      <c r="BBZ132" s="43"/>
      <c r="BCA132" s="43"/>
      <c r="BCB132" s="43"/>
      <c r="BCC132" s="43"/>
      <c r="BCD132" s="43"/>
      <c r="BCE132" s="43"/>
      <c r="BCF132" s="43"/>
      <c r="BCG132" s="43"/>
      <c r="BCH132" s="43"/>
      <c r="BCI132" s="43"/>
      <c r="BCJ132" s="43"/>
      <c r="BCK132" s="43"/>
      <c r="BCL132" s="43"/>
      <c r="BCM132" s="43"/>
      <c r="BCN132" s="43"/>
      <c r="BCO132" s="43"/>
      <c r="BCP132" s="43"/>
      <c r="BCQ132" s="43"/>
      <c r="BCR132" s="43"/>
      <c r="BCS132" s="43"/>
      <c r="BCT132" s="43"/>
      <c r="BCU132" s="43"/>
      <c r="BCV132" s="43"/>
      <c r="BCW132" s="43"/>
      <c r="BCX132" s="43"/>
      <c r="BCY132" s="43"/>
      <c r="BCZ132" s="43"/>
      <c r="BDA132" s="43"/>
      <c r="BDB132" s="43"/>
      <c r="BDC132" s="43"/>
      <c r="BDD132" s="43"/>
      <c r="BDE132" s="43"/>
      <c r="BDF132" s="43"/>
      <c r="BDG132" s="43"/>
      <c r="BDH132" s="43"/>
      <c r="BDI132" s="43"/>
      <c r="BDJ132" s="43"/>
      <c r="BDK132" s="43"/>
      <c r="BDL132" s="43"/>
      <c r="BDM132" s="43"/>
      <c r="BDN132" s="43"/>
      <c r="BDO132" s="43"/>
      <c r="BDP132" s="43"/>
      <c r="BDQ132" s="43"/>
      <c r="BDR132" s="43"/>
      <c r="BDS132" s="43"/>
      <c r="BDT132" s="43"/>
      <c r="BDU132" s="43"/>
      <c r="BDV132" s="43"/>
      <c r="BDW132" s="43"/>
      <c r="BDX132" s="43"/>
      <c r="BDY132" s="43"/>
      <c r="BDZ132" s="43"/>
      <c r="BEA132" s="43"/>
      <c r="BEB132" s="43"/>
      <c r="BEC132" s="43"/>
      <c r="BED132" s="43"/>
      <c r="BEE132" s="43"/>
      <c r="BEF132" s="43"/>
      <c r="BEG132" s="43"/>
      <c r="BEH132" s="43"/>
      <c r="BEI132" s="43"/>
      <c r="BEJ132" s="43"/>
      <c r="BEK132" s="43"/>
      <c r="BEL132" s="43"/>
      <c r="BEM132" s="43"/>
      <c r="BEN132" s="43"/>
      <c r="BEO132" s="43"/>
      <c r="BEP132" s="43"/>
      <c r="BEQ132" s="43"/>
      <c r="BER132" s="43"/>
      <c r="BES132" s="43"/>
      <c r="BET132" s="43"/>
      <c r="BEU132" s="43"/>
      <c r="BEV132" s="43"/>
      <c r="BEW132" s="43"/>
      <c r="BEX132" s="43"/>
      <c r="BEY132" s="43"/>
      <c r="BEZ132" s="43"/>
      <c r="BFA132" s="43"/>
      <c r="BFB132" s="43"/>
      <c r="BFC132" s="43"/>
      <c r="BFD132" s="43"/>
      <c r="BFE132" s="43"/>
      <c r="BFF132" s="43"/>
      <c r="BFG132" s="43"/>
      <c r="BFH132" s="43"/>
      <c r="BFI132" s="43"/>
      <c r="BFJ132" s="43"/>
      <c r="BFK132" s="43"/>
      <c r="BFL132" s="43"/>
      <c r="BFM132" s="43"/>
      <c r="BFN132" s="43"/>
      <c r="BFO132" s="43"/>
      <c r="BFP132" s="43"/>
      <c r="BFQ132" s="43"/>
      <c r="BFR132" s="43"/>
      <c r="BFS132" s="43"/>
      <c r="BFT132" s="43"/>
      <c r="BFU132" s="43"/>
      <c r="BFV132" s="43"/>
      <c r="BFW132" s="43"/>
      <c r="BFX132" s="43"/>
      <c r="BFY132" s="43"/>
      <c r="BFZ132" s="43"/>
      <c r="BGA132" s="43"/>
      <c r="BGB132" s="43"/>
      <c r="BGC132" s="43"/>
      <c r="BGD132" s="43"/>
      <c r="BGE132" s="43"/>
      <c r="BGF132" s="43"/>
      <c r="BGG132" s="43"/>
      <c r="BGH132" s="43"/>
      <c r="BGI132" s="43"/>
      <c r="BGJ132" s="43"/>
      <c r="BGK132" s="43"/>
      <c r="BGL132" s="43"/>
      <c r="BGM132" s="43"/>
      <c r="BGN132" s="43"/>
      <c r="BGO132" s="43"/>
      <c r="BGP132" s="43"/>
      <c r="BGQ132" s="43"/>
      <c r="BGR132" s="43"/>
      <c r="BGS132" s="43"/>
      <c r="BGT132" s="43"/>
      <c r="BGU132" s="43"/>
      <c r="BGV132" s="43"/>
      <c r="BGW132" s="43"/>
      <c r="BGX132" s="43"/>
      <c r="BGY132" s="43"/>
      <c r="BGZ132" s="43"/>
      <c r="BHA132" s="43"/>
      <c r="BHB132" s="43"/>
      <c r="BHC132" s="43"/>
      <c r="BHD132" s="43"/>
      <c r="BHE132" s="43"/>
      <c r="BHF132" s="43"/>
      <c r="BHG132" s="43"/>
      <c r="BHH132" s="43"/>
      <c r="BHI132" s="43"/>
      <c r="BHJ132" s="43"/>
      <c r="BHK132" s="43"/>
      <c r="BHL132" s="43"/>
      <c r="BHM132" s="43"/>
      <c r="BHN132" s="43"/>
      <c r="BHO132" s="43"/>
      <c r="BHP132" s="43"/>
      <c r="BHQ132" s="43"/>
      <c r="BHR132" s="43"/>
      <c r="BHS132" s="43"/>
      <c r="BHT132" s="43"/>
      <c r="BHU132" s="43"/>
      <c r="BHV132" s="43"/>
      <c r="BHW132" s="43"/>
      <c r="BHX132" s="43"/>
      <c r="BHY132" s="43"/>
      <c r="BHZ132" s="43"/>
      <c r="BIA132" s="43"/>
      <c r="BIB132" s="43"/>
      <c r="BIC132" s="43"/>
      <c r="BID132" s="43"/>
      <c r="BIE132" s="43"/>
      <c r="BIF132" s="43"/>
      <c r="BIG132" s="43"/>
      <c r="BIH132" s="43"/>
      <c r="BII132" s="43"/>
      <c r="BIJ132" s="43"/>
      <c r="BIK132" s="43"/>
      <c r="BIL132" s="43"/>
      <c r="BIM132" s="43"/>
      <c r="BIN132" s="43"/>
      <c r="BIO132" s="43"/>
      <c r="BIP132" s="43"/>
      <c r="BIQ132" s="43"/>
      <c r="BIR132" s="43"/>
      <c r="BIS132" s="43"/>
      <c r="BIT132" s="43"/>
      <c r="BIU132" s="43"/>
      <c r="BIV132" s="43"/>
      <c r="BIW132" s="43"/>
      <c r="BIX132" s="43"/>
      <c r="BIY132" s="43"/>
      <c r="BIZ132" s="43"/>
      <c r="BJA132" s="43"/>
      <c r="BJB132" s="43"/>
      <c r="BJC132" s="43"/>
      <c r="BJD132" s="43"/>
      <c r="BJE132" s="43"/>
      <c r="BJF132" s="43"/>
      <c r="BJG132" s="43"/>
      <c r="BJH132" s="43"/>
      <c r="BJI132" s="43"/>
      <c r="BJJ132" s="43"/>
      <c r="BJK132" s="43"/>
      <c r="BJL132" s="43"/>
      <c r="BJM132" s="43"/>
      <c r="BJN132" s="43"/>
      <c r="BJO132" s="43"/>
      <c r="BJP132" s="43"/>
      <c r="BJQ132" s="43"/>
      <c r="BJR132" s="43"/>
      <c r="BJS132" s="43"/>
      <c r="BJT132" s="43"/>
      <c r="BJU132" s="43"/>
      <c r="BJV132" s="43"/>
      <c r="BJW132" s="43"/>
      <c r="BJX132" s="43"/>
      <c r="BJY132" s="43"/>
      <c r="BJZ132" s="43"/>
      <c r="BKA132" s="43"/>
      <c r="BKB132" s="43"/>
      <c r="BKC132" s="43"/>
      <c r="BKD132" s="43"/>
      <c r="BKE132" s="43"/>
      <c r="BKF132" s="43"/>
      <c r="BKG132" s="43"/>
      <c r="BKH132" s="43"/>
      <c r="BKI132" s="43"/>
      <c r="BKJ132" s="43"/>
      <c r="BKK132" s="43"/>
      <c r="BKL132" s="43"/>
      <c r="BKM132" s="43"/>
      <c r="BKN132" s="43"/>
      <c r="BKO132" s="43"/>
      <c r="BKP132" s="43"/>
      <c r="BKQ132" s="43"/>
      <c r="BKR132" s="43"/>
      <c r="BKS132" s="43"/>
      <c r="BKT132" s="43"/>
      <c r="BKU132" s="43"/>
      <c r="BKV132" s="43"/>
      <c r="BKW132" s="43"/>
      <c r="BKX132" s="43"/>
      <c r="BKY132" s="43"/>
      <c r="BKZ132" s="43"/>
      <c r="BLA132" s="43"/>
      <c r="BLB132" s="43"/>
      <c r="BLC132" s="43"/>
      <c r="BLD132" s="43"/>
      <c r="BLE132" s="43"/>
      <c r="BLF132" s="43"/>
      <c r="BLG132" s="43"/>
      <c r="BLH132" s="43"/>
      <c r="BLI132" s="43"/>
      <c r="BLJ132" s="43"/>
      <c r="BLK132" s="43"/>
      <c r="BLL132" s="43"/>
      <c r="BLM132" s="43"/>
      <c r="BLN132" s="43"/>
      <c r="BLO132" s="43"/>
      <c r="BLP132" s="43"/>
      <c r="BLQ132" s="43"/>
      <c r="BLR132" s="43"/>
      <c r="BLS132" s="43"/>
      <c r="BLT132" s="43"/>
      <c r="BLU132" s="43"/>
      <c r="BLV132" s="43"/>
      <c r="BLW132" s="43"/>
      <c r="BLX132" s="43"/>
      <c r="BLY132" s="43"/>
      <c r="BLZ132" s="43"/>
      <c r="BMA132" s="43"/>
      <c r="BMB132" s="43"/>
      <c r="BMC132" s="43"/>
      <c r="BMD132" s="43"/>
      <c r="BME132" s="43"/>
      <c r="BMF132" s="43"/>
      <c r="BMG132" s="43"/>
      <c r="BMH132" s="43"/>
      <c r="BMI132" s="43"/>
      <c r="BMJ132" s="43"/>
      <c r="BMK132" s="43"/>
      <c r="BML132" s="43"/>
      <c r="BMM132" s="43"/>
      <c r="BMN132" s="43"/>
      <c r="BMO132" s="43"/>
      <c r="BMP132" s="43"/>
      <c r="BMQ132" s="43"/>
      <c r="BMR132" s="43"/>
      <c r="BMS132" s="43"/>
      <c r="BMT132" s="43"/>
      <c r="BMU132" s="43"/>
      <c r="BMV132" s="43"/>
      <c r="BMW132" s="43"/>
      <c r="BMX132" s="43"/>
      <c r="BMY132" s="43"/>
      <c r="BMZ132" s="43"/>
      <c r="BNA132" s="43"/>
      <c r="BNB132" s="43"/>
      <c r="BNC132" s="43"/>
      <c r="BND132" s="43"/>
      <c r="BNE132" s="43"/>
      <c r="BNF132" s="43"/>
      <c r="BNG132" s="43"/>
      <c r="BNH132" s="43"/>
      <c r="BNI132" s="43"/>
      <c r="BNJ132" s="43"/>
      <c r="BNK132" s="43"/>
      <c r="BNL132" s="43"/>
      <c r="BNM132" s="43"/>
      <c r="BNN132" s="43"/>
      <c r="BNO132" s="43"/>
      <c r="BNP132" s="43"/>
      <c r="BNQ132" s="43"/>
      <c r="BNR132" s="43"/>
      <c r="BNS132" s="43"/>
      <c r="BNT132" s="43"/>
      <c r="BNU132" s="43"/>
      <c r="BNV132" s="43"/>
      <c r="BNW132" s="43"/>
      <c r="BNX132" s="43"/>
      <c r="BNY132" s="43"/>
      <c r="BNZ132" s="43"/>
      <c r="BOA132" s="43"/>
      <c r="BOB132" s="43"/>
      <c r="BOC132" s="43"/>
      <c r="BOD132" s="43"/>
      <c r="BOE132" s="43"/>
      <c r="BOF132" s="43"/>
      <c r="BOG132" s="43"/>
      <c r="BOH132" s="43"/>
      <c r="BOI132" s="43"/>
      <c r="BOJ132" s="43"/>
      <c r="BOK132" s="43"/>
      <c r="BOL132" s="43"/>
      <c r="BOM132" s="43"/>
      <c r="BON132" s="43"/>
      <c r="BOO132" s="43"/>
      <c r="BOP132" s="43"/>
      <c r="BOQ132" s="43"/>
      <c r="BOR132" s="43"/>
      <c r="BOS132" s="43"/>
      <c r="BOT132" s="43"/>
      <c r="BOU132" s="43"/>
      <c r="BOV132" s="43"/>
      <c r="BOW132" s="43"/>
      <c r="BOX132" s="43"/>
      <c r="BOY132" s="43"/>
      <c r="BOZ132" s="43"/>
      <c r="BPA132" s="43"/>
      <c r="BPB132" s="43"/>
      <c r="BPC132" s="43"/>
      <c r="BPD132" s="43"/>
      <c r="BPE132" s="43"/>
      <c r="BPF132" s="43"/>
      <c r="BPG132" s="43"/>
      <c r="BPH132" s="43"/>
      <c r="BPI132" s="43"/>
      <c r="BPJ132" s="43"/>
      <c r="BPK132" s="43"/>
      <c r="BPL132" s="43"/>
      <c r="BPM132" s="43"/>
      <c r="BPN132" s="43"/>
      <c r="BPO132" s="43"/>
      <c r="BPP132" s="43"/>
      <c r="BPQ132" s="43"/>
      <c r="BPR132" s="43"/>
      <c r="BPS132" s="43"/>
      <c r="BPT132" s="43"/>
      <c r="BPU132" s="43"/>
      <c r="BPV132" s="43"/>
      <c r="BPW132" s="43"/>
      <c r="BPX132" s="43"/>
      <c r="BPY132" s="43"/>
      <c r="BPZ132" s="43"/>
      <c r="BQA132" s="43"/>
      <c r="BQB132" s="43"/>
      <c r="BQC132" s="43"/>
      <c r="BQD132" s="43"/>
      <c r="BQE132" s="43"/>
      <c r="BQF132" s="43"/>
      <c r="BQG132" s="43"/>
      <c r="BQH132" s="43"/>
      <c r="BQI132" s="43"/>
      <c r="BQJ132" s="43"/>
      <c r="BQK132" s="43"/>
      <c r="BQL132" s="43"/>
      <c r="BQM132" s="43"/>
      <c r="BQN132" s="43"/>
      <c r="BQO132" s="43"/>
      <c r="BQP132" s="43"/>
      <c r="BQQ132" s="43"/>
      <c r="BQR132" s="43"/>
      <c r="BQS132" s="43"/>
      <c r="BQT132" s="43"/>
      <c r="BQU132" s="43"/>
      <c r="BQV132" s="43"/>
      <c r="BQW132" s="43"/>
      <c r="BQX132" s="43"/>
      <c r="BQY132" s="43"/>
      <c r="BQZ132" s="43"/>
      <c r="BRA132" s="43"/>
      <c r="BRB132" s="43"/>
      <c r="BRC132" s="43"/>
      <c r="BRD132" s="43"/>
      <c r="BRE132" s="43"/>
      <c r="BRF132" s="43"/>
      <c r="BRG132" s="43"/>
      <c r="BRH132" s="43"/>
      <c r="BRI132" s="43"/>
      <c r="BRJ132" s="43"/>
      <c r="BRK132" s="43"/>
      <c r="BRL132" s="43"/>
      <c r="BRM132" s="43"/>
      <c r="BRN132" s="43"/>
      <c r="BRO132" s="43"/>
      <c r="BRP132" s="43"/>
      <c r="BRQ132" s="43"/>
      <c r="BRR132" s="43"/>
      <c r="BRS132" s="43"/>
      <c r="BRT132" s="43"/>
      <c r="BRU132" s="43"/>
      <c r="BRV132" s="43"/>
      <c r="BRW132" s="43"/>
      <c r="BRX132" s="43"/>
      <c r="BRY132" s="43"/>
      <c r="BRZ132" s="43"/>
      <c r="BSA132" s="43"/>
      <c r="BSB132" s="43"/>
      <c r="BSC132" s="43"/>
      <c r="BSD132" s="43"/>
      <c r="BSE132" s="43"/>
      <c r="BSF132" s="43"/>
      <c r="BSG132" s="43"/>
      <c r="BSH132" s="43"/>
      <c r="BSI132" s="43"/>
      <c r="BSJ132" s="43"/>
      <c r="BSK132" s="43"/>
      <c r="BSL132" s="43"/>
      <c r="BSM132" s="43"/>
      <c r="BSN132" s="43"/>
      <c r="BSO132" s="43"/>
      <c r="BSP132" s="43"/>
      <c r="BSQ132" s="43"/>
      <c r="BSR132" s="43"/>
      <c r="BSS132" s="43"/>
      <c r="BST132" s="43"/>
      <c r="BSU132" s="43"/>
      <c r="BSV132" s="43"/>
      <c r="BSW132" s="43"/>
      <c r="BSX132" s="43"/>
      <c r="BSY132" s="43"/>
      <c r="BSZ132" s="43"/>
      <c r="BTA132" s="43"/>
      <c r="BTB132" s="43"/>
      <c r="BTC132" s="43"/>
      <c r="BTD132" s="43"/>
      <c r="BTE132" s="43"/>
      <c r="BTF132" s="43"/>
      <c r="BTG132" s="43"/>
      <c r="BTH132" s="43"/>
      <c r="BTI132" s="43"/>
      <c r="BTJ132" s="43"/>
      <c r="BTK132" s="43"/>
      <c r="BTL132" s="43"/>
      <c r="BTM132" s="43"/>
      <c r="BTN132" s="43"/>
      <c r="BTO132" s="43"/>
      <c r="BTP132" s="43"/>
      <c r="BTQ132" s="43"/>
      <c r="BTR132" s="43"/>
      <c r="BTS132" s="43"/>
      <c r="BTT132" s="43"/>
      <c r="BTU132" s="43"/>
      <c r="BTV132" s="43"/>
      <c r="BTW132" s="43"/>
      <c r="BTX132" s="43"/>
      <c r="BTY132" s="43"/>
      <c r="BTZ132" s="43"/>
      <c r="BUA132" s="43"/>
      <c r="BUB132" s="43"/>
      <c r="BUC132" s="43"/>
      <c r="BUD132" s="43"/>
      <c r="BUE132" s="43"/>
      <c r="BUF132" s="43"/>
      <c r="BUG132" s="43"/>
      <c r="BUH132" s="43"/>
      <c r="BUI132" s="43"/>
      <c r="BUJ132" s="43"/>
      <c r="BUK132" s="43"/>
      <c r="BUL132" s="43"/>
      <c r="BUM132" s="43"/>
      <c r="BUN132" s="43"/>
      <c r="BUO132" s="43"/>
      <c r="BUP132" s="43"/>
      <c r="BUQ132" s="43"/>
      <c r="BUR132" s="43"/>
      <c r="BUS132" s="43"/>
      <c r="BUT132" s="43"/>
      <c r="BUU132" s="43"/>
      <c r="BUV132" s="43"/>
      <c r="BUW132" s="43"/>
      <c r="BUX132" s="43"/>
      <c r="BUY132" s="43"/>
      <c r="BUZ132" s="43"/>
      <c r="BVA132" s="43"/>
      <c r="BVB132" s="43"/>
      <c r="BVC132" s="43"/>
      <c r="BVD132" s="43"/>
      <c r="BVE132" s="43"/>
      <c r="BVF132" s="43"/>
      <c r="BVG132" s="43"/>
      <c r="BVH132" s="43"/>
      <c r="BVI132" s="43"/>
      <c r="BVJ132" s="43"/>
      <c r="BVK132" s="43"/>
      <c r="BVL132" s="43"/>
      <c r="BVM132" s="43"/>
      <c r="BVN132" s="43"/>
      <c r="BVO132" s="43"/>
      <c r="BVP132" s="43"/>
      <c r="BVQ132" s="43"/>
      <c r="BVR132" s="43"/>
      <c r="BVS132" s="43"/>
      <c r="BVT132" s="43"/>
      <c r="BVU132" s="43"/>
      <c r="BVV132" s="43"/>
      <c r="BVW132" s="43"/>
      <c r="BVX132" s="43"/>
      <c r="BVY132" s="43"/>
      <c r="BVZ132" s="43"/>
      <c r="BWA132" s="43"/>
      <c r="BWB132" s="43"/>
      <c r="BWC132" s="43"/>
      <c r="BWD132" s="43"/>
      <c r="BWE132" s="43"/>
      <c r="BWF132" s="43"/>
      <c r="BWG132" s="43"/>
      <c r="BWH132" s="43"/>
      <c r="BWI132" s="43"/>
      <c r="BWJ132" s="43"/>
      <c r="BWK132" s="43"/>
      <c r="BWL132" s="43"/>
      <c r="BWM132" s="43"/>
      <c r="BWN132" s="43"/>
      <c r="BWO132" s="43"/>
      <c r="BWP132" s="43"/>
      <c r="BWQ132" s="43"/>
      <c r="BWR132" s="43"/>
      <c r="BWS132" s="43"/>
      <c r="BWT132" s="43"/>
      <c r="BWU132" s="43"/>
      <c r="BWV132" s="43"/>
      <c r="BWW132" s="43"/>
      <c r="BWX132" s="43"/>
      <c r="BWY132" s="43"/>
      <c r="BWZ132" s="43"/>
      <c r="BXA132" s="43"/>
      <c r="BXB132" s="43"/>
      <c r="BXC132" s="43"/>
      <c r="BXD132" s="43"/>
      <c r="BXE132" s="43"/>
      <c r="BXF132" s="43"/>
      <c r="BXG132" s="43"/>
      <c r="BXH132" s="43"/>
      <c r="BXI132" s="43"/>
      <c r="BXJ132" s="43"/>
      <c r="BXK132" s="43"/>
      <c r="BXL132" s="43"/>
      <c r="BXM132" s="43"/>
      <c r="BXN132" s="43"/>
      <c r="BXO132" s="43"/>
      <c r="BXP132" s="43"/>
      <c r="BXQ132" s="43"/>
      <c r="BXR132" s="43"/>
      <c r="BXS132" s="43"/>
      <c r="BXT132" s="43"/>
      <c r="BXU132" s="43"/>
      <c r="BXV132" s="43"/>
      <c r="BXW132" s="43"/>
      <c r="BXX132" s="43"/>
      <c r="BXY132" s="43"/>
      <c r="BXZ132" s="43"/>
      <c r="BYA132" s="43"/>
      <c r="BYB132" s="43"/>
      <c r="BYC132" s="43"/>
      <c r="BYD132" s="43"/>
      <c r="BYE132" s="43"/>
      <c r="BYF132" s="43"/>
      <c r="BYG132" s="43"/>
      <c r="BYH132" s="43"/>
      <c r="BYI132" s="43"/>
      <c r="BYJ132" s="43"/>
      <c r="BYK132" s="43"/>
      <c r="BYL132" s="43"/>
      <c r="BYM132" s="43"/>
      <c r="BYN132" s="43"/>
      <c r="BYO132" s="43"/>
      <c r="BYP132" s="43"/>
      <c r="BYQ132" s="43"/>
      <c r="BYR132" s="43"/>
      <c r="BYS132" s="43"/>
      <c r="BYT132" s="43"/>
      <c r="BYU132" s="43"/>
      <c r="BYV132" s="43"/>
      <c r="BYW132" s="43"/>
      <c r="BYX132" s="43"/>
      <c r="BYY132" s="43"/>
      <c r="BYZ132" s="43"/>
      <c r="BZA132" s="43"/>
      <c r="BZB132" s="43"/>
      <c r="BZC132" s="43"/>
      <c r="BZD132" s="43"/>
      <c r="BZE132" s="43"/>
      <c r="BZF132" s="43"/>
      <c r="BZG132" s="43"/>
      <c r="BZH132" s="43"/>
      <c r="BZI132" s="43"/>
      <c r="BZJ132" s="43"/>
      <c r="BZK132" s="43"/>
      <c r="BZL132" s="43"/>
      <c r="BZM132" s="43"/>
      <c r="BZN132" s="43"/>
      <c r="BZO132" s="43"/>
      <c r="BZP132" s="43"/>
      <c r="BZQ132" s="43"/>
      <c r="BZR132" s="43"/>
      <c r="BZS132" s="43"/>
      <c r="BZT132" s="43"/>
      <c r="BZU132" s="43"/>
      <c r="BZV132" s="43"/>
      <c r="BZW132" s="43"/>
      <c r="BZX132" s="43"/>
      <c r="BZY132" s="43"/>
      <c r="BZZ132" s="43"/>
      <c r="CAA132" s="43"/>
      <c r="CAB132" s="43"/>
      <c r="CAC132" s="43"/>
      <c r="CAD132" s="43"/>
      <c r="CAE132" s="43"/>
      <c r="CAF132" s="43"/>
      <c r="CAG132" s="43"/>
      <c r="CAH132" s="43"/>
      <c r="CAI132" s="43"/>
      <c r="CAJ132" s="43"/>
      <c r="CAK132" s="43"/>
      <c r="CAL132" s="43"/>
      <c r="CAM132" s="43"/>
      <c r="CAN132" s="43"/>
      <c r="CAO132" s="43"/>
      <c r="CAP132" s="43"/>
      <c r="CAQ132" s="43"/>
      <c r="CAR132" s="43"/>
      <c r="CAS132" s="43"/>
      <c r="CAT132" s="43"/>
      <c r="CAU132" s="43"/>
      <c r="CAV132" s="43"/>
      <c r="CAW132" s="43"/>
      <c r="CAX132" s="43"/>
      <c r="CAY132" s="43"/>
      <c r="CAZ132" s="43"/>
      <c r="CBA132" s="43"/>
      <c r="CBB132" s="43"/>
      <c r="CBC132" s="43"/>
      <c r="CBD132" s="43"/>
      <c r="CBE132" s="43"/>
      <c r="CBF132" s="43"/>
      <c r="CBG132" s="43"/>
      <c r="CBH132" s="43"/>
      <c r="CBI132" s="43"/>
      <c r="CBJ132" s="43"/>
      <c r="CBK132" s="43"/>
      <c r="CBL132" s="43"/>
      <c r="CBM132" s="43"/>
      <c r="CBN132" s="43"/>
      <c r="CBO132" s="43"/>
      <c r="CBP132" s="43"/>
      <c r="CBQ132" s="43"/>
      <c r="CBR132" s="43"/>
      <c r="CBS132" s="43"/>
      <c r="CBT132" s="43"/>
      <c r="CBU132" s="43"/>
      <c r="CBV132" s="43"/>
      <c r="CBW132" s="43"/>
      <c r="CBX132" s="43"/>
      <c r="CBY132" s="43"/>
      <c r="CBZ132" s="43"/>
      <c r="CCA132" s="43"/>
      <c r="CCB132" s="43"/>
      <c r="CCC132" s="43"/>
      <c r="CCD132" s="43"/>
      <c r="CCE132" s="43"/>
      <c r="CCF132" s="43"/>
      <c r="CCG132" s="43"/>
      <c r="CCH132" s="43"/>
      <c r="CCI132" s="43"/>
      <c r="CCJ132" s="43"/>
      <c r="CCK132" s="43"/>
      <c r="CCL132" s="43"/>
      <c r="CCM132" s="43"/>
      <c r="CCN132" s="43"/>
      <c r="CCO132" s="43"/>
      <c r="CCP132" s="43"/>
      <c r="CCQ132" s="43"/>
      <c r="CCR132" s="43"/>
      <c r="CCS132" s="43"/>
      <c r="CCT132" s="43"/>
      <c r="CCU132" s="43"/>
      <c r="CCV132" s="43"/>
      <c r="CCW132" s="43"/>
      <c r="CCX132" s="43"/>
      <c r="CCY132" s="43"/>
      <c r="CCZ132" s="43"/>
      <c r="CDA132" s="43"/>
      <c r="CDB132" s="43"/>
      <c r="CDC132" s="43"/>
      <c r="CDD132" s="43"/>
      <c r="CDE132" s="43"/>
      <c r="CDF132" s="43"/>
      <c r="CDG132" s="43"/>
      <c r="CDH132" s="43"/>
      <c r="CDI132" s="43"/>
      <c r="CDJ132" s="43"/>
      <c r="CDK132" s="43"/>
      <c r="CDL132" s="43"/>
      <c r="CDM132" s="43"/>
      <c r="CDN132" s="43"/>
      <c r="CDO132" s="43"/>
      <c r="CDP132" s="43"/>
      <c r="CDQ132" s="43"/>
      <c r="CDR132" s="43"/>
      <c r="CDS132" s="43"/>
      <c r="CDT132" s="43"/>
      <c r="CDU132" s="43"/>
      <c r="CDV132" s="43"/>
      <c r="CDW132" s="43"/>
      <c r="CDX132" s="43"/>
      <c r="CDY132" s="43"/>
      <c r="CDZ132" s="43"/>
      <c r="CEA132" s="43"/>
      <c r="CEB132" s="43"/>
      <c r="CEC132" s="43"/>
      <c r="CED132" s="43"/>
      <c r="CEE132" s="43"/>
      <c r="CEF132" s="43"/>
      <c r="CEG132" s="43"/>
      <c r="CEH132" s="43"/>
      <c r="CEI132" s="43"/>
      <c r="CEJ132" s="43"/>
      <c r="CEK132" s="43"/>
      <c r="CEL132" s="43"/>
      <c r="CEM132" s="43"/>
      <c r="CEN132" s="43"/>
      <c r="CEO132" s="43"/>
      <c r="CEP132" s="43"/>
      <c r="CEQ132" s="43"/>
      <c r="CER132" s="43"/>
      <c r="CES132" s="43"/>
      <c r="CET132" s="43"/>
      <c r="CEU132" s="43"/>
      <c r="CEV132" s="43"/>
      <c r="CEW132" s="43"/>
      <c r="CEX132" s="43"/>
      <c r="CEY132" s="43"/>
      <c r="CEZ132" s="43"/>
      <c r="CFA132" s="43"/>
      <c r="CFB132" s="43"/>
      <c r="CFC132" s="43"/>
      <c r="CFD132" s="43"/>
      <c r="CFE132" s="43"/>
      <c r="CFF132" s="43"/>
      <c r="CFG132" s="43"/>
      <c r="CFH132" s="43"/>
      <c r="CFI132" s="43"/>
      <c r="CFJ132" s="43"/>
      <c r="CFK132" s="43"/>
      <c r="CFL132" s="43"/>
      <c r="CFM132" s="43"/>
      <c r="CFN132" s="43"/>
      <c r="CFO132" s="43"/>
      <c r="CFP132" s="43"/>
      <c r="CFQ132" s="43"/>
      <c r="CFR132" s="43"/>
      <c r="CFS132" s="43"/>
      <c r="CFT132" s="43"/>
      <c r="CFU132" s="43"/>
      <c r="CFV132" s="43"/>
      <c r="CFW132" s="43"/>
      <c r="CFX132" s="43"/>
      <c r="CFY132" s="43"/>
      <c r="CFZ132" s="43"/>
      <c r="CGA132" s="43"/>
      <c r="CGB132" s="43"/>
      <c r="CGC132" s="43"/>
      <c r="CGD132" s="43"/>
      <c r="CGE132" s="43"/>
      <c r="CGF132" s="43"/>
      <c r="CGG132" s="43"/>
      <c r="CGH132" s="43"/>
      <c r="CGI132" s="43"/>
      <c r="CGJ132" s="43"/>
      <c r="CGK132" s="43"/>
      <c r="CGL132" s="43"/>
      <c r="CGM132" s="43"/>
      <c r="CGN132" s="43"/>
      <c r="CGO132" s="43"/>
      <c r="CGP132" s="43"/>
      <c r="CGQ132" s="43"/>
      <c r="CGR132" s="43"/>
      <c r="CGS132" s="43"/>
      <c r="CGT132" s="43"/>
      <c r="CGU132" s="43"/>
      <c r="CGV132" s="43"/>
      <c r="CGW132" s="43"/>
      <c r="CGX132" s="43"/>
      <c r="CGY132" s="43"/>
      <c r="CGZ132" s="43"/>
      <c r="CHA132" s="43"/>
      <c r="CHB132" s="43"/>
      <c r="CHC132" s="43"/>
      <c r="CHD132" s="43"/>
      <c r="CHE132" s="43"/>
      <c r="CHF132" s="43"/>
      <c r="CHG132" s="43"/>
      <c r="CHH132" s="43"/>
      <c r="CHI132" s="43"/>
      <c r="CHJ132" s="43"/>
      <c r="CHK132" s="43"/>
      <c r="CHL132" s="43"/>
      <c r="CHM132" s="43"/>
      <c r="CHN132" s="43"/>
      <c r="CHO132" s="43"/>
      <c r="CHP132" s="43"/>
      <c r="CHQ132" s="43"/>
      <c r="CHR132" s="43"/>
      <c r="CHS132" s="43"/>
      <c r="CHT132" s="43"/>
      <c r="CHU132" s="43"/>
      <c r="CHV132" s="43"/>
      <c r="CHW132" s="43"/>
      <c r="CHX132" s="43"/>
      <c r="CHY132" s="43"/>
      <c r="CHZ132" s="43"/>
      <c r="CIA132" s="43"/>
      <c r="CIB132" s="43"/>
      <c r="CIC132" s="43"/>
      <c r="CID132" s="43"/>
      <c r="CIE132" s="43"/>
      <c r="CIF132" s="43"/>
      <c r="CIG132" s="43"/>
      <c r="CIH132" s="43"/>
      <c r="CII132" s="43"/>
      <c r="CIJ132" s="43"/>
      <c r="CIK132" s="43"/>
      <c r="CIL132" s="43"/>
      <c r="CIM132" s="43"/>
      <c r="CIN132" s="43"/>
      <c r="CIO132" s="43"/>
      <c r="CIP132" s="43"/>
      <c r="CIQ132" s="43"/>
      <c r="CIR132" s="43"/>
      <c r="CIS132" s="43"/>
      <c r="CIT132" s="43"/>
      <c r="CIU132" s="43"/>
      <c r="CIV132" s="43"/>
      <c r="CIW132" s="43"/>
      <c r="CIX132" s="43"/>
      <c r="CIY132" s="43"/>
      <c r="CIZ132" s="43"/>
      <c r="CJA132" s="43"/>
      <c r="CJB132" s="43"/>
      <c r="CJC132" s="43"/>
      <c r="CJD132" s="43"/>
      <c r="CJE132" s="43"/>
      <c r="CJF132" s="43"/>
      <c r="CJG132" s="43"/>
      <c r="CJH132" s="43"/>
      <c r="CJI132" s="43"/>
      <c r="CJJ132" s="43"/>
      <c r="CJK132" s="43"/>
      <c r="CJL132" s="43"/>
      <c r="CJM132" s="43"/>
      <c r="CJN132" s="43"/>
      <c r="CJO132" s="43"/>
      <c r="CJP132" s="43"/>
      <c r="CJQ132" s="43"/>
      <c r="CJR132" s="43"/>
      <c r="CJS132" s="43"/>
      <c r="CJT132" s="43"/>
      <c r="CJU132" s="43"/>
      <c r="CJV132" s="43"/>
      <c r="CJW132" s="43"/>
      <c r="CJX132" s="43"/>
      <c r="CJY132" s="43"/>
      <c r="CJZ132" s="43"/>
      <c r="CKA132" s="43"/>
      <c r="CKB132" s="43"/>
      <c r="CKC132" s="43"/>
      <c r="CKD132" s="43"/>
      <c r="CKE132" s="43"/>
      <c r="CKF132" s="43"/>
      <c r="CKG132" s="43"/>
      <c r="CKH132" s="43"/>
      <c r="CKI132" s="43"/>
      <c r="CKJ132" s="43"/>
      <c r="CKK132" s="43"/>
      <c r="CKL132" s="43"/>
      <c r="CKM132" s="43"/>
      <c r="CKN132" s="43"/>
      <c r="CKO132" s="43"/>
      <c r="CKP132" s="43"/>
      <c r="CKQ132" s="43"/>
      <c r="CKR132" s="43"/>
      <c r="CKS132" s="43"/>
      <c r="CKT132" s="43"/>
      <c r="CKU132" s="43"/>
      <c r="CKV132" s="43"/>
      <c r="CKW132" s="43"/>
      <c r="CKX132" s="43"/>
      <c r="CKY132" s="43"/>
      <c r="CKZ132" s="43"/>
      <c r="CLA132" s="43"/>
      <c r="CLB132" s="43"/>
      <c r="CLC132" s="43"/>
      <c r="CLD132" s="43"/>
      <c r="CLE132" s="43"/>
      <c r="CLF132" s="43"/>
      <c r="CLG132" s="43"/>
      <c r="CLH132" s="43"/>
      <c r="CLI132" s="43"/>
      <c r="CLJ132" s="43"/>
      <c r="CLK132" s="43"/>
      <c r="CLL132" s="43"/>
      <c r="CLM132" s="43"/>
      <c r="CLN132" s="43"/>
      <c r="CLO132" s="43"/>
      <c r="CLP132" s="43"/>
      <c r="CLQ132" s="43"/>
      <c r="CLR132" s="43"/>
      <c r="CLS132" s="43"/>
      <c r="CLT132" s="43"/>
      <c r="CLU132" s="43"/>
      <c r="CLV132" s="43"/>
      <c r="CLW132" s="43"/>
      <c r="CLX132" s="43"/>
      <c r="CLY132" s="43"/>
      <c r="CLZ132" s="43"/>
      <c r="CMA132" s="43"/>
      <c r="CMB132" s="43"/>
      <c r="CMC132" s="43"/>
      <c r="CMD132" s="43"/>
      <c r="CME132" s="43"/>
      <c r="CMF132" s="43"/>
      <c r="CMG132" s="43"/>
      <c r="CMH132" s="43"/>
      <c r="CMI132" s="43"/>
      <c r="CMJ132" s="43"/>
      <c r="CMK132" s="43"/>
      <c r="CML132" s="43"/>
      <c r="CMM132" s="43"/>
      <c r="CMN132" s="43"/>
      <c r="CMO132" s="43"/>
      <c r="CMP132" s="43"/>
      <c r="CMQ132" s="43"/>
      <c r="CMR132" s="43"/>
      <c r="CMS132" s="43"/>
      <c r="CMT132" s="43"/>
      <c r="CMU132" s="43"/>
      <c r="CMV132" s="43"/>
      <c r="CMW132" s="43"/>
      <c r="CMX132" s="43"/>
      <c r="CMY132" s="43"/>
      <c r="CMZ132" s="43"/>
      <c r="CNA132" s="43"/>
      <c r="CNB132" s="43"/>
      <c r="CNC132" s="43"/>
      <c r="CND132" s="43"/>
      <c r="CNE132" s="43"/>
      <c r="CNF132" s="43"/>
      <c r="CNG132" s="43"/>
      <c r="CNH132" s="43"/>
      <c r="CNI132" s="43"/>
      <c r="CNJ132" s="43"/>
      <c r="CNK132" s="43"/>
      <c r="CNL132" s="43"/>
      <c r="CNM132" s="43"/>
      <c r="CNN132" s="43"/>
      <c r="CNO132" s="43"/>
      <c r="CNP132" s="43"/>
      <c r="CNQ132" s="43"/>
      <c r="CNR132" s="43"/>
      <c r="CNS132" s="43"/>
      <c r="CNT132" s="43"/>
      <c r="CNU132" s="43"/>
      <c r="CNV132" s="43"/>
      <c r="CNW132" s="43"/>
      <c r="CNX132" s="43"/>
      <c r="CNY132" s="43"/>
      <c r="CNZ132" s="43"/>
      <c r="COA132" s="43"/>
      <c r="COB132" s="43"/>
      <c r="COC132" s="43"/>
      <c r="COD132" s="43"/>
      <c r="COE132" s="43"/>
      <c r="COF132" s="43"/>
      <c r="COG132" s="43"/>
      <c r="COH132" s="43"/>
      <c r="COI132" s="43"/>
      <c r="COJ132" s="43"/>
      <c r="COK132" s="43"/>
      <c r="COL132" s="43"/>
      <c r="COM132" s="43"/>
      <c r="CON132" s="43"/>
      <c r="COO132" s="43"/>
      <c r="COP132" s="43"/>
      <c r="COQ132" s="43"/>
      <c r="COR132" s="43"/>
      <c r="COS132" s="43"/>
      <c r="COT132" s="43"/>
      <c r="COU132" s="43"/>
      <c r="COV132" s="43"/>
      <c r="COW132" s="43"/>
      <c r="COX132" s="43"/>
      <c r="COY132" s="43"/>
      <c r="COZ132" s="43"/>
      <c r="CPA132" s="43"/>
      <c r="CPB132" s="43"/>
      <c r="CPC132" s="43"/>
      <c r="CPD132" s="43"/>
      <c r="CPE132" s="43"/>
      <c r="CPF132" s="43"/>
      <c r="CPG132" s="43"/>
      <c r="CPH132" s="43"/>
      <c r="CPI132" s="43"/>
      <c r="CPJ132" s="43"/>
      <c r="CPK132" s="43"/>
      <c r="CPL132" s="43"/>
      <c r="CPM132" s="43"/>
      <c r="CPN132" s="43"/>
      <c r="CPO132" s="43"/>
      <c r="CPP132" s="43"/>
      <c r="CPQ132" s="43"/>
      <c r="CPR132" s="43"/>
      <c r="CPS132" s="43"/>
      <c r="CPT132" s="43"/>
      <c r="CPU132" s="43"/>
      <c r="CPV132" s="43"/>
      <c r="CPW132" s="43"/>
      <c r="CPX132" s="43"/>
      <c r="CPY132" s="43"/>
      <c r="CPZ132" s="43"/>
      <c r="CQA132" s="43"/>
      <c r="CQB132" s="43"/>
      <c r="CQC132" s="43"/>
      <c r="CQD132" s="43"/>
      <c r="CQE132" s="43"/>
      <c r="CQF132" s="43"/>
      <c r="CQG132" s="43"/>
      <c r="CQH132" s="43"/>
      <c r="CQI132" s="43"/>
      <c r="CQJ132" s="43"/>
      <c r="CQK132" s="43"/>
      <c r="CQL132" s="43"/>
      <c r="CQM132" s="43"/>
      <c r="CQN132" s="43"/>
      <c r="CQO132" s="43"/>
      <c r="CQP132" s="43"/>
      <c r="CQQ132" s="43"/>
      <c r="CQR132" s="43"/>
      <c r="CQS132" s="43"/>
      <c r="CQT132" s="43"/>
      <c r="CQU132" s="43"/>
      <c r="CQV132" s="43"/>
      <c r="CQW132" s="43"/>
      <c r="CQX132" s="43"/>
      <c r="CQY132" s="43"/>
      <c r="CQZ132" s="43"/>
      <c r="CRA132" s="43"/>
      <c r="CRB132" s="43"/>
      <c r="CRC132" s="43"/>
      <c r="CRD132" s="43"/>
      <c r="CRE132" s="43"/>
      <c r="CRF132" s="43"/>
      <c r="CRG132" s="43"/>
      <c r="CRH132" s="43"/>
      <c r="CRI132" s="43"/>
      <c r="CRJ132" s="43"/>
      <c r="CRK132" s="43"/>
      <c r="CRL132" s="43"/>
      <c r="CRM132" s="43"/>
      <c r="CRN132" s="43"/>
      <c r="CRO132" s="43"/>
      <c r="CRP132" s="43"/>
      <c r="CRQ132" s="43"/>
      <c r="CRR132" s="43"/>
      <c r="CRS132" s="43"/>
      <c r="CRT132" s="43"/>
      <c r="CRU132" s="43"/>
      <c r="CRV132" s="43"/>
      <c r="CRW132" s="43"/>
      <c r="CRX132" s="43"/>
      <c r="CRY132" s="43"/>
      <c r="CRZ132" s="43"/>
      <c r="CSA132" s="43"/>
      <c r="CSB132" s="43"/>
      <c r="CSC132" s="43"/>
      <c r="CSD132" s="43"/>
      <c r="CSE132" s="43"/>
      <c r="CSF132" s="43"/>
      <c r="CSG132" s="43"/>
      <c r="CSH132" s="43"/>
      <c r="CSI132" s="43"/>
      <c r="CSJ132" s="43"/>
      <c r="CSK132" s="43"/>
      <c r="CSL132" s="43"/>
      <c r="CSM132" s="43"/>
      <c r="CSN132" s="43"/>
      <c r="CSO132" s="43"/>
      <c r="CSP132" s="43"/>
      <c r="CSQ132" s="43"/>
      <c r="CSR132" s="43"/>
      <c r="CSS132" s="43"/>
      <c r="CST132" s="43"/>
      <c r="CSU132" s="43"/>
      <c r="CSV132" s="43"/>
      <c r="CSW132" s="43"/>
      <c r="CSX132" s="43"/>
      <c r="CSY132" s="43"/>
      <c r="CSZ132" s="43"/>
      <c r="CTA132" s="43"/>
      <c r="CTB132" s="43"/>
      <c r="CTC132" s="43"/>
      <c r="CTD132" s="43"/>
      <c r="CTE132" s="43"/>
      <c r="CTF132" s="43"/>
      <c r="CTG132" s="43"/>
      <c r="CTH132" s="43"/>
      <c r="CTI132" s="43"/>
      <c r="CTJ132" s="43"/>
      <c r="CTK132" s="43"/>
      <c r="CTL132" s="43"/>
      <c r="CTM132" s="43"/>
      <c r="CTN132" s="43"/>
      <c r="CTO132" s="43"/>
      <c r="CTP132" s="43"/>
      <c r="CTQ132" s="43"/>
      <c r="CTR132" s="43"/>
      <c r="CTS132" s="43"/>
      <c r="CTT132" s="43"/>
      <c r="CTU132" s="43"/>
      <c r="CTV132" s="43"/>
      <c r="CTW132" s="43"/>
      <c r="CTX132" s="43"/>
      <c r="CTY132" s="43"/>
      <c r="CTZ132" s="43"/>
      <c r="CUA132" s="43"/>
      <c r="CUB132" s="43"/>
      <c r="CUC132" s="43"/>
      <c r="CUD132" s="43"/>
      <c r="CUE132" s="43"/>
      <c r="CUF132" s="43"/>
      <c r="CUG132" s="43"/>
      <c r="CUH132" s="43"/>
      <c r="CUI132" s="43"/>
      <c r="CUJ132" s="43"/>
      <c r="CUK132" s="43"/>
      <c r="CUL132" s="43"/>
      <c r="CUM132" s="43"/>
      <c r="CUN132" s="43"/>
      <c r="CUO132" s="43"/>
      <c r="CUP132" s="43"/>
      <c r="CUQ132" s="43"/>
      <c r="CUR132" s="43"/>
      <c r="CUS132" s="43"/>
      <c r="CUT132" s="43"/>
      <c r="CUU132" s="43"/>
      <c r="CUV132" s="43"/>
      <c r="CUW132" s="43"/>
      <c r="CUX132" s="43"/>
      <c r="CUY132" s="43"/>
      <c r="CUZ132" s="43"/>
      <c r="CVA132" s="43"/>
      <c r="CVB132" s="43"/>
      <c r="CVC132" s="43"/>
      <c r="CVD132" s="43"/>
      <c r="CVE132" s="43"/>
      <c r="CVF132" s="43"/>
      <c r="CVG132" s="43"/>
      <c r="CVH132" s="43"/>
      <c r="CVI132" s="43"/>
      <c r="CVJ132" s="43"/>
      <c r="CVK132" s="43"/>
      <c r="CVL132" s="43"/>
      <c r="CVM132" s="43"/>
      <c r="CVN132" s="43"/>
      <c r="CVO132" s="43"/>
      <c r="CVP132" s="43"/>
      <c r="CVQ132" s="43"/>
      <c r="CVR132" s="43"/>
      <c r="CVS132" s="43"/>
      <c r="CVT132" s="43"/>
      <c r="CVU132" s="43"/>
      <c r="CVV132" s="43"/>
      <c r="CVW132" s="43"/>
      <c r="CVX132" s="43"/>
      <c r="CVY132" s="43"/>
      <c r="CVZ132" s="43"/>
      <c r="CWA132" s="43"/>
      <c r="CWB132" s="43"/>
      <c r="CWC132" s="43"/>
      <c r="CWD132" s="43"/>
      <c r="CWE132" s="43"/>
      <c r="CWF132" s="43"/>
      <c r="CWG132" s="43"/>
      <c r="CWH132" s="43"/>
      <c r="CWI132" s="43"/>
      <c r="CWJ132" s="43"/>
      <c r="CWK132" s="43"/>
      <c r="CWL132" s="43"/>
      <c r="CWM132" s="43"/>
      <c r="CWN132" s="43"/>
      <c r="CWO132" s="43"/>
      <c r="CWP132" s="43"/>
      <c r="CWQ132" s="43"/>
      <c r="CWR132" s="43"/>
      <c r="CWS132" s="43"/>
      <c r="CWT132" s="43"/>
      <c r="CWU132" s="43"/>
      <c r="CWV132" s="43"/>
      <c r="CWW132" s="43"/>
      <c r="CWX132" s="43"/>
      <c r="CWY132" s="43"/>
      <c r="CWZ132" s="43"/>
      <c r="CXA132" s="43"/>
      <c r="CXB132" s="43"/>
      <c r="CXC132" s="43"/>
      <c r="CXD132" s="43"/>
      <c r="CXE132" s="43"/>
      <c r="CXF132" s="43"/>
      <c r="CXG132" s="43"/>
      <c r="CXH132" s="43"/>
      <c r="CXI132" s="43"/>
      <c r="CXJ132" s="43"/>
      <c r="CXK132" s="43"/>
      <c r="CXL132" s="43"/>
      <c r="CXM132" s="43"/>
      <c r="CXN132" s="43"/>
      <c r="CXO132" s="43"/>
      <c r="CXP132" s="43"/>
      <c r="CXQ132" s="43"/>
      <c r="CXR132" s="43"/>
      <c r="CXS132" s="43"/>
      <c r="CXT132" s="43"/>
      <c r="CXU132" s="43"/>
      <c r="CXV132" s="43"/>
      <c r="CXW132" s="43"/>
      <c r="CXX132" s="43"/>
      <c r="CXY132" s="43"/>
      <c r="CXZ132" s="43"/>
      <c r="CYA132" s="43"/>
      <c r="CYB132" s="43"/>
      <c r="CYC132" s="43"/>
      <c r="CYD132" s="43"/>
      <c r="CYE132" s="43"/>
      <c r="CYF132" s="43"/>
      <c r="CYG132" s="43"/>
      <c r="CYH132" s="43"/>
      <c r="CYI132" s="43"/>
      <c r="CYJ132" s="43"/>
      <c r="CYK132" s="43"/>
      <c r="CYL132" s="43"/>
      <c r="CYM132" s="43"/>
      <c r="CYN132" s="43"/>
      <c r="CYO132" s="43"/>
      <c r="CYP132" s="43"/>
      <c r="CYQ132" s="43"/>
      <c r="CYR132" s="43"/>
      <c r="CYS132" s="43"/>
      <c r="CYT132" s="43"/>
      <c r="CYU132" s="43"/>
      <c r="CYV132" s="43"/>
      <c r="CYW132" s="43"/>
      <c r="CYX132" s="43"/>
      <c r="CYY132" s="43"/>
      <c r="CYZ132" s="43"/>
      <c r="CZA132" s="43"/>
      <c r="CZB132" s="43"/>
      <c r="CZC132" s="43"/>
      <c r="CZD132" s="43"/>
      <c r="CZE132" s="43"/>
      <c r="CZF132" s="43"/>
      <c r="CZG132" s="43"/>
      <c r="CZH132" s="43"/>
      <c r="CZI132" s="43"/>
      <c r="CZJ132" s="43"/>
      <c r="CZK132" s="43"/>
      <c r="CZL132" s="43"/>
      <c r="CZM132" s="43"/>
      <c r="CZN132" s="43"/>
      <c r="CZO132" s="43"/>
      <c r="CZP132" s="43"/>
      <c r="CZQ132" s="43"/>
      <c r="CZR132" s="43"/>
      <c r="CZS132" s="43"/>
      <c r="CZT132" s="43"/>
      <c r="CZU132" s="43"/>
      <c r="CZV132" s="43"/>
      <c r="CZW132" s="43"/>
      <c r="CZX132" s="43"/>
      <c r="CZY132" s="43"/>
      <c r="CZZ132" s="43"/>
      <c r="DAA132" s="43"/>
      <c r="DAB132" s="43"/>
      <c r="DAC132" s="43"/>
      <c r="DAD132" s="43"/>
      <c r="DAE132" s="43"/>
      <c r="DAF132" s="43"/>
      <c r="DAG132" s="43"/>
      <c r="DAH132" s="43"/>
      <c r="DAI132" s="43"/>
      <c r="DAJ132" s="43"/>
      <c r="DAK132" s="43"/>
      <c r="DAL132" s="43"/>
      <c r="DAM132" s="43"/>
      <c r="DAN132" s="43"/>
      <c r="DAO132" s="43"/>
      <c r="DAP132" s="43"/>
      <c r="DAQ132" s="43"/>
      <c r="DAR132" s="43"/>
      <c r="DAS132" s="43"/>
      <c r="DAT132" s="43"/>
      <c r="DAU132" s="43"/>
      <c r="DAV132" s="43"/>
      <c r="DAW132" s="43"/>
      <c r="DAX132" s="43"/>
      <c r="DAY132" s="43"/>
      <c r="DAZ132" s="43"/>
      <c r="DBA132" s="43"/>
      <c r="DBB132" s="43"/>
      <c r="DBC132" s="43"/>
      <c r="DBD132" s="43"/>
      <c r="DBE132" s="43"/>
      <c r="DBF132" s="43"/>
      <c r="DBG132" s="43"/>
      <c r="DBH132" s="43"/>
      <c r="DBI132" s="43"/>
      <c r="DBJ132" s="43"/>
      <c r="DBK132" s="43"/>
      <c r="DBL132" s="43"/>
      <c r="DBM132" s="43"/>
      <c r="DBN132" s="43"/>
      <c r="DBO132" s="43"/>
      <c r="DBP132" s="43"/>
      <c r="DBQ132" s="43"/>
      <c r="DBR132" s="43"/>
      <c r="DBS132" s="43"/>
      <c r="DBT132" s="43"/>
      <c r="DBU132" s="43"/>
      <c r="DBV132" s="43"/>
      <c r="DBW132" s="43"/>
      <c r="DBX132" s="43"/>
      <c r="DBY132" s="43"/>
      <c r="DBZ132" s="43"/>
      <c r="DCA132" s="43"/>
      <c r="DCB132" s="43"/>
      <c r="DCC132" s="43"/>
      <c r="DCD132" s="43"/>
      <c r="DCE132" s="43"/>
      <c r="DCF132" s="43"/>
      <c r="DCG132" s="43"/>
      <c r="DCH132" s="43"/>
      <c r="DCI132" s="43"/>
      <c r="DCJ132" s="43"/>
      <c r="DCK132" s="43"/>
      <c r="DCL132" s="43"/>
      <c r="DCM132" s="43"/>
      <c r="DCN132" s="43"/>
      <c r="DCO132" s="43"/>
      <c r="DCP132" s="43"/>
      <c r="DCQ132" s="43"/>
      <c r="DCR132" s="43"/>
      <c r="DCS132" s="43"/>
      <c r="DCT132" s="43"/>
      <c r="DCU132" s="43"/>
      <c r="DCV132" s="43"/>
      <c r="DCW132" s="43"/>
      <c r="DCX132" s="43"/>
      <c r="DCY132" s="43"/>
      <c r="DCZ132" s="43"/>
      <c r="DDA132" s="43"/>
      <c r="DDB132" s="43"/>
      <c r="DDC132" s="43"/>
      <c r="DDD132" s="43"/>
      <c r="DDE132" s="43"/>
      <c r="DDF132" s="43"/>
      <c r="DDG132" s="43"/>
      <c r="DDH132" s="43"/>
      <c r="DDI132" s="43"/>
      <c r="DDJ132" s="43"/>
      <c r="DDK132" s="43"/>
      <c r="DDL132" s="43"/>
      <c r="DDM132" s="43"/>
      <c r="DDN132" s="43"/>
      <c r="DDO132" s="43"/>
      <c r="DDP132" s="43"/>
      <c r="DDQ132" s="43"/>
      <c r="DDR132" s="43"/>
      <c r="DDS132" s="43"/>
      <c r="DDT132" s="43"/>
      <c r="DDU132" s="43"/>
      <c r="DDV132" s="43"/>
      <c r="DDW132" s="43"/>
      <c r="DDX132" s="43"/>
      <c r="DDY132" s="43"/>
      <c r="DDZ132" s="43"/>
      <c r="DEA132" s="43"/>
      <c r="DEB132" s="43"/>
      <c r="DEC132" s="43"/>
      <c r="DED132" s="43"/>
      <c r="DEE132" s="43"/>
      <c r="DEF132" s="43"/>
      <c r="DEG132" s="43"/>
      <c r="DEH132" s="43"/>
      <c r="DEI132" s="43"/>
      <c r="DEJ132" s="43"/>
      <c r="DEK132" s="43"/>
      <c r="DEL132" s="43"/>
      <c r="DEM132" s="43"/>
      <c r="DEN132" s="43"/>
      <c r="DEO132" s="43"/>
      <c r="DEP132" s="43"/>
      <c r="DEQ132" s="43"/>
      <c r="DER132" s="43"/>
      <c r="DES132" s="43"/>
      <c r="DET132" s="43"/>
      <c r="DEU132" s="43"/>
      <c r="DEV132" s="43"/>
      <c r="DEW132" s="43"/>
      <c r="DEX132" s="43"/>
      <c r="DEY132" s="43"/>
      <c r="DEZ132" s="43"/>
      <c r="DFA132" s="43"/>
      <c r="DFB132" s="43"/>
      <c r="DFC132" s="43"/>
      <c r="DFD132" s="43"/>
      <c r="DFE132" s="43"/>
      <c r="DFF132" s="43"/>
      <c r="DFG132" s="43"/>
      <c r="DFH132" s="43"/>
      <c r="DFI132" s="43"/>
      <c r="DFJ132" s="43"/>
      <c r="DFK132" s="43"/>
      <c r="DFL132" s="43"/>
      <c r="DFM132" s="43"/>
      <c r="DFN132" s="43"/>
      <c r="DFO132" s="43"/>
      <c r="DFP132" s="43"/>
      <c r="DFQ132" s="43"/>
      <c r="DFR132" s="43"/>
      <c r="DFS132" s="43"/>
      <c r="DFT132" s="43"/>
      <c r="DFU132" s="43"/>
      <c r="DFV132" s="43"/>
      <c r="DFW132" s="43"/>
      <c r="DFX132" s="43"/>
      <c r="DFY132" s="43"/>
      <c r="DFZ132" s="43"/>
      <c r="DGA132" s="43"/>
      <c r="DGB132" s="43"/>
      <c r="DGC132" s="43"/>
      <c r="DGD132" s="43"/>
      <c r="DGE132" s="43"/>
      <c r="DGF132" s="43"/>
      <c r="DGG132" s="43"/>
      <c r="DGH132" s="43"/>
      <c r="DGI132" s="43"/>
      <c r="DGJ132" s="43"/>
      <c r="DGK132" s="43"/>
      <c r="DGL132" s="43"/>
      <c r="DGM132" s="43"/>
      <c r="DGN132" s="43"/>
      <c r="DGO132" s="43"/>
      <c r="DGP132" s="43"/>
      <c r="DGQ132" s="43"/>
      <c r="DGR132" s="43"/>
      <c r="DGS132" s="43"/>
      <c r="DGT132" s="43"/>
      <c r="DGU132" s="43"/>
      <c r="DGV132" s="43"/>
      <c r="DGW132" s="43"/>
      <c r="DGX132" s="43"/>
      <c r="DGY132" s="43"/>
      <c r="DGZ132" s="43"/>
      <c r="DHA132" s="43"/>
      <c r="DHB132" s="43"/>
      <c r="DHC132" s="43"/>
      <c r="DHD132" s="43"/>
      <c r="DHE132" s="43"/>
      <c r="DHF132" s="43"/>
      <c r="DHG132" s="43"/>
      <c r="DHH132" s="43"/>
      <c r="DHI132" s="43"/>
      <c r="DHJ132" s="43"/>
      <c r="DHK132" s="43"/>
      <c r="DHL132" s="43"/>
      <c r="DHM132" s="43"/>
      <c r="DHN132" s="43"/>
      <c r="DHO132" s="43"/>
      <c r="DHP132" s="43"/>
      <c r="DHQ132" s="43"/>
      <c r="DHR132" s="43"/>
      <c r="DHS132" s="43"/>
      <c r="DHT132" s="43"/>
      <c r="DHU132" s="43"/>
      <c r="DHV132" s="43"/>
      <c r="DHW132" s="43"/>
      <c r="DHX132" s="43"/>
      <c r="DHY132" s="43"/>
      <c r="DHZ132" s="43"/>
      <c r="DIA132" s="43"/>
      <c r="DIB132" s="43"/>
      <c r="DIC132" s="43"/>
      <c r="DID132" s="43"/>
      <c r="DIE132" s="43"/>
      <c r="DIF132" s="43"/>
      <c r="DIG132" s="43"/>
      <c r="DIH132" s="43"/>
      <c r="DII132" s="43"/>
      <c r="DIJ132" s="43"/>
      <c r="DIK132" s="43"/>
      <c r="DIL132" s="43"/>
      <c r="DIM132" s="43"/>
      <c r="DIN132" s="43"/>
      <c r="DIO132" s="43"/>
      <c r="DIP132" s="43"/>
      <c r="DIQ132" s="43"/>
      <c r="DIR132" s="43"/>
      <c r="DIS132" s="43"/>
      <c r="DIT132" s="43"/>
      <c r="DIU132" s="43"/>
      <c r="DIV132" s="43"/>
      <c r="DIW132" s="43"/>
      <c r="DIX132" s="43"/>
      <c r="DIY132" s="43"/>
      <c r="DIZ132" s="43"/>
      <c r="DJA132" s="43"/>
      <c r="DJB132" s="43"/>
      <c r="DJC132" s="43"/>
      <c r="DJD132" s="43"/>
      <c r="DJE132" s="43"/>
      <c r="DJF132" s="43"/>
      <c r="DJG132" s="43"/>
      <c r="DJH132" s="43"/>
      <c r="DJI132" s="43"/>
      <c r="DJJ132" s="43"/>
      <c r="DJK132" s="43"/>
      <c r="DJL132" s="43"/>
      <c r="DJM132" s="43"/>
      <c r="DJN132" s="43"/>
      <c r="DJO132" s="43"/>
      <c r="DJP132" s="43"/>
      <c r="DJQ132" s="43"/>
      <c r="DJR132" s="43"/>
      <c r="DJS132" s="43"/>
      <c r="DJT132" s="43"/>
      <c r="DJU132" s="43"/>
      <c r="DJV132" s="43"/>
      <c r="DJW132" s="43"/>
      <c r="DJX132" s="43"/>
      <c r="DJY132" s="43"/>
      <c r="DJZ132" s="43"/>
      <c r="DKA132" s="43"/>
      <c r="DKB132" s="43"/>
      <c r="DKC132" s="43"/>
      <c r="DKD132" s="43"/>
      <c r="DKE132" s="43"/>
      <c r="DKF132" s="43"/>
      <c r="DKG132" s="43"/>
      <c r="DKH132" s="43"/>
      <c r="DKI132" s="43"/>
      <c r="DKJ132" s="43"/>
      <c r="DKK132" s="43"/>
      <c r="DKL132" s="43"/>
      <c r="DKM132" s="43"/>
      <c r="DKN132" s="43"/>
      <c r="DKO132" s="43"/>
      <c r="DKP132" s="43"/>
      <c r="DKQ132" s="43"/>
      <c r="DKR132" s="43"/>
      <c r="DKS132" s="43"/>
      <c r="DKT132" s="43"/>
      <c r="DKU132" s="43"/>
      <c r="DKV132" s="43"/>
      <c r="DKW132" s="43"/>
      <c r="DKX132" s="43"/>
      <c r="DKY132" s="43"/>
      <c r="DKZ132" s="43"/>
      <c r="DLA132" s="43"/>
      <c r="DLB132" s="43"/>
      <c r="DLC132" s="43"/>
      <c r="DLD132" s="43"/>
      <c r="DLE132" s="43"/>
      <c r="DLF132" s="43"/>
      <c r="DLG132" s="43"/>
      <c r="DLH132" s="43"/>
      <c r="DLI132" s="43"/>
      <c r="DLJ132" s="43"/>
      <c r="DLK132" s="43"/>
      <c r="DLL132" s="43"/>
      <c r="DLM132" s="43"/>
      <c r="DLN132" s="43"/>
      <c r="DLO132" s="43"/>
      <c r="DLP132" s="43"/>
      <c r="DLQ132" s="43"/>
      <c r="DLR132" s="43"/>
      <c r="DLS132" s="43"/>
      <c r="DLT132" s="43"/>
      <c r="DLU132" s="43"/>
      <c r="DLV132" s="43"/>
      <c r="DLW132" s="43"/>
      <c r="DLX132" s="43"/>
      <c r="DLY132" s="43"/>
      <c r="DLZ132" s="43"/>
      <c r="DMA132" s="43"/>
      <c r="DMB132" s="43"/>
      <c r="DMC132" s="43"/>
      <c r="DMD132" s="43"/>
      <c r="DME132" s="43"/>
      <c r="DMF132" s="43"/>
      <c r="DMG132" s="43"/>
      <c r="DMH132" s="43"/>
      <c r="DMI132" s="43"/>
      <c r="DMJ132" s="43"/>
      <c r="DMK132" s="43"/>
      <c r="DML132" s="43"/>
      <c r="DMM132" s="43"/>
      <c r="DMN132" s="43"/>
      <c r="DMO132" s="43"/>
      <c r="DMP132" s="43"/>
      <c r="DMQ132" s="43"/>
      <c r="DMR132" s="43"/>
      <c r="DMS132" s="43"/>
      <c r="DMT132" s="43"/>
      <c r="DMU132" s="43"/>
      <c r="DMV132" s="43"/>
      <c r="DMW132" s="43"/>
      <c r="DMX132" s="43"/>
      <c r="DMY132" s="43"/>
      <c r="DMZ132" s="43"/>
      <c r="DNA132" s="43"/>
      <c r="DNB132" s="43"/>
      <c r="DNC132" s="43"/>
      <c r="DND132" s="43"/>
      <c r="DNE132" s="43"/>
      <c r="DNF132" s="43"/>
      <c r="DNG132" s="43"/>
      <c r="DNH132" s="43"/>
      <c r="DNI132" s="43"/>
      <c r="DNJ132" s="43"/>
      <c r="DNK132" s="43"/>
      <c r="DNL132" s="43"/>
      <c r="DNM132" s="43"/>
      <c r="DNN132" s="43"/>
      <c r="DNO132" s="43"/>
      <c r="DNP132" s="43"/>
      <c r="DNQ132" s="43"/>
      <c r="DNR132" s="43"/>
      <c r="DNS132" s="43"/>
      <c r="DNT132" s="43"/>
      <c r="DNU132" s="43"/>
      <c r="DNV132" s="43"/>
      <c r="DNW132" s="43"/>
      <c r="DNX132" s="43"/>
      <c r="DNY132" s="43"/>
      <c r="DNZ132" s="43"/>
      <c r="DOA132" s="43"/>
      <c r="DOB132" s="43"/>
      <c r="DOC132" s="43"/>
      <c r="DOD132" s="43"/>
      <c r="DOE132" s="43"/>
      <c r="DOF132" s="43"/>
      <c r="DOG132" s="43"/>
      <c r="DOH132" s="43"/>
      <c r="DOI132" s="43"/>
      <c r="DOJ132" s="43"/>
      <c r="DOK132" s="43"/>
      <c r="DOL132" s="43"/>
      <c r="DOM132" s="43"/>
      <c r="DON132" s="43"/>
      <c r="DOO132" s="43"/>
      <c r="DOP132" s="43"/>
      <c r="DOQ132" s="43"/>
      <c r="DOR132" s="43"/>
      <c r="DOS132" s="43"/>
      <c r="DOT132" s="43"/>
      <c r="DOU132" s="43"/>
      <c r="DOV132" s="43"/>
      <c r="DOW132" s="43"/>
      <c r="DOX132" s="43"/>
      <c r="DOY132" s="43"/>
      <c r="DOZ132" s="43"/>
      <c r="DPA132" s="43"/>
      <c r="DPB132" s="43"/>
      <c r="DPC132" s="43"/>
      <c r="DPD132" s="43"/>
      <c r="DPE132" s="43"/>
      <c r="DPF132" s="43"/>
      <c r="DPG132" s="43"/>
      <c r="DPH132" s="43"/>
      <c r="DPI132" s="43"/>
      <c r="DPJ132" s="43"/>
      <c r="DPK132" s="43"/>
      <c r="DPL132" s="43"/>
      <c r="DPM132" s="43"/>
      <c r="DPN132" s="43"/>
      <c r="DPO132" s="43"/>
      <c r="DPP132" s="43"/>
      <c r="DPQ132" s="43"/>
      <c r="DPR132" s="43"/>
      <c r="DPS132" s="43"/>
      <c r="DPT132" s="43"/>
      <c r="DPU132" s="43"/>
      <c r="DPV132" s="43"/>
      <c r="DPW132" s="43"/>
      <c r="DPX132" s="43"/>
      <c r="DPY132" s="43"/>
      <c r="DPZ132" s="43"/>
      <c r="DQA132" s="43"/>
      <c r="DQB132" s="43"/>
      <c r="DQC132" s="43"/>
      <c r="DQD132" s="43"/>
      <c r="DQE132" s="43"/>
      <c r="DQF132" s="43"/>
      <c r="DQG132" s="43"/>
      <c r="DQH132" s="43"/>
      <c r="DQI132" s="43"/>
      <c r="DQJ132" s="43"/>
      <c r="DQK132" s="43"/>
      <c r="DQL132" s="43"/>
      <c r="DQM132" s="43"/>
      <c r="DQN132" s="43"/>
      <c r="DQO132" s="43"/>
      <c r="DQP132" s="43"/>
      <c r="DQQ132" s="43"/>
      <c r="DQR132" s="43"/>
      <c r="DQS132" s="43"/>
      <c r="DQT132" s="43"/>
      <c r="DQU132" s="43"/>
      <c r="DQV132" s="43"/>
      <c r="DQW132" s="43"/>
      <c r="DQX132" s="43"/>
      <c r="DQY132" s="43"/>
      <c r="DQZ132" s="43"/>
      <c r="DRA132" s="43"/>
      <c r="DRB132" s="43"/>
      <c r="DRC132" s="43"/>
      <c r="DRD132" s="43"/>
      <c r="DRE132" s="43"/>
      <c r="DRF132" s="43"/>
      <c r="DRG132" s="43"/>
      <c r="DRH132" s="43"/>
      <c r="DRI132" s="43"/>
      <c r="DRJ132" s="43"/>
      <c r="DRK132" s="43"/>
      <c r="DRL132" s="43"/>
      <c r="DRM132" s="43"/>
      <c r="DRN132" s="43"/>
      <c r="DRO132" s="43"/>
      <c r="DRP132" s="43"/>
      <c r="DRQ132" s="43"/>
      <c r="DRR132" s="43"/>
      <c r="DRS132" s="43"/>
      <c r="DRT132" s="43"/>
      <c r="DRU132" s="43"/>
      <c r="DRV132" s="43"/>
      <c r="DRW132" s="43"/>
      <c r="DRX132" s="43"/>
      <c r="DRY132" s="43"/>
      <c r="DRZ132" s="43"/>
      <c r="DSA132" s="43"/>
      <c r="DSB132" s="43"/>
      <c r="DSC132" s="43"/>
      <c r="DSD132" s="43"/>
      <c r="DSE132" s="43"/>
      <c r="DSF132" s="43"/>
      <c r="DSG132" s="43"/>
      <c r="DSH132" s="43"/>
      <c r="DSI132" s="43"/>
      <c r="DSJ132" s="43"/>
      <c r="DSK132" s="43"/>
      <c r="DSL132" s="43"/>
      <c r="DSM132" s="43"/>
      <c r="DSN132" s="43"/>
      <c r="DSO132" s="43"/>
      <c r="DSP132" s="43"/>
      <c r="DSQ132" s="43"/>
      <c r="DSR132" s="43"/>
      <c r="DSS132" s="43"/>
      <c r="DST132" s="43"/>
      <c r="DSU132" s="43"/>
      <c r="DSV132" s="43"/>
      <c r="DSW132" s="43"/>
      <c r="DSX132" s="43"/>
      <c r="DSY132" s="43"/>
      <c r="DSZ132" s="43"/>
      <c r="DTA132" s="43"/>
      <c r="DTB132" s="43"/>
      <c r="DTC132" s="43"/>
      <c r="DTD132" s="43"/>
      <c r="DTE132" s="43"/>
      <c r="DTF132" s="43"/>
      <c r="DTG132" s="43"/>
      <c r="DTH132" s="43"/>
      <c r="DTI132" s="43"/>
      <c r="DTJ132" s="43"/>
      <c r="DTK132" s="43"/>
      <c r="DTL132" s="43"/>
      <c r="DTM132" s="43"/>
      <c r="DTN132" s="43"/>
      <c r="DTO132" s="43"/>
      <c r="DTP132" s="43"/>
      <c r="DTQ132" s="43"/>
      <c r="DTR132" s="43"/>
      <c r="DTS132" s="43"/>
      <c r="DTT132" s="43"/>
      <c r="DTU132" s="43"/>
      <c r="DTV132" s="43"/>
      <c r="DTW132" s="43"/>
      <c r="DTX132" s="43"/>
      <c r="DTY132" s="43"/>
      <c r="DTZ132" s="43"/>
      <c r="DUA132" s="43"/>
      <c r="DUB132" s="43"/>
      <c r="DUC132" s="43"/>
      <c r="DUD132" s="43"/>
      <c r="DUE132" s="43"/>
      <c r="DUF132" s="43"/>
      <c r="DUG132" s="43"/>
      <c r="DUH132" s="43"/>
      <c r="DUI132" s="43"/>
      <c r="DUJ132" s="43"/>
      <c r="DUK132" s="43"/>
      <c r="DUL132" s="43"/>
      <c r="DUM132" s="43"/>
      <c r="DUN132" s="43"/>
      <c r="DUO132" s="43"/>
      <c r="DUP132" s="43"/>
      <c r="DUQ132" s="43"/>
      <c r="DUR132" s="43"/>
      <c r="DUS132" s="43"/>
      <c r="DUT132" s="43"/>
      <c r="DUU132" s="43"/>
      <c r="DUV132" s="43"/>
      <c r="DUW132" s="43"/>
      <c r="DUX132" s="43"/>
      <c r="DUY132" s="43"/>
      <c r="DUZ132" s="43"/>
      <c r="DVA132" s="43"/>
      <c r="DVB132" s="43"/>
      <c r="DVC132" s="43"/>
      <c r="DVD132" s="43"/>
      <c r="DVE132" s="43"/>
      <c r="DVF132" s="43"/>
      <c r="DVG132" s="43"/>
      <c r="DVH132" s="43"/>
      <c r="DVI132" s="43"/>
      <c r="DVJ132" s="43"/>
      <c r="DVK132" s="43"/>
      <c r="DVL132" s="43"/>
      <c r="DVM132" s="43"/>
      <c r="DVN132" s="43"/>
      <c r="DVO132" s="43"/>
      <c r="DVP132" s="43"/>
      <c r="DVQ132" s="43"/>
      <c r="DVR132" s="43"/>
      <c r="DVS132" s="43"/>
      <c r="DVT132" s="43"/>
      <c r="DVU132" s="43"/>
      <c r="DVV132" s="43"/>
      <c r="DVW132" s="43"/>
      <c r="DVX132" s="43"/>
      <c r="DVY132" s="43"/>
      <c r="DVZ132" s="43"/>
      <c r="DWA132" s="43"/>
      <c r="DWB132" s="43"/>
      <c r="DWC132" s="43"/>
      <c r="DWD132" s="43"/>
      <c r="DWE132" s="43"/>
      <c r="DWF132" s="43"/>
      <c r="DWG132" s="43"/>
      <c r="DWH132" s="43"/>
      <c r="DWI132" s="43"/>
      <c r="DWJ132" s="43"/>
      <c r="DWK132" s="43"/>
      <c r="DWL132" s="43"/>
      <c r="DWM132" s="43"/>
      <c r="DWN132" s="43"/>
      <c r="DWO132" s="43"/>
      <c r="DWP132" s="43"/>
      <c r="DWQ132" s="43"/>
      <c r="DWR132" s="43"/>
      <c r="DWS132" s="43"/>
      <c r="DWT132" s="43"/>
      <c r="DWU132" s="43"/>
      <c r="DWV132" s="43"/>
      <c r="DWW132" s="43"/>
      <c r="DWX132" s="43"/>
      <c r="DWY132" s="43"/>
      <c r="DWZ132" s="43"/>
      <c r="DXA132" s="43"/>
      <c r="DXB132" s="43"/>
      <c r="DXC132" s="43"/>
      <c r="DXD132" s="43"/>
      <c r="DXE132" s="43"/>
      <c r="DXF132" s="43"/>
      <c r="DXG132" s="43"/>
      <c r="DXH132" s="43"/>
      <c r="DXI132" s="43"/>
      <c r="DXJ132" s="43"/>
      <c r="DXK132" s="43"/>
      <c r="DXL132" s="43"/>
      <c r="DXM132" s="43"/>
      <c r="DXN132" s="43"/>
      <c r="DXO132" s="43"/>
      <c r="DXP132" s="43"/>
      <c r="DXQ132" s="43"/>
      <c r="DXR132" s="43"/>
      <c r="DXS132" s="43"/>
      <c r="DXT132" s="43"/>
      <c r="DXU132" s="43"/>
      <c r="DXV132" s="43"/>
      <c r="DXW132" s="43"/>
      <c r="DXX132" s="43"/>
      <c r="DXY132" s="43"/>
      <c r="DXZ132" s="43"/>
      <c r="DYA132" s="43"/>
      <c r="DYB132" s="43"/>
      <c r="DYC132" s="43"/>
      <c r="DYD132" s="43"/>
      <c r="DYE132" s="43"/>
      <c r="DYF132" s="43"/>
      <c r="DYG132" s="43"/>
      <c r="DYH132" s="43"/>
      <c r="DYI132" s="43"/>
      <c r="DYJ132" s="43"/>
      <c r="DYK132" s="43"/>
      <c r="DYL132" s="43"/>
      <c r="DYM132" s="43"/>
      <c r="DYN132" s="43"/>
      <c r="DYO132" s="43"/>
      <c r="DYP132" s="43"/>
      <c r="DYQ132" s="43"/>
      <c r="DYR132" s="43"/>
      <c r="DYS132" s="43"/>
      <c r="DYT132" s="43"/>
      <c r="DYU132" s="43"/>
      <c r="DYV132" s="43"/>
      <c r="DYW132" s="43"/>
      <c r="DYX132" s="43"/>
      <c r="DYY132" s="43"/>
      <c r="DYZ132" s="43"/>
      <c r="DZA132" s="43"/>
      <c r="DZB132" s="43"/>
      <c r="DZC132" s="43"/>
      <c r="DZD132" s="43"/>
      <c r="DZE132" s="43"/>
      <c r="DZF132" s="43"/>
      <c r="DZG132" s="43"/>
      <c r="DZH132" s="43"/>
      <c r="DZI132" s="43"/>
      <c r="DZJ132" s="43"/>
      <c r="DZK132" s="43"/>
      <c r="DZL132" s="43"/>
      <c r="DZM132" s="43"/>
      <c r="DZN132" s="43"/>
      <c r="DZO132" s="43"/>
      <c r="DZP132" s="43"/>
      <c r="DZQ132" s="43"/>
      <c r="DZR132" s="43"/>
      <c r="DZS132" s="43"/>
      <c r="DZT132" s="43"/>
      <c r="DZU132" s="43"/>
      <c r="DZV132" s="43"/>
      <c r="DZW132" s="43"/>
      <c r="DZX132" s="43"/>
      <c r="DZY132" s="43"/>
      <c r="DZZ132" s="43"/>
      <c r="EAA132" s="43"/>
      <c r="EAB132" s="43"/>
      <c r="EAC132" s="43"/>
      <c r="EAD132" s="43"/>
      <c r="EAE132" s="43"/>
      <c r="EAF132" s="43"/>
      <c r="EAG132" s="43"/>
      <c r="EAH132" s="43"/>
      <c r="EAI132" s="43"/>
      <c r="EAJ132" s="43"/>
      <c r="EAK132" s="43"/>
      <c r="EAL132" s="43"/>
      <c r="EAM132" s="43"/>
      <c r="EAN132" s="43"/>
      <c r="EAO132" s="43"/>
      <c r="EAP132" s="43"/>
      <c r="EAQ132" s="43"/>
      <c r="EAR132" s="43"/>
      <c r="EAS132" s="43"/>
      <c r="EAT132" s="43"/>
      <c r="EAU132" s="43"/>
      <c r="EAV132" s="43"/>
      <c r="EAW132" s="43"/>
      <c r="EAX132" s="43"/>
      <c r="EAY132" s="43"/>
      <c r="EAZ132" s="43"/>
      <c r="EBA132" s="43"/>
      <c r="EBB132" s="43"/>
      <c r="EBC132" s="43"/>
      <c r="EBD132" s="43"/>
      <c r="EBE132" s="43"/>
      <c r="EBF132" s="43"/>
      <c r="EBG132" s="43"/>
      <c r="EBH132" s="43"/>
      <c r="EBI132" s="43"/>
      <c r="EBJ132" s="43"/>
      <c r="EBK132" s="43"/>
      <c r="EBL132" s="43"/>
      <c r="EBM132" s="43"/>
      <c r="EBN132" s="43"/>
      <c r="EBO132" s="43"/>
      <c r="EBP132" s="43"/>
      <c r="EBQ132" s="43"/>
      <c r="EBR132" s="43"/>
      <c r="EBS132" s="43"/>
      <c r="EBT132" s="43"/>
      <c r="EBU132" s="43"/>
      <c r="EBV132" s="43"/>
      <c r="EBW132" s="43"/>
      <c r="EBX132" s="43"/>
      <c r="EBY132" s="43"/>
      <c r="EBZ132" s="43"/>
      <c r="ECA132" s="43"/>
      <c r="ECB132" s="43"/>
      <c r="ECC132" s="43"/>
      <c r="ECD132" s="43"/>
      <c r="ECE132" s="43"/>
      <c r="ECF132" s="43"/>
      <c r="ECG132" s="43"/>
      <c r="ECH132" s="43"/>
      <c r="ECI132" s="43"/>
      <c r="ECJ132" s="43"/>
      <c r="ECK132" s="43"/>
      <c r="ECL132" s="43"/>
      <c r="ECM132" s="43"/>
      <c r="ECN132" s="43"/>
      <c r="ECO132" s="43"/>
      <c r="ECP132" s="43"/>
      <c r="ECQ132" s="43"/>
      <c r="ECR132" s="43"/>
      <c r="ECS132" s="43"/>
      <c r="ECT132" s="43"/>
      <c r="ECU132" s="43"/>
      <c r="ECV132" s="43"/>
      <c r="ECW132" s="43"/>
      <c r="ECX132" s="43"/>
      <c r="ECY132" s="43"/>
      <c r="ECZ132" s="43"/>
      <c r="EDA132" s="43"/>
      <c r="EDB132" s="43"/>
      <c r="EDC132" s="43"/>
      <c r="EDD132" s="43"/>
      <c r="EDE132" s="43"/>
      <c r="EDF132" s="43"/>
      <c r="EDG132" s="43"/>
      <c r="EDH132" s="43"/>
      <c r="EDI132" s="43"/>
      <c r="EDJ132" s="43"/>
      <c r="EDK132" s="43"/>
      <c r="EDL132" s="43"/>
      <c r="EDM132" s="43"/>
      <c r="EDN132" s="43"/>
      <c r="EDO132" s="43"/>
      <c r="EDP132" s="43"/>
      <c r="EDQ132" s="43"/>
      <c r="EDR132" s="43"/>
      <c r="EDS132" s="43"/>
      <c r="EDT132" s="43"/>
      <c r="EDU132" s="43"/>
      <c r="EDV132" s="43"/>
      <c r="EDW132" s="43"/>
      <c r="EDX132" s="43"/>
      <c r="EDY132" s="43"/>
      <c r="EDZ132" s="43"/>
      <c r="EEA132" s="43"/>
      <c r="EEB132" s="43"/>
      <c r="EEC132" s="43"/>
      <c r="EED132" s="43"/>
      <c r="EEE132" s="43"/>
      <c r="EEF132" s="43"/>
      <c r="EEG132" s="43"/>
      <c r="EEH132" s="43"/>
      <c r="EEI132" s="43"/>
      <c r="EEJ132" s="43"/>
      <c r="EEK132" s="43"/>
      <c r="EEL132" s="43"/>
      <c r="EEM132" s="43"/>
      <c r="EEN132" s="43"/>
      <c r="EEO132" s="43"/>
      <c r="EEP132" s="43"/>
      <c r="EEQ132" s="43"/>
      <c r="EER132" s="43"/>
      <c r="EES132" s="43"/>
      <c r="EET132" s="43"/>
      <c r="EEU132" s="43"/>
      <c r="EEV132" s="43"/>
      <c r="EEW132" s="43"/>
      <c r="EEX132" s="43"/>
      <c r="EEY132" s="43"/>
      <c r="EEZ132" s="43"/>
      <c r="EFA132" s="43"/>
      <c r="EFB132" s="43"/>
      <c r="EFC132" s="43"/>
      <c r="EFD132" s="43"/>
      <c r="EFE132" s="43"/>
      <c r="EFF132" s="43"/>
      <c r="EFG132" s="43"/>
      <c r="EFH132" s="43"/>
      <c r="EFI132" s="43"/>
      <c r="EFJ132" s="43"/>
      <c r="EFK132" s="43"/>
      <c r="EFL132" s="43"/>
      <c r="EFM132" s="43"/>
      <c r="EFN132" s="43"/>
      <c r="EFO132" s="43"/>
      <c r="EFP132" s="43"/>
      <c r="EFQ132" s="43"/>
      <c r="EFR132" s="43"/>
      <c r="EFS132" s="43"/>
      <c r="EFT132" s="43"/>
      <c r="EFU132" s="43"/>
      <c r="EFV132" s="43"/>
      <c r="EFW132" s="43"/>
      <c r="EFX132" s="43"/>
      <c r="EFY132" s="43"/>
      <c r="EFZ132" s="43"/>
      <c r="EGA132" s="43"/>
      <c r="EGB132" s="43"/>
      <c r="EGC132" s="43"/>
      <c r="EGD132" s="43"/>
      <c r="EGE132" s="43"/>
      <c r="EGF132" s="43"/>
      <c r="EGG132" s="43"/>
      <c r="EGH132" s="43"/>
      <c r="EGI132" s="43"/>
      <c r="EGJ132" s="43"/>
      <c r="EGK132" s="43"/>
      <c r="EGL132" s="43"/>
      <c r="EGM132" s="43"/>
      <c r="EGN132" s="43"/>
      <c r="EGO132" s="43"/>
      <c r="EGP132" s="43"/>
      <c r="EGQ132" s="43"/>
      <c r="EGR132" s="43"/>
      <c r="EGS132" s="43"/>
      <c r="EGT132" s="43"/>
      <c r="EGU132" s="43"/>
      <c r="EGV132" s="43"/>
      <c r="EGW132" s="43"/>
      <c r="EGX132" s="43"/>
      <c r="EGY132" s="43"/>
      <c r="EGZ132" s="43"/>
      <c r="EHA132" s="43"/>
      <c r="EHB132" s="43"/>
      <c r="EHC132" s="43"/>
      <c r="EHD132" s="43"/>
      <c r="EHE132" s="43"/>
      <c r="EHF132" s="43"/>
      <c r="EHG132" s="43"/>
      <c r="EHH132" s="43"/>
      <c r="EHI132" s="43"/>
      <c r="EHJ132" s="43"/>
      <c r="EHK132" s="43"/>
      <c r="EHL132" s="43"/>
      <c r="EHM132" s="43"/>
      <c r="EHN132" s="43"/>
      <c r="EHO132" s="43"/>
      <c r="EHP132" s="43"/>
      <c r="EHQ132" s="43"/>
      <c r="EHR132" s="43"/>
      <c r="EHS132" s="43"/>
      <c r="EHT132" s="43"/>
      <c r="EHU132" s="43"/>
      <c r="EHV132" s="43"/>
      <c r="EHW132" s="43"/>
      <c r="EHX132" s="43"/>
      <c r="EHY132" s="43"/>
      <c r="EHZ132" s="43"/>
      <c r="EIA132" s="43"/>
      <c r="EIB132" s="43"/>
      <c r="EIC132" s="43"/>
      <c r="EID132" s="43"/>
      <c r="EIE132" s="43"/>
      <c r="EIF132" s="43"/>
      <c r="EIG132" s="43"/>
      <c r="EIH132" s="43"/>
      <c r="EII132" s="43"/>
      <c r="EIJ132" s="43"/>
      <c r="EIK132" s="43"/>
      <c r="EIL132" s="43"/>
      <c r="EIM132" s="43"/>
      <c r="EIN132" s="43"/>
      <c r="EIO132" s="43"/>
      <c r="EIP132" s="43"/>
      <c r="EIQ132" s="43"/>
      <c r="EIR132" s="43"/>
      <c r="EIS132" s="43"/>
      <c r="EIT132" s="43"/>
      <c r="EIU132" s="43"/>
      <c r="EIV132" s="43"/>
      <c r="EIW132" s="43"/>
      <c r="EIX132" s="43"/>
      <c r="EIY132" s="43"/>
      <c r="EIZ132" s="43"/>
      <c r="EJA132" s="43"/>
      <c r="EJB132" s="43"/>
      <c r="EJC132" s="43"/>
      <c r="EJD132" s="43"/>
      <c r="EJE132" s="43"/>
      <c r="EJF132" s="43"/>
      <c r="EJG132" s="43"/>
      <c r="EJH132" s="43"/>
      <c r="EJI132" s="43"/>
      <c r="EJJ132" s="43"/>
      <c r="EJK132" s="43"/>
      <c r="EJL132" s="43"/>
      <c r="EJM132" s="43"/>
      <c r="EJN132" s="43"/>
      <c r="EJO132" s="43"/>
      <c r="EJP132" s="43"/>
      <c r="EJQ132" s="43"/>
      <c r="EJR132" s="43"/>
      <c r="EJS132" s="43"/>
      <c r="EJT132" s="43"/>
      <c r="EJU132" s="43"/>
      <c r="EJV132" s="43"/>
      <c r="EJW132" s="43"/>
      <c r="EJX132" s="43"/>
      <c r="EJY132" s="43"/>
      <c r="EJZ132" s="43"/>
      <c r="EKA132" s="43"/>
      <c r="EKB132" s="43"/>
      <c r="EKC132" s="43"/>
      <c r="EKD132" s="43"/>
      <c r="EKE132" s="43"/>
      <c r="EKF132" s="43"/>
      <c r="EKG132" s="43"/>
      <c r="EKH132" s="43"/>
      <c r="EKI132" s="43"/>
      <c r="EKJ132" s="43"/>
      <c r="EKK132" s="43"/>
      <c r="EKL132" s="43"/>
      <c r="EKM132" s="43"/>
      <c r="EKN132" s="43"/>
      <c r="EKO132" s="43"/>
      <c r="EKP132" s="43"/>
      <c r="EKQ132" s="43"/>
      <c r="EKR132" s="43"/>
      <c r="EKS132" s="43"/>
      <c r="EKT132" s="43"/>
      <c r="EKU132" s="43"/>
      <c r="EKV132" s="43"/>
      <c r="EKW132" s="43"/>
      <c r="EKX132" s="43"/>
      <c r="EKY132" s="43"/>
      <c r="EKZ132" s="43"/>
      <c r="ELA132" s="43"/>
      <c r="ELB132" s="43"/>
      <c r="ELC132" s="43"/>
      <c r="ELD132" s="43"/>
      <c r="ELE132" s="43"/>
      <c r="ELF132" s="43"/>
      <c r="ELG132" s="43"/>
      <c r="ELH132" s="43"/>
      <c r="ELI132" s="43"/>
      <c r="ELJ132" s="43"/>
      <c r="ELK132" s="43"/>
      <c r="ELL132" s="43"/>
      <c r="ELM132" s="43"/>
      <c r="ELN132" s="43"/>
      <c r="ELO132" s="43"/>
      <c r="ELP132" s="43"/>
      <c r="ELQ132" s="43"/>
      <c r="ELR132" s="43"/>
      <c r="ELS132" s="43"/>
      <c r="ELT132" s="43"/>
      <c r="ELU132" s="43"/>
      <c r="ELV132" s="43"/>
      <c r="ELW132" s="43"/>
      <c r="ELX132" s="43"/>
      <c r="ELY132" s="43"/>
      <c r="ELZ132" s="43"/>
      <c r="EMA132" s="43"/>
      <c r="EMB132" s="43"/>
      <c r="EMC132" s="43"/>
      <c r="EMD132" s="43"/>
      <c r="EME132" s="43"/>
      <c r="EMF132" s="43"/>
      <c r="EMG132" s="43"/>
      <c r="EMH132" s="43"/>
      <c r="EMI132" s="43"/>
      <c r="EMJ132" s="43"/>
      <c r="EMK132" s="43"/>
      <c r="EML132" s="43"/>
      <c r="EMM132" s="43"/>
      <c r="EMN132" s="43"/>
      <c r="EMO132" s="43"/>
      <c r="EMP132" s="43"/>
      <c r="EMQ132" s="43"/>
      <c r="EMR132" s="43"/>
      <c r="EMS132" s="43"/>
      <c r="EMT132" s="43"/>
      <c r="EMU132" s="43"/>
      <c r="EMV132" s="43"/>
      <c r="EMW132" s="43"/>
      <c r="EMX132" s="43"/>
      <c r="EMY132" s="43"/>
      <c r="EMZ132" s="43"/>
      <c r="ENA132" s="43"/>
      <c r="ENB132" s="43"/>
      <c r="ENC132" s="43"/>
      <c r="END132" s="43"/>
      <c r="ENE132" s="43"/>
      <c r="ENF132" s="43"/>
      <c r="ENG132" s="43"/>
      <c r="ENH132" s="43"/>
      <c r="ENI132" s="43"/>
      <c r="ENJ132" s="43"/>
      <c r="ENK132" s="43"/>
      <c r="ENL132" s="43"/>
      <c r="ENM132" s="43"/>
      <c r="ENN132" s="43"/>
      <c r="ENO132" s="43"/>
      <c r="ENP132" s="43"/>
      <c r="ENQ132" s="43"/>
      <c r="ENR132" s="43"/>
      <c r="ENS132" s="43"/>
      <c r="ENT132" s="43"/>
      <c r="ENU132" s="43"/>
      <c r="ENV132" s="43"/>
      <c r="ENW132" s="43"/>
      <c r="ENX132" s="43"/>
      <c r="ENY132" s="43"/>
      <c r="ENZ132" s="43"/>
      <c r="EOA132" s="43"/>
      <c r="EOB132" s="43"/>
      <c r="EOC132" s="43"/>
      <c r="EOD132" s="43"/>
      <c r="EOE132" s="43"/>
      <c r="EOF132" s="43"/>
      <c r="EOG132" s="43"/>
      <c r="EOH132" s="43"/>
      <c r="EOI132" s="43"/>
      <c r="EOJ132" s="43"/>
      <c r="EOK132" s="43"/>
      <c r="EOL132" s="43"/>
      <c r="EOM132" s="43"/>
      <c r="EON132" s="43"/>
      <c r="EOO132" s="43"/>
      <c r="EOP132" s="43"/>
      <c r="EOQ132" s="43"/>
      <c r="EOR132" s="43"/>
      <c r="EOS132" s="43"/>
      <c r="EOT132" s="43"/>
      <c r="EOU132" s="43"/>
      <c r="EOV132" s="43"/>
      <c r="EOW132" s="43"/>
      <c r="EOX132" s="43"/>
      <c r="EOY132" s="43"/>
      <c r="EOZ132" s="43"/>
      <c r="EPA132" s="43"/>
      <c r="EPB132" s="43"/>
      <c r="EPC132" s="43"/>
      <c r="EPD132" s="43"/>
      <c r="EPE132" s="43"/>
      <c r="EPF132" s="43"/>
      <c r="EPG132" s="43"/>
      <c r="EPH132" s="43"/>
      <c r="EPI132" s="43"/>
      <c r="EPJ132" s="43"/>
      <c r="EPK132" s="43"/>
      <c r="EPL132" s="43"/>
      <c r="EPM132" s="43"/>
      <c r="EPN132" s="43"/>
      <c r="EPO132" s="43"/>
      <c r="EPP132" s="43"/>
      <c r="EPQ132" s="43"/>
      <c r="EPR132" s="43"/>
      <c r="EPS132" s="43"/>
      <c r="EPT132" s="43"/>
      <c r="EPU132" s="43"/>
      <c r="EPV132" s="43"/>
      <c r="EPW132" s="43"/>
      <c r="EPX132" s="43"/>
      <c r="EPY132" s="43"/>
      <c r="EPZ132" s="43"/>
      <c r="EQA132" s="43"/>
      <c r="EQB132" s="43"/>
      <c r="EQC132" s="43"/>
      <c r="EQD132" s="43"/>
      <c r="EQE132" s="43"/>
      <c r="EQF132" s="43"/>
      <c r="EQG132" s="43"/>
      <c r="EQH132" s="43"/>
      <c r="EQI132" s="43"/>
      <c r="EQJ132" s="43"/>
      <c r="EQK132" s="43"/>
      <c r="EQL132" s="43"/>
      <c r="EQM132" s="43"/>
      <c r="EQN132" s="43"/>
      <c r="EQO132" s="43"/>
      <c r="EQP132" s="43"/>
      <c r="EQQ132" s="43"/>
      <c r="EQR132" s="43"/>
      <c r="EQS132" s="43"/>
      <c r="EQT132" s="43"/>
      <c r="EQU132" s="43"/>
      <c r="EQV132" s="43"/>
      <c r="EQW132" s="43"/>
      <c r="EQX132" s="43"/>
      <c r="EQY132" s="43"/>
      <c r="EQZ132" s="43"/>
      <c r="ERA132" s="43"/>
      <c r="ERB132" s="43"/>
      <c r="ERC132" s="43"/>
      <c r="ERD132" s="43"/>
      <c r="ERE132" s="43"/>
      <c r="ERF132" s="43"/>
      <c r="ERG132" s="43"/>
      <c r="ERH132" s="43"/>
      <c r="ERI132" s="43"/>
      <c r="ERJ132" s="43"/>
      <c r="ERK132" s="43"/>
      <c r="ERL132" s="43"/>
      <c r="ERM132" s="43"/>
      <c r="ERN132" s="43"/>
      <c r="ERO132" s="43"/>
      <c r="ERP132" s="43"/>
      <c r="ERQ132" s="43"/>
      <c r="ERR132" s="43"/>
      <c r="ERS132" s="43"/>
      <c r="ERT132" s="43"/>
      <c r="ERU132" s="43"/>
      <c r="ERV132" s="43"/>
      <c r="ERW132" s="43"/>
      <c r="ERX132" s="43"/>
      <c r="ERY132" s="43"/>
      <c r="ERZ132" s="43"/>
      <c r="ESA132" s="43"/>
      <c r="ESB132" s="43"/>
      <c r="ESC132" s="43"/>
      <c r="ESD132" s="43"/>
      <c r="ESE132" s="43"/>
      <c r="ESF132" s="43"/>
      <c r="ESG132" s="43"/>
      <c r="ESH132" s="43"/>
      <c r="ESI132" s="43"/>
      <c r="ESJ132" s="43"/>
      <c r="ESK132" s="43"/>
      <c r="ESL132" s="43"/>
      <c r="ESM132" s="43"/>
      <c r="ESN132" s="43"/>
      <c r="ESO132" s="43"/>
      <c r="ESP132" s="43"/>
      <c r="ESQ132" s="43"/>
      <c r="ESR132" s="43"/>
      <c r="ESS132" s="43"/>
      <c r="EST132" s="43"/>
      <c r="ESU132" s="43"/>
      <c r="ESV132" s="43"/>
      <c r="ESW132" s="43"/>
      <c r="ESX132" s="43"/>
      <c r="ESY132" s="43"/>
      <c r="ESZ132" s="43"/>
      <c r="ETA132" s="43"/>
      <c r="ETB132" s="43"/>
      <c r="ETC132" s="43"/>
      <c r="ETD132" s="43"/>
      <c r="ETE132" s="43"/>
      <c r="ETF132" s="43"/>
      <c r="ETG132" s="43"/>
      <c r="ETH132" s="43"/>
      <c r="ETI132" s="43"/>
      <c r="ETJ132" s="43"/>
      <c r="ETK132" s="43"/>
      <c r="ETL132" s="43"/>
      <c r="ETM132" s="43"/>
      <c r="ETN132" s="43"/>
      <c r="ETO132" s="43"/>
      <c r="ETP132" s="43"/>
      <c r="ETQ132" s="43"/>
      <c r="ETR132" s="43"/>
      <c r="ETS132" s="43"/>
      <c r="ETT132" s="43"/>
      <c r="ETU132" s="43"/>
      <c r="ETV132" s="43"/>
      <c r="ETW132" s="43"/>
      <c r="ETX132" s="43"/>
      <c r="ETY132" s="43"/>
      <c r="ETZ132" s="43"/>
      <c r="EUA132" s="43"/>
      <c r="EUB132" s="43"/>
      <c r="EUC132" s="43"/>
      <c r="EUD132" s="43"/>
      <c r="EUE132" s="43"/>
      <c r="EUF132" s="43"/>
      <c r="EUG132" s="43"/>
      <c r="EUH132" s="43"/>
      <c r="EUI132" s="43"/>
      <c r="EUJ132" s="43"/>
      <c r="EUK132" s="43"/>
      <c r="EUL132" s="43"/>
      <c r="EUM132" s="43"/>
      <c r="EUN132" s="43"/>
      <c r="EUO132" s="43"/>
      <c r="EUP132" s="43"/>
      <c r="EUQ132" s="43"/>
      <c r="EUR132" s="43"/>
      <c r="EUS132" s="43"/>
      <c r="EUT132" s="43"/>
      <c r="EUU132" s="43"/>
      <c r="EUV132" s="43"/>
      <c r="EUW132" s="43"/>
      <c r="EUX132" s="43"/>
      <c r="EUY132" s="43"/>
      <c r="EUZ132" s="43"/>
      <c r="EVA132" s="43"/>
      <c r="EVB132" s="43"/>
      <c r="EVC132" s="43"/>
      <c r="EVD132" s="43"/>
      <c r="EVE132" s="43"/>
      <c r="EVF132" s="43"/>
      <c r="EVG132" s="43"/>
      <c r="EVH132" s="43"/>
      <c r="EVI132" s="43"/>
      <c r="EVJ132" s="43"/>
      <c r="EVK132" s="43"/>
      <c r="EVL132" s="43"/>
      <c r="EVM132" s="43"/>
      <c r="EVN132" s="43"/>
      <c r="EVO132" s="43"/>
      <c r="EVP132" s="43"/>
      <c r="EVQ132" s="43"/>
      <c r="EVR132" s="43"/>
      <c r="EVS132" s="43"/>
      <c r="EVT132" s="43"/>
      <c r="EVU132" s="43"/>
      <c r="EVV132" s="43"/>
      <c r="EVW132" s="43"/>
      <c r="EVX132" s="43"/>
      <c r="EVY132" s="43"/>
      <c r="EVZ132" s="43"/>
      <c r="EWA132" s="43"/>
      <c r="EWB132" s="43"/>
      <c r="EWC132" s="43"/>
      <c r="EWD132" s="43"/>
      <c r="EWE132" s="43"/>
      <c r="EWF132" s="43"/>
      <c r="EWG132" s="43"/>
      <c r="EWH132" s="43"/>
      <c r="EWI132" s="43"/>
      <c r="EWJ132" s="43"/>
      <c r="EWK132" s="43"/>
      <c r="EWL132" s="43"/>
      <c r="EWM132" s="43"/>
      <c r="EWN132" s="43"/>
      <c r="EWO132" s="43"/>
      <c r="EWP132" s="43"/>
      <c r="EWQ132" s="43"/>
      <c r="EWR132" s="43"/>
      <c r="EWS132" s="43"/>
      <c r="EWT132" s="43"/>
      <c r="EWU132" s="43"/>
      <c r="EWV132" s="43"/>
      <c r="EWW132" s="43"/>
      <c r="EWX132" s="43"/>
      <c r="EWY132" s="43"/>
      <c r="EWZ132" s="43"/>
      <c r="EXA132" s="43"/>
      <c r="EXB132" s="43"/>
      <c r="EXC132" s="43"/>
      <c r="EXD132" s="43"/>
      <c r="EXE132" s="43"/>
      <c r="EXF132" s="43"/>
      <c r="EXG132" s="43"/>
      <c r="EXH132" s="43"/>
      <c r="EXI132" s="43"/>
      <c r="EXJ132" s="43"/>
      <c r="EXK132" s="43"/>
      <c r="EXL132" s="43"/>
      <c r="EXM132" s="43"/>
      <c r="EXN132" s="43"/>
      <c r="EXO132" s="43"/>
      <c r="EXP132" s="43"/>
      <c r="EXQ132" s="43"/>
      <c r="EXR132" s="43"/>
      <c r="EXS132" s="43"/>
      <c r="EXT132" s="43"/>
      <c r="EXU132" s="43"/>
      <c r="EXV132" s="43"/>
      <c r="EXW132" s="43"/>
      <c r="EXX132" s="43"/>
      <c r="EXY132" s="43"/>
      <c r="EXZ132" s="43"/>
      <c r="EYA132" s="43"/>
      <c r="EYB132" s="43"/>
      <c r="EYC132" s="43"/>
      <c r="EYD132" s="43"/>
      <c r="EYE132" s="43"/>
      <c r="EYF132" s="43"/>
      <c r="EYG132" s="43"/>
      <c r="EYH132" s="43"/>
      <c r="EYI132" s="43"/>
      <c r="EYJ132" s="43"/>
      <c r="EYK132" s="43"/>
      <c r="EYL132" s="43"/>
      <c r="EYM132" s="43"/>
      <c r="EYN132" s="43"/>
      <c r="EYO132" s="43"/>
      <c r="EYP132" s="43"/>
      <c r="EYQ132" s="43"/>
      <c r="EYR132" s="43"/>
      <c r="EYS132" s="43"/>
      <c r="EYT132" s="43"/>
      <c r="EYU132" s="43"/>
      <c r="EYV132" s="43"/>
      <c r="EYW132" s="43"/>
      <c r="EYX132" s="43"/>
      <c r="EYY132" s="43"/>
      <c r="EYZ132" s="43"/>
      <c r="EZA132" s="43"/>
      <c r="EZB132" s="43"/>
      <c r="EZC132" s="43"/>
      <c r="EZD132" s="43"/>
      <c r="EZE132" s="43"/>
      <c r="EZF132" s="43"/>
      <c r="EZG132" s="43"/>
      <c r="EZH132" s="43"/>
      <c r="EZI132" s="43"/>
      <c r="EZJ132" s="43"/>
      <c r="EZK132" s="43"/>
      <c r="EZL132" s="43"/>
      <c r="EZM132" s="43"/>
      <c r="EZN132" s="43"/>
      <c r="EZO132" s="43"/>
      <c r="EZP132" s="43"/>
      <c r="EZQ132" s="43"/>
      <c r="EZR132" s="43"/>
      <c r="EZS132" s="43"/>
      <c r="EZT132" s="43"/>
      <c r="EZU132" s="43"/>
      <c r="EZV132" s="43"/>
      <c r="EZW132" s="43"/>
      <c r="EZX132" s="43"/>
      <c r="EZY132" s="43"/>
      <c r="EZZ132" s="43"/>
      <c r="FAA132" s="43"/>
      <c r="FAB132" s="43"/>
      <c r="FAC132" s="43"/>
      <c r="FAD132" s="43"/>
      <c r="FAE132" s="43"/>
      <c r="FAF132" s="43"/>
      <c r="FAG132" s="43"/>
      <c r="FAH132" s="43"/>
      <c r="FAI132" s="43"/>
      <c r="FAJ132" s="43"/>
      <c r="FAK132" s="43"/>
      <c r="FAL132" s="43"/>
      <c r="FAM132" s="43"/>
      <c r="FAN132" s="43"/>
      <c r="FAO132" s="43"/>
      <c r="FAP132" s="43"/>
      <c r="FAQ132" s="43"/>
      <c r="FAR132" s="43"/>
      <c r="FAS132" s="43"/>
      <c r="FAT132" s="43"/>
      <c r="FAU132" s="43"/>
      <c r="FAV132" s="43"/>
      <c r="FAW132" s="43"/>
      <c r="FAX132" s="43"/>
      <c r="FAY132" s="43"/>
      <c r="FAZ132" s="43"/>
      <c r="FBA132" s="43"/>
      <c r="FBB132" s="43"/>
      <c r="FBC132" s="43"/>
      <c r="FBD132" s="43"/>
      <c r="FBE132" s="43"/>
      <c r="FBF132" s="43"/>
      <c r="FBG132" s="43"/>
      <c r="FBH132" s="43"/>
      <c r="FBI132" s="43"/>
      <c r="FBJ132" s="43"/>
      <c r="FBK132" s="43"/>
      <c r="FBL132" s="43"/>
      <c r="FBM132" s="43"/>
      <c r="FBN132" s="43"/>
      <c r="FBO132" s="43"/>
      <c r="FBP132" s="43"/>
      <c r="FBQ132" s="43"/>
      <c r="FBR132" s="43"/>
      <c r="FBS132" s="43"/>
      <c r="FBT132" s="43"/>
      <c r="FBU132" s="43"/>
      <c r="FBV132" s="43"/>
      <c r="FBW132" s="43"/>
      <c r="FBX132" s="43"/>
      <c r="FBY132" s="43"/>
      <c r="FBZ132" s="43"/>
      <c r="FCA132" s="43"/>
      <c r="FCB132" s="43"/>
      <c r="FCC132" s="43"/>
      <c r="FCD132" s="43"/>
      <c r="FCE132" s="43"/>
      <c r="FCF132" s="43"/>
      <c r="FCG132" s="43"/>
      <c r="FCH132" s="43"/>
      <c r="FCI132" s="43"/>
      <c r="FCJ132" s="43"/>
      <c r="FCK132" s="43"/>
      <c r="FCL132" s="43"/>
      <c r="FCM132" s="43"/>
      <c r="FCN132" s="43"/>
      <c r="FCO132" s="43"/>
      <c r="FCP132" s="43"/>
      <c r="FCQ132" s="43"/>
      <c r="FCR132" s="43"/>
      <c r="FCS132" s="43"/>
      <c r="FCT132" s="43"/>
      <c r="FCU132" s="43"/>
      <c r="FCV132" s="43"/>
      <c r="FCW132" s="43"/>
      <c r="FCX132" s="43"/>
      <c r="FCY132" s="43"/>
      <c r="FCZ132" s="43"/>
      <c r="FDA132" s="43"/>
      <c r="FDB132" s="43"/>
      <c r="FDC132" s="43"/>
      <c r="FDD132" s="43"/>
      <c r="FDE132" s="43"/>
      <c r="FDF132" s="43"/>
      <c r="FDG132" s="43"/>
      <c r="FDH132" s="43"/>
      <c r="FDI132" s="43"/>
      <c r="FDJ132" s="43"/>
      <c r="FDK132" s="43"/>
      <c r="FDL132" s="43"/>
      <c r="FDM132" s="43"/>
      <c r="FDN132" s="43"/>
      <c r="FDO132" s="43"/>
      <c r="FDP132" s="43"/>
      <c r="FDQ132" s="43"/>
      <c r="FDR132" s="43"/>
      <c r="FDS132" s="43"/>
      <c r="FDT132" s="43"/>
      <c r="FDU132" s="43"/>
      <c r="FDV132" s="43"/>
      <c r="FDW132" s="43"/>
      <c r="FDX132" s="43"/>
      <c r="FDY132" s="43"/>
      <c r="FDZ132" s="43"/>
      <c r="FEA132" s="43"/>
      <c r="FEB132" s="43"/>
      <c r="FEC132" s="43"/>
      <c r="FED132" s="43"/>
      <c r="FEE132" s="43"/>
      <c r="FEF132" s="43"/>
      <c r="FEG132" s="43"/>
      <c r="FEH132" s="43"/>
      <c r="FEI132" s="43"/>
      <c r="FEJ132" s="43"/>
      <c r="FEK132" s="43"/>
      <c r="FEL132" s="43"/>
      <c r="FEM132" s="43"/>
      <c r="FEN132" s="43"/>
      <c r="FEO132" s="43"/>
      <c r="FEP132" s="43"/>
      <c r="FEQ132" s="43"/>
      <c r="FER132" s="43"/>
      <c r="FES132" s="43"/>
      <c r="FET132" s="43"/>
      <c r="FEU132" s="43"/>
      <c r="FEV132" s="43"/>
      <c r="FEW132" s="43"/>
      <c r="FEX132" s="43"/>
      <c r="FEY132" s="43"/>
      <c r="FEZ132" s="43"/>
      <c r="FFA132" s="43"/>
      <c r="FFB132" s="43"/>
      <c r="FFC132" s="43"/>
      <c r="FFD132" s="43"/>
      <c r="FFE132" s="43"/>
      <c r="FFF132" s="43"/>
      <c r="FFG132" s="43"/>
      <c r="FFH132" s="43"/>
      <c r="FFI132" s="43"/>
      <c r="FFJ132" s="43"/>
      <c r="FFK132" s="43"/>
      <c r="FFL132" s="43"/>
      <c r="FFM132" s="43"/>
      <c r="FFN132" s="43"/>
      <c r="FFO132" s="43"/>
      <c r="FFP132" s="43"/>
      <c r="FFQ132" s="43"/>
      <c r="FFR132" s="43"/>
      <c r="FFS132" s="43"/>
      <c r="FFT132" s="43"/>
      <c r="FFU132" s="43"/>
      <c r="FFV132" s="43"/>
      <c r="FFW132" s="43"/>
      <c r="FFX132" s="43"/>
      <c r="FFY132" s="43"/>
      <c r="FFZ132" s="43"/>
      <c r="FGA132" s="43"/>
      <c r="FGB132" s="43"/>
      <c r="FGC132" s="43"/>
      <c r="FGD132" s="43"/>
      <c r="FGE132" s="43"/>
      <c r="FGF132" s="43"/>
      <c r="FGG132" s="43"/>
      <c r="FGH132" s="43"/>
      <c r="FGI132" s="43"/>
      <c r="FGJ132" s="43"/>
      <c r="FGK132" s="43"/>
      <c r="FGL132" s="43"/>
      <c r="FGM132" s="43"/>
      <c r="FGN132" s="43"/>
      <c r="FGO132" s="43"/>
      <c r="FGP132" s="43"/>
      <c r="FGQ132" s="43"/>
      <c r="FGR132" s="43"/>
      <c r="FGS132" s="43"/>
      <c r="FGT132" s="43"/>
      <c r="FGU132" s="43"/>
      <c r="FGV132" s="43"/>
      <c r="FGW132" s="43"/>
      <c r="FGX132" s="43"/>
      <c r="FGY132" s="43"/>
      <c r="FGZ132" s="43"/>
      <c r="FHA132" s="43"/>
      <c r="FHB132" s="43"/>
      <c r="FHC132" s="43"/>
      <c r="FHD132" s="43"/>
      <c r="FHE132" s="43"/>
      <c r="FHF132" s="43"/>
      <c r="FHG132" s="43"/>
      <c r="FHH132" s="43"/>
      <c r="FHI132" s="43"/>
      <c r="FHJ132" s="43"/>
      <c r="FHK132" s="43"/>
      <c r="FHL132" s="43"/>
      <c r="FHM132" s="43"/>
      <c r="FHN132" s="43"/>
      <c r="FHO132" s="43"/>
      <c r="FHP132" s="43"/>
      <c r="FHQ132" s="43"/>
      <c r="FHR132" s="43"/>
      <c r="FHS132" s="43"/>
      <c r="FHT132" s="43"/>
      <c r="FHU132" s="43"/>
      <c r="FHV132" s="43"/>
      <c r="FHW132" s="43"/>
      <c r="FHX132" s="43"/>
      <c r="FHY132" s="43"/>
      <c r="FHZ132" s="43"/>
      <c r="FIA132" s="43"/>
      <c r="FIB132" s="43"/>
      <c r="FIC132" s="43"/>
      <c r="FID132" s="43"/>
      <c r="FIE132" s="43"/>
      <c r="FIF132" s="43"/>
      <c r="FIG132" s="43"/>
      <c r="FIH132" s="43"/>
      <c r="FII132" s="43"/>
      <c r="FIJ132" s="43"/>
      <c r="FIK132" s="43"/>
      <c r="FIL132" s="43"/>
      <c r="FIM132" s="43"/>
      <c r="FIN132" s="43"/>
      <c r="FIO132" s="43"/>
      <c r="FIP132" s="43"/>
      <c r="FIQ132" s="43"/>
      <c r="FIR132" s="43"/>
      <c r="FIS132" s="43"/>
      <c r="FIT132" s="43"/>
      <c r="FIU132" s="43"/>
      <c r="FIV132" s="43"/>
      <c r="FIW132" s="43"/>
      <c r="FIX132" s="43"/>
      <c r="FIY132" s="43"/>
      <c r="FIZ132" s="43"/>
      <c r="FJA132" s="43"/>
      <c r="FJB132" s="43"/>
      <c r="FJC132" s="43"/>
      <c r="FJD132" s="43"/>
      <c r="FJE132" s="43"/>
      <c r="FJF132" s="43"/>
      <c r="FJG132" s="43"/>
      <c r="FJH132" s="43"/>
      <c r="FJI132" s="43"/>
      <c r="FJJ132" s="43"/>
      <c r="FJK132" s="43"/>
      <c r="FJL132" s="43"/>
      <c r="FJM132" s="43"/>
      <c r="FJN132" s="43"/>
      <c r="FJO132" s="43"/>
      <c r="FJP132" s="43"/>
      <c r="FJQ132" s="43"/>
      <c r="FJR132" s="43"/>
      <c r="FJS132" s="43"/>
      <c r="FJT132" s="43"/>
      <c r="FJU132" s="43"/>
      <c r="FJV132" s="43"/>
      <c r="FJW132" s="43"/>
      <c r="FJX132" s="43"/>
      <c r="FJY132" s="43"/>
      <c r="FJZ132" s="43"/>
      <c r="FKA132" s="43"/>
      <c r="FKB132" s="43"/>
      <c r="FKC132" s="43"/>
      <c r="FKD132" s="43"/>
      <c r="FKE132" s="43"/>
      <c r="FKF132" s="43"/>
      <c r="FKG132" s="43"/>
      <c r="FKH132" s="43"/>
      <c r="FKI132" s="43"/>
      <c r="FKJ132" s="43"/>
      <c r="FKK132" s="43"/>
      <c r="FKL132" s="43"/>
      <c r="FKM132" s="43"/>
      <c r="FKN132" s="43"/>
      <c r="FKO132" s="43"/>
      <c r="FKP132" s="43"/>
      <c r="FKQ132" s="43"/>
      <c r="FKR132" s="43"/>
      <c r="FKS132" s="43"/>
      <c r="FKT132" s="43"/>
      <c r="FKU132" s="43"/>
      <c r="FKV132" s="43"/>
      <c r="FKW132" s="43"/>
      <c r="FKX132" s="43"/>
      <c r="FKY132" s="43"/>
      <c r="FKZ132" s="43"/>
      <c r="FLA132" s="43"/>
      <c r="FLB132" s="43"/>
      <c r="FLC132" s="43"/>
      <c r="FLD132" s="43"/>
      <c r="FLE132" s="43"/>
      <c r="FLF132" s="43"/>
      <c r="FLG132" s="43"/>
      <c r="FLH132" s="43"/>
      <c r="FLI132" s="43"/>
      <c r="FLJ132" s="43"/>
      <c r="FLK132" s="43"/>
      <c r="FLL132" s="43"/>
      <c r="FLM132" s="43"/>
      <c r="FLN132" s="43"/>
      <c r="FLO132" s="43"/>
      <c r="FLP132" s="43"/>
      <c r="FLQ132" s="43"/>
      <c r="FLR132" s="43"/>
      <c r="FLS132" s="43"/>
      <c r="FLT132" s="43"/>
      <c r="FLU132" s="43"/>
      <c r="FLV132" s="43"/>
      <c r="FLW132" s="43"/>
      <c r="FLX132" s="43"/>
      <c r="FLY132" s="43"/>
      <c r="FLZ132" s="43"/>
      <c r="FMA132" s="43"/>
      <c r="FMB132" s="43"/>
      <c r="FMC132" s="43"/>
      <c r="FMD132" s="43"/>
      <c r="FME132" s="43"/>
      <c r="FMF132" s="43"/>
      <c r="FMG132" s="43"/>
      <c r="FMH132" s="43"/>
      <c r="FMI132" s="43"/>
      <c r="FMJ132" s="43"/>
      <c r="FMK132" s="43"/>
      <c r="FML132" s="43"/>
      <c r="FMM132" s="43"/>
      <c r="FMN132" s="43"/>
      <c r="FMO132" s="43"/>
      <c r="FMP132" s="43"/>
      <c r="FMQ132" s="43"/>
      <c r="FMR132" s="43"/>
      <c r="FMS132" s="43"/>
      <c r="FMT132" s="43"/>
      <c r="FMU132" s="43"/>
      <c r="FMV132" s="43"/>
      <c r="FMW132" s="43"/>
      <c r="FMX132" s="43"/>
      <c r="FMY132" s="43"/>
      <c r="FMZ132" s="43"/>
      <c r="FNA132" s="43"/>
      <c r="FNB132" s="43"/>
      <c r="FNC132" s="43"/>
      <c r="FND132" s="43"/>
      <c r="FNE132" s="43"/>
      <c r="FNF132" s="43"/>
      <c r="FNG132" s="43"/>
      <c r="FNH132" s="43"/>
      <c r="FNI132" s="43"/>
      <c r="FNJ132" s="43"/>
      <c r="FNK132" s="43"/>
      <c r="FNL132" s="43"/>
      <c r="FNM132" s="43"/>
      <c r="FNN132" s="43"/>
      <c r="FNO132" s="43"/>
      <c r="FNP132" s="43"/>
      <c r="FNQ132" s="43"/>
      <c r="FNR132" s="43"/>
      <c r="FNS132" s="43"/>
      <c r="FNT132" s="43"/>
      <c r="FNU132" s="43"/>
      <c r="FNV132" s="43"/>
      <c r="FNW132" s="43"/>
      <c r="FNX132" s="43"/>
      <c r="FNY132" s="43"/>
      <c r="FNZ132" s="43"/>
      <c r="FOA132" s="43"/>
      <c r="FOB132" s="43"/>
      <c r="FOC132" s="43"/>
      <c r="FOD132" s="43"/>
      <c r="FOE132" s="43"/>
      <c r="FOF132" s="43"/>
      <c r="FOG132" s="43"/>
      <c r="FOH132" s="43"/>
      <c r="FOI132" s="43"/>
      <c r="FOJ132" s="43"/>
      <c r="FOK132" s="43"/>
      <c r="FOL132" s="43"/>
      <c r="FOM132" s="43"/>
      <c r="FON132" s="43"/>
      <c r="FOO132" s="43"/>
      <c r="FOP132" s="43"/>
      <c r="FOQ132" s="43"/>
      <c r="FOR132" s="43"/>
      <c r="FOS132" s="43"/>
      <c r="FOT132" s="43"/>
      <c r="FOU132" s="43"/>
      <c r="FOV132" s="43"/>
      <c r="FOW132" s="43"/>
      <c r="FOX132" s="43"/>
      <c r="FOY132" s="43"/>
      <c r="FOZ132" s="43"/>
      <c r="FPA132" s="43"/>
      <c r="FPB132" s="43"/>
      <c r="FPC132" s="43"/>
      <c r="FPD132" s="43"/>
      <c r="FPE132" s="43"/>
      <c r="FPF132" s="43"/>
      <c r="FPG132" s="43"/>
      <c r="FPH132" s="43"/>
      <c r="FPI132" s="43"/>
      <c r="FPJ132" s="43"/>
      <c r="FPK132" s="43"/>
      <c r="FPL132" s="43"/>
      <c r="FPM132" s="43"/>
      <c r="FPN132" s="43"/>
      <c r="FPO132" s="43"/>
      <c r="FPP132" s="43"/>
      <c r="FPQ132" s="43"/>
      <c r="FPR132" s="43"/>
      <c r="FPS132" s="43"/>
      <c r="FPT132" s="43"/>
      <c r="FPU132" s="43"/>
      <c r="FPV132" s="43"/>
      <c r="FPW132" s="43"/>
      <c r="FPX132" s="43"/>
      <c r="FPY132" s="43"/>
      <c r="FPZ132" s="43"/>
      <c r="FQA132" s="43"/>
      <c r="FQB132" s="43"/>
      <c r="FQC132" s="43"/>
      <c r="FQD132" s="43"/>
      <c r="FQE132" s="43"/>
      <c r="FQF132" s="43"/>
      <c r="FQG132" s="43"/>
      <c r="FQH132" s="43"/>
      <c r="FQI132" s="43"/>
      <c r="FQJ132" s="43"/>
      <c r="FQK132" s="43"/>
      <c r="FQL132" s="43"/>
      <c r="FQM132" s="43"/>
      <c r="FQN132" s="43"/>
      <c r="FQO132" s="43"/>
      <c r="FQP132" s="43"/>
      <c r="FQQ132" s="43"/>
      <c r="FQR132" s="43"/>
      <c r="FQS132" s="43"/>
      <c r="FQT132" s="43"/>
      <c r="FQU132" s="43"/>
      <c r="FQV132" s="43"/>
      <c r="FQW132" s="43"/>
      <c r="FQX132" s="43"/>
      <c r="FQY132" s="43"/>
      <c r="FQZ132" s="43"/>
      <c r="FRA132" s="43"/>
      <c r="FRB132" s="43"/>
      <c r="FRC132" s="43"/>
      <c r="FRD132" s="43"/>
      <c r="FRE132" s="43"/>
      <c r="FRF132" s="43"/>
      <c r="FRG132" s="43"/>
      <c r="FRH132" s="43"/>
      <c r="FRI132" s="43"/>
      <c r="FRJ132" s="43"/>
      <c r="FRK132" s="43"/>
      <c r="FRL132" s="43"/>
      <c r="FRM132" s="43"/>
      <c r="FRN132" s="43"/>
      <c r="FRO132" s="43"/>
      <c r="FRP132" s="43"/>
      <c r="FRQ132" s="43"/>
      <c r="FRR132" s="43"/>
      <c r="FRS132" s="43"/>
      <c r="FRT132" s="43"/>
      <c r="FRU132" s="43"/>
      <c r="FRV132" s="43"/>
      <c r="FRW132" s="43"/>
      <c r="FRX132" s="43"/>
      <c r="FRY132" s="43"/>
      <c r="FRZ132" s="43"/>
      <c r="FSA132" s="43"/>
      <c r="FSB132" s="43"/>
      <c r="FSC132" s="43"/>
      <c r="FSD132" s="43"/>
      <c r="FSE132" s="43"/>
      <c r="FSF132" s="43"/>
      <c r="FSG132" s="43"/>
      <c r="FSH132" s="43"/>
      <c r="FSI132" s="43"/>
      <c r="FSJ132" s="43"/>
      <c r="FSK132" s="43"/>
      <c r="FSL132" s="43"/>
      <c r="FSM132" s="43"/>
      <c r="FSN132" s="43"/>
      <c r="FSO132" s="43"/>
      <c r="FSP132" s="43"/>
      <c r="FSQ132" s="43"/>
      <c r="FSR132" s="43"/>
      <c r="FSS132" s="43"/>
      <c r="FST132" s="43"/>
      <c r="FSU132" s="43"/>
      <c r="FSV132" s="43"/>
      <c r="FSW132" s="43"/>
      <c r="FSX132" s="43"/>
      <c r="FSY132" s="43"/>
      <c r="FSZ132" s="43"/>
      <c r="FTA132" s="43"/>
      <c r="FTB132" s="43"/>
      <c r="FTC132" s="43"/>
      <c r="FTD132" s="43"/>
      <c r="FTE132" s="43"/>
      <c r="FTF132" s="43"/>
      <c r="FTG132" s="43"/>
      <c r="FTH132" s="43"/>
      <c r="FTI132" s="43"/>
      <c r="FTJ132" s="43"/>
      <c r="FTK132" s="43"/>
      <c r="FTL132" s="43"/>
      <c r="FTM132" s="43"/>
      <c r="FTN132" s="43"/>
      <c r="FTO132" s="43"/>
      <c r="FTP132" s="43"/>
      <c r="FTQ132" s="43"/>
      <c r="FTR132" s="43"/>
      <c r="FTS132" s="43"/>
      <c r="FTT132" s="43"/>
      <c r="FTU132" s="43"/>
      <c r="FTV132" s="43"/>
      <c r="FTW132" s="43"/>
      <c r="FTX132" s="43"/>
      <c r="FTY132" s="43"/>
      <c r="FTZ132" s="43"/>
      <c r="FUA132" s="43"/>
      <c r="FUB132" s="43"/>
      <c r="FUC132" s="43"/>
      <c r="FUD132" s="43"/>
      <c r="FUE132" s="43"/>
      <c r="FUF132" s="43"/>
      <c r="FUG132" s="43"/>
      <c r="FUH132" s="43"/>
      <c r="FUI132" s="43"/>
      <c r="FUJ132" s="43"/>
      <c r="FUK132" s="43"/>
      <c r="FUL132" s="43"/>
      <c r="FUM132" s="43"/>
      <c r="FUN132" s="43"/>
      <c r="FUO132" s="43"/>
      <c r="FUP132" s="43"/>
      <c r="FUQ132" s="43"/>
      <c r="FUR132" s="43"/>
      <c r="FUS132" s="43"/>
      <c r="FUT132" s="43"/>
      <c r="FUU132" s="43"/>
      <c r="FUV132" s="43"/>
      <c r="FUW132" s="43"/>
      <c r="FUX132" s="43"/>
      <c r="FUY132" s="43"/>
      <c r="FUZ132" s="43"/>
      <c r="FVA132" s="43"/>
      <c r="FVB132" s="43"/>
      <c r="FVC132" s="43"/>
      <c r="FVD132" s="43"/>
      <c r="FVE132" s="43"/>
      <c r="FVF132" s="43"/>
      <c r="FVG132" s="43"/>
      <c r="FVH132" s="43"/>
      <c r="FVI132" s="43"/>
      <c r="FVJ132" s="43"/>
      <c r="FVK132" s="43"/>
      <c r="FVL132" s="43"/>
      <c r="FVM132" s="43"/>
      <c r="FVN132" s="43"/>
      <c r="FVO132" s="43"/>
      <c r="FVP132" s="43"/>
      <c r="FVQ132" s="43"/>
      <c r="FVR132" s="43"/>
      <c r="FVS132" s="43"/>
      <c r="FVT132" s="43"/>
      <c r="FVU132" s="43"/>
      <c r="FVV132" s="43"/>
      <c r="FVW132" s="43"/>
      <c r="FVX132" s="43"/>
      <c r="FVY132" s="43"/>
      <c r="FVZ132" s="43"/>
      <c r="FWA132" s="43"/>
      <c r="FWB132" s="43"/>
      <c r="FWC132" s="43"/>
      <c r="FWD132" s="43"/>
      <c r="FWE132" s="43"/>
      <c r="FWF132" s="43"/>
      <c r="FWG132" s="43"/>
      <c r="FWH132" s="43"/>
      <c r="FWI132" s="43"/>
      <c r="FWJ132" s="43"/>
      <c r="FWK132" s="43"/>
      <c r="FWL132" s="43"/>
      <c r="FWM132" s="43"/>
      <c r="FWN132" s="43"/>
      <c r="FWO132" s="43"/>
      <c r="FWP132" s="43"/>
      <c r="FWQ132" s="43"/>
      <c r="FWR132" s="43"/>
      <c r="FWS132" s="43"/>
      <c r="FWT132" s="43"/>
      <c r="FWU132" s="43"/>
      <c r="FWV132" s="43"/>
      <c r="FWW132" s="43"/>
      <c r="FWX132" s="43"/>
      <c r="FWY132" s="43"/>
      <c r="FWZ132" s="43"/>
      <c r="FXA132" s="43"/>
      <c r="FXB132" s="43"/>
      <c r="FXC132" s="43"/>
      <c r="FXD132" s="43"/>
      <c r="FXE132" s="43"/>
      <c r="FXF132" s="43"/>
      <c r="FXG132" s="43"/>
      <c r="FXH132" s="43"/>
      <c r="FXI132" s="43"/>
      <c r="FXJ132" s="43"/>
      <c r="FXK132" s="43"/>
      <c r="FXL132" s="43"/>
      <c r="FXM132" s="43"/>
      <c r="FXN132" s="43"/>
      <c r="FXO132" s="43"/>
      <c r="FXP132" s="43"/>
      <c r="FXQ132" s="43"/>
      <c r="FXR132" s="43"/>
      <c r="FXS132" s="43"/>
      <c r="FXT132" s="43"/>
      <c r="FXU132" s="43"/>
      <c r="FXV132" s="43"/>
      <c r="FXW132" s="43"/>
      <c r="FXX132" s="43"/>
      <c r="FXY132" s="43"/>
      <c r="FXZ132" s="43"/>
      <c r="FYA132" s="43"/>
      <c r="FYB132" s="43"/>
      <c r="FYC132" s="43"/>
      <c r="FYD132" s="43"/>
      <c r="FYE132" s="43"/>
      <c r="FYF132" s="43"/>
      <c r="FYG132" s="43"/>
      <c r="FYH132" s="43"/>
      <c r="FYI132" s="43"/>
      <c r="FYJ132" s="43"/>
      <c r="FYK132" s="43"/>
      <c r="FYL132" s="43"/>
      <c r="FYM132" s="43"/>
      <c r="FYN132" s="43"/>
      <c r="FYO132" s="43"/>
      <c r="FYP132" s="43"/>
      <c r="FYQ132" s="43"/>
      <c r="FYR132" s="43"/>
      <c r="FYS132" s="43"/>
      <c r="FYT132" s="43"/>
      <c r="FYU132" s="43"/>
      <c r="FYV132" s="43"/>
      <c r="FYW132" s="43"/>
      <c r="FYX132" s="43"/>
      <c r="FYY132" s="43"/>
      <c r="FYZ132" s="43"/>
      <c r="FZA132" s="43"/>
      <c r="FZB132" s="43"/>
      <c r="FZC132" s="43"/>
      <c r="FZD132" s="43"/>
      <c r="FZE132" s="43"/>
      <c r="FZF132" s="43"/>
      <c r="FZG132" s="43"/>
      <c r="FZH132" s="43"/>
      <c r="FZI132" s="43"/>
      <c r="FZJ132" s="43"/>
      <c r="FZK132" s="43"/>
      <c r="FZL132" s="43"/>
      <c r="FZM132" s="43"/>
      <c r="FZN132" s="43"/>
      <c r="FZO132" s="43"/>
      <c r="FZP132" s="43"/>
      <c r="FZQ132" s="43"/>
      <c r="FZR132" s="43"/>
      <c r="FZS132" s="43"/>
      <c r="FZT132" s="43"/>
      <c r="FZU132" s="43"/>
      <c r="FZV132" s="43"/>
      <c r="FZW132" s="43"/>
      <c r="FZX132" s="43"/>
      <c r="FZY132" s="43"/>
      <c r="FZZ132" s="43"/>
      <c r="GAA132" s="43"/>
      <c r="GAB132" s="43"/>
      <c r="GAC132" s="43"/>
      <c r="GAD132" s="43"/>
      <c r="GAE132" s="43"/>
      <c r="GAF132" s="43"/>
      <c r="GAG132" s="43"/>
      <c r="GAH132" s="43"/>
      <c r="GAI132" s="43"/>
      <c r="GAJ132" s="43"/>
      <c r="GAK132" s="43"/>
      <c r="GAL132" s="43"/>
      <c r="GAM132" s="43"/>
      <c r="GAN132" s="43"/>
      <c r="GAO132" s="43"/>
      <c r="GAP132" s="43"/>
      <c r="GAQ132" s="43"/>
      <c r="GAR132" s="43"/>
      <c r="GAS132" s="43"/>
      <c r="GAT132" s="43"/>
      <c r="GAU132" s="43"/>
      <c r="GAV132" s="43"/>
      <c r="GAW132" s="43"/>
      <c r="GAX132" s="43"/>
      <c r="GAY132" s="43"/>
      <c r="GAZ132" s="43"/>
      <c r="GBA132" s="43"/>
      <c r="GBB132" s="43"/>
      <c r="GBC132" s="43"/>
      <c r="GBD132" s="43"/>
      <c r="GBE132" s="43"/>
      <c r="GBF132" s="43"/>
      <c r="GBG132" s="43"/>
      <c r="GBH132" s="43"/>
      <c r="GBI132" s="43"/>
      <c r="GBJ132" s="43"/>
      <c r="GBK132" s="43"/>
      <c r="GBL132" s="43"/>
      <c r="GBM132" s="43"/>
      <c r="GBN132" s="43"/>
      <c r="GBO132" s="43"/>
      <c r="GBP132" s="43"/>
      <c r="GBQ132" s="43"/>
      <c r="GBR132" s="43"/>
      <c r="GBS132" s="43"/>
      <c r="GBT132" s="43"/>
      <c r="GBU132" s="43"/>
      <c r="GBV132" s="43"/>
      <c r="GBW132" s="43"/>
      <c r="GBX132" s="43"/>
      <c r="GBY132" s="43"/>
      <c r="GBZ132" s="43"/>
      <c r="GCA132" s="43"/>
      <c r="GCB132" s="43"/>
      <c r="GCC132" s="43"/>
      <c r="GCD132" s="43"/>
      <c r="GCE132" s="43"/>
      <c r="GCF132" s="43"/>
      <c r="GCG132" s="43"/>
      <c r="GCH132" s="43"/>
      <c r="GCI132" s="43"/>
      <c r="GCJ132" s="43"/>
      <c r="GCK132" s="43"/>
      <c r="GCL132" s="43"/>
      <c r="GCM132" s="43"/>
      <c r="GCN132" s="43"/>
      <c r="GCO132" s="43"/>
      <c r="GCP132" s="43"/>
      <c r="GCQ132" s="43"/>
      <c r="GCR132" s="43"/>
      <c r="GCS132" s="43"/>
      <c r="GCT132" s="43"/>
      <c r="GCU132" s="43"/>
      <c r="GCV132" s="43"/>
      <c r="GCW132" s="43"/>
      <c r="GCX132" s="43"/>
      <c r="GCY132" s="43"/>
      <c r="GCZ132" s="43"/>
      <c r="GDA132" s="43"/>
      <c r="GDB132" s="43"/>
      <c r="GDC132" s="43"/>
      <c r="GDD132" s="43"/>
      <c r="GDE132" s="43"/>
      <c r="GDF132" s="43"/>
      <c r="GDG132" s="43"/>
      <c r="GDH132" s="43"/>
      <c r="GDI132" s="43"/>
      <c r="GDJ132" s="43"/>
      <c r="GDK132" s="43"/>
      <c r="GDL132" s="43"/>
      <c r="GDM132" s="43"/>
      <c r="GDN132" s="43"/>
      <c r="GDO132" s="43"/>
      <c r="GDP132" s="43"/>
      <c r="GDQ132" s="43"/>
      <c r="GDR132" s="43"/>
      <c r="GDS132" s="43"/>
      <c r="GDT132" s="43"/>
      <c r="GDU132" s="43"/>
      <c r="GDV132" s="43"/>
      <c r="GDW132" s="43"/>
      <c r="GDX132" s="43"/>
      <c r="GDY132" s="43"/>
      <c r="GDZ132" s="43"/>
      <c r="GEA132" s="43"/>
      <c r="GEB132" s="43"/>
      <c r="GEC132" s="43"/>
      <c r="GED132" s="43"/>
      <c r="GEE132" s="43"/>
      <c r="GEF132" s="43"/>
      <c r="GEG132" s="43"/>
      <c r="GEH132" s="43"/>
      <c r="GEI132" s="43"/>
      <c r="GEJ132" s="43"/>
      <c r="GEK132" s="43"/>
      <c r="GEL132" s="43"/>
      <c r="GEM132" s="43"/>
      <c r="GEN132" s="43"/>
      <c r="GEO132" s="43"/>
      <c r="GEP132" s="43"/>
      <c r="GEQ132" s="43"/>
      <c r="GER132" s="43"/>
      <c r="GES132" s="43"/>
      <c r="GET132" s="43"/>
      <c r="GEU132" s="43"/>
      <c r="GEV132" s="43"/>
      <c r="GEW132" s="43"/>
      <c r="GEX132" s="43"/>
      <c r="GEY132" s="43"/>
      <c r="GEZ132" s="43"/>
      <c r="GFA132" s="43"/>
      <c r="GFB132" s="43"/>
      <c r="GFC132" s="43"/>
      <c r="GFD132" s="43"/>
      <c r="GFE132" s="43"/>
      <c r="GFF132" s="43"/>
      <c r="GFG132" s="43"/>
      <c r="GFH132" s="43"/>
      <c r="GFI132" s="43"/>
      <c r="GFJ132" s="43"/>
      <c r="GFK132" s="43"/>
      <c r="GFL132" s="43"/>
      <c r="GFM132" s="43"/>
      <c r="GFN132" s="43"/>
      <c r="GFO132" s="43"/>
      <c r="GFP132" s="43"/>
      <c r="GFQ132" s="43"/>
      <c r="GFR132" s="43"/>
      <c r="GFS132" s="43"/>
      <c r="GFT132" s="43"/>
      <c r="GFU132" s="43"/>
      <c r="GFV132" s="43"/>
      <c r="GFW132" s="43"/>
      <c r="GFX132" s="43"/>
      <c r="GFY132" s="43"/>
      <c r="GFZ132" s="43"/>
      <c r="GGA132" s="43"/>
      <c r="GGB132" s="43"/>
      <c r="GGC132" s="43"/>
      <c r="GGD132" s="43"/>
      <c r="GGE132" s="43"/>
      <c r="GGF132" s="43"/>
      <c r="GGG132" s="43"/>
      <c r="GGH132" s="43"/>
      <c r="GGI132" s="43"/>
      <c r="GGJ132" s="43"/>
      <c r="GGK132" s="43"/>
      <c r="GGL132" s="43"/>
      <c r="GGM132" s="43"/>
      <c r="GGN132" s="43"/>
      <c r="GGO132" s="43"/>
      <c r="GGP132" s="43"/>
      <c r="GGQ132" s="43"/>
      <c r="GGR132" s="43"/>
      <c r="GGS132" s="43"/>
      <c r="GGT132" s="43"/>
      <c r="GGU132" s="43"/>
      <c r="GGV132" s="43"/>
      <c r="GGW132" s="43"/>
      <c r="GGX132" s="43"/>
      <c r="GGY132" s="43"/>
      <c r="GGZ132" s="43"/>
      <c r="GHA132" s="43"/>
      <c r="GHB132" s="43"/>
      <c r="GHC132" s="43"/>
      <c r="GHD132" s="43"/>
      <c r="GHE132" s="43"/>
      <c r="GHF132" s="43"/>
      <c r="GHG132" s="43"/>
      <c r="GHH132" s="43"/>
      <c r="GHI132" s="43"/>
      <c r="GHJ132" s="43"/>
      <c r="GHK132" s="43"/>
      <c r="GHL132" s="43"/>
      <c r="GHM132" s="43"/>
      <c r="GHN132" s="43"/>
      <c r="GHO132" s="43"/>
      <c r="GHP132" s="43"/>
      <c r="GHQ132" s="43"/>
      <c r="GHR132" s="43"/>
      <c r="GHS132" s="43"/>
      <c r="GHT132" s="43"/>
      <c r="GHU132" s="43"/>
      <c r="GHV132" s="43"/>
      <c r="GHW132" s="43"/>
      <c r="GHX132" s="43"/>
      <c r="GHY132" s="43"/>
      <c r="GHZ132" s="43"/>
      <c r="GIA132" s="43"/>
      <c r="GIB132" s="43"/>
      <c r="GIC132" s="43"/>
      <c r="GID132" s="43"/>
      <c r="GIE132" s="43"/>
      <c r="GIF132" s="43"/>
      <c r="GIG132" s="43"/>
      <c r="GIH132" s="43"/>
      <c r="GII132" s="43"/>
      <c r="GIJ132" s="43"/>
      <c r="GIK132" s="43"/>
      <c r="GIL132" s="43"/>
      <c r="GIM132" s="43"/>
      <c r="GIN132" s="43"/>
      <c r="GIO132" s="43"/>
      <c r="GIP132" s="43"/>
      <c r="GIQ132" s="43"/>
      <c r="GIR132" s="43"/>
      <c r="GIS132" s="43"/>
      <c r="GIT132" s="43"/>
      <c r="GIU132" s="43"/>
      <c r="GIV132" s="43"/>
      <c r="GIW132" s="43"/>
      <c r="GIX132" s="43"/>
      <c r="GIY132" s="43"/>
      <c r="GIZ132" s="43"/>
      <c r="GJA132" s="43"/>
      <c r="GJB132" s="43"/>
      <c r="GJC132" s="43"/>
      <c r="GJD132" s="43"/>
      <c r="GJE132" s="43"/>
      <c r="GJF132" s="43"/>
      <c r="GJG132" s="43"/>
      <c r="GJH132" s="43"/>
      <c r="GJI132" s="43"/>
      <c r="GJJ132" s="43"/>
      <c r="GJK132" s="43"/>
      <c r="GJL132" s="43"/>
      <c r="GJM132" s="43"/>
      <c r="GJN132" s="43"/>
      <c r="GJO132" s="43"/>
      <c r="GJP132" s="43"/>
      <c r="GJQ132" s="43"/>
      <c r="GJR132" s="43"/>
      <c r="GJS132" s="43"/>
      <c r="GJT132" s="43"/>
      <c r="GJU132" s="43"/>
      <c r="GJV132" s="43"/>
      <c r="GJW132" s="43"/>
      <c r="GJX132" s="43"/>
      <c r="GJY132" s="43"/>
      <c r="GJZ132" s="43"/>
      <c r="GKA132" s="43"/>
      <c r="GKB132" s="43"/>
      <c r="GKC132" s="43"/>
      <c r="GKD132" s="43"/>
      <c r="GKE132" s="43"/>
      <c r="GKF132" s="43"/>
      <c r="GKG132" s="43"/>
      <c r="GKH132" s="43"/>
      <c r="GKI132" s="43"/>
      <c r="GKJ132" s="43"/>
      <c r="GKK132" s="43"/>
      <c r="GKL132" s="43"/>
      <c r="GKM132" s="43"/>
      <c r="GKN132" s="43"/>
      <c r="GKO132" s="43"/>
      <c r="GKP132" s="43"/>
      <c r="GKQ132" s="43"/>
      <c r="GKR132" s="43"/>
      <c r="GKS132" s="43"/>
      <c r="GKT132" s="43"/>
      <c r="GKU132" s="43"/>
      <c r="GKV132" s="43"/>
      <c r="GKW132" s="43"/>
      <c r="GKX132" s="43"/>
      <c r="GKY132" s="43"/>
      <c r="GKZ132" s="43"/>
      <c r="GLA132" s="43"/>
      <c r="GLB132" s="43"/>
      <c r="GLC132" s="43"/>
      <c r="GLD132" s="43"/>
      <c r="GLE132" s="43"/>
      <c r="GLF132" s="43"/>
      <c r="GLG132" s="43"/>
      <c r="GLH132" s="43"/>
      <c r="GLI132" s="43"/>
      <c r="GLJ132" s="43"/>
      <c r="GLK132" s="43"/>
      <c r="GLL132" s="43"/>
      <c r="GLM132" s="43"/>
      <c r="GLN132" s="43"/>
      <c r="GLO132" s="43"/>
      <c r="GLP132" s="43"/>
      <c r="GLQ132" s="43"/>
      <c r="GLR132" s="43"/>
      <c r="GLS132" s="43"/>
      <c r="GLT132" s="43"/>
      <c r="GLU132" s="43"/>
      <c r="GLV132" s="43"/>
      <c r="GLW132" s="43"/>
      <c r="GLX132" s="43"/>
      <c r="GLY132" s="43"/>
      <c r="GLZ132" s="43"/>
      <c r="GMA132" s="43"/>
      <c r="GMB132" s="43"/>
      <c r="GMC132" s="43"/>
      <c r="GMD132" s="43"/>
      <c r="GME132" s="43"/>
      <c r="GMF132" s="43"/>
      <c r="GMG132" s="43"/>
      <c r="GMH132" s="43"/>
      <c r="GMI132" s="43"/>
      <c r="GMJ132" s="43"/>
      <c r="GMK132" s="43"/>
      <c r="GML132" s="43"/>
      <c r="GMM132" s="43"/>
      <c r="GMN132" s="43"/>
      <c r="GMO132" s="43"/>
      <c r="GMP132" s="43"/>
      <c r="GMQ132" s="43"/>
      <c r="GMR132" s="43"/>
      <c r="GMS132" s="43"/>
      <c r="GMT132" s="43"/>
      <c r="GMU132" s="43"/>
      <c r="GMV132" s="43"/>
      <c r="GMW132" s="43"/>
      <c r="GMX132" s="43"/>
      <c r="GMY132" s="43"/>
      <c r="GMZ132" s="43"/>
      <c r="GNA132" s="43"/>
      <c r="GNB132" s="43"/>
      <c r="GNC132" s="43"/>
      <c r="GND132" s="43"/>
      <c r="GNE132" s="43"/>
      <c r="GNF132" s="43"/>
      <c r="GNG132" s="43"/>
      <c r="GNH132" s="43"/>
      <c r="GNI132" s="43"/>
      <c r="GNJ132" s="43"/>
      <c r="GNK132" s="43"/>
      <c r="GNL132" s="43"/>
      <c r="GNM132" s="43"/>
      <c r="GNN132" s="43"/>
      <c r="GNO132" s="43"/>
      <c r="GNP132" s="43"/>
      <c r="GNQ132" s="43"/>
      <c r="GNR132" s="43"/>
      <c r="GNS132" s="43"/>
      <c r="GNT132" s="43"/>
      <c r="GNU132" s="43"/>
      <c r="GNV132" s="43"/>
      <c r="GNW132" s="43"/>
      <c r="GNX132" s="43"/>
      <c r="GNY132" s="43"/>
      <c r="GNZ132" s="43"/>
      <c r="GOA132" s="43"/>
      <c r="GOB132" s="43"/>
      <c r="GOC132" s="43"/>
      <c r="GOD132" s="43"/>
      <c r="GOE132" s="43"/>
      <c r="GOF132" s="43"/>
      <c r="GOG132" s="43"/>
      <c r="GOH132" s="43"/>
      <c r="GOI132" s="43"/>
      <c r="GOJ132" s="43"/>
      <c r="GOK132" s="43"/>
      <c r="GOL132" s="43"/>
      <c r="GOM132" s="43"/>
      <c r="GON132" s="43"/>
      <c r="GOO132" s="43"/>
      <c r="GOP132" s="43"/>
      <c r="GOQ132" s="43"/>
      <c r="GOR132" s="43"/>
      <c r="GOS132" s="43"/>
      <c r="GOT132" s="43"/>
      <c r="GOU132" s="43"/>
      <c r="GOV132" s="43"/>
      <c r="GOW132" s="43"/>
      <c r="GOX132" s="43"/>
      <c r="GOY132" s="43"/>
      <c r="GOZ132" s="43"/>
      <c r="GPA132" s="43"/>
      <c r="GPB132" s="43"/>
      <c r="GPC132" s="43"/>
      <c r="GPD132" s="43"/>
      <c r="GPE132" s="43"/>
      <c r="GPF132" s="43"/>
      <c r="GPG132" s="43"/>
      <c r="GPH132" s="43"/>
      <c r="GPI132" s="43"/>
      <c r="GPJ132" s="43"/>
      <c r="GPK132" s="43"/>
      <c r="GPL132" s="43"/>
      <c r="GPM132" s="43"/>
      <c r="GPN132" s="43"/>
      <c r="GPO132" s="43"/>
      <c r="GPP132" s="43"/>
      <c r="GPQ132" s="43"/>
      <c r="GPR132" s="43"/>
      <c r="GPS132" s="43"/>
      <c r="GPT132" s="43"/>
      <c r="GPU132" s="43"/>
      <c r="GPV132" s="43"/>
      <c r="GPW132" s="43"/>
      <c r="GPX132" s="43"/>
      <c r="GPY132" s="43"/>
      <c r="GPZ132" s="43"/>
      <c r="GQA132" s="43"/>
      <c r="GQB132" s="43"/>
      <c r="GQC132" s="43"/>
      <c r="GQD132" s="43"/>
      <c r="GQE132" s="43"/>
      <c r="GQF132" s="43"/>
      <c r="GQG132" s="43"/>
      <c r="GQH132" s="43"/>
      <c r="GQI132" s="43"/>
      <c r="GQJ132" s="43"/>
      <c r="GQK132" s="43"/>
      <c r="GQL132" s="43"/>
      <c r="GQM132" s="43"/>
      <c r="GQN132" s="43"/>
      <c r="GQO132" s="43"/>
      <c r="GQP132" s="43"/>
      <c r="GQQ132" s="43"/>
      <c r="GQR132" s="43"/>
      <c r="GQS132" s="43"/>
      <c r="GQT132" s="43"/>
      <c r="GQU132" s="43"/>
      <c r="GQV132" s="43"/>
      <c r="GQW132" s="43"/>
      <c r="GQX132" s="43"/>
      <c r="GQY132" s="43"/>
      <c r="GQZ132" s="43"/>
      <c r="GRA132" s="43"/>
      <c r="GRB132" s="43"/>
      <c r="GRC132" s="43"/>
      <c r="GRD132" s="43"/>
      <c r="GRE132" s="43"/>
      <c r="GRF132" s="43"/>
      <c r="GRG132" s="43"/>
      <c r="GRH132" s="43"/>
      <c r="GRI132" s="43"/>
      <c r="GRJ132" s="43"/>
      <c r="GRK132" s="43"/>
      <c r="GRL132" s="43"/>
      <c r="GRM132" s="43"/>
      <c r="GRN132" s="43"/>
      <c r="GRO132" s="43"/>
      <c r="GRP132" s="43"/>
      <c r="GRQ132" s="43"/>
      <c r="GRR132" s="43"/>
      <c r="GRS132" s="43"/>
      <c r="GRT132" s="43"/>
      <c r="GRU132" s="43"/>
      <c r="GRV132" s="43"/>
      <c r="GRW132" s="43"/>
      <c r="GRX132" s="43"/>
      <c r="GRY132" s="43"/>
      <c r="GRZ132" s="43"/>
      <c r="GSA132" s="43"/>
      <c r="GSB132" s="43"/>
      <c r="GSC132" s="43"/>
      <c r="GSD132" s="43"/>
      <c r="GSE132" s="43"/>
      <c r="GSF132" s="43"/>
      <c r="GSG132" s="43"/>
      <c r="GSH132" s="43"/>
      <c r="GSI132" s="43"/>
      <c r="GSJ132" s="43"/>
      <c r="GSK132" s="43"/>
      <c r="GSL132" s="43"/>
      <c r="GSM132" s="43"/>
      <c r="GSN132" s="43"/>
      <c r="GSO132" s="43"/>
      <c r="GSP132" s="43"/>
      <c r="GSQ132" s="43"/>
      <c r="GSR132" s="43"/>
      <c r="GSS132" s="43"/>
      <c r="GST132" s="43"/>
      <c r="GSU132" s="43"/>
      <c r="GSV132" s="43"/>
      <c r="GSW132" s="43"/>
      <c r="GSX132" s="43"/>
      <c r="GSY132" s="43"/>
      <c r="GSZ132" s="43"/>
      <c r="GTA132" s="43"/>
      <c r="GTB132" s="43"/>
      <c r="GTC132" s="43"/>
      <c r="GTD132" s="43"/>
      <c r="GTE132" s="43"/>
      <c r="GTF132" s="43"/>
      <c r="GTG132" s="43"/>
      <c r="GTH132" s="43"/>
      <c r="GTI132" s="43"/>
      <c r="GTJ132" s="43"/>
      <c r="GTK132" s="43"/>
      <c r="GTL132" s="43"/>
      <c r="GTM132" s="43"/>
      <c r="GTN132" s="43"/>
      <c r="GTO132" s="43"/>
      <c r="GTP132" s="43"/>
      <c r="GTQ132" s="43"/>
      <c r="GTR132" s="43"/>
      <c r="GTS132" s="43"/>
      <c r="GTT132" s="43"/>
      <c r="GTU132" s="43"/>
      <c r="GTV132" s="43"/>
      <c r="GTW132" s="43"/>
      <c r="GTX132" s="43"/>
      <c r="GTY132" s="43"/>
      <c r="GTZ132" s="43"/>
      <c r="GUA132" s="43"/>
      <c r="GUB132" s="43"/>
      <c r="GUC132" s="43"/>
      <c r="GUD132" s="43"/>
      <c r="GUE132" s="43"/>
      <c r="GUF132" s="43"/>
      <c r="GUG132" s="43"/>
      <c r="GUH132" s="43"/>
      <c r="GUI132" s="43"/>
      <c r="GUJ132" s="43"/>
      <c r="GUK132" s="43"/>
      <c r="GUL132" s="43"/>
      <c r="GUM132" s="43"/>
      <c r="GUN132" s="43"/>
      <c r="GUO132" s="43"/>
      <c r="GUP132" s="43"/>
      <c r="GUQ132" s="43"/>
      <c r="GUR132" s="43"/>
      <c r="GUS132" s="43"/>
      <c r="GUT132" s="43"/>
      <c r="GUU132" s="43"/>
      <c r="GUV132" s="43"/>
      <c r="GUW132" s="43"/>
      <c r="GUX132" s="43"/>
      <c r="GUY132" s="43"/>
      <c r="GUZ132" s="43"/>
      <c r="GVA132" s="43"/>
      <c r="GVB132" s="43"/>
      <c r="GVC132" s="43"/>
      <c r="GVD132" s="43"/>
      <c r="GVE132" s="43"/>
      <c r="GVF132" s="43"/>
      <c r="GVG132" s="43"/>
      <c r="GVH132" s="43"/>
      <c r="GVI132" s="43"/>
      <c r="GVJ132" s="43"/>
      <c r="GVK132" s="43"/>
      <c r="GVL132" s="43"/>
      <c r="GVM132" s="43"/>
      <c r="GVN132" s="43"/>
      <c r="GVO132" s="43"/>
      <c r="GVP132" s="43"/>
      <c r="GVQ132" s="43"/>
      <c r="GVR132" s="43"/>
      <c r="GVS132" s="43"/>
      <c r="GVT132" s="43"/>
      <c r="GVU132" s="43"/>
      <c r="GVV132" s="43"/>
      <c r="GVW132" s="43"/>
      <c r="GVX132" s="43"/>
      <c r="GVY132" s="43"/>
      <c r="GVZ132" s="43"/>
      <c r="GWA132" s="43"/>
      <c r="GWB132" s="43"/>
      <c r="GWC132" s="43"/>
      <c r="GWD132" s="43"/>
      <c r="GWE132" s="43"/>
      <c r="GWF132" s="43"/>
      <c r="GWG132" s="43"/>
      <c r="GWH132" s="43"/>
      <c r="GWI132" s="43"/>
      <c r="GWJ132" s="43"/>
      <c r="GWK132" s="43"/>
      <c r="GWL132" s="43"/>
      <c r="GWM132" s="43"/>
      <c r="GWN132" s="43"/>
      <c r="GWO132" s="43"/>
      <c r="GWP132" s="43"/>
      <c r="GWQ132" s="43"/>
      <c r="GWR132" s="43"/>
      <c r="GWS132" s="43"/>
      <c r="GWT132" s="43"/>
      <c r="GWU132" s="43"/>
      <c r="GWV132" s="43"/>
      <c r="GWW132" s="43"/>
      <c r="GWX132" s="43"/>
      <c r="GWY132" s="43"/>
      <c r="GWZ132" s="43"/>
      <c r="GXA132" s="43"/>
      <c r="GXB132" s="43"/>
      <c r="GXC132" s="43"/>
      <c r="GXD132" s="43"/>
      <c r="GXE132" s="43"/>
      <c r="GXF132" s="43"/>
      <c r="GXG132" s="43"/>
      <c r="GXH132" s="43"/>
      <c r="GXI132" s="43"/>
      <c r="GXJ132" s="43"/>
      <c r="GXK132" s="43"/>
      <c r="GXL132" s="43"/>
      <c r="GXM132" s="43"/>
      <c r="GXN132" s="43"/>
      <c r="GXO132" s="43"/>
      <c r="GXP132" s="43"/>
      <c r="GXQ132" s="43"/>
      <c r="GXR132" s="43"/>
      <c r="GXS132" s="43"/>
      <c r="GXT132" s="43"/>
      <c r="GXU132" s="43"/>
      <c r="GXV132" s="43"/>
      <c r="GXW132" s="43"/>
      <c r="GXX132" s="43"/>
      <c r="GXY132" s="43"/>
      <c r="GXZ132" s="43"/>
      <c r="GYA132" s="43"/>
      <c r="GYB132" s="43"/>
      <c r="GYC132" s="43"/>
      <c r="GYD132" s="43"/>
      <c r="GYE132" s="43"/>
      <c r="GYF132" s="43"/>
      <c r="GYG132" s="43"/>
      <c r="GYH132" s="43"/>
      <c r="GYI132" s="43"/>
      <c r="GYJ132" s="43"/>
      <c r="GYK132" s="43"/>
      <c r="GYL132" s="43"/>
      <c r="GYM132" s="43"/>
      <c r="GYN132" s="43"/>
      <c r="GYO132" s="43"/>
      <c r="GYP132" s="43"/>
      <c r="GYQ132" s="43"/>
      <c r="GYR132" s="43"/>
      <c r="GYS132" s="43"/>
      <c r="GYT132" s="43"/>
      <c r="GYU132" s="43"/>
      <c r="GYV132" s="43"/>
      <c r="GYW132" s="43"/>
      <c r="GYX132" s="43"/>
      <c r="GYY132" s="43"/>
      <c r="GYZ132" s="43"/>
      <c r="GZA132" s="43"/>
      <c r="GZB132" s="43"/>
      <c r="GZC132" s="43"/>
      <c r="GZD132" s="43"/>
      <c r="GZE132" s="43"/>
      <c r="GZF132" s="43"/>
      <c r="GZG132" s="43"/>
      <c r="GZH132" s="43"/>
      <c r="GZI132" s="43"/>
      <c r="GZJ132" s="43"/>
      <c r="GZK132" s="43"/>
      <c r="GZL132" s="43"/>
      <c r="GZM132" s="43"/>
      <c r="GZN132" s="43"/>
      <c r="GZO132" s="43"/>
      <c r="GZP132" s="43"/>
      <c r="GZQ132" s="43"/>
      <c r="GZR132" s="43"/>
      <c r="GZS132" s="43"/>
      <c r="GZT132" s="43"/>
      <c r="GZU132" s="43"/>
      <c r="GZV132" s="43"/>
      <c r="GZW132" s="43"/>
      <c r="GZX132" s="43"/>
      <c r="GZY132" s="43"/>
      <c r="GZZ132" s="43"/>
      <c r="HAA132" s="43"/>
      <c r="HAB132" s="43"/>
      <c r="HAC132" s="43"/>
      <c r="HAD132" s="43"/>
      <c r="HAE132" s="43"/>
      <c r="HAF132" s="43"/>
      <c r="HAG132" s="43"/>
      <c r="HAH132" s="43"/>
      <c r="HAI132" s="43"/>
      <c r="HAJ132" s="43"/>
      <c r="HAK132" s="43"/>
      <c r="HAL132" s="43"/>
      <c r="HAM132" s="43"/>
      <c r="HAN132" s="43"/>
      <c r="HAO132" s="43"/>
      <c r="HAP132" s="43"/>
      <c r="HAQ132" s="43"/>
      <c r="HAR132" s="43"/>
      <c r="HAS132" s="43"/>
      <c r="HAT132" s="43"/>
      <c r="HAU132" s="43"/>
      <c r="HAV132" s="43"/>
      <c r="HAW132" s="43"/>
      <c r="HAX132" s="43"/>
      <c r="HAY132" s="43"/>
      <c r="HAZ132" s="43"/>
      <c r="HBA132" s="43"/>
      <c r="HBB132" s="43"/>
      <c r="HBC132" s="43"/>
      <c r="HBD132" s="43"/>
      <c r="HBE132" s="43"/>
      <c r="HBF132" s="43"/>
      <c r="HBG132" s="43"/>
      <c r="HBH132" s="43"/>
      <c r="HBI132" s="43"/>
      <c r="HBJ132" s="43"/>
      <c r="HBK132" s="43"/>
      <c r="HBL132" s="43"/>
      <c r="HBM132" s="43"/>
      <c r="HBN132" s="43"/>
      <c r="HBO132" s="43"/>
      <c r="HBP132" s="43"/>
      <c r="HBQ132" s="43"/>
      <c r="HBR132" s="43"/>
      <c r="HBS132" s="43"/>
      <c r="HBT132" s="43"/>
      <c r="HBU132" s="43"/>
      <c r="HBV132" s="43"/>
      <c r="HBW132" s="43"/>
      <c r="HBX132" s="43"/>
      <c r="HBY132" s="43"/>
      <c r="HBZ132" s="43"/>
      <c r="HCA132" s="43"/>
      <c r="HCB132" s="43"/>
      <c r="HCC132" s="43"/>
      <c r="HCD132" s="43"/>
      <c r="HCE132" s="43"/>
      <c r="HCF132" s="43"/>
      <c r="HCG132" s="43"/>
      <c r="HCH132" s="43"/>
      <c r="HCI132" s="43"/>
      <c r="HCJ132" s="43"/>
      <c r="HCK132" s="43"/>
      <c r="HCL132" s="43"/>
      <c r="HCM132" s="43"/>
      <c r="HCN132" s="43"/>
      <c r="HCO132" s="43"/>
      <c r="HCP132" s="43"/>
      <c r="HCQ132" s="43"/>
      <c r="HCR132" s="43"/>
      <c r="HCS132" s="43"/>
      <c r="HCT132" s="43"/>
      <c r="HCU132" s="43"/>
      <c r="HCV132" s="43"/>
      <c r="HCW132" s="43"/>
      <c r="HCX132" s="43"/>
      <c r="HCY132" s="43"/>
      <c r="HCZ132" s="43"/>
      <c r="HDA132" s="43"/>
      <c r="HDB132" s="43"/>
      <c r="HDC132" s="43"/>
      <c r="HDD132" s="43"/>
      <c r="HDE132" s="43"/>
      <c r="HDF132" s="43"/>
      <c r="HDG132" s="43"/>
      <c r="HDH132" s="43"/>
      <c r="HDI132" s="43"/>
      <c r="HDJ132" s="43"/>
      <c r="HDK132" s="43"/>
      <c r="HDL132" s="43"/>
      <c r="HDM132" s="43"/>
      <c r="HDN132" s="43"/>
      <c r="HDO132" s="43"/>
      <c r="HDP132" s="43"/>
      <c r="HDQ132" s="43"/>
      <c r="HDR132" s="43"/>
      <c r="HDS132" s="43"/>
      <c r="HDT132" s="43"/>
      <c r="HDU132" s="43"/>
      <c r="HDV132" s="43"/>
      <c r="HDW132" s="43"/>
      <c r="HDX132" s="43"/>
      <c r="HDY132" s="43"/>
      <c r="HDZ132" s="43"/>
      <c r="HEA132" s="43"/>
      <c r="HEB132" s="43"/>
      <c r="HEC132" s="43"/>
      <c r="HED132" s="43"/>
      <c r="HEE132" s="43"/>
      <c r="HEF132" s="43"/>
      <c r="HEG132" s="43"/>
      <c r="HEH132" s="43"/>
      <c r="HEI132" s="43"/>
      <c r="HEJ132" s="43"/>
      <c r="HEK132" s="43"/>
      <c r="HEL132" s="43"/>
      <c r="HEM132" s="43"/>
      <c r="HEN132" s="43"/>
      <c r="HEO132" s="43"/>
      <c r="HEP132" s="43"/>
      <c r="HEQ132" s="43"/>
      <c r="HER132" s="43"/>
      <c r="HES132" s="43"/>
      <c r="HET132" s="43"/>
      <c r="HEU132" s="43"/>
      <c r="HEV132" s="43"/>
      <c r="HEW132" s="43"/>
      <c r="HEX132" s="43"/>
      <c r="HEY132" s="43"/>
      <c r="HEZ132" s="43"/>
      <c r="HFA132" s="43"/>
      <c r="HFB132" s="43"/>
      <c r="HFC132" s="43"/>
      <c r="HFD132" s="43"/>
      <c r="HFE132" s="43"/>
      <c r="HFF132" s="43"/>
      <c r="HFG132" s="43"/>
      <c r="HFH132" s="43"/>
      <c r="HFI132" s="43"/>
      <c r="HFJ132" s="43"/>
      <c r="HFK132" s="43"/>
      <c r="HFL132" s="43"/>
      <c r="HFM132" s="43"/>
      <c r="HFN132" s="43"/>
      <c r="HFO132" s="43"/>
      <c r="HFP132" s="43"/>
      <c r="HFQ132" s="43"/>
      <c r="HFR132" s="43"/>
      <c r="HFS132" s="43"/>
      <c r="HFT132" s="43"/>
      <c r="HFU132" s="43"/>
      <c r="HFV132" s="43"/>
      <c r="HFW132" s="43"/>
      <c r="HFX132" s="43"/>
      <c r="HFY132" s="43"/>
      <c r="HFZ132" s="43"/>
      <c r="HGA132" s="43"/>
      <c r="HGB132" s="43"/>
      <c r="HGC132" s="43"/>
      <c r="HGD132" s="43"/>
      <c r="HGE132" s="43"/>
      <c r="HGF132" s="43"/>
      <c r="HGG132" s="43"/>
      <c r="HGH132" s="43"/>
      <c r="HGI132" s="43"/>
      <c r="HGJ132" s="43"/>
      <c r="HGK132" s="43"/>
      <c r="HGL132" s="43"/>
      <c r="HGM132" s="43"/>
      <c r="HGN132" s="43"/>
      <c r="HGO132" s="43"/>
      <c r="HGP132" s="43"/>
      <c r="HGQ132" s="43"/>
      <c r="HGR132" s="43"/>
      <c r="HGS132" s="43"/>
      <c r="HGT132" s="43"/>
      <c r="HGU132" s="43"/>
      <c r="HGV132" s="43"/>
      <c r="HGW132" s="43"/>
      <c r="HGX132" s="43"/>
      <c r="HGY132" s="43"/>
      <c r="HGZ132" s="43"/>
      <c r="HHA132" s="43"/>
      <c r="HHB132" s="43"/>
      <c r="HHC132" s="43"/>
      <c r="HHD132" s="43"/>
      <c r="HHE132" s="43"/>
      <c r="HHF132" s="43"/>
      <c r="HHG132" s="43"/>
      <c r="HHH132" s="43"/>
      <c r="HHI132" s="43"/>
      <c r="HHJ132" s="43"/>
      <c r="HHK132" s="43"/>
      <c r="HHL132" s="43"/>
      <c r="HHM132" s="43"/>
      <c r="HHN132" s="43"/>
      <c r="HHO132" s="43"/>
      <c r="HHP132" s="43"/>
      <c r="HHQ132" s="43"/>
      <c r="HHR132" s="43"/>
      <c r="HHS132" s="43"/>
      <c r="HHT132" s="43"/>
      <c r="HHU132" s="43"/>
      <c r="HHV132" s="43"/>
      <c r="HHW132" s="43"/>
      <c r="HHX132" s="43"/>
      <c r="HHY132" s="43"/>
      <c r="HHZ132" s="43"/>
      <c r="HIA132" s="43"/>
      <c r="HIB132" s="43"/>
      <c r="HIC132" s="43"/>
      <c r="HID132" s="43"/>
      <c r="HIE132" s="43"/>
      <c r="HIF132" s="43"/>
      <c r="HIG132" s="43"/>
      <c r="HIH132" s="43"/>
      <c r="HII132" s="43"/>
      <c r="HIJ132" s="43"/>
      <c r="HIK132" s="43"/>
      <c r="HIL132" s="43"/>
      <c r="HIM132" s="43"/>
      <c r="HIN132" s="43"/>
      <c r="HIO132" s="43"/>
      <c r="HIP132" s="43"/>
      <c r="HIQ132" s="43"/>
      <c r="HIR132" s="43"/>
      <c r="HIS132" s="43"/>
      <c r="HIT132" s="43"/>
      <c r="HIU132" s="43"/>
      <c r="HIV132" s="43"/>
      <c r="HIW132" s="43"/>
      <c r="HIX132" s="43"/>
      <c r="HIY132" s="43"/>
      <c r="HIZ132" s="43"/>
      <c r="HJA132" s="43"/>
      <c r="HJB132" s="43"/>
      <c r="HJC132" s="43"/>
      <c r="HJD132" s="43"/>
      <c r="HJE132" s="43"/>
      <c r="HJF132" s="43"/>
      <c r="HJG132" s="43"/>
      <c r="HJH132" s="43"/>
      <c r="HJI132" s="43"/>
      <c r="HJJ132" s="43"/>
      <c r="HJK132" s="43"/>
      <c r="HJL132" s="43"/>
      <c r="HJM132" s="43"/>
      <c r="HJN132" s="43"/>
      <c r="HJO132" s="43"/>
      <c r="HJP132" s="43"/>
      <c r="HJQ132" s="43"/>
      <c r="HJR132" s="43"/>
      <c r="HJS132" s="43"/>
      <c r="HJT132" s="43"/>
      <c r="HJU132" s="43"/>
      <c r="HJV132" s="43"/>
      <c r="HJW132" s="43"/>
      <c r="HJX132" s="43"/>
      <c r="HJY132" s="43"/>
      <c r="HJZ132" s="43"/>
      <c r="HKA132" s="43"/>
      <c r="HKB132" s="43"/>
      <c r="HKC132" s="43"/>
      <c r="HKD132" s="43"/>
      <c r="HKE132" s="43"/>
      <c r="HKF132" s="43"/>
      <c r="HKG132" s="43"/>
      <c r="HKH132" s="43"/>
      <c r="HKI132" s="43"/>
      <c r="HKJ132" s="43"/>
      <c r="HKK132" s="43"/>
      <c r="HKL132" s="43"/>
      <c r="HKM132" s="43"/>
      <c r="HKN132" s="43"/>
      <c r="HKO132" s="43"/>
      <c r="HKP132" s="43"/>
      <c r="HKQ132" s="43"/>
      <c r="HKR132" s="43"/>
      <c r="HKS132" s="43"/>
      <c r="HKT132" s="43"/>
      <c r="HKU132" s="43"/>
      <c r="HKV132" s="43"/>
      <c r="HKW132" s="43"/>
      <c r="HKX132" s="43"/>
      <c r="HKY132" s="43"/>
      <c r="HKZ132" s="43"/>
      <c r="HLA132" s="43"/>
      <c r="HLB132" s="43"/>
      <c r="HLC132" s="43"/>
      <c r="HLD132" s="43"/>
      <c r="HLE132" s="43"/>
      <c r="HLF132" s="43"/>
      <c r="HLG132" s="43"/>
      <c r="HLH132" s="43"/>
      <c r="HLI132" s="43"/>
      <c r="HLJ132" s="43"/>
      <c r="HLK132" s="43"/>
      <c r="HLL132" s="43"/>
      <c r="HLM132" s="43"/>
      <c r="HLN132" s="43"/>
      <c r="HLO132" s="43"/>
      <c r="HLP132" s="43"/>
      <c r="HLQ132" s="43"/>
      <c r="HLR132" s="43"/>
      <c r="HLS132" s="43"/>
      <c r="HLT132" s="43"/>
      <c r="HLU132" s="43"/>
      <c r="HLV132" s="43"/>
      <c r="HLW132" s="43"/>
      <c r="HLX132" s="43"/>
      <c r="HLY132" s="43"/>
      <c r="HLZ132" s="43"/>
      <c r="HMA132" s="43"/>
      <c r="HMB132" s="43"/>
      <c r="HMC132" s="43"/>
      <c r="HMD132" s="43"/>
      <c r="HME132" s="43"/>
      <c r="HMF132" s="43"/>
      <c r="HMG132" s="43"/>
      <c r="HMH132" s="43"/>
      <c r="HMI132" s="43"/>
      <c r="HMJ132" s="43"/>
      <c r="HMK132" s="43"/>
      <c r="HML132" s="43"/>
      <c r="HMM132" s="43"/>
      <c r="HMN132" s="43"/>
      <c r="HMO132" s="43"/>
      <c r="HMP132" s="43"/>
      <c r="HMQ132" s="43"/>
      <c r="HMR132" s="43"/>
      <c r="HMS132" s="43"/>
      <c r="HMT132" s="43"/>
      <c r="HMU132" s="43"/>
      <c r="HMV132" s="43"/>
      <c r="HMW132" s="43"/>
      <c r="HMX132" s="43"/>
      <c r="HMY132" s="43"/>
      <c r="HMZ132" s="43"/>
      <c r="HNA132" s="43"/>
      <c r="HNB132" s="43"/>
      <c r="HNC132" s="43"/>
      <c r="HND132" s="43"/>
      <c r="HNE132" s="43"/>
      <c r="HNF132" s="43"/>
      <c r="HNG132" s="43"/>
      <c r="HNH132" s="43"/>
      <c r="HNI132" s="43"/>
      <c r="HNJ132" s="43"/>
      <c r="HNK132" s="43"/>
      <c r="HNL132" s="43"/>
      <c r="HNM132" s="43"/>
      <c r="HNN132" s="43"/>
      <c r="HNO132" s="43"/>
      <c r="HNP132" s="43"/>
      <c r="HNQ132" s="43"/>
      <c r="HNR132" s="43"/>
      <c r="HNS132" s="43"/>
      <c r="HNT132" s="43"/>
      <c r="HNU132" s="43"/>
      <c r="HNV132" s="43"/>
      <c r="HNW132" s="43"/>
      <c r="HNX132" s="43"/>
      <c r="HNY132" s="43"/>
      <c r="HNZ132" s="43"/>
      <c r="HOA132" s="43"/>
      <c r="HOB132" s="43"/>
      <c r="HOC132" s="43"/>
      <c r="HOD132" s="43"/>
      <c r="HOE132" s="43"/>
      <c r="HOF132" s="43"/>
      <c r="HOG132" s="43"/>
      <c r="HOH132" s="43"/>
      <c r="HOI132" s="43"/>
      <c r="HOJ132" s="43"/>
      <c r="HOK132" s="43"/>
      <c r="HOL132" s="43"/>
      <c r="HOM132" s="43"/>
      <c r="HON132" s="43"/>
      <c r="HOO132" s="43"/>
      <c r="HOP132" s="43"/>
      <c r="HOQ132" s="43"/>
      <c r="HOR132" s="43"/>
      <c r="HOS132" s="43"/>
      <c r="HOT132" s="43"/>
      <c r="HOU132" s="43"/>
      <c r="HOV132" s="43"/>
      <c r="HOW132" s="43"/>
      <c r="HOX132" s="43"/>
      <c r="HOY132" s="43"/>
      <c r="HOZ132" s="43"/>
      <c r="HPA132" s="43"/>
      <c r="HPB132" s="43"/>
      <c r="HPC132" s="43"/>
      <c r="HPD132" s="43"/>
      <c r="HPE132" s="43"/>
      <c r="HPF132" s="43"/>
      <c r="HPG132" s="43"/>
      <c r="HPH132" s="43"/>
      <c r="HPI132" s="43"/>
      <c r="HPJ132" s="43"/>
      <c r="HPK132" s="43"/>
      <c r="HPL132" s="43"/>
      <c r="HPM132" s="43"/>
      <c r="HPN132" s="43"/>
      <c r="HPO132" s="43"/>
      <c r="HPP132" s="43"/>
      <c r="HPQ132" s="43"/>
      <c r="HPR132" s="43"/>
      <c r="HPS132" s="43"/>
      <c r="HPT132" s="43"/>
      <c r="HPU132" s="43"/>
      <c r="HPV132" s="43"/>
      <c r="HPW132" s="43"/>
      <c r="HPX132" s="43"/>
      <c r="HPY132" s="43"/>
      <c r="HPZ132" s="43"/>
      <c r="HQA132" s="43"/>
      <c r="HQB132" s="43"/>
      <c r="HQC132" s="43"/>
      <c r="HQD132" s="43"/>
      <c r="HQE132" s="43"/>
      <c r="HQF132" s="43"/>
      <c r="HQG132" s="43"/>
      <c r="HQH132" s="43"/>
      <c r="HQI132" s="43"/>
      <c r="HQJ132" s="43"/>
      <c r="HQK132" s="43"/>
      <c r="HQL132" s="43"/>
      <c r="HQM132" s="43"/>
      <c r="HQN132" s="43"/>
      <c r="HQO132" s="43"/>
      <c r="HQP132" s="43"/>
      <c r="HQQ132" s="43"/>
      <c r="HQR132" s="43"/>
      <c r="HQS132" s="43"/>
      <c r="HQT132" s="43"/>
      <c r="HQU132" s="43"/>
      <c r="HQV132" s="43"/>
      <c r="HQW132" s="43"/>
      <c r="HQX132" s="43"/>
      <c r="HQY132" s="43"/>
      <c r="HQZ132" s="43"/>
      <c r="HRA132" s="43"/>
      <c r="HRB132" s="43"/>
      <c r="HRC132" s="43"/>
      <c r="HRD132" s="43"/>
      <c r="HRE132" s="43"/>
      <c r="HRF132" s="43"/>
      <c r="HRG132" s="43"/>
      <c r="HRH132" s="43"/>
      <c r="HRI132" s="43"/>
      <c r="HRJ132" s="43"/>
      <c r="HRK132" s="43"/>
      <c r="HRL132" s="43"/>
      <c r="HRM132" s="43"/>
      <c r="HRN132" s="43"/>
      <c r="HRO132" s="43"/>
      <c r="HRP132" s="43"/>
      <c r="HRQ132" s="43"/>
      <c r="HRR132" s="43"/>
      <c r="HRS132" s="43"/>
      <c r="HRT132" s="43"/>
      <c r="HRU132" s="43"/>
      <c r="HRV132" s="43"/>
      <c r="HRW132" s="43"/>
      <c r="HRX132" s="43"/>
      <c r="HRY132" s="43"/>
      <c r="HRZ132" s="43"/>
      <c r="HSA132" s="43"/>
      <c r="HSB132" s="43"/>
      <c r="HSC132" s="43"/>
      <c r="HSD132" s="43"/>
      <c r="HSE132" s="43"/>
      <c r="HSF132" s="43"/>
      <c r="HSG132" s="43"/>
      <c r="HSH132" s="43"/>
      <c r="HSI132" s="43"/>
      <c r="HSJ132" s="43"/>
      <c r="HSK132" s="43"/>
      <c r="HSL132" s="43"/>
      <c r="HSM132" s="43"/>
      <c r="HSN132" s="43"/>
      <c r="HSO132" s="43"/>
      <c r="HSP132" s="43"/>
      <c r="HSQ132" s="43"/>
      <c r="HSR132" s="43"/>
      <c r="HSS132" s="43"/>
      <c r="HST132" s="43"/>
      <c r="HSU132" s="43"/>
      <c r="HSV132" s="43"/>
      <c r="HSW132" s="43"/>
      <c r="HSX132" s="43"/>
      <c r="HSY132" s="43"/>
      <c r="HSZ132" s="43"/>
      <c r="HTA132" s="43"/>
      <c r="HTB132" s="43"/>
      <c r="HTC132" s="43"/>
      <c r="HTD132" s="43"/>
      <c r="HTE132" s="43"/>
      <c r="HTF132" s="43"/>
      <c r="HTG132" s="43"/>
      <c r="HTH132" s="43"/>
      <c r="HTI132" s="43"/>
      <c r="HTJ132" s="43"/>
      <c r="HTK132" s="43"/>
      <c r="HTL132" s="43"/>
      <c r="HTM132" s="43"/>
      <c r="HTN132" s="43"/>
      <c r="HTO132" s="43"/>
      <c r="HTP132" s="43"/>
      <c r="HTQ132" s="43"/>
      <c r="HTR132" s="43"/>
      <c r="HTS132" s="43"/>
      <c r="HTT132" s="43"/>
      <c r="HTU132" s="43"/>
      <c r="HTV132" s="43"/>
      <c r="HTW132" s="43"/>
      <c r="HTX132" s="43"/>
      <c r="HTY132" s="43"/>
      <c r="HTZ132" s="43"/>
      <c r="HUA132" s="43"/>
      <c r="HUB132" s="43"/>
      <c r="HUC132" s="43"/>
      <c r="HUD132" s="43"/>
      <c r="HUE132" s="43"/>
      <c r="HUF132" s="43"/>
      <c r="HUG132" s="43"/>
      <c r="HUH132" s="43"/>
      <c r="HUI132" s="43"/>
      <c r="HUJ132" s="43"/>
      <c r="HUK132" s="43"/>
      <c r="HUL132" s="43"/>
      <c r="HUM132" s="43"/>
      <c r="HUN132" s="43"/>
      <c r="HUO132" s="43"/>
      <c r="HUP132" s="43"/>
      <c r="HUQ132" s="43"/>
      <c r="HUR132" s="43"/>
      <c r="HUS132" s="43"/>
      <c r="HUT132" s="43"/>
      <c r="HUU132" s="43"/>
      <c r="HUV132" s="43"/>
      <c r="HUW132" s="43"/>
      <c r="HUX132" s="43"/>
      <c r="HUY132" s="43"/>
      <c r="HUZ132" s="43"/>
      <c r="HVA132" s="43"/>
      <c r="HVB132" s="43"/>
      <c r="HVC132" s="43"/>
      <c r="HVD132" s="43"/>
      <c r="HVE132" s="43"/>
      <c r="HVF132" s="43"/>
      <c r="HVG132" s="43"/>
      <c r="HVH132" s="43"/>
      <c r="HVI132" s="43"/>
      <c r="HVJ132" s="43"/>
      <c r="HVK132" s="43"/>
      <c r="HVL132" s="43"/>
      <c r="HVM132" s="43"/>
      <c r="HVN132" s="43"/>
      <c r="HVO132" s="43"/>
      <c r="HVP132" s="43"/>
      <c r="HVQ132" s="43"/>
      <c r="HVR132" s="43"/>
      <c r="HVS132" s="43"/>
      <c r="HVT132" s="43"/>
      <c r="HVU132" s="43"/>
      <c r="HVV132" s="43"/>
      <c r="HVW132" s="43"/>
      <c r="HVX132" s="43"/>
      <c r="HVY132" s="43"/>
      <c r="HVZ132" s="43"/>
      <c r="HWA132" s="43"/>
      <c r="HWB132" s="43"/>
      <c r="HWC132" s="43"/>
      <c r="HWD132" s="43"/>
      <c r="HWE132" s="43"/>
      <c r="HWF132" s="43"/>
      <c r="HWG132" s="43"/>
      <c r="HWH132" s="43"/>
      <c r="HWI132" s="43"/>
      <c r="HWJ132" s="43"/>
      <c r="HWK132" s="43"/>
      <c r="HWL132" s="43"/>
      <c r="HWM132" s="43"/>
      <c r="HWN132" s="43"/>
      <c r="HWO132" s="43"/>
      <c r="HWP132" s="43"/>
      <c r="HWQ132" s="43"/>
      <c r="HWR132" s="43"/>
      <c r="HWS132" s="43"/>
      <c r="HWT132" s="43"/>
      <c r="HWU132" s="43"/>
      <c r="HWV132" s="43"/>
      <c r="HWW132" s="43"/>
      <c r="HWX132" s="43"/>
      <c r="HWY132" s="43"/>
      <c r="HWZ132" s="43"/>
      <c r="HXA132" s="43"/>
      <c r="HXB132" s="43"/>
      <c r="HXC132" s="43"/>
      <c r="HXD132" s="43"/>
      <c r="HXE132" s="43"/>
      <c r="HXF132" s="43"/>
      <c r="HXG132" s="43"/>
      <c r="HXH132" s="43"/>
      <c r="HXI132" s="43"/>
      <c r="HXJ132" s="43"/>
      <c r="HXK132" s="43"/>
      <c r="HXL132" s="43"/>
      <c r="HXM132" s="43"/>
      <c r="HXN132" s="43"/>
      <c r="HXO132" s="43"/>
      <c r="HXP132" s="43"/>
      <c r="HXQ132" s="43"/>
      <c r="HXR132" s="43"/>
      <c r="HXS132" s="43"/>
      <c r="HXT132" s="43"/>
      <c r="HXU132" s="43"/>
      <c r="HXV132" s="43"/>
      <c r="HXW132" s="43"/>
      <c r="HXX132" s="43"/>
      <c r="HXY132" s="43"/>
      <c r="HXZ132" s="43"/>
      <c r="HYA132" s="43"/>
      <c r="HYB132" s="43"/>
      <c r="HYC132" s="43"/>
      <c r="HYD132" s="43"/>
      <c r="HYE132" s="43"/>
      <c r="HYF132" s="43"/>
      <c r="HYG132" s="43"/>
      <c r="HYH132" s="43"/>
      <c r="HYI132" s="43"/>
      <c r="HYJ132" s="43"/>
      <c r="HYK132" s="43"/>
      <c r="HYL132" s="43"/>
      <c r="HYM132" s="43"/>
      <c r="HYN132" s="43"/>
      <c r="HYO132" s="43"/>
      <c r="HYP132" s="43"/>
      <c r="HYQ132" s="43"/>
      <c r="HYR132" s="43"/>
      <c r="HYS132" s="43"/>
      <c r="HYT132" s="43"/>
      <c r="HYU132" s="43"/>
      <c r="HYV132" s="43"/>
      <c r="HYW132" s="43"/>
      <c r="HYX132" s="43"/>
      <c r="HYY132" s="43"/>
      <c r="HYZ132" s="43"/>
      <c r="HZA132" s="43"/>
      <c r="HZB132" s="43"/>
      <c r="HZC132" s="43"/>
      <c r="HZD132" s="43"/>
      <c r="HZE132" s="43"/>
      <c r="HZF132" s="43"/>
      <c r="HZG132" s="43"/>
      <c r="HZH132" s="43"/>
      <c r="HZI132" s="43"/>
      <c r="HZJ132" s="43"/>
      <c r="HZK132" s="43"/>
      <c r="HZL132" s="43"/>
      <c r="HZM132" s="43"/>
      <c r="HZN132" s="43"/>
      <c r="HZO132" s="43"/>
      <c r="HZP132" s="43"/>
      <c r="HZQ132" s="43"/>
      <c r="HZR132" s="43"/>
      <c r="HZS132" s="43"/>
      <c r="HZT132" s="43"/>
      <c r="HZU132" s="43"/>
      <c r="HZV132" s="43"/>
      <c r="HZW132" s="43"/>
      <c r="HZX132" s="43"/>
      <c r="HZY132" s="43"/>
      <c r="HZZ132" s="43"/>
      <c r="IAA132" s="43"/>
      <c r="IAB132" s="43"/>
      <c r="IAC132" s="43"/>
      <c r="IAD132" s="43"/>
      <c r="IAE132" s="43"/>
      <c r="IAF132" s="43"/>
      <c r="IAG132" s="43"/>
      <c r="IAH132" s="43"/>
      <c r="IAI132" s="43"/>
      <c r="IAJ132" s="43"/>
      <c r="IAK132" s="43"/>
      <c r="IAL132" s="43"/>
      <c r="IAM132" s="43"/>
      <c r="IAN132" s="43"/>
      <c r="IAO132" s="43"/>
      <c r="IAP132" s="43"/>
      <c r="IAQ132" s="43"/>
      <c r="IAR132" s="43"/>
      <c r="IAS132" s="43"/>
      <c r="IAT132" s="43"/>
      <c r="IAU132" s="43"/>
      <c r="IAV132" s="43"/>
      <c r="IAW132" s="43"/>
      <c r="IAX132" s="43"/>
      <c r="IAY132" s="43"/>
      <c r="IAZ132" s="43"/>
      <c r="IBA132" s="43"/>
      <c r="IBB132" s="43"/>
      <c r="IBC132" s="43"/>
      <c r="IBD132" s="43"/>
      <c r="IBE132" s="43"/>
      <c r="IBF132" s="43"/>
      <c r="IBG132" s="43"/>
      <c r="IBH132" s="43"/>
      <c r="IBI132" s="43"/>
      <c r="IBJ132" s="43"/>
      <c r="IBK132" s="43"/>
      <c r="IBL132" s="43"/>
      <c r="IBM132" s="43"/>
      <c r="IBN132" s="43"/>
      <c r="IBO132" s="43"/>
      <c r="IBP132" s="43"/>
      <c r="IBQ132" s="43"/>
      <c r="IBR132" s="43"/>
      <c r="IBS132" s="43"/>
      <c r="IBT132" s="43"/>
      <c r="IBU132" s="43"/>
      <c r="IBV132" s="43"/>
      <c r="IBW132" s="43"/>
      <c r="IBX132" s="43"/>
      <c r="IBY132" s="43"/>
      <c r="IBZ132" s="43"/>
      <c r="ICA132" s="43"/>
      <c r="ICB132" s="43"/>
      <c r="ICC132" s="43"/>
      <c r="ICD132" s="43"/>
      <c r="ICE132" s="43"/>
      <c r="ICF132" s="43"/>
      <c r="ICG132" s="43"/>
      <c r="ICH132" s="43"/>
      <c r="ICI132" s="43"/>
      <c r="ICJ132" s="43"/>
      <c r="ICK132" s="43"/>
      <c r="ICL132" s="43"/>
      <c r="ICM132" s="43"/>
      <c r="ICN132" s="43"/>
      <c r="ICO132" s="43"/>
      <c r="ICP132" s="43"/>
      <c r="ICQ132" s="43"/>
      <c r="ICR132" s="43"/>
      <c r="ICS132" s="43"/>
      <c r="ICT132" s="43"/>
      <c r="ICU132" s="43"/>
      <c r="ICV132" s="43"/>
      <c r="ICW132" s="43"/>
      <c r="ICX132" s="43"/>
      <c r="ICY132" s="43"/>
      <c r="ICZ132" s="43"/>
      <c r="IDA132" s="43"/>
      <c r="IDB132" s="43"/>
      <c r="IDC132" s="43"/>
      <c r="IDD132" s="43"/>
      <c r="IDE132" s="43"/>
      <c r="IDF132" s="43"/>
      <c r="IDG132" s="43"/>
      <c r="IDH132" s="43"/>
      <c r="IDI132" s="43"/>
      <c r="IDJ132" s="43"/>
      <c r="IDK132" s="43"/>
      <c r="IDL132" s="43"/>
      <c r="IDM132" s="43"/>
      <c r="IDN132" s="43"/>
      <c r="IDO132" s="43"/>
      <c r="IDP132" s="43"/>
      <c r="IDQ132" s="43"/>
      <c r="IDR132" s="43"/>
      <c r="IDS132" s="43"/>
      <c r="IDT132" s="43"/>
      <c r="IDU132" s="43"/>
      <c r="IDV132" s="43"/>
      <c r="IDW132" s="43"/>
      <c r="IDX132" s="43"/>
      <c r="IDY132" s="43"/>
      <c r="IDZ132" s="43"/>
      <c r="IEA132" s="43"/>
      <c r="IEB132" s="43"/>
      <c r="IEC132" s="43"/>
      <c r="IED132" s="43"/>
      <c r="IEE132" s="43"/>
      <c r="IEF132" s="43"/>
      <c r="IEG132" s="43"/>
      <c r="IEH132" s="43"/>
      <c r="IEI132" s="43"/>
      <c r="IEJ132" s="43"/>
      <c r="IEK132" s="43"/>
      <c r="IEL132" s="43"/>
      <c r="IEM132" s="43"/>
      <c r="IEN132" s="43"/>
      <c r="IEO132" s="43"/>
      <c r="IEP132" s="43"/>
      <c r="IEQ132" s="43"/>
      <c r="IER132" s="43"/>
      <c r="IES132" s="43"/>
      <c r="IET132" s="43"/>
      <c r="IEU132" s="43"/>
      <c r="IEV132" s="43"/>
      <c r="IEW132" s="43"/>
      <c r="IEX132" s="43"/>
      <c r="IEY132" s="43"/>
      <c r="IEZ132" s="43"/>
      <c r="IFA132" s="43"/>
      <c r="IFB132" s="43"/>
      <c r="IFC132" s="43"/>
      <c r="IFD132" s="43"/>
      <c r="IFE132" s="43"/>
      <c r="IFF132" s="43"/>
      <c r="IFG132" s="43"/>
      <c r="IFH132" s="43"/>
      <c r="IFI132" s="43"/>
      <c r="IFJ132" s="43"/>
      <c r="IFK132" s="43"/>
      <c r="IFL132" s="43"/>
      <c r="IFM132" s="43"/>
      <c r="IFN132" s="43"/>
      <c r="IFO132" s="43"/>
      <c r="IFP132" s="43"/>
      <c r="IFQ132" s="43"/>
      <c r="IFR132" s="43"/>
      <c r="IFS132" s="43"/>
      <c r="IFT132" s="43"/>
      <c r="IFU132" s="43"/>
      <c r="IFV132" s="43"/>
      <c r="IFW132" s="43"/>
      <c r="IFX132" s="43"/>
      <c r="IFY132" s="43"/>
      <c r="IFZ132" s="43"/>
      <c r="IGA132" s="43"/>
      <c r="IGB132" s="43"/>
      <c r="IGC132" s="43"/>
      <c r="IGD132" s="43"/>
      <c r="IGE132" s="43"/>
      <c r="IGF132" s="43"/>
      <c r="IGG132" s="43"/>
      <c r="IGH132" s="43"/>
      <c r="IGI132" s="43"/>
      <c r="IGJ132" s="43"/>
      <c r="IGK132" s="43"/>
      <c r="IGL132" s="43"/>
      <c r="IGM132" s="43"/>
      <c r="IGN132" s="43"/>
      <c r="IGO132" s="43"/>
      <c r="IGP132" s="43"/>
      <c r="IGQ132" s="43"/>
      <c r="IGR132" s="43"/>
      <c r="IGS132" s="43"/>
      <c r="IGT132" s="43"/>
      <c r="IGU132" s="43"/>
      <c r="IGV132" s="43"/>
      <c r="IGW132" s="43"/>
      <c r="IGX132" s="43"/>
      <c r="IGY132" s="43"/>
      <c r="IGZ132" s="43"/>
      <c r="IHA132" s="43"/>
      <c r="IHB132" s="43"/>
      <c r="IHC132" s="43"/>
      <c r="IHD132" s="43"/>
      <c r="IHE132" s="43"/>
      <c r="IHF132" s="43"/>
      <c r="IHG132" s="43"/>
      <c r="IHH132" s="43"/>
      <c r="IHI132" s="43"/>
      <c r="IHJ132" s="43"/>
      <c r="IHK132" s="43"/>
      <c r="IHL132" s="43"/>
      <c r="IHM132" s="43"/>
      <c r="IHN132" s="43"/>
      <c r="IHO132" s="43"/>
      <c r="IHP132" s="43"/>
      <c r="IHQ132" s="43"/>
      <c r="IHR132" s="43"/>
      <c r="IHS132" s="43"/>
      <c r="IHT132" s="43"/>
      <c r="IHU132" s="43"/>
      <c r="IHV132" s="43"/>
      <c r="IHW132" s="43"/>
      <c r="IHX132" s="43"/>
      <c r="IHY132" s="43"/>
      <c r="IHZ132" s="43"/>
      <c r="IIA132" s="43"/>
      <c r="IIB132" s="43"/>
      <c r="IIC132" s="43"/>
      <c r="IID132" s="43"/>
      <c r="IIE132" s="43"/>
      <c r="IIF132" s="43"/>
      <c r="IIG132" s="43"/>
      <c r="IIH132" s="43"/>
      <c r="III132" s="43"/>
      <c r="IIJ132" s="43"/>
      <c r="IIK132" s="43"/>
      <c r="IIL132" s="43"/>
      <c r="IIM132" s="43"/>
      <c r="IIN132" s="43"/>
      <c r="IIO132" s="43"/>
      <c r="IIP132" s="43"/>
      <c r="IIQ132" s="43"/>
      <c r="IIR132" s="43"/>
      <c r="IIS132" s="43"/>
      <c r="IIT132" s="43"/>
      <c r="IIU132" s="43"/>
      <c r="IIV132" s="43"/>
      <c r="IIW132" s="43"/>
      <c r="IIX132" s="43"/>
      <c r="IIY132" s="43"/>
      <c r="IIZ132" s="43"/>
      <c r="IJA132" s="43"/>
      <c r="IJB132" s="43"/>
      <c r="IJC132" s="43"/>
      <c r="IJD132" s="43"/>
      <c r="IJE132" s="43"/>
      <c r="IJF132" s="43"/>
      <c r="IJG132" s="43"/>
      <c r="IJH132" s="43"/>
      <c r="IJI132" s="43"/>
      <c r="IJJ132" s="43"/>
      <c r="IJK132" s="43"/>
      <c r="IJL132" s="43"/>
      <c r="IJM132" s="43"/>
      <c r="IJN132" s="43"/>
      <c r="IJO132" s="43"/>
      <c r="IJP132" s="43"/>
      <c r="IJQ132" s="43"/>
      <c r="IJR132" s="43"/>
      <c r="IJS132" s="43"/>
      <c r="IJT132" s="43"/>
      <c r="IJU132" s="43"/>
      <c r="IJV132" s="43"/>
      <c r="IJW132" s="43"/>
      <c r="IJX132" s="43"/>
      <c r="IJY132" s="43"/>
      <c r="IJZ132" s="43"/>
      <c r="IKA132" s="43"/>
      <c r="IKB132" s="43"/>
      <c r="IKC132" s="43"/>
      <c r="IKD132" s="43"/>
      <c r="IKE132" s="43"/>
      <c r="IKF132" s="43"/>
      <c r="IKG132" s="43"/>
      <c r="IKH132" s="43"/>
      <c r="IKI132" s="43"/>
      <c r="IKJ132" s="43"/>
      <c r="IKK132" s="43"/>
      <c r="IKL132" s="43"/>
      <c r="IKM132" s="43"/>
      <c r="IKN132" s="43"/>
      <c r="IKO132" s="43"/>
      <c r="IKP132" s="43"/>
      <c r="IKQ132" s="43"/>
      <c r="IKR132" s="43"/>
      <c r="IKS132" s="43"/>
      <c r="IKT132" s="43"/>
      <c r="IKU132" s="43"/>
      <c r="IKV132" s="43"/>
      <c r="IKW132" s="43"/>
      <c r="IKX132" s="43"/>
      <c r="IKY132" s="43"/>
      <c r="IKZ132" s="43"/>
      <c r="ILA132" s="43"/>
      <c r="ILB132" s="43"/>
      <c r="ILC132" s="43"/>
      <c r="ILD132" s="43"/>
      <c r="ILE132" s="43"/>
      <c r="ILF132" s="43"/>
      <c r="ILG132" s="43"/>
      <c r="ILH132" s="43"/>
      <c r="ILI132" s="43"/>
      <c r="ILJ132" s="43"/>
      <c r="ILK132" s="43"/>
      <c r="ILL132" s="43"/>
      <c r="ILM132" s="43"/>
      <c r="ILN132" s="43"/>
      <c r="ILO132" s="43"/>
      <c r="ILP132" s="43"/>
      <c r="ILQ132" s="43"/>
      <c r="ILR132" s="43"/>
      <c r="ILS132" s="43"/>
      <c r="ILT132" s="43"/>
      <c r="ILU132" s="43"/>
      <c r="ILV132" s="43"/>
      <c r="ILW132" s="43"/>
      <c r="ILX132" s="43"/>
      <c r="ILY132" s="43"/>
      <c r="ILZ132" s="43"/>
      <c r="IMA132" s="43"/>
      <c r="IMB132" s="43"/>
      <c r="IMC132" s="43"/>
      <c r="IMD132" s="43"/>
      <c r="IME132" s="43"/>
      <c r="IMF132" s="43"/>
      <c r="IMG132" s="43"/>
      <c r="IMH132" s="43"/>
      <c r="IMI132" s="43"/>
      <c r="IMJ132" s="43"/>
      <c r="IMK132" s="43"/>
      <c r="IML132" s="43"/>
      <c r="IMM132" s="43"/>
      <c r="IMN132" s="43"/>
      <c r="IMO132" s="43"/>
      <c r="IMP132" s="43"/>
      <c r="IMQ132" s="43"/>
      <c r="IMR132" s="43"/>
      <c r="IMS132" s="43"/>
      <c r="IMT132" s="43"/>
      <c r="IMU132" s="43"/>
      <c r="IMV132" s="43"/>
      <c r="IMW132" s="43"/>
      <c r="IMX132" s="43"/>
      <c r="IMY132" s="43"/>
      <c r="IMZ132" s="43"/>
      <c r="INA132" s="43"/>
      <c r="INB132" s="43"/>
      <c r="INC132" s="43"/>
      <c r="IND132" s="43"/>
      <c r="INE132" s="43"/>
      <c r="INF132" s="43"/>
      <c r="ING132" s="43"/>
      <c r="INH132" s="43"/>
      <c r="INI132" s="43"/>
      <c r="INJ132" s="43"/>
      <c r="INK132" s="43"/>
      <c r="INL132" s="43"/>
      <c r="INM132" s="43"/>
      <c r="INN132" s="43"/>
      <c r="INO132" s="43"/>
      <c r="INP132" s="43"/>
      <c r="INQ132" s="43"/>
      <c r="INR132" s="43"/>
      <c r="INS132" s="43"/>
      <c r="INT132" s="43"/>
      <c r="INU132" s="43"/>
      <c r="INV132" s="43"/>
      <c r="INW132" s="43"/>
      <c r="INX132" s="43"/>
      <c r="INY132" s="43"/>
      <c r="INZ132" s="43"/>
      <c r="IOA132" s="43"/>
      <c r="IOB132" s="43"/>
      <c r="IOC132" s="43"/>
      <c r="IOD132" s="43"/>
      <c r="IOE132" s="43"/>
      <c r="IOF132" s="43"/>
      <c r="IOG132" s="43"/>
      <c r="IOH132" s="43"/>
      <c r="IOI132" s="43"/>
      <c r="IOJ132" s="43"/>
      <c r="IOK132" s="43"/>
      <c r="IOL132" s="43"/>
      <c r="IOM132" s="43"/>
      <c r="ION132" s="43"/>
      <c r="IOO132" s="43"/>
      <c r="IOP132" s="43"/>
      <c r="IOQ132" s="43"/>
      <c r="IOR132" s="43"/>
      <c r="IOS132" s="43"/>
      <c r="IOT132" s="43"/>
      <c r="IOU132" s="43"/>
      <c r="IOV132" s="43"/>
      <c r="IOW132" s="43"/>
      <c r="IOX132" s="43"/>
      <c r="IOY132" s="43"/>
      <c r="IOZ132" s="43"/>
      <c r="IPA132" s="43"/>
      <c r="IPB132" s="43"/>
      <c r="IPC132" s="43"/>
      <c r="IPD132" s="43"/>
      <c r="IPE132" s="43"/>
      <c r="IPF132" s="43"/>
      <c r="IPG132" s="43"/>
      <c r="IPH132" s="43"/>
      <c r="IPI132" s="43"/>
      <c r="IPJ132" s="43"/>
      <c r="IPK132" s="43"/>
      <c r="IPL132" s="43"/>
      <c r="IPM132" s="43"/>
      <c r="IPN132" s="43"/>
      <c r="IPO132" s="43"/>
      <c r="IPP132" s="43"/>
      <c r="IPQ132" s="43"/>
      <c r="IPR132" s="43"/>
      <c r="IPS132" s="43"/>
      <c r="IPT132" s="43"/>
      <c r="IPU132" s="43"/>
      <c r="IPV132" s="43"/>
      <c r="IPW132" s="43"/>
      <c r="IPX132" s="43"/>
      <c r="IPY132" s="43"/>
      <c r="IPZ132" s="43"/>
      <c r="IQA132" s="43"/>
      <c r="IQB132" s="43"/>
      <c r="IQC132" s="43"/>
      <c r="IQD132" s="43"/>
      <c r="IQE132" s="43"/>
      <c r="IQF132" s="43"/>
      <c r="IQG132" s="43"/>
      <c r="IQH132" s="43"/>
      <c r="IQI132" s="43"/>
      <c r="IQJ132" s="43"/>
      <c r="IQK132" s="43"/>
      <c r="IQL132" s="43"/>
      <c r="IQM132" s="43"/>
      <c r="IQN132" s="43"/>
      <c r="IQO132" s="43"/>
      <c r="IQP132" s="43"/>
      <c r="IQQ132" s="43"/>
      <c r="IQR132" s="43"/>
      <c r="IQS132" s="43"/>
      <c r="IQT132" s="43"/>
      <c r="IQU132" s="43"/>
      <c r="IQV132" s="43"/>
      <c r="IQW132" s="43"/>
      <c r="IQX132" s="43"/>
      <c r="IQY132" s="43"/>
      <c r="IQZ132" s="43"/>
      <c r="IRA132" s="43"/>
      <c r="IRB132" s="43"/>
      <c r="IRC132" s="43"/>
      <c r="IRD132" s="43"/>
      <c r="IRE132" s="43"/>
      <c r="IRF132" s="43"/>
      <c r="IRG132" s="43"/>
      <c r="IRH132" s="43"/>
      <c r="IRI132" s="43"/>
      <c r="IRJ132" s="43"/>
      <c r="IRK132" s="43"/>
      <c r="IRL132" s="43"/>
      <c r="IRM132" s="43"/>
      <c r="IRN132" s="43"/>
      <c r="IRO132" s="43"/>
      <c r="IRP132" s="43"/>
      <c r="IRQ132" s="43"/>
      <c r="IRR132" s="43"/>
      <c r="IRS132" s="43"/>
      <c r="IRT132" s="43"/>
      <c r="IRU132" s="43"/>
      <c r="IRV132" s="43"/>
      <c r="IRW132" s="43"/>
      <c r="IRX132" s="43"/>
      <c r="IRY132" s="43"/>
      <c r="IRZ132" s="43"/>
      <c r="ISA132" s="43"/>
      <c r="ISB132" s="43"/>
      <c r="ISC132" s="43"/>
      <c r="ISD132" s="43"/>
      <c r="ISE132" s="43"/>
      <c r="ISF132" s="43"/>
      <c r="ISG132" s="43"/>
      <c r="ISH132" s="43"/>
      <c r="ISI132" s="43"/>
      <c r="ISJ132" s="43"/>
      <c r="ISK132" s="43"/>
      <c r="ISL132" s="43"/>
      <c r="ISM132" s="43"/>
      <c r="ISN132" s="43"/>
      <c r="ISO132" s="43"/>
      <c r="ISP132" s="43"/>
      <c r="ISQ132" s="43"/>
      <c r="ISR132" s="43"/>
      <c r="ISS132" s="43"/>
      <c r="IST132" s="43"/>
      <c r="ISU132" s="43"/>
      <c r="ISV132" s="43"/>
      <c r="ISW132" s="43"/>
      <c r="ISX132" s="43"/>
      <c r="ISY132" s="43"/>
      <c r="ISZ132" s="43"/>
      <c r="ITA132" s="43"/>
      <c r="ITB132" s="43"/>
      <c r="ITC132" s="43"/>
      <c r="ITD132" s="43"/>
      <c r="ITE132" s="43"/>
      <c r="ITF132" s="43"/>
      <c r="ITG132" s="43"/>
      <c r="ITH132" s="43"/>
      <c r="ITI132" s="43"/>
      <c r="ITJ132" s="43"/>
      <c r="ITK132" s="43"/>
      <c r="ITL132" s="43"/>
      <c r="ITM132" s="43"/>
      <c r="ITN132" s="43"/>
      <c r="ITO132" s="43"/>
      <c r="ITP132" s="43"/>
      <c r="ITQ132" s="43"/>
      <c r="ITR132" s="43"/>
      <c r="ITS132" s="43"/>
      <c r="ITT132" s="43"/>
      <c r="ITU132" s="43"/>
      <c r="ITV132" s="43"/>
      <c r="ITW132" s="43"/>
      <c r="ITX132" s="43"/>
      <c r="ITY132" s="43"/>
      <c r="ITZ132" s="43"/>
      <c r="IUA132" s="43"/>
      <c r="IUB132" s="43"/>
      <c r="IUC132" s="43"/>
      <c r="IUD132" s="43"/>
      <c r="IUE132" s="43"/>
      <c r="IUF132" s="43"/>
      <c r="IUG132" s="43"/>
      <c r="IUH132" s="43"/>
      <c r="IUI132" s="43"/>
      <c r="IUJ132" s="43"/>
      <c r="IUK132" s="43"/>
      <c r="IUL132" s="43"/>
      <c r="IUM132" s="43"/>
      <c r="IUN132" s="43"/>
      <c r="IUO132" s="43"/>
      <c r="IUP132" s="43"/>
      <c r="IUQ132" s="43"/>
      <c r="IUR132" s="43"/>
      <c r="IUS132" s="43"/>
      <c r="IUT132" s="43"/>
      <c r="IUU132" s="43"/>
      <c r="IUV132" s="43"/>
      <c r="IUW132" s="43"/>
      <c r="IUX132" s="43"/>
      <c r="IUY132" s="43"/>
      <c r="IUZ132" s="43"/>
      <c r="IVA132" s="43"/>
      <c r="IVB132" s="43"/>
      <c r="IVC132" s="43"/>
      <c r="IVD132" s="43"/>
      <c r="IVE132" s="43"/>
      <c r="IVF132" s="43"/>
      <c r="IVG132" s="43"/>
      <c r="IVH132" s="43"/>
      <c r="IVI132" s="43"/>
      <c r="IVJ132" s="43"/>
      <c r="IVK132" s="43"/>
      <c r="IVL132" s="43"/>
      <c r="IVM132" s="43"/>
      <c r="IVN132" s="43"/>
      <c r="IVO132" s="43"/>
      <c r="IVP132" s="43"/>
      <c r="IVQ132" s="43"/>
      <c r="IVR132" s="43"/>
      <c r="IVS132" s="43"/>
      <c r="IVT132" s="43"/>
      <c r="IVU132" s="43"/>
      <c r="IVV132" s="43"/>
      <c r="IVW132" s="43"/>
      <c r="IVX132" s="43"/>
      <c r="IVY132" s="43"/>
      <c r="IVZ132" s="43"/>
      <c r="IWA132" s="43"/>
      <c r="IWB132" s="43"/>
      <c r="IWC132" s="43"/>
      <c r="IWD132" s="43"/>
      <c r="IWE132" s="43"/>
      <c r="IWF132" s="43"/>
      <c r="IWG132" s="43"/>
      <c r="IWH132" s="43"/>
      <c r="IWI132" s="43"/>
      <c r="IWJ132" s="43"/>
      <c r="IWK132" s="43"/>
      <c r="IWL132" s="43"/>
      <c r="IWM132" s="43"/>
      <c r="IWN132" s="43"/>
      <c r="IWO132" s="43"/>
      <c r="IWP132" s="43"/>
      <c r="IWQ132" s="43"/>
      <c r="IWR132" s="43"/>
      <c r="IWS132" s="43"/>
      <c r="IWT132" s="43"/>
      <c r="IWU132" s="43"/>
      <c r="IWV132" s="43"/>
      <c r="IWW132" s="43"/>
      <c r="IWX132" s="43"/>
      <c r="IWY132" s="43"/>
      <c r="IWZ132" s="43"/>
      <c r="IXA132" s="43"/>
      <c r="IXB132" s="43"/>
      <c r="IXC132" s="43"/>
      <c r="IXD132" s="43"/>
      <c r="IXE132" s="43"/>
      <c r="IXF132" s="43"/>
      <c r="IXG132" s="43"/>
      <c r="IXH132" s="43"/>
      <c r="IXI132" s="43"/>
      <c r="IXJ132" s="43"/>
      <c r="IXK132" s="43"/>
      <c r="IXL132" s="43"/>
      <c r="IXM132" s="43"/>
      <c r="IXN132" s="43"/>
      <c r="IXO132" s="43"/>
      <c r="IXP132" s="43"/>
      <c r="IXQ132" s="43"/>
      <c r="IXR132" s="43"/>
      <c r="IXS132" s="43"/>
      <c r="IXT132" s="43"/>
      <c r="IXU132" s="43"/>
      <c r="IXV132" s="43"/>
      <c r="IXW132" s="43"/>
      <c r="IXX132" s="43"/>
      <c r="IXY132" s="43"/>
      <c r="IXZ132" s="43"/>
      <c r="IYA132" s="43"/>
      <c r="IYB132" s="43"/>
      <c r="IYC132" s="43"/>
      <c r="IYD132" s="43"/>
      <c r="IYE132" s="43"/>
      <c r="IYF132" s="43"/>
      <c r="IYG132" s="43"/>
      <c r="IYH132" s="43"/>
      <c r="IYI132" s="43"/>
      <c r="IYJ132" s="43"/>
      <c r="IYK132" s="43"/>
      <c r="IYL132" s="43"/>
      <c r="IYM132" s="43"/>
      <c r="IYN132" s="43"/>
      <c r="IYO132" s="43"/>
      <c r="IYP132" s="43"/>
      <c r="IYQ132" s="43"/>
      <c r="IYR132" s="43"/>
      <c r="IYS132" s="43"/>
      <c r="IYT132" s="43"/>
      <c r="IYU132" s="43"/>
      <c r="IYV132" s="43"/>
      <c r="IYW132" s="43"/>
      <c r="IYX132" s="43"/>
      <c r="IYY132" s="43"/>
      <c r="IYZ132" s="43"/>
      <c r="IZA132" s="43"/>
      <c r="IZB132" s="43"/>
      <c r="IZC132" s="43"/>
      <c r="IZD132" s="43"/>
      <c r="IZE132" s="43"/>
      <c r="IZF132" s="43"/>
      <c r="IZG132" s="43"/>
      <c r="IZH132" s="43"/>
      <c r="IZI132" s="43"/>
      <c r="IZJ132" s="43"/>
      <c r="IZK132" s="43"/>
      <c r="IZL132" s="43"/>
      <c r="IZM132" s="43"/>
      <c r="IZN132" s="43"/>
      <c r="IZO132" s="43"/>
      <c r="IZP132" s="43"/>
      <c r="IZQ132" s="43"/>
      <c r="IZR132" s="43"/>
      <c r="IZS132" s="43"/>
      <c r="IZT132" s="43"/>
      <c r="IZU132" s="43"/>
      <c r="IZV132" s="43"/>
      <c r="IZW132" s="43"/>
      <c r="IZX132" s="43"/>
      <c r="IZY132" s="43"/>
      <c r="IZZ132" s="43"/>
      <c r="JAA132" s="43"/>
      <c r="JAB132" s="43"/>
      <c r="JAC132" s="43"/>
      <c r="JAD132" s="43"/>
      <c r="JAE132" s="43"/>
      <c r="JAF132" s="43"/>
      <c r="JAG132" s="43"/>
      <c r="JAH132" s="43"/>
      <c r="JAI132" s="43"/>
      <c r="JAJ132" s="43"/>
      <c r="JAK132" s="43"/>
      <c r="JAL132" s="43"/>
      <c r="JAM132" s="43"/>
      <c r="JAN132" s="43"/>
      <c r="JAO132" s="43"/>
      <c r="JAP132" s="43"/>
      <c r="JAQ132" s="43"/>
      <c r="JAR132" s="43"/>
      <c r="JAS132" s="43"/>
      <c r="JAT132" s="43"/>
      <c r="JAU132" s="43"/>
      <c r="JAV132" s="43"/>
      <c r="JAW132" s="43"/>
      <c r="JAX132" s="43"/>
      <c r="JAY132" s="43"/>
      <c r="JAZ132" s="43"/>
      <c r="JBA132" s="43"/>
      <c r="JBB132" s="43"/>
      <c r="JBC132" s="43"/>
      <c r="JBD132" s="43"/>
      <c r="JBE132" s="43"/>
      <c r="JBF132" s="43"/>
      <c r="JBG132" s="43"/>
      <c r="JBH132" s="43"/>
      <c r="JBI132" s="43"/>
      <c r="JBJ132" s="43"/>
      <c r="JBK132" s="43"/>
      <c r="JBL132" s="43"/>
      <c r="JBM132" s="43"/>
      <c r="JBN132" s="43"/>
      <c r="JBO132" s="43"/>
      <c r="JBP132" s="43"/>
      <c r="JBQ132" s="43"/>
      <c r="JBR132" s="43"/>
      <c r="JBS132" s="43"/>
      <c r="JBT132" s="43"/>
      <c r="JBU132" s="43"/>
      <c r="JBV132" s="43"/>
      <c r="JBW132" s="43"/>
      <c r="JBX132" s="43"/>
      <c r="JBY132" s="43"/>
      <c r="JBZ132" s="43"/>
      <c r="JCA132" s="43"/>
      <c r="JCB132" s="43"/>
      <c r="JCC132" s="43"/>
      <c r="JCD132" s="43"/>
      <c r="JCE132" s="43"/>
      <c r="JCF132" s="43"/>
      <c r="JCG132" s="43"/>
      <c r="JCH132" s="43"/>
      <c r="JCI132" s="43"/>
      <c r="JCJ132" s="43"/>
      <c r="JCK132" s="43"/>
      <c r="JCL132" s="43"/>
      <c r="JCM132" s="43"/>
      <c r="JCN132" s="43"/>
      <c r="JCO132" s="43"/>
      <c r="JCP132" s="43"/>
      <c r="JCQ132" s="43"/>
      <c r="JCR132" s="43"/>
      <c r="JCS132" s="43"/>
      <c r="JCT132" s="43"/>
      <c r="JCU132" s="43"/>
      <c r="JCV132" s="43"/>
      <c r="JCW132" s="43"/>
      <c r="JCX132" s="43"/>
      <c r="JCY132" s="43"/>
      <c r="JCZ132" s="43"/>
      <c r="JDA132" s="43"/>
      <c r="JDB132" s="43"/>
      <c r="JDC132" s="43"/>
      <c r="JDD132" s="43"/>
      <c r="JDE132" s="43"/>
      <c r="JDF132" s="43"/>
      <c r="JDG132" s="43"/>
      <c r="JDH132" s="43"/>
      <c r="JDI132" s="43"/>
      <c r="JDJ132" s="43"/>
      <c r="JDK132" s="43"/>
      <c r="JDL132" s="43"/>
      <c r="JDM132" s="43"/>
      <c r="JDN132" s="43"/>
      <c r="JDO132" s="43"/>
      <c r="JDP132" s="43"/>
      <c r="JDQ132" s="43"/>
      <c r="JDR132" s="43"/>
      <c r="JDS132" s="43"/>
      <c r="JDT132" s="43"/>
      <c r="JDU132" s="43"/>
      <c r="JDV132" s="43"/>
      <c r="JDW132" s="43"/>
      <c r="JDX132" s="43"/>
      <c r="JDY132" s="43"/>
      <c r="JDZ132" s="43"/>
      <c r="JEA132" s="43"/>
      <c r="JEB132" s="43"/>
      <c r="JEC132" s="43"/>
      <c r="JED132" s="43"/>
      <c r="JEE132" s="43"/>
      <c r="JEF132" s="43"/>
      <c r="JEG132" s="43"/>
      <c r="JEH132" s="43"/>
      <c r="JEI132" s="43"/>
      <c r="JEJ132" s="43"/>
      <c r="JEK132" s="43"/>
      <c r="JEL132" s="43"/>
      <c r="JEM132" s="43"/>
      <c r="JEN132" s="43"/>
      <c r="JEO132" s="43"/>
      <c r="JEP132" s="43"/>
      <c r="JEQ132" s="43"/>
      <c r="JER132" s="43"/>
      <c r="JES132" s="43"/>
      <c r="JET132" s="43"/>
      <c r="JEU132" s="43"/>
      <c r="JEV132" s="43"/>
      <c r="JEW132" s="43"/>
      <c r="JEX132" s="43"/>
      <c r="JEY132" s="43"/>
      <c r="JEZ132" s="43"/>
      <c r="JFA132" s="43"/>
      <c r="JFB132" s="43"/>
      <c r="JFC132" s="43"/>
      <c r="JFD132" s="43"/>
      <c r="JFE132" s="43"/>
      <c r="JFF132" s="43"/>
      <c r="JFG132" s="43"/>
      <c r="JFH132" s="43"/>
      <c r="JFI132" s="43"/>
      <c r="JFJ132" s="43"/>
      <c r="JFK132" s="43"/>
      <c r="JFL132" s="43"/>
      <c r="JFM132" s="43"/>
      <c r="JFN132" s="43"/>
      <c r="JFO132" s="43"/>
      <c r="JFP132" s="43"/>
      <c r="JFQ132" s="43"/>
      <c r="JFR132" s="43"/>
      <c r="JFS132" s="43"/>
      <c r="JFT132" s="43"/>
      <c r="JFU132" s="43"/>
      <c r="JFV132" s="43"/>
      <c r="JFW132" s="43"/>
      <c r="JFX132" s="43"/>
      <c r="JFY132" s="43"/>
      <c r="JFZ132" s="43"/>
      <c r="JGA132" s="43"/>
      <c r="JGB132" s="43"/>
      <c r="JGC132" s="43"/>
      <c r="JGD132" s="43"/>
      <c r="JGE132" s="43"/>
      <c r="JGF132" s="43"/>
      <c r="JGG132" s="43"/>
      <c r="JGH132" s="43"/>
      <c r="JGI132" s="43"/>
      <c r="JGJ132" s="43"/>
      <c r="JGK132" s="43"/>
      <c r="JGL132" s="43"/>
      <c r="JGM132" s="43"/>
      <c r="JGN132" s="43"/>
      <c r="JGO132" s="43"/>
      <c r="JGP132" s="43"/>
      <c r="JGQ132" s="43"/>
      <c r="JGR132" s="43"/>
      <c r="JGS132" s="43"/>
      <c r="JGT132" s="43"/>
      <c r="JGU132" s="43"/>
      <c r="JGV132" s="43"/>
      <c r="JGW132" s="43"/>
      <c r="JGX132" s="43"/>
      <c r="JGY132" s="43"/>
      <c r="JGZ132" s="43"/>
      <c r="JHA132" s="43"/>
      <c r="JHB132" s="43"/>
      <c r="JHC132" s="43"/>
      <c r="JHD132" s="43"/>
      <c r="JHE132" s="43"/>
      <c r="JHF132" s="43"/>
      <c r="JHG132" s="43"/>
      <c r="JHH132" s="43"/>
      <c r="JHI132" s="43"/>
      <c r="JHJ132" s="43"/>
      <c r="JHK132" s="43"/>
      <c r="JHL132" s="43"/>
      <c r="JHM132" s="43"/>
      <c r="JHN132" s="43"/>
      <c r="JHO132" s="43"/>
      <c r="JHP132" s="43"/>
      <c r="JHQ132" s="43"/>
      <c r="JHR132" s="43"/>
      <c r="JHS132" s="43"/>
      <c r="JHT132" s="43"/>
      <c r="JHU132" s="43"/>
      <c r="JHV132" s="43"/>
      <c r="JHW132" s="43"/>
      <c r="JHX132" s="43"/>
      <c r="JHY132" s="43"/>
      <c r="JHZ132" s="43"/>
      <c r="JIA132" s="43"/>
      <c r="JIB132" s="43"/>
      <c r="JIC132" s="43"/>
      <c r="JID132" s="43"/>
      <c r="JIE132" s="43"/>
      <c r="JIF132" s="43"/>
      <c r="JIG132" s="43"/>
      <c r="JIH132" s="43"/>
      <c r="JII132" s="43"/>
      <c r="JIJ132" s="43"/>
      <c r="JIK132" s="43"/>
      <c r="JIL132" s="43"/>
      <c r="JIM132" s="43"/>
      <c r="JIN132" s="43"/>
      <c r="JIO132" s="43"/>
      <c r="JIP132" s="43"/>
      <c r="JIQ132" s="43"/>
      <c r="JIR132" s="43"/>
      <c r="JIS132" s="43"/>
      <c r="JIT132" s="43"/>
      <c r="JIU132" s="43"/>
      <c r="JIV132" s="43"/>
      <c r="JIW132" s="43"/>
      <c r="JIX132" s="43"/>
      <c r="JIY132" s="43"/>
      <c r="JIZ132" s="43"/>
      <c r="JJA132" s="43"/>
      <c r="JJB132" s="43"/>
      <c r="JJC132" s="43"/>
      <c r="JJD132" s="43"/>
      <c r="JJE132" s="43"/>
      <c r="JJF132" s="43"/>
      <c r="JJG132" s="43"/>
      <c r="JJH132" s="43"/>
      <c r="JJI132" s="43"/>
      <c r="JJJ132" s="43"/>
      <c r="JJK132" s="43"/>
      <c r="JJL132" s="43"/>
      <c r="JJM132" s="43"/>
      <c r="JJN132" s="43"/>
      <c r="JJO132" s="43"/>
      <c r="JJP132" s="43"/>
      <c r="JJQ132" s="43"/>
      <c r="JJR132" s="43"/>
      <c r="JJS132" s="43"/>
      <c r="JJT132" s="43"/>
      <c r="JJU132" s="43"/>
      <c r="JJV132" s="43"/>
      <c r="JJW132" s="43"/>
      <c r="JJX132" s="43"/>
      <c r="JJY132" s="43"/>
      <c r="JJZ132" s="43"/>
      <c r="JKA132" s="43"/>
      <c r="JKB132" s="43"/>
      <c r="JKC132" s="43"/>
      <c r="JKD132" s="43"/>
      <c r="JKE132" s="43"/>
      <c r="JKF132" s="43"/>
      <c r="JKG132" s="43"/>
      <c r="JKH132" s="43"/>
      <c r="JKI132" s="43"/>
      <c r="JKJ132" s="43"/>
      <c r="JKK132" s="43"/>
      <c r="JKL132" s="43"/>
      <c r="JKM132" s="43"/>
      <c r="JKN132" s="43"/>
      <c r="JKO132" s="43"/>
      <c r="JKP132" s="43"/>
      <c r="JKQ132" s="43"/>
      <c r="JKR132" s="43"/>
      <c r="JKS132" s="43"/>
      <c r="JKT132" s="43"/>
      <c r="JKU132" s="43"/>
      <c r="JKV132" s="43"/>
      <c r="JKW132" s="43"/>
      <c r="JKX132" s="43"/>
      <c r="JKY132" s="43"/>
      <c r="JKZ132" s="43"/>
      <c r="JLA132" s="43"/>
      <c r="JLB132" s="43"/>
      <c r="JLC132" s="43"/>
      <c r="JLD132" s="43"/>
      <c r="JLE132" s="43"/>
      <c r="JLF132" s="43"/>
      <c r="JLG132" s="43"/>
      <c r="JLH132" s="43"/>
      <c r="JLI132" s="43"/>
      <c r="JLJ132" s="43"/>
      <c r="JLK132" s="43"/>
      <c r="JLL132" s="43"/>
      <c r="JLM132" s="43"/>
      <c r="JLN132" s="43"/>
      <c r="JLO132" s="43"/>
      <c r="JLP132" s="43"/>
      <c r="JLQ132" s="43"/>
      <c r="JLR132" s="43"/>
      <c r="JLS132" s="43"/>
      <c r="JLT132" s="43"/>
      <c r="JLU132" s="43"/>
      <c r="JLV132" s="43"/>
      <c r="JLW132" s="43"/>
      <c r="JLX132" s="43"/>
      <c r="JLY132" s="43"/>
      <c r="JLZ132" s="43"/>
      <c r="JMA132" s="43"/>
      <c r="JMB132" s="43"/>
      <c r="JMC132" s="43"/>
      <c r="JMD132" s="43"/>
      <c r="JME132" s="43"/>
      <c r="JMF132" s="43"/>
      <c r="JMG132" s="43"/>
      <c r="JMH132" s="43"/>
      <c r="JMI132" s="43"/>
      <c r="JMJ132" s="43"/>
      <c r="JMK132" s="43"/>
      <c r="JML132" s="43"/>
      <c r="JMM132" s="43"/>
      <c r="JMN132" s="43"/>
      <c r="JMO132" s="43"/>
      <c r="JMP132" s="43"/>
      <c r="JMQ132" s="43"/>
      <c r="JMR132" s="43"/>
      <c r="JMS132" s="43"/>
      <c r="JMT132" s="43"/>
      <c r="JMU132" s="43"/>
      <c r="JMV132" s="43"/>
      <c r="JMW132" s="43"/>
      <c r="JMX132" s="43"/>
      <c r="JMY132" s="43"/>
      <c r="JMZ132" s="43"/>
      <c r="JNA132" s="43"/>
      <c r="JNB132" s="43"/>
      <c r="JNC132" s="43"/>
      <c r="JND132" s="43"/>
      <c r="JNE132" s="43"/>
      <c r="JNF132" s="43"/>
      <c r="JNG132" s="43"/>
      <c r="JNH132" s="43"/>
      <c r="JNI132" s="43"/>
      <c r="JNJ132" s="43"/>
      <c r="JNK132" s="43"/>
      <c r="JNL132" s="43"/>
      <c r="JNM132" s="43"/>
      <c r="JNN132" s="43"/>
      <c r="JNO132" s="43"/>
      <c r="JNP132" s="43"/>
      <c r="JNQ132" s="43"/>
      <c r="JNR132" s="43"/>
      <c r="JNS132" s="43"/>
      <c r="JNT132" s="43"/>
      <c r="JNU132" s="43"/>
      <c r="JNV132" s="43"/>
      <c r="JNW132" s="43"/>
      <c r="JNX132" s="43"/>
      <c r="JNY132" s="43"/>
      <c r="JNZ132" s="43"/>
      <c r="JOA132" s="43"/>
      <c r="JOB132" s="43"/>
      <c r="JOC132" s="43"/>
      <c r="JOD132" s="43"/>
      <c r="JOE132" s="43"/>
      <c r="JOF132" s="43"/>
      <c r="JOG132" s="43"/>
      <c r="JOH132" s="43"/>
      <c r="JOI132" s="43"/>
      <c r="JOJ132" s="43"/>
      <c r="JOK132" s="43"/>
      <c r="JOL132" s="43"/>
      <c r="JOM132" s="43"/>
      <c r="JON132" s="43"/>
      <c r="JOO132" s="43"/>
      <c r="JOP132" s="43"/>
      <c r="JOQ132" s="43"/>
      <c r="JOR132" s="43"/>
      <c r="JOS132" s="43"/>
      <c r="JOT132" s="43"/>
      <c r="JOU132" s="43"/>
      <c r="JOV132" s="43"/>
      <c r="JOW132" s="43"/>
      <c r="JOX132" s="43"/>
      <c r="JOY132" s="43"/>
      <c r="JOZ132" s="43"/>
      <c r="JPA132" s="43"/>
      <c r="JPB132" s="43"/>
      <c r="JPC132" s="43"/>
      <c r="JPD132" s="43"/>
      <c r="JPE132" s="43"/>
      <c r="JPF132" s="43"/>
      <c r="JPG132" s="43"/>
      <c r="JPH132" s="43"/>
      <c r="JPI132" s="43"/>
      <c r="JPJ132" s="43"/>
      <c r="JPK132" s="43"/>
      <c r="JPL132" s="43"/>
      <c r="JPM132" s="43"/>
      <c r="JPN132" s="43"/>
      <c r="JPO132" s="43"/>
      <c r="JPP132" s="43"/>
      <c r="JPQ132" s="43"/>
      <c r="JPR132" s="43"/>
      <c r="JPS132" s="43"/>
      <c r="JPT132" s="43"/>
      <c r="JPU132" s="43"/>
      <c r="JPV132" s="43"/>
      <c r="JPW132" s="43"/>
      <c r="JPX132" s="43"/>
      <c r="JPY132" s="43"/>
      <c r="JPZ132" s="43"/>
      <c r="JQA132" s="43"/>
      <c r="JQB132" s="43"/>
      <c r="JQC132" s="43"/>
      <c r="JQD132" s="43"/>
      <c r="JQE132" s="43"/>
      <c r="JQF132" s="43"/>
      <c r="JQG132" s="43"/>
      <c r="JQH132" s="43"/>
      <c r="JQI132" s="43"/>
      <c r="JQJ132" s="43"/>
      <c r="JQK132" s="43"/>
      <c r="JQL132" s="43"/>
      <c r="JQM132" s="43"/>
      <c r="JQN132" s="43"/>
      <c r="JQO132" s="43"/>
      <c r="JQP132" s="43"/>
      <c r="JQQ132" s="43"/>
      <c r="JQR132" s="43"/>
      <c r="JQS132" s="43"/>
      <c r="JQT132" s="43"/>
      <c r="JQU132" s="43"/>
      <c r="JQV132" s="43"/>
      <c r="JQW132" s="43"/>
      <c r="JQX132" s="43"/>
      <c r="JQY132" s="43"/>
      <c r="JQZ132" s="43"/>
      <c r="JRA132" s="43"/>
      <c r="JRB132" s="43"/>
      <c r="JRC132" s="43"/>
      <c r="JRD132" s="43"/>
      <c r="JRE132" s="43"/>
      <c r="JRF132" s="43"/>
      <c r="JRG132" s="43"/>
      <c r="JRH132" s="43"/>
      <c r="JRI132" s="43"/>
      <c r="JRJ132" s="43"/>
      <c r="JRK132" s="43"/>
      <c r="JRL132" s="43"/>
      <c r="JRM132" s="43"/>
      <c r="JRN132" s="43"/>
      <c r="JRO132" s="43"/>
      <c r="JRP132" s="43"/>
      <c r="JRQ132" s="43"/>
      <c r="JRR132" s="43"/>
      <c r="JRS132" s="43"/>
      <c r="JRT132" s="43"/>
      <c r="JRU132" s="43"/>
      <c r="JRV132" s="43"/>
      <c r="JRW132" s="43"/>
      <c r="JRX132" s="43"/>
      <c r="JRY132" s="43"/>
      <c r="JRZ132" s="43"/>
      <c r="JSA132" s="43"/>
      <c r="JSB132" s="43"/>
      <c r="JSC132" s="43"/>
      <c r="JSD132" s="43"/>
      <c r="JSE132" s="43"/>
      <c r="JSF132" s="43"/>
      <c r="JSG132" s="43"/>
      <c r="JSH132" s="43"/>
      <c r="JSI132" s="43"/>
      <c r="JSJ132" s="43"/>
      <c r="JSK132" s="43"/>
      <c r="JSL132" s="43"/>
      <c r="JSM132" s="43"/>
      <c r="JSN132" s="43"/>
      <c r="JSO132" s="43"/>
      <c r="JSP132" s="43"/>
      <c r="JSQ132" s="43"/>
      <c r="JSR132" s="43"/>
      <c r="JSS132" s="43"/>
      <c r="JST132" s="43"/>
      <c r="JSU132" s="43"/>
      <c r="JSV132" s="43"/>
      <c r="JSW132" s="43"/>
      <c r="JSX132" s="43"/>
      <c r="JSY132" s="43"/>
      <c r="JSZ132" s="43"/>
      <c r="JTA132" s="43"/>
      <c r="JTB132" s="43"/>
      <c r="JTC132" s="43"/>
      <c r="JTD132" s="43"/>
      <c r="JTE132" s="43"/>
      <c r="JTF132" s="43"/>
      <c r="JTG132" s="43"/>
      <c r="JTH132" s="43"/>
      <c r="JTI132" s="43"/>
      <c r="JTJ132" s="43"/>
      <c r="JTK132" s="43"/>
      <c r="JTL132" s="43"/>
      <c r="JTM132" s="43"/>
      <c r="JTN132" s="43"/>
      <c r="JTO132" s="43"/>
      <c r="JTP132" s="43"/>
      <c r="JTQ132" s="43"/>
      <c r="JTR132" s="43"/>
      <c r="JTS132" s="43"/>
      <c r="JTT132" s="43"/>
      <c r="JTU132" s="43"/>
      <c r="JTV132" s="43"/>
      <c r="JTW132" s="43"/>
      <c r="JTX132" s="43"/>
      <c r="JTY132" s="43"/>
      <c r="JTZ132" s="43"/>
      <c r="JUA132" s="43"/>
      <c r="JUB132" s="43"/>
      <c r="JUC132" s="43"/>
      <c r="JUD132" s="43"/>
      <c r="JUE132" s="43"/>
      <c r="JUF132" s="43"/>
      <c r="JUG132" s="43"/>
      <c r="JUH132" s="43"/>
      <c r="JUI132" s="43"/>
      <c r="JUJ132" s="43"/>
      <c r="JUK132" s="43"/>
      <c r="JUL132" s="43"/>
      <c r="JUM132" s="43"/>
      <c r="JUN132" s="43"/>
      <c r="JUO132" s="43"/>
      <c r="JUP132" s="43"/>
      <c r="JUQ132" s="43"/>
      <c r="JUR132" s="43"/>
      <c r="JUS132" s="43"/>
      <c r="JUT132" s="43"/>
      <c r="JUU132" s="43"/>
      <c r="JUV132" s="43"/>
      <c r="JUW132" s="43"/>
      <c r="JUX132" s="43"/>
      <c r="JUY132" s="43"/>
      <c r="JUZ132" s="43"/>
      <c r="JVA132" s="43"/>
      <c r="JVB132" s="43"/>
      <c r="JVC132" s="43"/>
      <c r="JVD132" s="43"/>
      <c r="JVE132" s="43"/>
      <c r="JVF132" s="43"/>
      <c r="JVG132" s="43"/>
      <c r="JVH132" s="43"/>
      <c r="JVI132" s="43"/>
      <c r="JVJ132" s="43"/>
      <c r="JVK132" s="43"/>
      <c r="JVL132" s="43"/>
      <c r="JVM132" s="43"/>
      <c r="JVN132" s="43"/>
      <c r="JVO132" s="43"/>
      <c r="JVP132" s="43"/>
      <c r="JVQ132" s="43"/>
      <c r="JVR132" s="43"/>
      <c r="JVS132" s="43"/>
      <c r="JVT132" s="43"/>
      <c r="JVU132" s="43"/>
      <c r="JVV132" s="43"/>
      <c r="JVW132" s="43"/>
      <c r="JVX132" s="43"/>
      <c r="JVY132" s="43"/>
      <c r="JVZ132" s="43"/>
      <c r="JWA132" s="43"/>
      <c r="JWB132" s="43"/>
      <c r="JWC132" s="43"/>
      <c r="JWD132" s="43"/>
      <c r="JWE132" s="43"/>
      <c r="JWF132" s="43"/>
      <c r="JWG132" s="43"/>
      <c r="JWH132" s="43"/>
      <c r="JWI132" s="43"/>
      <c r="JWJ132" s="43"/>
      <c r="JWK132" s="43"/>
      <c r="JWL132" s="43"/>
      <c r="JWM132" s="43"/>
      <c r="JWN132" s="43"/>
      <c r="JWO132" s="43"/>
      <c r="JWP132" s="43"/>
      <c r="JWQ132" s="43"/>
      <c r="JWR132" s="43"/>
      <c r="JWS132" s="43"/>
      <c r="JWT132" s="43"/>
      <c r="JWU132" s="43"/>
      <c r="JWV132" s="43"/>
      <c r="JWW132" s="43"/>
      <c r="JWX132" s="43"/>
      <c r="JWY132" s="43"/>
      <c r="JWZ132" s="43"/>
      <c r="JXA132" s="43"/>
      <c r="JXB132" s="43"/>
      <c r="JXC132" s="43"/>
      <c r="JXD132" s="43"/>
      <c r="JXE132" s="43"/>
      <c r="JXF132" s="43"/>
      <c r="JXG132" s="43"/>
      <c r="JXH132" s="43"/>
      <c r="JXI132" s="43"/>
      <c r="JXJ132" s="43"/>
      <c r="JXK132" s="43"/>
      <c r="JXL132" s="43"/>
      <c r="JXM132" s="43"/>
      <c r="JXN132" s="43"/>
      <c r="JXO132" s="43"/>
      <c r="JXP132" s="43"/>
      <c r="JXQ132" s="43"/>
      <c r="JXR132" s="43"/>
      <c r="JXS132" s="43"/>
      <c r="JXT132" s="43"/>
      <c r="JXU132" s="43"/>
      <c r="JXV132" s="43"/>
      <c r="JXW132" s="43"/>
      <c r="JXX132" s="43"/>
      <c r="JXY132" s="43"/>
      <c r="JXZ132" s="43"/>
      <c r="JYA132" s="43"/>
      <c r="JYB132" s="43"/>
      <c r="JYC132" s="43"/>
      <c r="JYD132" s="43"/>
      <c r="JYE132" s="43"/>
      <c r="JYF132" s="43"/>
      <c r="JYG132" s="43"/>
      <c r="JYH132" s="43"/>
      <c r="JYI132" s="43"/>
      <c r="JYJ132" s="43"/>
      <c r="JYK132" s="43"/>
      <c r="JYL132" s="43"/>
      <c r="JYM132" s="43"/>
      <c r="JYN132" s="43"/>
      <c r="JYO132" s="43"/>
      <c r="JYP132" s="43"/>
      <c r="JYQ132" s="43"/>
      <c r="JYR132" s="43"/>
      <c r="JYS132" s="43"/>
      <c r="JYT132" s="43"/>
      <c r="JYU132" s="43"/>
      <c r="JYV132" s="43"/>
      <c r="JYW132" s="43"/>
      <c r="JYX132" s="43"/>
      <c r="JYY132" s="43"/>
      <c r="JYZ132" s="43"/>
      <c r="JZA132" s="43"/>
      <c r="JZB132" s="43"/>
      <c r="JZC132" s="43"/>
      <c r="JZD132" s="43"/>
      <c r="JZE132" s="43"/>
      <c r="JZF132" s="43"/>
      <c r="JZG132" s="43"/>
      <c r="JZH132" s="43"/>
      <c r="JZI132" s="43"/>
      <c r="JZJ132" s="43"/>
      <c r="JZK132" s="43"/>
      <c r="JZL132" s="43"/>
      <c r="JZM132" s="43"/>
      <c r="JZN132" s="43"/>
      <c r="JZO132" s="43"/>
      <c r="JZP132" s="43"/>
      <c r="JZQ132" s="43"/>
      <c r="JZR132" s="43"/>
      <c r="JZS132" s="43"/>
      <c r="JZT132" s="43"/>
      <c r="JZU132" s="43"/>
      <c r="JZV132" s="43"/>
      <c r="JZW132" s="43"/>
      <c r="JZX132" s="43"/>
      <c r="JZY132" s="43"/>
      <c r="JZZ132" s="43"/>
      <c r="KAA132" s="43"/>
      <c r="KAB132" s="43"/>
      <c r="KAC132" s="43"/>
      <c r="KAD132" s="43"/>
      <c r="KAE132" s="43"/>
      <c r="KAF132" s="43"/>
      <c r="KAG132" s="43"/>
      <c r="KAH132" s="43"/>
      <c r="KAI132" s="43"/>
      <c r="KAJ132" s="43"/>
      <c r="KAK132" s="43"/>
      <c r="KAL132" s="43"/>
      <c r="KAM132" s="43"/>
      <c r="KAN132" s="43"/>
      <c r="KAO132" s="43"/>
      <c r="KAP132" s="43"/>
      <c r="KAQ132" s="43"/>
      <c r="KAR132" s="43"/>
      <c r="KAS132" s="43"/>
      <c r="KAT132" s="43"/>
      <c r="KAU132" s="43"/>
      <c r="KAV132" s="43"/>
      <c r="KAW132" s="43"/>
      <c r="KAX132" s="43"/>
      <c r="KAY132" s="43"/>
      <c r="KAZ132" s="43"/>
      <c r="KBA132" s="43"/>
      <c r="KBB132" s="43"/>
      <c r="KBC132" s="43"/>
      <c r="KBD132" s="43"/>
      <c r="KBE132" s="43"/>
      <c r="KBF132" s="43"/>
      <c r="KBG132" s="43"/>
      <c r="KBH132" s="43"/>
      <c r="KBI132" s="43"/>
      <c r="KBJ132" s="43"/>
      <c r="KBK132" s="43"/>
      <c r="KBL132" s="43"/>
      <c r="KBM132" s="43"/>
      <c r="KBN132" s="43"/>
      <c r="KBO132" s="43"/>
      <c r="KBP132" s="43"/>
      <c r="KBQ132" s="43"/>
      <c r="KBR132" s="43"/>
      <c r="KBS132" s="43"/>
      <c r="KBT132" s="43"/>
      <c r="KBU132" s="43"/>
      <c r="KBV132" s="43"/>
      <c r="KBW132" s="43"/>
      <c r="KBX132" s="43"/>
      <c r="KBY132" s="43"/>
      <c r="KBZ132" s="43"/>
      <c r="KCA132" s="43"/>
      <c r="KCB132" s="43"/>
      <c r="KCC132" s="43"/>
      <c r="KCD132" s="43"/>
      <c r="KCE132" s="43"/>
      <c r="KCF132" s="43"/>
      <c r="KCG132" s="43"/>
      <c r="KCH132" s="43"/>
      <c r="KCI132" s="43"/>
      <c r="KCJ132" s="43"/>
      <c r="KCK132" s="43"/>
      <c r="KCL132" s="43"/>
      <c r="KCM132" s="43"/>
      <c r="KCN132" s="43"/>
      <c r="KCO132" s="43"/>
      <c r="KCP132" s="43"/>
      <c r="KCQ132" s="43"/>
      <c r="KCR132" s="43"/>
      <c r="KCS132" s="43"/>
      <c r="KCT132" s="43"/>
      <c r="KCU132" s="43"/>
      <c r="KCV132" s="43"/>
      <c r="KCW132" s="43"/>
      <c r="KCX132" s="43"/>
      <c r="KCY132" s="43"/>
      <c r="KCZ132" s="43"/>
      <c r="KDA132" s="43"/>
      <c r="KDB132" s="43"/>
      <c r="KDC132" s="43"/>
      <c r="KDD132" s="43"/>
      <c r="KDE132" s="43"/>
      <c r="KDF132" s="43"/>
      <c r="KDG132" s="43"/>
      <c r="KDH132" s="43"/>
      <c r="KDI132" s="43"/>
      <c r="KDJ132" s="43"/>
      <c r="KDK132" s="43"/>
      <c r="KDL132" s="43"/>
      <c r="KDM132" s="43"/>
      <c r="KDN132" s="43"/>
      <c r="KDO132" s="43"/>
      <c r="KDP132" s="43"/>
      <c r="KDQ132" s="43"/>
      <c r="KDR132" s="43"/>
      <c r="KDS132" s="43"/>
      <c r="KDT132" s="43"/>
      <c r="KDU132" s="43"/>
      <c r="KDV132" s="43"/>
      <c r="KDW132" s="43"/>
      <c r="KDX132" s="43"/>
      <c r="KDY132" s="43"/>
      <c r="KDZ132" s="43"/>
      <c r="KEA132" s="43"/>
      <c r="KEB132" s="43"/>
      <c r="KEC132" s="43"/>
      <c r="KED132" s="43"/>
      <c r="KEE132" s="43"/>
      <c r="KEF132" s="43"/>
      <c r="KEG132" s="43"/>
      <c r="KEH132" s="43"/>
      <c r="KEI132" s="43"/>
      <c r="KEJ132" s="43"/>
      <c r="KEK132" s="43"/>
      <c r="KEL132" s="43"/>
      <c r="KEM132" s="43"/>
      <c r="KEN132" s="43"/>
      <c r="KEO132" s="43"/>
      <c r="KEP132" s="43"/>
      <c r="KEQ132" s="43"/>
      <c r="KER132" s="43"/>
      <c r="KES132" s="43"/>
      <c r="KET132" s="43"/>
      <c r="KEU132" s="43"/>
      <c r="KEV132" s="43"/>
      <c r="KEW132" s="43"/>
      <c r="KEX132" s="43"/>
      <c r="KEY132" s="43"/>
      <c r="KEZ132" s="43"/>
      <c r="KFA132" s="43"/>
      <c r="KFB132" s="43"/>
      <c r="KFC132" s="43"/>
      <c r="KFD132" s="43"/>
      <c r="KFE132" s="43"/>
      <c r="KFF132" s="43"/>
      <c r="KFG132" s="43"/>
      <c r="KFH132" s="43"/>
      <c r="KFI132" s="43"/>
      <c r="KFJ132" s="43"/>
      <c r="KFK132" s="43"/>
      <c r="KFL132" s="43"/>
      <c r="KFM132" s="43"/>
      <c r="KFN132" s="43"/>
      <c r="KFO132" s="43"/>
      <c r="KFP132" s="43"/>
      <c r="KFQ132" s="43"/>
      <c r="KFR132" s="43"/>
      <c r="KFS132" s="43"/>
      <c r="KFT132" s="43"/>
      <c r="KFU132" s="43"/>
      <c r="KFV132" s="43"/>
      <c r="KFW132" s="43"/>
      <c r="KFX132" s="43"/>
      <c r="KFY132" s="43"/>
      <c r="KFZ132" s="43"/>
      <c r="KGA132" s="43"/>
      <c r="KGB132" s="43"/>
      <c r="KGC132" s="43"/>
      <c r="KGD132" s="43"/>
      <c r="KGE132" s="43"/>
      <c r="KGF132" s="43"/>
      <c r="KGG132" s="43"/>
      <c r="KGH132" s="43"/>
      <c r="KGI132" s="43"/>
      <c r="KGJ132" s="43"/>
      <c r="KGK132" s="43"/>
      <c r="KGL132" s="43"/>
      <c r="KGM132" s="43"/>
      <c r="KGN132" s="43"/>
      <c r="KGO132" s="43"/>
      <c r="KGP132" s="43"/>
      <c r="KGQ132" s="43"/>
      <c r="KGR132" s="43"/>
      <c r="KGS132" s="43"/>
      <c r="KGT132" s="43"/>
      <c r="KGU132" s="43"/>
      <c r="KGV132" s="43"/>
      <c r="KGW132" s="43"/>
      <c r="KGX132" s="43"/>
      <c r="KGY132" s="43"/>
      <c r="KGZ132" s="43"/>
      <c r="KHA132" s="43"/>
      <c r="KHB132" s="43"/>
      <c r="KHC132" s="43"/>
      <c r="KHD132" s="43"/>
      <c r="KHE132" s="43"/>
      <c r="KHF132" s="43"/>
      <c r="KHG132" s="43"/>
      <c r="KHH132" s="43"/>
      <c r="KHI132" s="43"/>
      <c r="KHJ132" s="43"/>
      <c r="KHK132" s="43"/>
      <c r="KHL132" s="43"/>
      <c r="KHM132" s="43"/>
      <c r="KHN132" s="43"/>
      <c r="KHO132" s="43"/>
      <c r="KHP132" s="43"/>
      <c r="KHQ132" s="43"/>
      <c r="KHR132" s="43"/>
      <c r="KHS132" s="43"/>
      <c r="KHT132" s="43"/>
      <c r="KHU132" s="43"/>
      <c r="KHV132" s="43"/>
      <c r="KHW132" s="43"/>
      <c r="KHX132" s="43"/>
      <c r="KHY132" s="43"/>
      <c r="KHZ132" s="43"/>
      <c r="KIA132" s="43"/>
      <c r="KIB132" s="43"/>
      <c r="KIC132" s="43"/>
      <c r="KID132" s="43"/>
      <c r="KIE132" s="43"/>
      <c r="KIF132" s="43"/>
      <c r="KIG132" s="43"/>
      <c r="KIH132" s="43"/>
      <c r="KII132" s="43"/>
      <c r="KIJ132" s="43"/>
      <c r="KIK132" s="43"/>
      <c r="KIL132" s="43"/>
      <c r="KIM132" s="43"/>
      <c r="KIN132" s="43"/>
      <c r="KIO132" s="43"/>
      <c r="KIP132" s="43"/>
      <c r="KIQ132" s="43"/>
      <c r="KIR132" s="43"/>
      <c r="KIS132" s="43"/>
      <c r="KIT132" s="43"/>
      <c r="KIU132" s="43"/>
      <c r="KIV132" s="43"/>
      <c r="KIW132" s="43"/>
      <c r="KIX132" s="43"/>
      <c r="KIY132" s="43"/>
      <c r="KIZ132" s="43"/>
      <c r="KJA132" s="43"/>
      <c r="KJB132" s="43"/>
      <c r="KJC132" s="43"/>
      <c r="KJD132" s="43"/>
      <c r="KJE132" s="43"/>
      <c r="KJF132" s="43"/>
      <c r="KJG132" s="43"/>
      <c r="KJH132" s="43"/>
      <c r="KJI132" s="43"/>
      <c r="KJJ132" s="43"/>
      <c r="KJK132" s="43"/>
      <c r="KJL132" s="43"/>
      <c r="KJM132" s="43"/>
      <c r="KJN132" s="43"/>
      <c r="KJO132" s="43"/>
      <c r="KJP132" s="43"/>
      <c r="KJQ132" s="43"/>
      <c r="KJR132" s="43"/>
      <c r="KJS132" s="43"/>
      <c r="KJT132" s="43"/>
      <c r="KJU132" s="43"/>
      <c r="KJV132" s="43"/>
      <c r="KJW132" s="43"/>
      <c r="KJX132" s="43"/>
      <c r="KJY132" s="43"/>
      <c r="KJZ132" s="43"/>
      <c r="KKA132" s="43"/>
      <c r="KKB132" s="43"/>
      <c r="KKC132" s="43"/>
      <c r="KKD132" s="43"/>
      <c r="KKE132" s="43"/>
      <c r="KKF132" s="43"/>
      <c r="KKG132" s="43"/>
      <c r="KKH132" s="43"/>
      <c r="KKI132" s="43"/>
      <c r="KKJ132" s="43"/>
      <c r="KKK132" s="43"/>
      <c r="KKL132" s="43"/>
      <c r="KKM132" s="43"/>
      <c r="KKN132" s="43"/>
      <c r="KKO132" s="43"/>
      <c r="KKP132" s="43"/>
      <c r="KKQ132" s="43"/>
      <c r="KKR132" s="43"/>
      <c r="KKS132" s="43"/>
      <c r="KKT132" s="43"/>
      <c r="KKU132" s="43"/>
      <c r="KKV132" s="43"/>
      <c r="KKW132" s="43"/>
      <c r="KKX132" s="43"/>
      <c r="KKY132" s="43"/>
      <c r="KKZ132" s="43"/>
      <c r="KLA132" s="43"/>
      <c r="KLB132" s="43"/>
      <c r="KLC132" s="43"/>
      <c r="KLD132" s="43"/>
      <c r="KLE132" s="43"/>
      <c r="KLF132" s="43"/>
      <c r="KLG132" s="43"/>
      <c r="KLH132" s="43"/>
      <c r="KLI132" s="43"/>
      <c r="KLJ132" s="43"/>
      <c r="KLK132" s="43"/>
      <c r="KLL132" s="43"/>
      <c r="KLM132" s="43"/>
      <c r="KLN132" s="43"/>
      <c r="KLO132" s="43"/>
      <c r="KLP132" s="43"/>
      <c r="KLQ132" s="43"/>
      <c r="KLR132" s="43"/>
      <c r="KLS132" s="43"/>
      <c r="KLT132" s="43"/>
      <c r="KLU132" s="43"/>
      <c r="KLV132" s="43"/>
      <c r="KLW132" s="43"/>
      <c r="KLX132" s="43"/>
      <c r="KLY132" s="43"/>
      <c r="KLZ132" s="43"/>
      <c r="KMA132" s="43"/>
      <c r="KMB132" s="43"/>
      <c r="KMC132" s="43"/>
      <c r="KMD132" s="43"/>
      <c r="KME132" s="43"/>
      <c r="KMF132" s="43"/>
      <c r="KMG132" s="43"/>
      <c r="KMH132" s="43"/>
      <c r="KMI132" s="43"/>
      <c r="KMJ132" s="43"/>
      <c r="KMK132" s="43"/>
      <c r="KML132" s="43"/>
      <c r="KMM132" s="43"/>
      <c r="KMN132" s="43"/>
      <c r="KMO132" s="43"/>
      <c r="KMP132" s="43"/>
      <c r="KMQ132" s="43"/>
      <c r="KMR132" s="43"/>
      <c r="KMS132" s="43"/>
      <c r="KMT132" s="43"/>
      <c r="KMU132" s="43"/>
      <c r="KMV132" s="43"/>
      <c r="KMW132" s="43"/>
      <c r="KMX132" s="43"/>
      <c r="KMY132" s="43"/>
      <c r="KMZ132" s="43"/>
      <c r="KNA132" s="43"/>
      <c r="KNB132" s="43"/>
      <c r="KNC132" s="43"/>
      <c r="KND132" s="43"/>
      <c r="KNE132" s="43"/>
      <c r="KNF132" s="43"/>
      <c r="KNG132" s="43"/>
      <c r="KNH132" s="43"/>
      <c r="KNI132" s="43"/>
      <c r="KNJ132" s="43"/>
      <c r="KNK132" s="43"/>
      <c r="KNL132" s="43"/>
      <c r="KNM132" s="43"/>
      <c r="KNN132" s="43"/>
      <c r="KNO132" s="43"/>
      <c r="KNP132" s="43"/>
      <c r="KNQ132" s="43"/>
      <c r="KNR132" s="43"/>
      <c r="KNS132" s="43"/>
      <c r="KNT132" s="43"/>
      <c r="KNU132" s="43"/>
      <c r="KNV132" s="43"/>
      <c r="KNW132" s="43"/>
      <c r="KNX132" s="43"/>
      <c r="KNY132" s="43"/>
      <c r="KNZ132" s="43"/>
      <c r="KOA132" s="43"/>
      <c r="KOB132" s="43"/>
      <c r="KOC132" s="43"/>
      <c r="KOD132" s="43"/>
      <c r="KOE132" s="43"/>
      <c r="KOF132" s="43"/>
      <c r="KOG132" s="43"/>
      <c r="KOH132" s="43"/>
      <c r="KOI132" s="43"/>
      <c r="KOJ132" s="43"/>
      <c r="KOK132" s="43"/>
      <c r="KOL132" s="43"/>
      <c r="KOM132" s="43"/>
      <c r="KON132" s="43"/>
      <c r="KOO132" s="43"/>
      <c r="KOP132" s="43"/>
      <c r="KOQ132" s="43"/>
      <c r="KOR132" s="43"/>
      <c r="KOS132" s="43"/>
      <c r="KOT132" s="43"/>
      <c r="KOU132" s="43"/>
      <c r="KOV132" s="43"/>
      <c r="KOW132" s="43"/>
      <c r="KOX132" s="43"/>
      <c r="KOY132" s="43"/>
      <c r="KOZ132" s="43"/>
      <c r="KPA132" s="43"/>
      <c r="KPB132" s="43"/>
      <c r="KPC132" s="43"/>
      <c r="KPD132" s="43"/>
      <c r="KPE132" s="43"/>
      <c r="KPF132" s="43"/>
      <c r="KPG132" s="43"/>
      <c r="KPH132" s="43"/>
      <c r="KPI132" s="43"/>
      <c r="KPJ132" s="43"/>
      <c r="KPK132" s="43"/>
      <c r="KPL132" s="43"/>
      <c r="KPM132" s="43"/>
      <c r="KPN132" s="43"/>
      <c r="KPO132" s="43"/>
      <c r="KPP132" s="43"/>
      <c r="KPQ132" s="43"/>
      <c r="KPR132" s="43"/>
      <c r="KPS132" s="43"/>
      <c r="KPT132" s="43"/>
      <c r="KPU132" s="43"/>
      <c r="KPV132" s="43"/>
      <c r="KPW132" s="43"/>
      <c r="KPX132" s="43"/>
      <c r="KPY132" s="43"/>
      <c r="KPZ132" s="43"/>
      <c r="KQA132" s="43"/>
      <c r="KQB132" s="43"/>
      <c r="KQC132" s="43"/>
      <c r="KQD132" s="43"/>
      <c r="KQE132" s="43"/>
      <c r="KQF132" s="43"/>
      <c r="KQG132" s="43"/>
      <c r="KQH132" s="43"/>
      <c r="KQI132" s="43"/>
      <c r="KQJ132" s="43"/>
      <c r="KQK132" s="43"/>
      <c r="KQL132" s="43"/>
      <c r="KQM132" s="43"/>
      <c r="KQN132" s="43"/>
      <c r="KQO132" s="43"/>
      <c r="KQP132" s="43"/>
      <c r="KQQ132" s="43"/>
      <c r="KQR132" s="43"/>
      <c r="KQS132" s="43"/>
      <c r="KQT132" s="43"/>
      <c r="KQU132" s="43"/>
      <c r="KQV132" s="43"/>
      <c r="KQW132" s="43"/>
      <c r="KQX132" s="43"/>
      <c r="KQY132" s="43"/>
      <c r="KQZ132" s="43"/>
      <c r="KRA132" s="43"/>
      <c r="KRB132" s="43"/>
      <c r="KRC132" s="43"/>
      <c r="KRD132" s="43"/>
      <c r="KRE132" s="43"/>
      <c r="KRF132" s="43"/>
      <c r="KRG132" s="43"/>
      <c r="KRH132" s="43"/>
      <c r="KRI132" s="43"/>
      <c r="KRJ132" s="43"/>
      <c r="KRK132" s="43"/>
      <c r="KRL132" s="43"/>
      <c r="KRM132" s="43"/>
      <c r="KRN132" s="43"/>
      <c r="KRO132" s="43"/>
      <c r="KRP132" s="43"/>
      <c r="KRQ132" s="43"/>
      <c r="KRR132" s="43"/>
      <c r="KRS132" s="43"/>
      <c r="KRT132" s="43"/>
      <c r="KRU132" s="43"/>
      <c r="KRV132" s="43"/>
      <c r="KRW132" s="43"/>
      <c r="KRX132" s="43"/>
      <c r="KRY132" s="43"/>
      <c r="KRZ132" s="43"/>
      <c r="KSA132" s="43"/>
      <c r="KSB132" s="43"/>
      <c r="KSC132" s="43"/>
      <c r="KSD132" s="43"/>
      <c r="KSE132" s="43"/>
      <c r="KSF132" s="43"/>
      <c r="KSG132" s="43"/>
      <c r="KSH132" s="43"/>
      <c r="KSI132" s="43"/>
      <c r="KSJ132" s="43"/>
      <c r="KSK132" s="43"/>
      <c r="KSL132" s="43"/>
      <c r="KSM132" s="43"/>
      <c r="KSN132" s="43"/>
      <c r="KSO132" s="43"/>
      <c r="KSP132" s="43"/>
      <c r="KSQ132" s="43"/>
      <c r="KSR132" s="43"/>
      <c r="KSS132" s="43"/>
      <c r="KST132" s="43"/>
      <c r="KSU132" s="43"/>
      <c r="KSV132" s="43"/>
      <c r="KSW132" s="43"/>
      <c r="KSX132" s="43"/>
      <c r="KSY132" s="43"/>
      <c r="KSZ132" s="43"/>
      <c r="KTA132" s="43"/>
      <c r="KTB132" s="43"/>
      <c r="KTC132" s="43"/>
      <c r="KTD132" s="43"/>
      <c r="KTE132" s="43"/>
      <c r="KTF132" s="43"/>
      <c r="KTG132" s="43"/>
      <c r="KTH132" s="43"/>
      <c r="KTI132" s="43"/>
      <c r="KTJ132" s="43"/>
      <c r="KTK132" s="43"/>
      <c r="KTL132" s="43"/>
      <c r="KTM132" s="43"/>
      <c r="KTN132" s="43"/>
      <c r="KTO132" s="43"/>
      <c r="KTP132" s="43"/>
      <c r="KTQ132" s="43"/>
      <c r="KTR132" s="43"/>
      <c r="KTS132" s="43"/>
      <c r="KTT132" s="43"/>
      <c r="KTU132" s="43"/>
      <c r="KTV132" s="43"/>
      <c r="KTW132" s="43"/>
      <c r="KTX132" s="43"/>
      <c r="KTY132" s="43"/>
      <c r="KTZ132" s="43"/>
      <c r="KUA132" s="43"/>
      <c r="KUB132" s="43"/>
      <c r="KUC132" s="43"/>
      <c r="KUD132" s="43"/>
      <c r="KUE132" s="43"/>
      <c r="KUF132" s="43"/>
      <c r="KUG132" s="43"/>
      <c r="KUH132" s="43"/>
      <c r="KUI132" s="43"/>
      <c r="KUJ132" s="43"/>
      <c r="KUK132" s="43"/>
      <c r="KUL132" s="43"/>
      <c r="KUM132" s="43"/>
      <c r="KUN132" s="43"/>
      <c r="KUO132" s="43"/>
      <c r="KUP132" s="43"/>
      <c r="KUQ132" s="43"/>
      <c r="KUR132" s="43"/>
      <c r="KUS132" s="43"/>
      <c r="KUT132" s="43"/>
      <c r="KUU132" s="43"/>
      <c r="KUV132" s="43"/>
      <c r="KUW132" s="43"/>
      <c r="KUX132" s="43"/>
      <c r="KUY132" s="43"/>
      <c r="KUZ132" s="43"/>
      <c r="KVA132" s="43"/>
      <c r="KVB132" s="43"/>
      <c r="KVC132" s="43"/>
      <c r="KVD132" s="43"/>
      <c r="KVE132" s="43"/>
      <c r="KVF132" s="43"/>
      <c r="KVG132" s="43"/>
      <c r="KVH132" s="43"/>
      <c r="KVI132" s="43"/>
      <c r="KVJ132" s="43"/>
      <c r="KVK132" s="43"/>
      <c r="KVL132" s="43"/>
      <c r="KVM132" s="43"/>
      <c r="KVN132" s="43"/>
      <c r="KVO132" s="43"/>
      <c r="KVP132" s="43"/>
      <c r="KVQ132" s="43"/>
      <c r="KVR132" s="43"/>
      <c r="KVS132" s="43"/>
      <c r="KVT132" s="43"/>
      <c r="KVU132" s="43"/>
      <c r="KVV132" s="43"/>
      <c r="KVW132" s="43"/>
      <c r="KVX132" s="43"/>
      <c r="KVY132" s="43"/>
      <c r="KVZ132" s="43"/>
      <c r="KWA132" s="43"/>
      <c r="KWB132" s="43"/>
      <c r="KWC132" s="43"/>
      <c r="KWD132" s="43"/>
      <c r="KWE132" s="43"/>
      <c r="KWF132" s="43"/>
      <c r="KWG132" s="43"/>
      <c r="KWH132" s="43"/>
      <c r="KWI132" s="43"/>
      <c r="KWJ132" s="43"/>
      <c r="KWK132" s="43"/>
      <c r="KWL132" s="43"/>
      <c r="KWM132" s="43"/>
      <c r="KWN132" s="43"/>
      <c r="KWO132" s="43"/>
      <c r="KWP132" s="43"/>
      <c r="KWQ132" s="43"/>
      <c r="KWR132" s="43"/>
      <c r="KWS132" s="43"/>
      <c r="KWT132" s="43"/>
      <c r="KWU132" s="43"/>
      <c r="KWV132" s="43"/>
      <c r="KWW132" s="43"/>
      <c r="KWX132" s="43"/>
      <c r="KWY132" s="43"/>
      <c r="KWZ132" s="43"/>
      <c r="KXA132" s="43"/>
      <c r="KXB132" s="43"/>
      <c r="KXC132" s="43"/>
      <c r="KXD132" s="43"/>
      <c r="KXE132" s="43"/>
      <c r="KXF132" s="43"/>
      <c r="KXG132" s="43"/>
      <c r="KXH132" s="43"/>
      <c r="KXI132" s="43"/>
      <c r="KXJ132" s="43"/>
      <c r="KXK132" s="43"/>
      <c r="KXL132" s="43"/>
      <c r="KXM132" s="43"/>
      <c r="KXN132" s="43"/>
      <c r="KXO132" s="43"/>
      <c r="KXP132" s="43"/>
      <c r="KXQ132" s="43"/>
      <c r="KXR132" s="43"/>
      <c r="KXS132" s="43"/>
      <c r="KXT132" s="43"/>
      <c r="KXU132" s="43"/>
      <c r="KXV132" s="43"/>
      <c r="KXW132" s="43"/>
      <c r="KXX132" s="43"/>
      <c r="KXY132" s="43"/>
      <c r="KXZ132" s="43"/>
      <c r="KYA132" s="43"/>
      <c r="KYB132" s="43"/>
      <c r="KYC132" s="43"/>
      <c r="KYD132" s="43"/>
      <c r="KYE132" s="43"/>
      <c r="KYF132" s="43"/>
      <c r="KYG132" s="43"/>
      <c r="KYH132" s="43"/>
      <c r="KYI132" s="43"/>
      <c r="KYJ132" s="43"/>
      <c r="KYK132" s="43"/>
      <c r="KYL132" s="43"/>
      <c r="KYM132" s="43"/>
      <c r="KYN132" s="43"/>
      <c r="KYO132" s="43"/>
      <c r="KYP132" s="43"/>
      <c r="KYQ132" s="43"/>
      <c r="KYR132" s="43"/>
      <c r="KYS132" s="43"/>
      <c r="KYT132" s="43"/>
      <c r="KYU132" s="43"/>
      <c r="KYV132" s="43"/>
      <c r="KYW132" s="43"/>
      <c r="KYX132" s="43"/>
      <c r="KYY132" s="43"/>
      <c r="KYZ132" s="43"/>
      <c r="KZA132" s="43"/>
      <c r="KZB132" s="43"/>
      <c r="KZC132" s="43"/>
      <c r="KZD132" s="43"/>
      <c r="KZE132" s="43"/>
      <c r="KZF132" s="43"/>
      <c r="KZG132" s="43"/>
      <c r="KZH132" s="43"/>
      <c r="KZI132" s="43"/>
      <c r="KZJ132" s="43"/>
      <c r="KZK132" s="43"/>
      <c r="KZL132" s="43"/>
      <c r="KZM132" s="43"/>
      <c r="KZN132" s="43"/>
      <c r="KZO132" s="43"/>
      <c r="KZP132" s="43"/>
      <c r="KZQ132" s="43"/>
      <c r="KZR132" s="43"/>
      <c r="KZS132" s="43"/>
      <c r="KZT132" s="43"/>
      <c r="KZU132" s="43"/>
      <c r="KZV132" s="43"/>
      <c r="KZW132" s="43"/>
      <c r="KZX132" s="43"/>
      <c r="KZY132" s="43"/>
      <c r="KZZ132" s="43"/>
      <c r="LAA132" s="43"/>
      <c r="LAB132" s="43"/>
      <c r="LAC132" s="43"/>
      <c r="LAD132" s="43"/>
      <c r="LAE132" s="43"/>
      <c r="LAF132" s="43"/>
      <c r="LAG132" s="43"/>
      <c r="LAH132" s="43"/>
      <c r="LAI132" s="43"/>
      <c r="LAJ132" s="43"/>
      <c r="LAK132" s="43"/>
      <c r="LAL132" s="43"/>
      <c r="LAM132" s="43"/>
      <c r="LAN132" s="43"/>
      <c r="LAO132" s="43"/>
      <c r="LAP132" s="43"/>
      <c r="LAQ132" s="43"/>
      <c r="LAR132" s="43"/>
      <c r="LAS132" s="43"/>
      <c r="LAT132" s="43"/>
      <c r="LAU132" s="43"/>
      <c r="LAV132" s="43"/>
      <c r="LAW132" s="43"/>
      <c r="LAX132" s="43"/>
      <c r="LAY132" s="43"/>
      <c r="LAZ132" s="43"/>
      <c r="LBA132" s="43"/>
      <c r="LBB132" s="43"/>
      <c r="LBC132" s="43"/>
      <c r="LBD132" s="43"/>
      <c r="LBE132" s="43"/>
      <c r="LBF132" s="43"/>
      <c r="LBG132" s="43"/>
      <c r="LBH132" s="43"/>
      <c r="LBI132" s="43"/>
      <c r="LBJ132" s="43"/>
      <c r="LBK132" s="43"/>
      <c r="LBL132" s="43"/>
      <c r="LBM132" s="43"/>
      <c r="LBN132" s="43"/>
      <c r="LBO132" s="43"/>
      <c r="LBP132" s="43"/>
      <c r="LBQ132" s="43"/>
      <c r="LBR132" s="43"/>
      <c r="LBS132" s="43"/>
      <c r="LBT132" s="43"/>
      <c r="LBU132" s="43"/>
      <c r="LBV132" s="43"/>
      <c r="LBW132" s="43"/>
      <c r="LBX132" s="43"/>
      <c r="LBY132" s="43"/>
      <c r="LBZ132" s="43"/>
      <c r="LCA132" s="43"/>
      <c r="LCB132" s="43"/>
      <c r="LCC132" s="43"/>
      <c r="LCD132" s="43"/>
      <c r="LCE132" s="43"/>
      <c r="LCF132" s="43"/>
      <c r="LCG132" s="43"/>
      <c r="LCH132" s="43"/>
      <c r="LCI132" s="43"/>
      <c r="LCJ132" s="43"/>
      <c r="LCK132" s="43"/>
      <c r="LCL132" s="43"/>
      <c r="LCM132" s="43"/>
      <c r="LCN132" s="43"/>
      <c r="LCO132" s="43"/>
      <c r="LCP132" s="43"/>
      <c r="LCQ132" s="43"/>
      <c r="LCR132" s="43"/>
      <c r="LCS132" s="43"/>
      <c r="LCT132" s="43"/>
      <c r="LCU132" s="43"/>
      <c r="LCV132" s="43"/>
      <c r="LCW132" s="43"/>
      <c r="LCX132" s="43"/>
      <c r="LCY132" s="43"/>
      <c r="LCZ132" s="43"/>
      <c r="LDA132" s="43"/>
      <c r="LDB132" s="43"/>
      <c r="LDC132" s="43"/>
      <c r="LDD132" s="43"/>
      <c r="LDE132" s="43"/>
      <c r="LDF132" s="43"/>
      <c r="LDG132" s="43"/>
      <c r="LDH132" s="43"/>
      <c r="LDI132" s="43"/>
      <c r="LDJ132" s="43"/>
      <c r="LDK132" s="43"/>
      <c r="LDL132" s="43"/>
      <c r="LDM132" s="43"/>
      <c r="LDN132" s="43"/>
      <c r="LDO132" s="43"/>
      <c r="LDP132" s="43"/>
      <c r="LDQ132" s="43"/>
      <c r="LDR132" s="43"/>
      <c r="LDS132" s="43"/>
      <c r="LDT132" s="43"/>
      <c r="LDU132" s="43"/>
      <c r="LDV132" s="43"/>
      <c r="LDW132" s="43"/>
      <c r="LDX132" s="43"/>
      <c r="LDY132" s="43"/>
      <c r="LDZ132" s="43"/>
      <c r="LEA132" s="43"/>
      <c r="LEB132" s="43"/>
      <c r="LEC132" s="43"/>
      <c r="LED132" s="43"/>
      <c r="LEE132" s="43"/>
      <c r="LEF132" s="43"/>
      <c r="LEG132" s="43"/>
      <c r="LEH132" s="43"/>
      <c r="LEI132" s="43"/>
      <c r="LEJ132" s="43"/>
      <c r="LEK132" s="43"/>
      <c r="LEL132" s="43"/>
      <c r="LEM132" s="43"/>
      <c r="LEN132" s="43"/>
      <c r="LEO132" s="43"/>
      <c r="LEP132" s="43"/>
      <c r="LEQ132" s="43"/>
      <c r="LER132" s="43"/>
      <c r="LES132" s="43"/>
      <c r="LET132" s="43"/>
      <c r="LEU132" s="43"/>
      <c r="LEV132" s="43"/>
      <c r="LEW132" s="43"/>
      <c r="LEX132" s="43"/>
      <c r="LEY132" s="43"/>
      <c r="LEZ132" s="43"/>
      <c r="LFA132" s="43"/>
      <c r="LFB132" s="43"/>
      <c r="LFC132" s="43"/>
      <c r="LFD132" s="43"/>
      <c r="LFE132" s="43"/>
      <c r="LFF132" s="43"/>
      <c r="LFG132" s="43"/>
      <c r="LFH132" s="43"/>
      <c r="LFI132" s="43"/>
      <c r="LFJ132" s="43"/>
      <c r="LFK132" s="43"/>
      <c r="LFL132" s="43"/>
      <c r="LFM132" s="43"/>
      <c r="LFN132" s="43"/>
      <c r="LFO132" s="43"/>
      <c r="LFP132" s="43"/>
      <c r="LFQ132" s="43"/>
      <c r="LFR132" s="43"/>
      <c r="LFS132" s="43"/>
      <c r="LFT132" s="43"/>
      <c r="LFU132" s="43"/>
      <c r="LFV132" s="43"/>
      <c r="LFW132" s="43"/>
      <c r="LFX132" s="43"/>
      <c r="LFY132" s="43"/>
      <c r="LFZ132" s="43"/>
      <c r="LGA132" s="43"/>
      <c r="LGB132" s="43"/>
      <c r="LGC132" s="43"/>
      <c r="LGD132" s="43"/>
      <c r="LGE132" s="43"/>
      <c r="LGF132" s="43"/>
      <c r="LGG132" s="43"/>
      <c r="LGH132" s="43"/>
      <c r="LGI132" s="43"/>
      <c r="LGJ132" s="43"/>
      <c r="LGK132" s="43"/>
      <c r="LGL132" s="43"/>
      <c r="LGM132" s="43"/>
      <c r="LGN132" s="43"/>
      <c r="LGO132" s="43"/>
      <c r="LGP132" s="43"/>
      <c r="LGQ132" s="43"/>
      <c r="LGR132" s="43"/>
      <c r="LGS132" s="43"/>
      <c r="LGT132" s="43"/>
      <c r="LGU132" s="43"/>
      <c r="LGV132" s="43"/>
      <c r="LGW132" s="43"/>
      <c r="LGX132" s="43"/>
      <c r="LGY132" s="43"/>
      <c r="LGZ132" s="43"/>
      <c r="LHA132" s="43"/>
      <c r="LHB132" s="43"/>
      <c r="LHC132" s="43"/>
      <c r="LHD132" s="43"/>
      <c r="LHE132" s="43"/>
      <c r="LHF132" s="43"/>
      <c r="LHG132" s="43"/>
      <c r="LHH132" s="43"/>
      <c r="LHI132" s="43"/>
      <c r="LHJ132" s="43"/>
      <c r="LHK132" s="43"/>
      <c r="LHL132" s="43"/>
      <c r="LHM132" s="43"/>
      <c r="LHN132" s="43"/>
      <c r="LHO132" s="43"/>
      <c r="LHP132" s="43"/>
      <c r="LHQ132" s="43"/>
      <c r="LHR132" s="43"/>
      <c r="LHS132" s="43"/>
      <c r="LHT132" s="43"/>
      <c r="LHU132" s="43"/>
      <c r="LHV132" s="43"/>
      <c r="LHW132" s="43"/>
      <c r="LHX132" s="43"/>
      <c r="LHY132" s="43"/>
      <c r="LHZ132" s="43"/>
      <c r="LIA132" s="43"/>
      <c r="LIB132" s="43"/>
      <c r="LIC132" s="43"/>
      <c r="LID132" s="43"/>
      <c r="LIE132" s="43"/>
      <c r="LIF132" s="43"/>
      <c r="LIG132" s="43"/>
      <c r="LIH132" s="43"/>
      <c r="LII132" s="43"/>
      <c r="LIJ132" s="43"/>
      <c r="LIK132" s="43"/>
      <c r="LIL132" s="43"/>
      <c r="LIM132" s="43"/>
      <c r="LIN132" s="43"/>
      <c r="LIO132" s="43"/>
      <c r="LIP132" s="43"/>
      <c r="LIQ132" s="43"/>
      <c r="LIR132" s="43"/>
      <c r="LIS132" s="43"/>
      <c r="LIT132" s="43"/>
      <c r="LIU132" s="43"/>
      <c r="LIV132" s="43"/>
      <c r="LIW132" s="43"/>
      <c r="LIX132" s="43"/>
      <c r="LIY132" s="43"/>
      <c r="LIZ132" s="43"/>
      <c r="LJA132" s="43"/>
      <c r="LJB132" s="43"/>
      <c r="LJC132" s="43"/>
      <c r="LJD132" s="43"/>
      <c r="LJE132" s="43"/>
      <c r="LJF132" s="43"/>
      <c r="LJG132" s="43"/>
      <c r="LJH132" s="43"/>
      <c r="LJI132" s="43"/>
      <c r="LJJ132" s="43"/>
      <c r="LJK132" s="43"/>
      <c r="LJL132" s="43"/>
      <c r="LJM132" s="43"/>
      <c r="LJN132" s="43"/>
      <c r="LJO132" s="43"/>
      <c r="LJP132" s="43"/>
      <c r="LJQ132" s="43"/>
      <c r="LJR132" s="43"/>
      <c r="LJS132" s="43"/>
      <c r="LJT132" s="43"/>
      <c r="LJU132" s="43"/>
      <c r="LJV132" s="43"/>
      <c r="LJW132" s="43"/>
      <c r="LJX132" s="43"/>
      <c r="LJY132" s="43"/>
      <c r="LJZ132" s="43"/>
      <c r="LKA132" s="43"/>
      <c r="LKB132" s="43"/>
      <c r="LKC132" s="43"/>
      <c r="LKD132" s="43"/>
      <c r="LKE132" s="43"/>
      <c r="LKF132" s="43"/>
      <c r="LKG132" s="43"/>
      <c r="LKH132" s="43"/>
      <c r="LKI132" s="43"/>
      <c r="LKJ132" s="43"/>
      <c r="LKK132" s="43"/>
      <c r="LKL132" s="43"/>
      <c r="LKM132" s="43"/>
      <c r="LKN132" s="43"/>
      <c r="LKO132" s="43"/>
      <c r="LKP132" s="43"/>
      <c r="LKQ132" s="43"/>
      <c r="LKR132" s="43"/>
      <c r="LKS132" s="43"/>
      <c r="LKT132" s="43"/>
      <c r="LKU132" s="43"/>
      <c r="LKV132" s="43"/>
      <c r="LKW132" s="43"/>
      <c r="LKX132" s="43"/>
      <c r="LKY132" s="43"/>
      <c r="LKZ132" s="43"/>
      <c r="LLA132" s="43"/>
      <c r="LLB132" s="43"/>
      <c r="LLC132" s="43"/>
      <c r="LLD132" s="43"/>
      <c r="LLE132" s="43"/>
      <c r="LLF132" s="43"/>
      <c r="LLG132" s="43"/>
      <c r="LLH132" s="43"/>
      <c r="LLI132" s="43"/>
      <c r="LLJ132" s="43"/>
      <c r="LLK132" s="43"/>
      <c r="LLL132" s="43"/>
      <c r="LLM132" s="43"/>
      <c r="LLN132" s="43"/>
      <c r="LLO132" s="43"/>
      <c r="LLP132" s="43"/>
      <c r="LLQ132" s="43"/>
      <c r="LLR132" s="43"/>
      <c r="LLS132" s="43"/>
      <c r="LLT132" s="43"/>
      <c r="LLU132" s="43"/>
      <c r="LLV132" s="43"/>
      <c r="LLW132" s="43"/>
      <c r="LLX132" s="43"/>
      <c r="LLY132" s="43"/>
      <c r="LLZ132" s="43"/>
      <c r="LMA132" s="43"/>
      <c r="LMB132" s="43"/>
      <c r="LMC132" s="43"/>
      <c r="LMD132" s="43"/>
      <c r="LME132" s="43"/>
      <c r="LMF132" s="43"/>
      <c r="LMG132" s="43"/>
      <c r="LMH132" s="43"/>
      <c r="LMI132" s="43"/>
      <c r="LMJ132" s="43"/>
      <c r="LMK132" s="43"/>
      <c r="LML132" s="43"/>
      <c r="LMM132" s="43"/>
      <c r="LMN132" s="43"/>
      <c r="LMO132" s="43"/>
      <c r="LMP132" s="43"/>
      <c r="LMQ132" s="43"/>
      <c r="LMR132" s="43"/>
      <c r="LMS132" s="43"/>
      <c r="LMT132" s="43"/>
      <c r="LMU132" s="43"/>
      <c r="LMV132" s="43"/>
      <c r="LMW132" s="43"/>
      <c r="LMX132" s="43"/>
      <c r="LMY132" s="43"/>
      <c r="LMZ132" s="43"/>
      <c r="LNA132" s="43"/>
      <c r="LNB132" s="43"/>
      <c r="LNC132" s="43"/>
      <c r="LND132" s="43"/>
      <c r="LNE132" s="43"/>
      <c r="LNF132" s="43"/>
      <c r="LNG132" s="43"/>
      <c r="LNH132" s="43"/>
      <c r="LNI132" s="43"/>
      <c r="LNJ132" s="43"/>
      <c r="LNK132" s="43"/>
      <c r="LNL132" s="43"/>
      <c r="LNM132" s="43"/>
      <c r="LNN132" s="43"/>
      <c r="LNO132" s="43"/>
      <c r="LNP132" s="43"/>
      <c r="LNQ132" s="43"/>
      <c r="LNR132" s="43"/>
      <c r="LNS132" s="43"/>
      <c r="LNT132" s="43"/>
      <c r="LNU132" s="43"/>
      <c r="LNV132" s="43"/>
      <c r="LNW132" s="43"/>
      <c r="LNX132" s="43"/>
      <c r="LNY132" s="43"/>
      <c r="LNZ132" s="43"/>
      <c r="LOA132" s="43"/>
      <c r="LOB132" s="43"/>
      <c r="LOC132" s="43"/>
      <c r="LOD132" s="43"/>
      <c r="LOE132" s="43"/>
      <c r="LOF132" s="43"/>
      <c r="LOG132" s="43"/>
      <c r="LOH132" s="43"/>
      <c r="LOI132" s="43"/>
      <c r="LOJ132" s="43"/>
      <c r="LOK132" s="43"/>
      <c r="LOL132" s="43"/>
      <c r="LOM132" s="43"/>
      <c r="LON132" s="43"/>
      <c r="LOO132" s="43"/>
      <c r="LOP132" s="43"/>
      <c r="LOQ132" s="43"/>
      <c r="LOR132" s="43"/>
      <c r="LOS132" s="43"/>
      <c r="LOT132" s="43"/>
      <c r="LOU132" s="43"/>
      <c r="LOV132" s="43"/>
      <c r="LOW132" s="43"/>
      <c r="LOX132" s="43"/>
      <c r="LOY132" s="43"/>
      <c r="LOZ132" s="43"/>
      <c r="LPA132" s="43"/>
      <c r="LPB132" s="43"/>
      <c r="LPC132" s="43"/>
      <c r="LPD132" s="43"/>
      <c r="LPE132" s="43"/>
      <c r="LPF132" s="43"/>
      <c r="LPG132" s="43"/>
      <c r="LPH132" s="43"/>
      <c r="LPI132" s="43"/>
      <c r="LPJ132" s="43"/>
      <c r="LPK132" s="43"/>
      <c r="LPL132" s="43"/>
      <c r="LPM132" s="43"/>
      <c r="LPN132" s="43"/>
      <c r="LPO132" s="43"/>
      <c r="LPP132" s="43"/>
      <c r="LPQ132" s="43"/>
      <c r="LPR132" s="43"/>
      <c r="LPS132" s="43"/>
      <c r="LPT132" s="43"/>
      <c r="LPU132" s="43"/>
      <c r="LPV132" s="43"/>
      <c r="LPW132" s="43"/>
      <c r="LPX132" s="43"/>
      <c r="LPY132" s="43"/>
      <c r="LPZ132" s="43"/>
      <c r="LQA132" s="43"/>
      <c r="LQB132" s="43"/>
      <c r="LQC132" s="43"/>
      <c r="LQD132" s="43"/>
      <c r="LQE132" s="43"/>
      <c r="LQF132" s="43"/>
      <c r="LQG132" s="43"/>
      <c r="LQH132" s="43"/>
      <c r="LQI132" s="43"/>
      <c r="LQJ132" s="43"/>
      <c r="LQK132" s="43"/>
      <c r="LQL132" s="43"/>
      <c r="LQM132" s="43"/>
      <c r="LQN132" s="43"/>
      <c r="LQO132" s="43"/>
      <c r="LQP132" s="43"/>
      <c r="LQQ132" s="43"/>
      <c r="LQR132" s="43"/>
      <c r="LQS132" s="43"/>
      <c r="LQT132" s="43"/>
      <c r="LQU132" s="43"/>
      <c r="LQV132" s="43"/>
      <c r="LQW132" s="43"/>
      <c r="LQX132" s="43"/>
      <c r="LQY132" s="43"/>
      <c r="LQZ132" s="43"/>
      <c r="LRA132" s="43"/>
      <c r="LRB132" s="43"/>
      <c r="LRC132" s="43"/>
      <c r="LRD132" s="43"/>
      <c r="LRE132" s="43"/>
      <c r="LRF132" s="43"/>
      <c r="LRG132" s="43"/>
      <c r="LRH132" s="43"/>
      <c r="LRI132" s="43"/>
      <c r="LRJ132" s="43"/>
      <c r="LRK132" s="43"/>
      <c r="LRL132" s="43"/>
      <c r="LRM132" s="43"/>
      <c r="LRN132" s="43"/>
      <c r="LRO132" s="43"/>
      <c r="LRP132" s="43"/>
      <c r="LRQ132" s="43"/>
      <c r="LRR132" s="43"/>
      <c r="LRS132" s="43"/>
      <c r="LRT132" s="43"/>
      <c r="LRU132" s="43"/>
      <c r="LRV132" s="43"/>
      <c r="LRW132" s="43"/>
      <c r="LRX132" s="43"/>
      <c r="LRY132" s="43"/>
      <c r="LRZ132" s="43"/>
      <c r="LSA132" s="43"/>
      <c r="LSB132" s="43"/>
      <c r="LSC132" s="43"/>
      <c r="LSD132" s="43"/>
      <c r="LSE132" s="43"/>
      <c r="LSF132" s="43"/>
      <c r="LSG132" s="43"/>
      <c r="LSH132" s="43"/>
      <c r="LSI132" s="43"/>
      <c r="LSJ132" s="43"/>
      <c r="LSK132" s="43"/>
      <c r="LSL132" s="43"/>
      <c r="LSM132" s="43"/>
      <c r="LSN132" s="43"/>
      <c r="LSO132" s="43"/>
      <c r="LSP132" s="43"/>
      <c r="LSQ132" s="43"/>
      <c r="LSR132" s="43"/>
      <c r="LSS132" s="43"/>
      <c r="LST132" s="43"/>
      <c r="LSU132" s="43"/>
      <c r="LSV132" s="43"/>
      <c r="LSW132" s="43"/>
      <c r="LSX132" s="43"/>
      <c r="LSY132" s="43"/>
      <c r="LSZ132" s="43"/>
      <c r="LTA132" s="43"/>
      <c r="LTB132" s="43"/>
      <c r="LTC132" s="43"/>
      <c r="LTD132" s="43"/>
      <c r="LTE132" s="43"/>
      <c r="LTF132" s="43"/>
      <c r="LTG132" s="43"/>
      <c r="LTH132" s="43"/>
      <c r="LTI132" s="43"/>
      <c r="LTJ132" s="43"/>
      <c r="LTK132" s="43"/>
      <c r="LTL132" s="43"/>
      <c r="LTM132" s="43"/>
      <c r="LTN132" s="43"/>
      <c r="LTO132" s="43"/>
      <c r="LTP132" s="43"/>
      <c r="LTQ132" s="43"/>
      <c r="LTR132" s="43"/>
      <c r="LTS132" s="43"/>
      <c r="LTT132" s="43"/>
      <c r="LTU132" s="43"/>
      <c r="LTV132" s="43"/>
      <c r="LTW132" s="43"/>
      <c r="LTX132" s="43"/>
      <c r="LTY132" s="43"/>
      <c r="LTZ132" s="43"/>
      <c r="LUA132" s="43"/>
      <c r="LUB132" s="43"/>
      <c r="LUC132" s="43"/>
      <c r="LUD132" s="43"/>
      <c r="LUE132" s="43"/>
      <c r="LUF132" s="43"/>
      <c r="LUG132" s="43"/>
      <c r="LUH132" s="43"/>
      <c r="LUI132" s="43"/>
      <c r="LUJ132" s="43"/>
      <c r="LUK132" s="43"/>
      <c r="LUL132" s="43"/>
      <c r="LUM132" s="43"/>
      <c r="LUN132" s="43"/>
      <c r="LUO132" s="43"/>
      <c r="LUP132" s="43"/>
      <c r="LUQ132" s="43"/>
      <c r="LUR132" s="43"/>
      <c r="LUS132" s="43"/>
      <c r="LUT132" s="43"/>
      <c r="LUU132" s="43"/>
      <c r="LUV132" s="43"/>
      <c r="LUW132" s="43"/>
      <c r="LUX132" s="43"/>
      <c r="LUY132" s="43"/>
      <c r="LUZ132" s="43"/>
      <c r="LVA132" s="43"/>
      <c r="LVB132" s="43"/>
      <c r="LVC132" s="43"/>
      <c r="LVD132" s="43"/>
      <c r="LVE132" s="43"/>
      <c r="LVF132" s="43"/>
      <c r="LVG132" s="43"/>
      <c r="LVH132" s="43"/>
      <c r="LVI132" s="43"/>
      <c r="LVJ132" s="43"/>
      <c r="LVK132" s="43"/>
      <c r="LVL132" s="43"/>
      <c r="LVM132" s="43"/>
      <c r="LVN132" s="43"/>
      <c r="LVO132" s="43"/>
      <c r="LVP132" s="43"/>
      <c r="LVQ132" s="43"/>
      <c r="LVR132" s="43"/>
      <c r="LVS132" s="43"/>
      <c r="LVT132" s="43"/>
      <c r="LVU132" s="43"/>
      <c r="LVV132" s="43"/>
      <c r="LVW132" s="43"/>
      <c r="LVX132" s="43"/>
      <c r="LVY132" s="43"/>
      <c r="LVZ132" s="43"/>
      <c r="LWA132" s="43"/>
      <c r="LWB132" s="43"/>
      <c r="LWC132" s="43"/>
      <c r="LWD132" s="43"/>
      <c r="LWE132" s="43"/>
      <c r="LWF132" s="43"/>
      <c r="LWG132" s="43"/>
      <c r="LWH132" s="43"/>
      <c r="LWI132" s="43"/>
      <c r="LWJ132" s="43"/>
      <c r="LWK132" s="43"/>
      <c r="LWL132" s="43"/>
      <c r="LWM132" s="43"/>
      <c r="LWN132" s="43"/>
      <c r="LWO132" s="43"/>
      <c r="LWP132" s="43"/>
      <c r="LWQ132" s="43"/>
      <c r="LWR132" s="43"/>
      <c r="LWS132" s="43"/>
      <c r="LWT132" s="43"/>
      <c r="LWU132" s="43"/>
      <c r="LWV132" s="43"/>
      <c r="LWW132" s="43"/>
      <c r="LWX132" s="43"/>
      <c r="LWY132" s="43"/>
      <c r="LWZ132" s="43"/>
      <c r="LXA132" s="43"/>
      <c r="LXB132" s="43"/>
      <c r="LXC132" s="43"/>
      <c r="LXD132" s="43"/>
      <c r="LXE132" s="43"/>
      <c r="LXF132" s="43"/>
      <c r="LXG132" s="43"/>
      <c r="LXH132" s="43"/>
      <c r="LXI132" s="43"/>
      <c r="LXJ132" s="43"/>
      <c r="LXK132" s="43"/>
      <c r="LXL132" s="43"/>
      <c r="LXM132" s="43"/>
      <c r="LXN132" s="43"/>
      <c r="LXO132" s="43"/>
      <c r="LXP132" s="43"/>
      <c r="LXQ132" s="43"/>
      <c r="LXR132" s="43"/>
      <c r="LXS132" s="43"/>
      <c r="LXT132" s="43"/>
      <c r="LXU132" s="43"/>
      <c r="LXV132" s="43"/>
      <c r="LXW132" s="43"/>
      <c r="LXX132" s="43"/>
      <c r="LXY132" s="43"/>
      <c r="LXZ132" s="43"/>
      <c r="LYA132" s="43"/>
      <c r="LYB132" s="43"/>
      <c r="LYC132" s="43"/>
      <c r="LYD132" s="43"/>
      <c r="LYE132" s="43"/>
      <c r="LYF132" s="43"/>
      <c r="LYG132" s="43"/>
      <c r="LYH132" s="43"/>
      <c r="LYI132" s="43"/>
      <c r="LYJ132" s="43"/>
      <c r="LYK132" s="43"/>
      <c r="LYL132" s="43"/>
      <c r="LYM132" s="43"/>
      <c r="LYN132" s="43"/>
      <c r="LYO132" s="43"/>
      <c r="LYP132" s="43"/>
      <c r="LYQ132" s="43"/>
      <c r="LYR132" s="43"/>
      <c r="LYS132" s="43"/>
      <c r="LYT132" s="43"/>
      <c r="LYU132" s="43"/>
      <c r="LYV132" s="43"/>
      <c r="LYW132" s="43"/>
      <c r="LYX132" s="43"/>
      <c r="LYY132" s="43"/>
      <c r="LYZ132" s="43"/>
      <c r="LZA132" s="43"/>
      <c r="LZB132" s="43"/>
      <c r="LZC132" s="43"/>
      <c r="LZD132" s="43"/>
      <c r="LZE132" s="43"/>
      <c r="LZF132" s="43"/>
      <c r="LZG132" s="43"/>
      <c r="LZH132" s="43"/>
      <c r="LZI132" s="43"/>
      <c r="LZJ132" s="43"/>
      <c r="LZK132" s="43"/>
      <c r="LZL132" s="43"/>
      <c r="LZM132" s="43"/>
      <c r="LZN132" s="43"/>
      <c r="LZO132" s="43"/>
      <c r="LZP132" s="43"/>
      <c r="LZQ132" s="43"/>
      <c r="LZR132" s="43"/>
      <c r="LZS132" s="43"/>
      <c r="LZT132" s="43"/>
      <c r="LZU132" s="43"/>
      <c r="LZV132" s="43"/>
      <c r="LZW132" s="43"/>
      <c r="LZX132" s="43"/>
      <c r="LZY132" s="43"/>
      <c r="LZZ132" s="43"/>
      <c r="MAA132" s="43"/>
      <c r="MAB132" s="43"/>
      <c r="MAC132" s="43"/>
      <c r="MAD132" s="43"/>
      <c r="MAE132" s="43"/>
      <c r="MAF132" s="43"/>
      <c r="MAG132" s="43"/>
      <c r="MAH132" s="43"/>
      <c r="MAI132" s="43"/>
      <c r="MAJ132" s="43"/>
      <c r="MAK132" s="43"/>
      <c r="MAL132" s="43"/>
      <c r="MAM132" s="43"/>
      <c r="MAN132" s="43"/>
      <c r="MAO132" s="43"/>
      <c r="MAP132" s="43"/>
      <c r="MAQ132" s="43"/>
      <c r="MAR132" s="43"/>
      <c r="MAS132" s="43"/>
      <c r="MAT132" s="43"/>
      <c r="MAU132" s="43"/>
      <c r="MAV132" s="43"/>
      <c r="MAW132" s="43"/>
      <c r="MAX132" s="43"/>
      <c r="MAY132" s="43"/>
      <c r="MAZ132" s="43"/>
      <c r="MBA132" s="43"/>
      <c r="MBB132" s="43"/>
      <c r="MBC132" s="43"/>
      <c r="MBD132" s="43"/>
      <c r="MBE132" s="43"/>
      <c r="MBF132" s="43"/>
      <c r="MBG132" s="43"/>
      <c r="MBH132" s="43"/>
      <c r="MBI132" s="43"/>
      <c r="MBJ132" s="43"/>
      <c r="MBK132" s="43"/>
      <c r="MBL132" s="43"/>
      <c r="MBM132" s="43"/>
      <c r="MBN132" s="43"/>
      <c r="MBO132" s="43"/>
      <c r="MBP132" s="43"/>
      <c r="MBQ132" s="43"/>
      <c r="MBR132" s="43"/>
      <c r="MBS132" s="43"/>
      <c r="MBT132" s="43"/>
      <c r="MBU132" s="43"/>
      <c r="MBV132" s="43"/>
      <c r="MBW132" s="43"/>
      <c r="MBX132" s="43"/>
      <c r="MBY132" s="43"/>
      <c r="MBZ132" s="43"/>
      <c r="MCA132" s="43"/>
      <c r="MCB132" s="43"/>
      <c r="MCC132" s="43"/>
      <c r="MCD132" s="43"/>
      <c r="MCE132" s="43"/>
      <c r="MCF132" s="43"/>
      <c r="MCG132" s="43"/>
      <c r="MCH132" s="43"/>
      <c r="MCI132" s="43"/>
      <c r="MCJ132" s="43"/>
      <c r="MCK132" s="43"/>
      <c r="MCL132" s="43"/>
      <c r="MCM132" s="43"/>
      <c r="MCN132" s="43"/>
      <c r="MCO132" s="43"/>
      <c r="MCP132" s="43"/>
      <c r="MCQ132" s="43"/>
      <c r="MCR132" s="43"/>
      <c r="MCS132" s="43"/>
      <c r="MCT132" s="43"/>
      <c r="MCU132" s="43"/>
      <c r="MCV132" s="43"/>
      <c r="MCW132" s="43"/>
      <c r="MCX132" s="43"/>
      <c r="MCY132" s="43"/>
      <c r="MCZ132" s="43"/>
      <c r="MDA132" s="43"/>
      <c r="MDB132" s="43"/>
      <c r="MDC132" s="43"/>
      <c r="MDD132" s="43"/>
      <c r="MDE132" s="43"/>
      <c r="MDF132" s="43"/>
      <c r="MDG132" s="43"/>
      <c r="MDH132" s="43"/>
      <c r="MDI132" s="43"/>
      <c r="MDJ132" s="43"/>
      <c r="MDK132" s="43"/>
      <c r="MDL132" s="43"/>
      <c r="MDM132" s="43"/>
      <c r="MDN132" s="43"/>
      <c r="MDO132" s="43"/>
      <c r="MDP132" s="43"/>
      <c r="MDQ132" s="43"/>
      <c r="MDR132" s="43"/>
      <c r="MDS132" s="43"/>
      <c r="MDT132" s="43"/>
      <c r="MDU132" s="43"/>
      <c r="MDV132" s="43"/>
      <c r="MDW132" s="43"/>
      <c r="MDX132" s="43"/>
      <c r="MDY132" s="43"/>
      <c r="MDZ132" s="43"/>
      <c r="MEA132" s="43"/>
      <c r="MEB132" s="43"/>
      <c r="MEC132" s="43"/>
      <c r="MED132" s="43"/>
      <c r="MEE132" s="43"/>
      <c r="MEF132" s="43"/>
      <c r="MEG132" s="43"/>
      <c r="MEH132" s="43"/>
      <c r="MEI132" s="43"/>
      <c r="MEJ132" s="43"/>
      <c r="MEK132" s="43"/>
      <c r="MEL132" s="43"/>
      <c r="MEM132" s="43"/>
      <c r="MEN132" s="43"/>
      <c r="MEO132" s="43"/>
      <c r="MEP132" s="43"/>
      <c r="MEQ132" s="43"/>
      <c r="MER132" s="43"/>
      <c r="MES132" s="43"/>
      <c r="MET132" s="43"/>
      <c r="MEU132" s="43"/>
      <c r="MEV132" s="43"/>
      <c r="MEW132" s="43"/>
      <c r="MEX132" s="43"/>
      <c r="MEY132" s="43"/>
      <c r="MEZ132" s="43"/>
      <c r="MFA132" s="43"/>
      <c r="MFB132" s="43"/>
      <c r="MFC132" s="43"/>
      <c r="MFD132" s="43"/>
      <c r="MFE132" s="43"/>
      <c r="MFF132" s="43"/>
      <c r="MFG132" s="43"/>
      <c r="MFH132" s="43"/>
      <c r="MFI132" s="43"/>
      <c r="MFJ132" s="43"/>
      <c r="MFK132" s="43"/>
      <c r="MFL132" s="43"/>
      <c r="MFM132" s="43"/>
      <c r="MFN132" s="43"/>
      <c r="MFO132" s="43"/>
      <c r="MFP132" s="43"/>
      <c r="MFQ132" s="43"/>
      <c r="MFR132" s="43"/>
      <c r="MFS132" s="43"/>
      <c r="MFT132" s="43"/>
      <c r="MFU132" s="43"/>
      <c r="MFV132" s="43"/>
      <c r="MFW132" s="43"/>
      <c r="MFX132" s="43"/>
      <c r="MFY132" s="43"/>
      <c r="MFZ132" s="43"/>
      <c r="MGA132" s="43"/>
      <c r="MGB132" s="43"/>
      <c r="MGC132" s="43"/>
      <c r="MGD132" s="43"/>
      <c r="MGE132" s="43"/>
      <c r="MGF132" s="43"/>
      <c r="MGG132" s="43"/>
      <c r="MGH132" s="43"/>
      <c r="MGI132" s="43"/>
      <c r="MGJ132" s="43"/>
      <c r="MGK132" s="43"/>
      <c r="MGL132" s="43"/>
      <c r="MGM132" s="43"/>
      <c r="MGN132" s="43"/>
      <c r="MGO132" s="43"/>
      <c r="MGP132" s="43"/>
      <c r="MGQ132" s="43"/>
      <c r="MGR132" s="43"/>
      <c r="MGS132" s="43"/>
      <c r="MGT132" s="43"/>
      <c r="MGU132" s="43"/>
      <c r="MGV132" s="43"/>
      <c r="MGW132" s="43"/>
      <c r="MGX132" s="43"/>
      <c r="MGY132" s="43"/>
      <c r="MGZ132" s="43"/>
      <c r="MHA132" s="43"/>
      <c r="MHB132" s="43"/>
      <c r="MHC132" s="43"/>
      <c r="MHD132" s="43"/>
      <c r="MHE132" s="43"/>
      <c r="MHF132" s="43"/>
      <c r="MHG132" s="43"/>
      <c r="MHH132" s="43"/>
      <c r="MHI132" s="43"/>
      <c r="MHJ132" s="43"/>
      <c r="MHK132" s="43"/>
      <c r="MHL132" s="43"/>
      <c r="MHM132" s="43"/>
      <c r="MHN132" s="43"/>
      <c r="MHO132" s="43"/>
      <c r="MHP132" s="43"/>
      <c r="MHQ132" s="43"/>
      <c r="MHR132" s="43"/>
      <c r="MHS132" s="43"/>
      <c r="MHT132" s="43"/>
      <c r="MHU132" s="43"/>
      <c r="MHV132" s="43"/>
      <c r="MHW132" s="43"/>
      <c r="MHX132" s="43"/>
      <c r="MHY132" s="43"/>
      <c r="MHZ132" s="43"/>
      <c r="MIA132" s="43"/>
      <c r="MIB132" s="43"/>
      <c r="MIC132" s="43"/>
      <c r="MID132" s="43"/>
      <c r="MIE132" s="43"/>
      <c r="MIF132" s="43"/>
      <c r="MIG132" s="43"/>
      <c r="MIH132" s="43"/>
      <c r="MII132" s="43"/>
      <c r="MIJ132" s="43"/>
      <c r="MIK132" s="43"/>
      <c r="MIL132" s="43"/>
      <c r="MIM132" s="43"/>
      <c r="MIN132" s="43"/>
      <c r="MIO132" s="43"/>
      <c r="MIP132" s="43"/>
      <c r="MIQ132" s="43"/>
      <c r="MIR132" s="43"/>
      <c r="MIS132" s="43"/>
      <c r="MIT132" s="43"/>
      <c r="MIU132" s="43"/>
      <c r="MIV132" s="43"/>
      <c r="MIW132" s="43"/>
      <c r="MIX132" s="43"/>
      <c r="MIY132" s="43"/>
      <c r="MIZ132" s="43"/>
      <c r="MJA132" s="43"/>
      <c r="MJB132" s="43"/>
      <c r="MJC132" s="43"/>
      <c r="MJD132" s="43"/>
      <c r="MJE132" s="43"/>
      <c r="MJF132" s="43"/>
      <c r="MJG132" s="43"/>
      <c r="MJH132" s="43"/>
      <c r="MJI132" s="43"/>
      <c r="MJJ132" s="43"/>
      <c r="MJK132" s="43"/>
      <c r="MJL132" s="43"/>
      <c r="MJM132" s="43"/>
      <c r="MJN132" s="43"/>
      <c r="MJO132" s="43"/>
      <c r="MJP132" s="43"/>
      <c r="MJQ132" s="43"/>
      <c r="MJR132" s="43"/>
      <c r="MJS132" s="43"/>
      <c r="MJT132" s="43"/>
      <c r="MJU132" s="43"/>
      <c r="MJV132" s="43"/>
      <c r="MJW132" s="43"/>
      <c r="MJX132" s="43"/>
      <c r="MJY132" s="43"/>
      <c r="MJZ132" s="43"/>
      <c r="MKA132" s="43"/>
      <c r="MKB132" s="43"/>
      <c r="MKC132" s="43"/>
      <c r="MKD132" s="43"/>
      <c r="MKE132" s="43"/>
      <c r="MKF132" s="43"/>
      <c r="MKG132" s="43"/>
      <c r="MKH132" s="43"/>
      <c r="MKI132" s="43"/>
      <c r="MKJ132" s="43"/>
      <c r="MKK132" s="43"/>
      <c r="MKL132" s="43"/>
      <c r="MKM132" s="43"/>
      <c r="MKN132" s="43"/>
      <c r="MKO132" s="43"/>
      <c r="MKP132" s="43"/>
      <c r="MKQ132" s="43"/>
      <c r="MKR132" s="43"/>
      <c r="MKS132" s="43"/>
      <c r="MKT132" s="43"/>
      <c r="MKU132" s="43"/>
      <c r="MKV132" s="43"/>
      <c r="MKW132" s="43"/>
      <c r="MKX132" s="43"/>
      <c r="MKY132" s="43"/>
      <c r="MKZ132" s="43"/>
      <c r="MLA132" s="43"/>
      <c r="MLB132" s="43"/>
      <c r="MLC132" s="43"/>
      <c r="MLD132" s="43"/>
      <c r="MLE132" s="43"/>
      <c r="MLF132" s="43"/>
      <c r="MLG132" s="43"/>
      <c r="MLH132" s="43"/>
      <c r="MLI132" s="43"/>
      <c r="MLJ132" s="43"/>
      <c r="MLK132" s="43"/>
      <c r="MLL132" s="43"/>
      <c r="MLM132" s="43"/>
      <c r="MLN132" s="43"/>
      <c r="MLO132" s="43"/>
      <c r="MLP132" s="43"/>
      <c r="MLQ132" s="43"/>
      <c r="MLR132" s="43"/>
      <c r="MLS132" s="43"/>
      <c r="MLT132" s="43"/>
      <c r="MLU132" s="43"/>
      <c r="MLV132" s="43"/>
      <c r="MLW132" s="43"/>
      <c r="MLX132" s="43"/>
      <c r="MLY132" s="43"/>
      <c r="MLZ132" s="43"/>
      <c r="MMA132" s="43"/>
      <c r="MMB132" s="43"/>
      <c r="MMC132" s="43"/>
      <c r="MMD132" s="43"/>
      <c r="MME132" s="43"/>
      <c r="MMF132" s="43"/>
      <c r="MMG132" s="43"/>
      <c r="MMH132" s="43"/>
      <c r="MMI132" s="43"/>
      <c r="MMJ132" s="43"/>
      <c r="MMK132" s="43"/>
      <c r="MML132" s="43"/>
      <c r="MMM132" s="43"/>
      <c r="MMN132" s="43"/>
      <c r="MMO132" s="43"/>
      <c r="MMP132" s="43"/>
      <c r="MMQ132" s="43"/>
      <c r="MMR132" s="43"/>
      <c r="MMS132" s="43"/>
      <c r="MMT132" s="43"/>
      <c r="MMU132" s="43"/>
      <c r="MMV132" s="43"/>
      <c r="MMW132" s="43"/>
      <c r="MMX132" s="43"/>
      <c r="MMY132" s="43"/>
      <c r="MMZ132" s="43"/>
      <c r="MNA132" s="43"/>
      <c r="MNB132" s="43"/>
      <c r="MNC132" s="43"/>
      <c r="MND132" s="43"/>
      <c r="MNE132" s="43"/>
      <c r="MNF132" s="43"/>
      <c r="MNG132" s="43"/>
      <c r="MNH132" s="43"/>
      <c r="MNI132" s="43"/>
      <c r="MNJ132" s="43"/>
      <c r="MNK132" s="43"/>
      <c r="MNL132" s="43"/>
      <c r="MNM132" s="43"/>
      <c r="MNN132" s="43"/>
      <c r="MNO132" s="43"/>
      <c r="MNP132" s="43"/>
      <c r="MNQ132" s="43"/>
      <c r="MNR132" s="43"/>
      <c r="MNS132" s="43"/>
      <c r="MNT132" s="43"/>
      <c r="MNU132" s="43"/>
      <c r="MNV132" s="43"/>
      <c r="MNW132" s="43"/>
      <c r="MNX132" s="43"/>
      <c r="MNY132" s="43"/>
      <c r="MNZ132" s="43"/>
      <c r="MOA132" s="43"/>
      <c r="MOB132" s="43"/>
      <c r="MOC132" s="43"/>
      <c r="MOD132" s="43"/>
      <c r="MOE132" s="43"/>
      <c r="MOF132" s="43"/>
      <c r="MOG132" s="43"/>
      <c r="MOH132" s="43"/>
      <c r="MOI132" s="43"/>
      <c r="MOJ132" s="43"/>
      <c r="MOK132" s="43"/>
      <c r="MOL132" s="43"/>
      <c r="MOM132" s="43"/>
      <c r="MON132" s="43"/>
      <c r="MOO132" s="43"/>
      <c r="MOP132" s="43"/>
      <c r="MOQ132" s="43"/>
      <c r="MOR132" s="43"/>
      <c r="MOS132" s="43"/>
      <c r="MOT132" s="43"/>
      <c r="MOU132" s="43"/>
      <c r="MOV132" s="43"/>
      <c r="MOW132" s="43"/>
      <c r="MOX132" s="43"/>
      <c r="MOY132" s="43"/>
      <c r="MOZ132" s="43"/>
      <c r="MPA132" s="43"/>
      <c r="MPB132" s="43"/>
      <c r="MPC132" s="43"/>
      <c r="MPD132" s="43"/>
      <c r="MPE132" s="43"/>
      <c r="MPF132" s="43"/>
      <c r="MPG132" s="43"/>
      <c r="MPH132" s="43"/>
      <c r="MPI132" s="43"/>
      <c r="MPJ132" s="43"/>
      <c r="MPK132" s="43"/>
      <c r="MPL132" s="43"/>
      <c r="MPM132" s="43"/>
      <c r="MPN132" s="43"/>
      <c r="MPO132" s="43"/>
      <c r="MPP132" s="43"/>
      <c r="MPQ132" s="43"/>
      <c r="MPR132" s="43"/>
      <c r="MPS132" s="43"/>
      <c r="MPT132" s="43"/>
      <c r="MPU132" s="43"/>
      <c r="MPV132" s="43"/>
      <c r="MPW132" s="43"/>
      <c r="MPX132" s="43"/>
      <c r="MPY132" s="43"/>
      <c r="MPZ132" s="43"/>
      <c r="MQA132" s="43"/>
      <c r="MQB132" s="43"/>
      <c r="MQC132" s="43"/>
      <c r="MQD132" s="43"/>
      <c r="MQE132" s="43"/>
      <c r="MQF132" s="43"/>
      <c r="MQG132" s="43"/>
      <c r="MQH132" s="43"/>
      <c r="MQI132" s="43"/>
      <c r="MQJ132" s="43"/>
      <c r="MQK132" s="43"/>
      <c r="MQL132" s="43"/>
      <c r="MQM132" s="43"/>
      <c r="MQN132" s="43"/>
      <c r="MQO132" s="43"/>
      <c r="MQP132" s="43"/>
      <c r="MQQ132" s="43"/>
      <c r="MQR132" s="43"/>
      <c r="MQS132" s="43"/>
      <c r="MQT132" s="43"/>
      <c r="MQU132" s="43"/>
      <c r="MQV132" s="43"/>
      <c r="MQW132" s="43"/>
      <c r="MQX132" s="43"/>
      <c r="MQY132" s="43"/>
      <c r="MQZ132" s="43"/>
      <c r="MRA132" s="43"/>
      <c r="MRB132" s="43"/>
      <c r="MRC132" s="43"/>
      <c r="MRD132" s="43"/>
      <c r="MRE132" s="43"/>
      <c r="MRF132" s="43"/>
      <c r="MRG132" s="43"/>
      <c r="MRH132" s="43"/>
      <c r="MRI132" s="43"/>
      <c r="MRJ132" s="43"/>
      <c r="MRK132" s="43"/>
      <c r="MRL132" s="43"/>
      <c r="MRM132" s="43"/>
      <c r="MRN132" s="43"/>
      <c r="MRO132" s="43"/>
      <c r="MRP132" s="43"/>
      <c r="MRQ132" s="43"/>
      <c r="MRR132" s="43"/>
      <c r="MRS132" s="43"/>
      <c r="MRT132" s="43"/>
      <c r="MRU132" s="43"/>
      <c r="MRV132" s="43"/>
      <c r="MRW132" s="43"/>
      <c r="MRX132" s="43"/>
      <c r="MRY132" s="43"/>
      <c r="MRZ132" s="43"/>
      <c r="MSA132" s="43"/>
      <c r="MSB132" s="43"/>
      <c r="MSC132" s="43"/>
      <c r="MSD132" s="43"/>
      <c r="MSE132" s="43"/>
      <c r="MSF132" s="43"/>
      <c r="MSG132" s="43"/>
      <c r="MSH132" s="43"/>
      <c r="MSI132" s="43"/>
      <c r="MSJ132" s="43"/>
      <c r="MSK132" s="43"/>
      <c r="MSL132" s="43"/>
      <c r="MSM132" s="43"/>
      <c r="MSN132" s="43"/>
      <c r="MSO132" s="43"/>
      <c r="MSP132" s="43"/>
      <c r="MSQ132" s="43"/>
      <c r="MSR132" s="43"/>
      <c r="MSS132" s="43"/>
      <c r="MST132" s="43"/>
      <c r="MSU132" s="43"/>
      <c r="MSV132" s="43"/>
      <c r="MSW132" s="43"/>
      <c r="MSX132" s="43"/>
      <c r="MSY132" s="43"/>
      <c r="MSZ132" s="43"/>
      <c r="MTA132" s="43"/>
      <c r="MTB132" s="43"/>
      <c r="MTC132" s="43"/>
      <c r="MTD132" s="43"/>
      <c r="MTE132" s="43"/>
      <c r="MTF132" s="43"/>
      <c r="MTG132" s="43"/>
      <c r="MTH132" s="43"/>
      <c r="MTI132" s="43"/>
      <c r="MTJ132" s="43"/>
      <c r="MTK132" s="43"/>
      <c r="MTL132" s="43"/>
      <c r="MTM132" s="43"/>
      <c r="MTN132" s="43"/>
      <c r="MTO132" s="43"/>
      <c r="MTP132" s="43"/>
      <c r="MTQ132" s="43"/>
      <c r="MTR132" s="43"/>
      <c r="MTS132" s="43"/>
      <c r="MTT132" s="43"/>
      <c r="MTU132" s="43"/>
      <c r="MTV132" s="43"/>
      <c r="MTW132" s="43"/>
      <c r="MTX132" s="43"/>
      <c r="MTY132" s="43"/>
      <c r="MTZ132" s="43"/>
      <c r="MUA132" s="43"/>
      <c r="MUB132" s="43"/>
      <c r="MUC132" s="43"/>
      <c r="MUD132" s="43"/>
      <c r="MUE132" s="43"/>
      <c r="MUF132" s="43"/>
      <c r="MUG132" s="43"/>
      <c r="MUH132" s="43"/>
      <c r="MUI132" s="43"/>
      <c r="MUJ132" s="43"/>
      <c r="MUK132" s="43"/>
      <c r="MUL132" s="43"/>
      <c r="MUM132" s="43"/>
      <c r="MUN132" s="43"/>
      <c r="MUO132" s="43"/>
      <c r="MUP132" s="43"/>
      <c r="MUQ132" s="43"/>
      <c r="MUR132" s="43"/>
      <c r="MUS132" s="43"/>
      <c r="MUT132" s="43"/>
      <c r="MUU132" s="43"/>
      <c r="MUV132" s="43"/>
      <c r="MUW132" s="43"/>
      <c r="MUX132" s="43"/>
      <c r="MUY132" s="43"/>
      <c r="MUZ132" s="43"/>
      <c r="MVA132" s="43"/>
      <c r="MVB132" s="43"/>
      <c r="MVC132" s="43"/>
      <c r="MVD132" s="43"/>
      <c r="MVE132" s="43"/>
      <c r="MVF132" s="43"/>
      <c r="MVG132" s="43"/>
      <c r="MVH132" s="43"/>
      <c r="MVI132" s="43"/>
      <c r="MVJ132" s="43"/>
      <c r="MVK132" s="43"/>
      <c r="MVL132" s="43"/>
      <c r="MVM132" s="43"/>
      <c r="MVN132" s="43"/>
      <c r="MVO132" s="43"/>
      <c r="MVP132" s="43"/>
      <c r="MVQ132" s="43"/>
      <c r="MVR132" s="43"/>
      <c r="MVS132" s="43"/>
      <c r="MVT132" s="43"/>
      <c r="MVU132" s="43"/>
      <c r="MVV132" s="43"/>
      <c r="MVW132" s="43"/>
      <c r="MVX132" s="43"/>
      <c r="MVY132" s="43"/>
      <c r="MVZ132" s="43"/>
      <c r="MWA132" s="43"/>
      <c r="MWB132" s="43"/>
      <c r="MWC132" s="43"/>
      <c r="MWD132" s="43"/>
      <c r="MWE132" s="43"/>
      <c r="MWF132" s="43"/>
      <c r="MWG132" s="43"/>
      <c r="MWH132" s="43"/>
      <c r="MWI132" s="43"/>
      <c r="MWJ132" s="43"/>
      <c r="MWK132" s="43"/>
      <c r="MWL132" s="43"/>
      <c r="MWM132" s="43"/>
      <c r="MWN132" s="43"/>
      <c r="MWO132" s="43"/>
      <c r="MWP132" s="43"/>
      <c r="MWQ132" s="43"/>
      <c r="MWR132" s="43"/>
      <c r="MWS132" s="43"/>
      <c r="MWT132" s="43"/>
      <c r="MWU132" s="43"/>
      <c r="MWV132" s="43"/>
      <c r="MWW132" s="43"/>
      <c r="MWX132" s="43"/>
      <c r="MWY132" s="43"/>
      <c r="MWZ132" s="43"/>
      <c r="MXA132" s="43"/>
      <c r="MXB132" s="43"/>
      <c r="MXC132" s="43"/>
      <c r="MXD132" s="43"/>
      <c r="MXE132" s="43"/>
      <c r="MXF132" s="43"/>
      <c r="MXG132" s="43"/>
      <c r="MXH132" s="43"/>
      <c r="MXI132" s="43"/>
      <c r="MXJ132" s="43"/>
      <c r="MXK132" s="43"/>
      <c r="MXL132" s="43"/>
      <c r="MXM132" s="43"/>
      <c r="MXN132" s="43"/>
      <c r="MXO132" s="43"/>
      <c r="MXP132" s="43"/>
      <c r="MXQ132" s="43"/>
      <c r="MXR132" s="43"/>
      <c r="MXS132" s="43"/>
      <c r="MXT132" s="43"/>
      <c r="MXU132" s="43"/>
      <c r="MXV132" s="43"/>
      <c r="MXW132" s="43"/>
      <c r="MXX132" s="43"/>
      <c r="MXY132" s="43"/>
      <c r="MXZ132" s="43"/>
      <c r="MYA132" s="43"/>
      <c r="MYB132" s="43"/>
      <c r="MYC132" s="43"/>
      <c r="MYD132" s="43"/>
      <c r="MYE132" s="43"/>
      <c r="MYF132" s="43"/>
      <c r="MYG132" s="43"/>
      <c r="MYH132" s="43"/>
      <c r="MYI132" s="43"/>
      <c r="MYJ132" s="43"/>
      <c r="MYK132" s="43"/>
      <c r="MYL132" s="43"/>
      <c r="MYM132" s="43"/>
      <c r="MYN132" s="43"/>
      <c r="MYO132" s="43"/>
      <c r="MYP132" s="43"/>
      <c r="MYQ132" s="43"/>
      <c r="MYR132" s="43"/>
      <c r="MYS132" s="43"/>
      <c r="MYT132" s="43"/>
      <c r="MYU132" s="43"/>
      <c r="MYV132" s="43"/>
      <c r="MYW132" s="43"/>
      <c r="MYX132" s="43"/>
      <c r="MYY132" s="43"/>
      <c r="MYZ132" s="43"/>
      <c r="MZA132" s="43"/>
      <c r="MZB132" s="43"/>
      <c r="MZC132" s="43"/>
      <c r="MZD132" s="43"/>
      <c r="MZE132" s="43"/>
      <c r="MZF132" s="43"/>
      <c r="MZG132" s="43"/>
      <c r="MZH132" s="43"/>
      <c r="MZI132" s="43"/>
      <c r="MZJ132" s="43"/>
      <c r="MZK132" s="43"/>
      <c r="MZL132" s="43"/>
      <c r="MZM132" s="43"/>
      <c r="MZN132" s="43"/>
      <c r="MZO132" s="43"/>
      <c r="MZP132" s="43"/>
      <c r="MZQ132" s="43"/>
      <c r="MZR132" s="43"/>
      <c r="MZS132" s="43"/>
      <c r="MZT132" s="43"/>
      <c r="MZU132" s="43"/>
      <c r="MZV132" s="43"/>
      <c r="MZW132" s="43"/>
      <c r="MZX132" s="43"/>
      <c r="MZY132" s="43"/>
      <c r="MZZ132" s="43"/>
      <c r="NAA132" s="43"/>
      <c r="NAB132" s="43"/>
      <c r="NAC132" s="43"/>
      <c r="NAD132" s="43"/>
      <c r="NAE132" s="43"/>
      <c r="NAF132" s="43"/>
      <c r="NAG132" s="43"/>
      <c r="NAH132" s="43"/>
      <c r="NAI132" s="43"/>
      <c r="NAJ132" s="43"/>
      <c r="NAK132" s="43"/>
      <c r="NAL132" s="43"/>
      <c r="NAM132" s="43"/>
      <c r="NAN132" s="43"/>
      <c r="NAO132" s="43"/>
      <c r="NAP132" s="43"/>
      <c r="NAQ132" s="43"/>
      <c r="NAR132" s="43"/>
      <c r="NAS132" s="43"/>
      <c r="NAT132" s="43"/>
      <c r="NAU132" s="43"/>
      <c r="NAV132" s="43"/>
      <c r="NAW132" s="43"/>
      <c r="NAX132" s="43"/>
      <c r="NAY132" s="43"/>
      <c r="NAZ132" s="43"/>
      <c r="NBA132" s="43"/>
      <c r="NBB132" s="43"/>
      <c r="NBC132" s="43"/>
      <c r="NBD132" s="43"/>
      <c r="NBE132" s="43"/>
      <c r="NBF132" s="43"/>
      <c r="NBG132" s="43"/>
      <c r="NBH132" s="43"/>
      <c r="NBI132" s="43"/>
      <c r="NBJ132" s="43"/>
      <c r="NBK132" s="43"/>
      <c r="NBL132" s="43"/>
      <c r="NBM132" s="43"/>
      <c r="NBN132" s="43"/>
      <c r="NBO132" s="43"/>
      <c r="NBP132" s="43"/>
      <c r="NBQ132" s="43"/>
      <c r="NBR132" s="43"/>
      <c r="NBS132" s="43"/>
      <c r="NBT132" s="43"/>
      <c r="NBU132" s="43"/>
      <c r="NBV132" s="43"/>
      <c r="NBW132" s="43"/>
      <c r="NBX132" s="43"/>
      <c r="NBY132" s="43"/>
      <c r="NBZ132" s="43"/>
      <c r="NCA132" s="43"/>
      <c r="NCB132" s="43"/>
      <c r="NCC132" s="43"/>
      <c r="NCD132" s="43"/>
      <c r="NCE132" s="43"/>
      <c r="NCF132" s="43"/>
      <c r="NCG132" s="43"/>
      <c r="NCH132" s="43"/>
      <c r="NCI132" s="43"/>
      <c r="NCJ132" s="43"/>
      <c r="NCK132" s="43"/>
      <c r="NCL132" s="43"/>
      <c r="NCM132" s="43"/>
      <c r="NCN132" s="43"/>
      <c r="NCO132" s="43"/>
      <c r="NCP132" s="43"/>
      <c r="NCQ132" s="43"/>
      <c r="NCR132" s="43"/>
      <c r="NCS132" s="43"/>
      <c r="NCT132" s="43"/>
      <c r="NCU132" s="43"/>
      <c r="NCV132" s="43"/>
      <c r="NCW132" s="43"/>
      <c r="NCX132" s="43"/>
      <c r="NCY132" s="43"/>
      <c r="NCZ132" s="43"/>
      <c r="NDA132" s="43"/>
      <c r="NDB132" s="43"/>
      <c r="NDC132" s="43"/>
      <c r="NDD132" s="43"/>
      <c r="NDE132" s="43"/>
      <c r="NDF132" s="43"/>
      <c r="NDG132" s="43"/>
      <c r="NDH132" s="43"/>
      <c r="NDI132" s="43"/>
      <c r="NDJ132" s="43"/>
      <c r="NDK132" s="43"/>
      <c r="NDL132" s="43"/>
      <c r="NDM132" s="43"/>
      <c r="NDN132" s="43"/>
      <c r="NDO132" s="43"/>
      <c r="NDP132" s="43"/>
      <c r="NDQ132" s="43"/>
      <c r="NDR132" s="43"/>
      <c r="NDS132" s="43"/>
      <c r="NDT132" s="43"/>
      <c r="NDU132" s="43"/>
      <c r="NDV132" s="43"/>
      <c r="NDW132" s="43"/>
      <c r="NDX132" s="43"/>
      <c r="NDY132" s="43"/>
      <c r="NDZ132" s="43"/>
      <c r="NEA132" s="43"/>
      <c r="NEB132" s="43"/>
      <c r="NEC132" s="43"/>
      <c r="NED132" s="43"/>
      <c r="NEE132" s="43"/>
      <c r="NEF132" s="43"/>
      <c r="NEG132" s="43"/>
      <c r="NEH132" s="43"/>
      <c r="NEI132" s="43"/>
      <c r="NEJ132" s="43"/>
      <c r="NEK132" s="43"/>
      <c r="NEL132" s="43"/>
      <c r="NEM132" s="43"/>
      <c r="NEN132" s="43"/>
      <c r="NEO132" s="43"/>
      <c r="NEP132" s="43"/>
      <c r="NEQ132" s="43"/>
      <c r="NER132" s="43"/>
      <c r="NES132" s="43"/>
      <c r="NET132" s="43"/>
      <c r="NEU132" s="43"/>
      <c r="NEV132" s="43"/>
      <c r="NEW132" s="43"/>
      <c r="NEX132" s="43"/>
      <c r="NEY132" s="43"/>
      <c r="NEZ132" s="43"/>
      <c r="NFA132" s="43"/>
      <c r="NFB132" s="43"/>
      <c r="NFC132" s="43"/>
      <c r="NFD132" s="43"/>
      <c r="NFE132" s="43"/>
      <c r="NFF132" s="43"/>
      <c r="NFG132" s="43"/>
      <c r="NFH132" s="43"/>
      <c r="NFI132" s="43"/>
      <c r="NFJ132" s="43"/>
      <c r="NFK132" s="43"/>
      <c r="NFL132" s="43"/>
      <c r="NFM132" s="43"/>
      <c r="NFN132" s="43"/>
      <c r="NFO132" s="43"/>
      <c r="NFP132" s="43"/>
      <c r="NFQ132" s="43"/>
      <c r="NFR132" s="43"/>
      <c r="NFS132" s="43"/>
      <c r="NFT132" s="43"/>
      <c r="NFU132" s="43"/>
      <c r="NFV132" s="43"/>
      <c r="NFW132" s="43"/>
      <c r="NFX132" s="43"/>
      <c r="NFY132" s="43"/>
      <c r="NFZ132" s="43"/>
      <c r="NGA132" s="43"/>
      <c r="NGB132" s="43"/>
      <c r="NGC132" s="43"/>
      <c r="NGD132" s="43"/>
      <c r="NGE132" s="43"/>
      <c r="NGF132" s="43"/>
      <c r="NGG132" s="43"/>
      <c r="NGH132" s="43"/>
      <c r="NGI132" s="43"/>
      <c r="NGJ132" s="43"/>
      <c r="NGK132" s="43"/>
      <c r="NGL132" s="43"/>
      <c r="NGM132" s="43"/>
      <c r="NGN132" s="43"/>
      <c r="NGO132" s="43"/>
      <c r="NGP132" s="43"/>
      <c r="NGQ132" s="43"/>
      <c r="NGR132" s="43"/>
      <c r="NGS132" s="43"/>
      <c r="NGT132" s="43"/>
      <c r="NGU132" s="43"/>
      <c r="NGV132" s="43"/>
      <c r="NGW132" s="43"/>
      <c r="NGX132" s="43"/>
      <c r="NGY132" s="43"/>
      <c r="NGZ132" s="43"/>
      <c r="NHA132" s="43"/>
      <c r="NHB132" s="43"/>
      <c r="NHC132" s="43"/>
      <c r="NHD132" s="43"/>
      <c r="NHE132" s="43"/>
      <c r="NHF132" s="43"/>
      <c r="NHG132" s="43"/>
      <c r="NHH132" s="43"/>
      <c r="NHI132" s="43"/>
      <c r="NHJ132" s="43"/>
      <c r="NHK132" s="43"/>
      <c r="NHL132" s="43"/>
      <c r="NHM132" s="43"/>
      <c r="NHN132" s="43"/>
      <c r="NHO132" s="43"/>
      <c r="NHP132" s="43"/>
      <c r="NHQ132" s="43"/>
      <c r="NHR132" s="43"/>
      <c r="NHS132" s="43"/>
      <c r="NHT132" s="43"/>
      <c r="NHU132" s="43"/>
      <c r="NHV132" s="43"/>
      <c r="NHW132" s="43"/>
      <c r="NHX132" s="43"/>
      <c r="NHY132" s="43"/>
      <c r="NHZ132" s="43"/>
      <c r="NIA132" s="43"/>
      <c r="NIB132" s="43"/>
      <c r="NIC132" s="43"/>
      <c r="NID132" s="43"/>
      <c r="NIE132" s="43"/>
      <c r="NIF132" s="43"/>
      <c r="NIG132" s="43"/>
      <c r="NIH132" s="43"/>
      <c r="NII132" s="43"/>
      <c r="NIJ132" s="43"/>
      <c r="NIK132" s="43"/>
      <c r="NIL132" s="43"/>
      <c r="NIM132" s="43"/>
      <c r="NIN132" s="43"/>
      <c r="NIO132" s="43"/>
      <c r="NIP132" s="43"/>
      <c r="NIQ132" s="43"/>
      <c r="NIR132" s="43"/>
      <c r="NIS132" s="43"/>
      <c r="NIT132" s="43"/>
      <c r="NIU132" s="43"/>
      <c r="NIV132" s="43"/>
      <c r="NIW132" s="43"/>
      <c r="NIX132" s="43"/>
      <c r="NIY132" s="43"/>
      <c r="NIZ132" s="43"/>
      <c r="NJA132" s="43"/>
      <c r="NJB132" s="43"/>
      <c r="NJC132" s="43"/>
      <c r="NJD132" s="43"/>
      <c r="NJE132" s="43"/>
      <c r="NJF132" s="43"/>
      <c r="NJG132" s="43"/>
      <c r="NJH132" s="43"/>
      <c r="NJI132" s="43"/>
      <c r="NJJ132" s="43"/>
      <c r="NJK132" s="43"/>
      <c r="NJL132" s="43"/>
      <c r="NJM132" s="43"/>
      <c r="NJN132" s="43"/>
      <c r="NJO132" s="43"/>
      <c r="NJP132" s="43"/>
      <c r="NJQ132" s="43"/>
      <c r="NJR132" s="43"/>
      <c r="NJS132" s="43"/>
      <c r="NJT132" s="43"/>
      <c r="NJU132" s="43"/>
      <c r="NJV132" s="43"/>
      <c r="NJW132" s="43"/>
      <c r="NJX132" s="43"/>
      <c r="NJY132" s="43"/>
      <c r="NJZ132" s="43"/>
      <c r="NKA132" s="43"/>
      <c r="NKB132" s="43"/>
      <c r="NKC132" s="43"/>
      <c r="NKD132" s="43"/>
      <c r="NKE132" s="43"/>
      <c r="NKF132" s="43"/>
      <c r="NKG132" s="43"/>
      <c r="NKH132" s="43"/>
      <c r="NKI132" s="43"/>
      <c r="NKJ132" s="43"/>
      <c r="NKK132" s="43"/>
      <c r="NKL132" s="43"/>
      <c r="NKM132" s="43"/>
      <c r="NKN132" s="43"/>
      <c r="NKO132" s="43"/>
      <c r="NKP132" s="43"/>
      <c r="NKQ132" s="43"/>
      <c r="NKR132" s="43"/>
      <c r="NKS132" s="43"/>
      <c r="NKT132" s="43"/>
      <c r="NKU132" s="43"/>
      <c r="NKV132" s="43"/>
      <c r="NKW132" s="43"/>
      <c r="NKX132" s="43"/>
      <c r="NKY132" s="43"/>
      <c r="NKZ132" s="43"/>
      <c r="NLA132" s="43"/>
      <c r="NLB132" s="43"/>
      <c r="NLC132" s="43"/>
      <c r="NLD132" s="43"/>
      <c r="NLE132" s="43"/>
      <c r="NLF132" s="43"/>
      <c r="NLG132" s="43"/>
      <c r="NLH132" s="43"/>
      <c r="NLI132" s="43"/>
      <c r="NLJ132" s="43"/>
      <c r="NLK132" s="43"/>
      <c r="NLL132" s="43"/>
      <c r="NLM132" s="43"/>
      <c r="NLN132" s="43"/>
      <c r="NLO132" s="43"/>
      <c r="NLP132" s="43"/>
      <c r="NLQ132" s="43"/>
      <c r="NLR132" s="43"/>
      <c r="NLS132" s="43"/>
      <c r="NLT132" s="43"/>
      <c r="NLU132" s="43"/>
      <c r="NLV132" s="43"/>
      <c r="NLW132" s="43"/>
      <c r="NLX132" s="43"/>
      <c r="NLY132" s="43"/>
      <c r="NLZ132" s="43"/>
      <c r="NMA132" s="43"/>
      <c r="NMB132" s="43"/>
      <c r="NMC132" s="43"/>
      <c r="NMD132" s="43"/>
      <c r="NME132" s="43"/>
      <c r="NMF132" s="43"/>
      <c r="NMG132" s="43"/>
      <c r="NMH132" s="43"/>
      <c r="NMI132" s="43"/>
      <c r="NMJ132" s="43"/>
      <c r="NMK132" s="43"/>
      <c r="NML132" s="43"/>
      <c r="NMM132" s="43"/>
      <c r="NMN132" s="43"/>
      <c r="NMO132" s="43"/>
      <c r="NMP132" s="43"/>
      <c r="NMQ132" s="43"/>
      <c r="NMR132" s="43"/>
      <c r="NMS132" s="43"/>
      <c r="NMT132" s="43"/>
      <c r="NMU132" s="43"/>
      <c r="NMV132" s="43"/>
      <c r="NMW132" s="43"/>
      <c r="NMX132" s="43"/>
      <c r="NMY132" s="43"/>
      <c r="NMZ132" s="43"/>
      <c r="NNA132" s="43"/>
      <c r="NNB132" s="43"/>
      <c r="NNC132" s="43"/>
      <c r="NND132" s="43"/>
      <c r="NNE132" s="43"/>
      <c r="NNF132" s="43"/>
      <c r="NNG132" s="43"/>
      <c r="NNH132" s="43"/>
      <c r="NNI132" s="43"/>
      <c r="NNJ132" s="43"/>
      <c r="NNK132" s="43"/>
      <c r="NNL132" s="43"/>
      <c r="NNM132" s="43"/>
      <c r="NNN132" s="43"/>
      <c r="NNO132" s="43"/>
      <c r="NNP132" s="43"/>
      <c r="NNQ132" s="43"/>
      <c r="NNR132" s="43"/>
      <c r="NNS132" s="43"/>
      <c r="NNT132" s="43"/>
      <c r="NNU132" s="43"/>
      <c r="NNV132" s="43"/>
      <c r="NNW132" s="43"/>
      <c r="NNX132" s="43"/>
      <c r="NNY132" s="43"/>
      <c r="NNZ132" s="43"/>
      <c r="NOA132" s="43"/>
      <c r="NOB132" s="43"/>
      <c r="NOC132" s="43"/>
      <c r="NOD132" s="43"/>
      <c r="NOE132" s="43"/>
      <c r="NOF132" s="43"/>
      <c r="NOG132" s="43"/>
      <c r="NOH132" s="43"/>
      <c r="NOI132" s="43"/>
      <c r="NOJ132" s="43"/>
      <c r="NOK132" s="43"/>
      <c r="NOL132" s="43"/>
      <c r="NOM132" s="43"/>
      <c r="NON132" s="43"/>
      <c r="NOO132" s="43"/>
      <c r="NOP132" s="43"/>
      <c r="NOQ132" s="43"/>
      <c r="NOR132" s="43"/>
      <c r="NOS132" s="43"/>
      <c r="NOT132" s="43"/>
      <c r="NOU132" s="43"/>
      <c r="NOV132" s="43"/>
      <c r="NOW132" s="43"/>
      <c r="NOX132" s="43"/>
      <c r="NOY132" s="43"/>
      <c r="NOZ132" s="43"/>
      <c r="NPA132" s="43"/>
      <c r="NPB132" s="43"/>
      <c r="NPC132" s="43"/>
      <c r="NPD132" s="43"/>
      <c r="NPE132" s="43"/>
      <c r="NPF132" s="43"/>
      <c r="NPG132" s="43"/>
      <c r="NPH132" s="43"/>
      <c r="NPI132" s="43"/>
      <c r="NPJ132" s="43"/>
      <c r="NPK132" s="43"/>
      <c r="NPL132" s="43"/>
      <c r="NPM132" s="43"/>
      <c r="NPN132" s="43"/>
      <c r="NPO132" s="43"/>
      <c r="NPP132" s="43"/>
      <c r="NPQ132" s="43"/>
      <c r="NPR132" s="43"/>
      <c r="NPS132" s="43"/>
      <c r="NPT132" s="43"/>
      <c r="NPU132" s="43"/>
      <c r="NPV132" s="43"/>
      <c r="NPW132" s="43"/>
      <c r="NPX132" s="43"/>
      <c r="NPY132" s="43"/>
      <c r="NPZ132" s="43"/>
      <c r="NQA132" s="43"/>
      <c r="NQB132" s="43"/>
      <c r="NQC132" s="43"/>
      <c r="NQD132" s="43"/>
      <c r="NQE132" s="43"/>
      <c r="NQF132" s="43"/>
      <c r="NQG132" s="43"/>
      <c r="NQH132" s="43"/>
      <c r="NQI132" s="43"/>
      <c r="NQJ132" s="43"/>
      <c r="NQK132" s="43"/>
      <c r="NQL132" s="43"/>
      <c r="NQM132" s="43"/>
      <c r="NQN132" s="43"/>
      <c r="NQO132" s="43"/>
      <c r="NQP132" s="43"/>
      <c r="NQQ132" s="43"/>
      <c r="NQR132" s="43"/>
      <c r="NQS132" s="43"/>
      <c r="NQT132" s="43"/>
      <c r="NQU132" s="43"/>
      <c r="NQV132" s="43"/>
      <c r="NQW132" s="43"/>
      <c r="NQX132" s="43"/>
      <c r="NQY132" s="43"/>
      <c r="NQZ132" s="43"/>
      <c r="NRA132" s="43"/>
      <c r="NRB132" s="43"/>
      <c r="NRC132" s="43"/>
      <c r="NRD132" s="43"/>
      <c r="NRE132" s="43"/>
      <c r="NRF132" s="43"/>
      <c r="NRG132" s="43"/>
      <c r="NRH132" s="43"/>
      <c r="NRI132" s="43"/>
      <c r="NRJ132" s="43"/>
      <c r="NRK132" s="43"/>
      <c r="NRL132" s="43"/>
      <c r="NRM132" s="43"/>
      <c r="NRN132" s="43"/>
      <c r="NRO132" s="43"/>
      <c r="NRP132" s="43"/>
      <c r="NRQ132" s="43"/>
      <c r="NRR132" s="43"/>
      <c r="NRS132" s="43"/>
      <c r="NRT132" s="43"/>
      <c r="NRU132" s="43"/>
      <c r="NRV132" s="43"/>
      <c r="NRW132" s="43"/>
      <c r="NRX132" s="43"/>
      <c r="NRY132" s="43"/>
      <c r="NRZ132" s="43"/>
      <c r="NSA132" s="43"/>
      <c r="NSB132" s="43"/>
      <c r="NSC132" s="43"/>
      <c r="NSD132" s="43"/>
      <c r="NSE132" s="43"/>
      <c r="NSF132" s="43"/>
      <c r="NSG132" s="43"/>
      <c r="NSH132" s="43"/>
      <c r="NSI132" s="43"/>
      <c r="NSJ132" s="43"/>
      <c r="NSK132" s="43"/>
      <c r="NSL132" s="43"/>
      <c r="NSM132" s="43"/>
      <c r="NSN132" s="43"/>
      <c r="NSO132" s="43"/>
      <c r="NSP132" s="43"/>
      <c r="NSQ132" s="43"/>
      <c r="NSR132" s="43"/>
      <c r="NSS132" s="43"/>
      <c r="NST132" s="43"/>
      <c r="NSU132" s="43"/>
      <c r="NSV132" s="43"/>
      <c r="NSW132" s="43"/>
      <c r="NSX132" s="43"/>
      <c r="NSY132" s="43"/>
      <c r="NSZ132" s="43"/>
      <c r="NTA132" s="43"/>
      <c r="NTB132" s="43"/>
      <c r="NTC132" s="43"/>
      <c r="NTD132" s="43"/>
      <c r="NTE132" s="43"/>
      <c r="NTF132" s="43"/>
      <c r="NTG132" s="43"/>
      <c r="NTH132" s="43"/>
      <c r="NTI132" s="43"/>
      <c r="NTJ132" s="43"/>
      <c r="NTK132" s="43"/>
      <c r="NTL132" s="43"/>
      <c r="NTM132" s="43"/>
      <c r="NTN132" s="43"/>
      <c r="NTO132" s="43"/>
      <c r="NTP132" s="43"/>
      <c r="NTQ132" s="43"/>
      <c r="NTR132" s="43"/>
      <c r="NTS132" s="43"/>
      <c r="NTT132" s="43"/>
      <c r="NTU132" s="43"/>
      <c r="NTV132" s="43"/>
      <c r="NTW132" s="43"/>
      <c r="NTX132" s="43"/>
      <c r="NTY132" s="43"/>
      <c r="NTZ132" s="43"/>
      <c r="NUA132" s="43"/>
      <c r="NUB132" s="43"/>
      <c r="NUC132" s="43"/>
      <c r="NUD132" s="43"/>
      <c r="NUE132" s="43"/>
      <c r="NUF132" s="43"/>
      <c r="NUG132" s="43"/>
      <c r="NUH132" s="43"/>
      <c r="NUI132" s="43"/>
      <c r="NUJ132" s="43"/>
      <c r="NUK132" s="43"/>
      <c r="NUL132" s="43"/>
      <c r="NUM132" s="43"/>
      <c r="NUN132" s="43"/>
      <c r="NUO132" s="43"/>
      <c r="NUP132" s="43"/>
      <c r="NUQ132" s="43"/>
      <c r="NUR132" s="43"/>
      <c r="NUS132" s="43"/>
      <c r="NUT132" s="43"/>
      <c r="NUU132" s="43"/>
      <c r="NUV132" s="43"/>
      <c r="NUW132" s="43"/>
      <c r="NUX132" s="43"/>
      <c r="NUY132" s="43"/>
      <c r="NUZ132" s="43"/>
      <c r="NVA132" s="43"/>
      <c r="NVB132" s="43"/>
      <c r="NVC132" s="43"/>
      <c r="NVD132" s="43"/>
      <c r="NVE132" s="43"/>
      <c r="NVF132" s="43"/>
      <c r="NVG132" s="43"/>
      <c r="NVH132" s="43"/>
      <c r="NVI132" s="43"/>
      <c r="NVJ132" s="43"/>
      <c r="NVK132" s="43"/>
      <c r="NVL132" s="43"/>
      <c r="NVM132" s="43"/>
      <c r="NVN132" s="43"/>
      <c r="NVO132" s="43"/>
      <c r="NVP132" s="43"/>
      <c r="NVQ132" s="43"/>
      <c r="NVR132" s="43"/>
      <c r="NVS132" s="43"/>
      <c r="NVT132" s="43"/>
      <c r="NVU132" s="43"/>
      <c r="NVV132" s="43"/>
      <c r="NVW132" s="43"/>
      <c r="NVX132" s="43"/>
      <c r="NVY132" s="43"/>
      <c r="NVZ132" s="43"/>
      <c r="NWA132" s="43"/>
      <c r="NWB132" s="43"/>
      <c r="NWC132" s="43"/>
      <c r="NWD132" s="43"/>
      <c r="NWE132" s="43"/>
      <c r="NWF132" s="43"/>
      <c r="NWG132" s="43"/>
      <c r="NWH132" s="43"/>
      <c r="NWI132" s="43"/>
      <c r="NWJ132" s="43"/>
      <c r="NWK132" s="43"/>
      <c r="NWL132" s="43"/>
      <c r="NWM132" s="43"/>
      <c r="NWN132" s="43"/>
      <c r="NWO132" s="43"/>
      <c r="NWP132" s="43"/>
      <c r="NWQ132" s="43"/>
      <c r="NWR132" s="43"/>
      <c r="NWS132" s="43"/>
      <c r="NWT132" s="43"/>
      <c r="NWU132" s="43"/>
      <c r="NWV132" s="43"/>
      <c r="NWW132" s="43"/>
      <c r="NWX132" s="43"/>
      <c r="NWY132" s="43"/>
      <c r="NWZ132" s="43"/>
      <c r="NXA132" s="43"/>
      <c r="NXB132" s="43"/>
      <c r="NXC132" s="43"/>
      <c r="NXD132" s="43"/>
      <c r="NXE132" s="43"/>
      <c r="NXF132" s="43"/>
      <c r="NXG132" s="43"/>
      <c r="NXH132" s="43"/>
      <c r="NXI132" s="43"/>
      <c r="NXJ132" s="43"/>
      <c r="NXK132" s="43"/>
      <c r="NXL132" s="43"/>
      <c r="NXM132" s="43"/>
      <c r="NXN132" s="43"/>
      <c r="NXO132" s="43"/>
      <c r="NXP132" s="43"/>
      <c r="NXQ132" s="43"/>
      <c r="NXR132" s="43"/>
      <c r="NXS132" s="43"/>
      <c r="NXT132" s="43"/>
      <c r="NXU132" s="43"/>
      <c r="NXV132" s="43"/>
      <c r="NXW132" s="43"/>
      <c r="NXX132" s="43"/>
      <c r="NXY132" s="43"/>
      <c r="NXZ132" s="43"/>
      <c r="NYA132" s="43"/>
      <c r="NYB132" s="43"/>
      <c r="NYC132" s="43"/>
      <c r="NYD132" s="43"/>
      <c r="NYE132" s="43"/>
      <c r="NYF132" s="43"/>
      <c r="NYG132" s="43"/>
      <c r="NYH132" s="43"/>
      <c r="NYI132" s="43"/>
      <c r="NYJ132" s="43"/>
      <c r="NYK132" s="43"/>
      <c r="NYL132" s="43"/>
      <c r="NYM132" s="43"/>
      <c r="NYN132" s="43"/>
      <c r="NYO132" s="43"/>
      <c r="NYP132" s="43"/>
      <c r="NYQ132" s="43"/>
      <c r="NYR132" s="43"/>
      <c r="NYS132" s="43"/>
      <c r="NYT132" s="43"/>
      <c r="NYU132" s="43"/>
      <c r="NYV132" s="43"/>
      <c r="NYW132" s="43"/>
      <c r="NYX132" s="43"/>
      <c r="NYY132" s="43"/>
      <c r="NYZ132" s="43"/>
      <c r="NZA132" s="43"/>
      <c r="NZB132" s="43"/>
      <c r="NZC132" s="43"/>
      <c r="NZD132" s="43"/>
      <c r="NZE132" s="43"/>
      <c r="NZF132" s="43"/>
      <c r="NZG132" s="43"/>
      <c r="NZH132" s="43"/>
      <c r="NZI132" s="43"/>
      <c r="NZJ132" s="43"/>
      <c r="NZK132" s="43"/>
      <c r="NZL132" s="43"/>
      <c r="NZM132" s="43"/>
      <c r="NZN132" s="43"/>
      <c r="NZO132" s="43"/>
      <c r="NZP132" s="43"/>
      <c r="NZQ132" s="43"/>
      <c r="NZR132" s="43"/>
      <c r="NZS132" s="43"/>
      <c r="NZT132" s="43"/>
      <c r="NZU132" s="43"/>
      <c r="NZV132" s="43"/>
      <c r="NZW132" s="43"/>
      <c r="NZX132" s="43"/>
      <c r="NZY132" s="43"/>
      <c r="NZZ132" s="43"/>
      <c r="OAA132" s="43"/>
      <c r="OAB132" s="43"/>
      <c r="OAC132" s="43"/>
      <c r="OAD132" s="43"/>
      <c r="OAE132" s="43"/>
      <c r="OAF132" s="43"/>
      <c r="OAG132" s="43"/>
      <c r="OAH132" s="43"/>
      <c r="OAI132" s="43"/>
      <c r="OAJ132" s="43"/>
      <c r="OAK132" s="43"/>
      <c r="OAL132" s="43"/>
      <c r="OAM132" s="43"/>
      <c r="OAN132" s="43"/>
      <c r="OAO132" s="43"/>
      <c r="OAP132" s="43"/>
      <c r="OAQ132" s="43"/>
      <c r="OAR132" s="43"/>
      <c r="OAS132" s="43"/>
      <c r="OAT132" s="43"/>
      <c r="OAU132" s="43"/>
      <c r="OAV132" s="43"/>
      <c r="OAW132" s="43"/>
      <c r="OAX132" s="43"/>
      <c r="OAY132" s="43"/>
      <c r="OAZ132" s="43"/>
      <c r="OBA132" s="43"/>
      <c r="OBB132" s="43"/>
      <c r="OBC132" s="43"/>
      <c r="OBD132" s="43"/>
      <c r="OBE132" s="43"/>
      <c r="OBF132" s="43"/>
      <c r="OBG132" s="43"/>
      <c r="OBH132" s="43"/>
      <c r="OBI132" s="43"/>
      <c r="OBJ132" s="43"/>
      <c r="OBK132" s="43"/>
      <c r="OBL132" s="43"/>
      <c r="OBM132" s="43"/>
      <c r="OBN132" s="43"/>
      <c r="OBO132" s="43"/>
      <c r="OBP132" s="43"/>
      <c r="OBQ132" s="43"/>
      <c r="OBR132" s="43"/>
      <c r="OBS132" s="43"/>
      <c r="OBT132" s="43"/>
      <c r="OBU132" s="43"/>
      <c r="OBV132" s="43"/>
      <c r="OBW132" s="43"/>
      <c r="OBX132" s="43"/>
      <c r="OBY132" s="43"/>
      <c r="OBZ132" s="43"/>
      <c r="OCA132" s="43"/>
      <c r="OCB132" s="43"/>
      <c r="OCC132" s="43"/>
      <c r="OCD132" s="43"/>
      <c r="OCE132" s="43"/>
      <c r="OCF132" s="43"/>
      <c r="OCG132" s="43"/>
      <c r="OCH132" s="43"/>
      <c r="OCI132" s="43"/>
      <c r="OCJ132" s="43"/>
      <c r="OCK132" s="43"/>
      <c r="OCL132" s="43"/>
      <c r="OCM132" s="43"/>
      <c r="OCN132" s="43"/>
      <c r="OCO132" s="43"/>
      <c r="OCP132" s="43"/>
      <c r="OCQ132" s="43"/>
      <c r="OCR132" s="43"/>
      <c r="OCS132" s="43"/>
      <c r="OCT132" s="43"/>
      <c r="OCU132" s="43"/>
      <c r="OCV132" s="43"/>
      <c r="OCW132" s="43"/>
      <c r="OCX132" s="43"/>
      <c r="OCY132" s="43"/>
      <c r="OCZ132" s="43"/>
      <c r="ODA132" s="43"/>
      <c r="ODB132" s="43"/>
      <c r="ODC132" s="43"/>
      <c r="ODD132" s="43"/>
      <c r="ODE132" s="43"/>
      <c r="ODF132" s="43"/>
      <c r="ODG132" s="43"/>
      <c r="ODH132" s="43"/>
      <c r="ODI132" s="43"/>
      <c r="ODJ132" s="43"/>
      <c r="ODK132" s="43"/>
      <c r="ODL132" s="43"/>
      <c r="ODM132" s="43"/>
      <c r="ODN132" s="43"/>
      <c r="ODO132" s="43"/>
      <c r="ODP132" s="43"/>
      <c r="ODQ132" s="43"/>
      <c r="ODR132" s="43"/>
      <c r="ODS132" s="43"/>
      <c r="ODT132" s="43"/>
      <c r="ODU132" s="43"/>
      <c r="ODV132" s="43"/>
      <c r="ODW132" s="43"/>
      <c r="ODX132" s="43"/>
      <c r="ODY132" s="43"/>
      <c r="ODZ132" s="43"/>
      <c r="OEA132" s="43"/>
      <c r="OEB132" s="43"/>
      <c r="OEC132" s="43"/>
      <c r="OED132" s="43"/>
      <c r="OEE132" s="43"/>
      <c r="OEF132" s="43"/>
      <c r="OEG132" s="43"/>
      <c r="OEH132" s="43"/>
      <c r="OEI132" s="43"/>
      <c r="OEJ132" s="43"/>
      <c r="OEK132" s="43"/>
      <c r="OEL132" s="43"/>
      <c r="OEM132" s="43"/>
      <c r="OEN132" s="43"/>
      <c r="OEO132" s="43"/>
      <c r="OEP132" s="43"/>
      <c r="OEQ132" s="43"/>
      <c r="OER132" s="43"/>
      <c r="OES132" s="43"/>
      <c r="OET132" s="43"/>
      <c r="OEU132" s="43"/>
      <c r="OEV132" s="43"/>
      <c r="OEW132" s="43"/>
      <c r="OEX132" s="43"/>
      <c r="OEY132" s="43"/>
      <c r="OEZ132" s="43"/>
      <c r="OFA132" s="43"/>
      <c r="OFB132" s="43"/>
      <c r="OFC132" s="43"/>
      <c r="OFD132" s="43"/>
      <c r="OFE132" s="43"/>
      <c r="OFF132" s="43"/>
      <c r="OFG132" s="43"/>
      <c r="OFH132" s="43"/>
      <c r="OFI132" s="43"/>
      <c r="OFJ132" s="43"/>
      <c r="OFK132" s="43"/>
      <c r="OFL132" s="43"/>
      <c r="OFM132" s="43"/>
      <c r="OFN132" s="43"/>
      <c r="OFO132" s="43"/>
      <c r="OFP132" s="43"/>
      <c r="OFQ132" s="43"/>
      <c r="OFR132" s="43"/>
      <c r="OFS132" s="43"/>
      <c r="OFT132" s="43"/>
      <c r="OFU132" s="43"/>
      <c r="OFV132" s="43"/>
      <c r="OFW132" s="43"/>
      <c r="OFX132" s="43"/>
      <c r="OFY132" s="43"/>
      <c r="OFZ132" s="43"/>
      <c r="OGA132" s="43"/>
      <c r="OGB132" s="43"/>
      <c r="OGC132" s="43"/>
      <c r="OGD132" s="43"/>
      <c r="OGE132" s="43"/>
      <c r="OGF132" s="43"/>
      <c r="OGG132" s="43"/>
      <c r="OGH132" s="43"/>
      <c r="OGI132" s="43"/>
      <c r="OGJ132" s="43"/>
      <c r="OGK132" s="43"/>
      <c r="OGL132" s="43"/>
      <c r="OGM132" s="43"/>
      <c r="OGN132" s="43"/>
      <c r="OGO132" s="43"/>
      <c r="OGP132" s="43"/>
      <c r="OGQ132" s="43"/>
      <c r="OGR132" s="43"/>
      <c r="OGS132" s="43"/>
      <c r="OGT132" s="43"/>
      <c r="OGU132" s="43"/>
      <c r="OGV132" s="43"/>
      <c r="OGW132" s="43"/>
      <c r="OGX132" s="43"/>
      <c r="OGY132" s="43"/>
      <c r="OGZ132" s="43"/>
      <c r="OHA132" s="43"/>
      <c r="OHB132" s="43"/>
      <c r="OHC132" s="43"/>
      <c r="OHD132" s="43"/>
      <c r="OHE132" s="43"/>
      <c r="OHF132" s="43"/>
      <c r="OHG132" s="43"/>
      <c r="OHH132" s="43"/>
      <c r="OHI132" s="43"/>
      <c r="OHJ132" s="43"/>
      <c r="OHK132" s="43"/>
      <c r="OHL132" s="43"/>
      <c r="OHM132" s="43"/>
      <c r="OHN132" s="43"/>
      <c r="OHO132" s="43"/>
      <c r="OHP132" s="43"/>
      <c r="OHQ132" s="43"/>
      <c r="OHR132" s="43"/>
      <c r="OHS132" s="43"/>
      <c r="OHT132" s="43"/>
      <c r="OHU132" s="43"/>
      <c r="OHV132" s="43"/>
      <c r="OHW132" s="43"/>
      <c r="OHX132" s="43"/>
      <c r="OHY132" s="43"/>
      <c r="OHZ132" s="43"/>
      <c r="OIA132" s="43"/>
      <c r="OIB132" s="43"/>
      <c r="OIC132" s="43"/>
      <c r="OID132" s="43"/>
      <c r="OIE132" s="43"/>
      <c r="OIF132" s="43"/>
      <c r="OIG132" s="43"/>
      <c r="OIH132" s="43"/>
      <c r="OII132" s="43"/>
      <c r="OIJ132" s="43"/>
      <c r="OIK132" s="43"/>
      <c r="OIL132" s="43"/>
      <c r="OIM132" s="43"/>
      <c r="OIN132" s="43"/>
      <c r="OIO132" s="43"/>
      <c r="OIP132" s="43"/>
      <c r="OIQ132" s="43"/>
      <c r="OIR132" s="43"/>
      <c r="OIS132" s="43"/>
      <c r="OIT132" s="43"/>
      <c r="OIU132" s="43"/>
      <c r="OIV132" s="43"/>
      <c r="OIW132" s="43"/>
      <c r="OIX132" s="43"/>
      <c r="OIY132" s="43"/>
      <c r="OIZ132" s="43"/>
      <c r="OJA132" s="43"/>
      <c r="OJB132" s="43"/>
      <c r="OJC132" s="43"/>
      <c r="OJD132" s="43"/>
      <c r="OJE132" s="43"/>
      <c r="OJF132" s="43"/>
      <c r="OJG132" s="43"/>
      <c r="OJH132" s="43"/>
      <c r="OJI132" s="43"/>
      <c r="OJJ132" s="43"/>
      <c r="OJK132" s="43"/>
      <c r="OJL132" s="43"/>
      <c r="OJM132" s="43"/>
      <c r="OJN132" s="43"/>
      <c r="OJO132" s="43"/>
      <c r="OJP132" s="43"/>
      <c r="OJQ132" s="43"/>
      <c r="OJR132" s="43"/>
      <c r="OJS132" s="43"/>
      <c r="OJT132" s="43"/>
      <c r="OJU132" s="43"/>
      <c r="OJV132" s="43"/>
      <c r="OJW132" s="43"/>
      <c r="OJX132" s="43"/>
      <c r="OJY132" s="43"/>
      <c r="OJZ132" s="43"/>
      <c r="OKA132" s="43"/>
      <c r="OKB132" s="43"/>
      <c r="OKC132" s="43"/>
      <c r="OKD132" s="43"/>
      <c r="OKE132" s="43"/>
      <c r="OKF132" s="43"/>
      <c r="OKG132" s="43"/>
      <c r="OKH132" s="43"/>
      <c r="OKI132" s="43"/>
      <c r="OKJ132" s="43"/>
      <c r="OKK132" s="43"/>
      <c r="OKL132" s="43"/>
      <c r="OKM132" s="43"/>
      <c r="OKN132" s="43"/>
      <c r="OKO132" s="43"/>
      <c r="OKP132" s="43"/>
      <c r="OKQ132" s="43"/>
      <c r="OKR132" s="43"/>
      <c r="OKS132" s="43"/>
      <c r="OKT132" s="43"/>
      <c r="OKU132" s="43"/>
      <c r="OKV132" s="43"/>
      <c r="OKW132" s="43"/>
      <c r="OKX132" s="43"/>
      <c r="OKY132" s="43"/>
      <c r="OKZ132" s="43"/>
      <c r="OLA132" s="43"/>
      <c r="OLB132" s="43"/>
      <c r="OLC132" s="43"/>
      <c r="OLD132" s="43"/>
      <c r="OLE132" s="43"/>
      <c r="OLF132" s="43"/>
      <c r="OLG132" s="43"/>
      <c r="OLH132" s="43"/>
      <c r="OLI132" s="43"/>
      <c r="OLJ132" s="43"/>
      <c r="OLK132" s="43"/>
      <c r="OLL132" s="43"/>
      <c r="OLM132" s="43"/>
      <c r="OLN132" s="43"/>
      <c r="OLO132" s="43"/>
      <c r="OLP132" s="43"/>
      <c r="OLQ132" s="43"/>
      <c r="OLR132" s="43"/>
      <c r="OLS132" s="43"/>
      <c r="OLT132" s="43"/>
      <c r="OLU132" s="43"/>
      <c r="OLV132" s="43"/>
      <c r="OLW132" s="43"/>
      <c r="OLX132" s="43"/>
      <c r="OLY132" s="43"/>
      <c r="OLZ132" s="43"/>
      <c r="OMA132" s="43"/>
      <c r="OMB132" s="43"/>
      <c r="OMC132" s="43"/>
      <c r="OMD132" s="43"/>
      <c r="OME132" s="43"/>
      <c r="OMF132" s="43"/>
      <c r="OMG132" s="43"/>
      <c r="OMH132" s="43"/>
      <c r="OMI132" s="43"/>
      <c r="OMJ132" s="43"/>
      <c r="OMK132" s="43"/>
      <c r="OML132" s="43"/>
      <c r="OMM132" s="43"/>
      <c r="OMN132" s="43"/>
      <c r="OMO132" s="43"/>
      <c r="OMP132" s="43"/>
      <c r="OMQ132" s="43"/>
      <c r="OMR132" s="43"/>
      <c r="OMS132" s="43"/>
      <c r="OMT132" s="43"/>
      <c r="OMU132" s="43"/>
      <c r="OMV132" s="43"/>
      <c r="OMW132" s="43"/>
      <c r="OMX132" s="43"/>
      <c r="OMY132" s="43"/>
      <c r="OMZ132" s="43"/>
      <c r="ONA132" s="43"/>
      <c r="ONB132" s="43"/>
      <c r="ONC132" s="43"/>
      <c r="OND132" s="43"/>
      <c r="ONE132" s="43"/>
      <c r="ONF132" s="43"/>
      <c r="ONG132" s="43"/>
      <c r="ONH132" s="43"/>
      <c r="ONI132" s="43"/>
      <c r="ONJ132" s="43"/>
      <c r="ONK132" s="43"/>
      <c r="ONL132" s="43"/>
      <c r="ONM132" s="43"/>
      <c r="ONN132" s="43"/>
      <c r="ONO132" s="43"/>
      <c r="ONP132" s="43"/>
      <c r="ONQ132" s="43"/>
      <c r="ONR132" s="43"/>
      <c r="ONS132" s="43"/>
      <c r="ONT132" s="43"/>
      <c r="ONU132" s="43"/>
      <c r="ONV132" s="43"/>
      <c r="ONW132" s="43"/>
      <c r="ONX132" s="43"/>
      <c r="ONY132" s="43"/>
      <c r="ONZ132" s="43"/>
      <c r="OOA132" s="43"/>
      <c r="OOB132" s="43"/>
      <c r="OOC132" s="43"/>
      <c r="OOD132" s="43"/>
      <c r="OOE132" s="43"/>
      <c r="OOF132" s="43"/>
      <c r="OOG132" s="43"/>
      <c r="OOH132" s="43"/>
      <c r="OOI132" s="43"/>
      <c r="OOJ132" s="43"/>
      <c r="OOK132" s="43"/>
      <c r="OOL132" s="43"/>
      <c r="OOM132" s="43"/>
      <c r="OON132" s="43"/>
      <c r="OOO132" s="43"/>
      <c r="OOP132" s="43"/>
      <c r="OOQ132" s="43"/>
      <c r="OOR132" s="43"/>
      <c r="OOS132" s="43"/>
      <c r="OOT132" s="43"/>
      <c r="OOU132" s="43"/>
      <c r="OOV132" s="43"/>
      <c r="OOW132" s="43"/>
      <c r="OOX132" s="43"/>
      <c r="OOY132" s="43"/>
      <c r="OOZ132" s="43"/>
      <c r="OPA132" s="43"/>
      <c r="OPB132" s="43"/>
      <c r="OPC132" s="43"/>
      <c r="OPD132" s="43"/>
      <c r="OPE132" s="43"/>
      <c r="OPF132" s="43"/>
      <c r="OPG132" s="43"/>
      <c r="OPH132" s="43"/>
      <c r="OPI132" s="43"/>
      <c r="OPJ132" s="43"/>
      <c r="OPK132" s="43"/>
      <c r="OPL132" s="43"/>
      <c r="OPM132" s="43"/>
      <c r="OPN132" s="43"/>
      <c r="OPO132" s="43"/>
      <c r="OPP132" s="43"/>
      <c r="OPQ132" s="43"/>
      <c r="OPR132" s="43"/>
      <c r="OPS132" s="43"/>
      <c r="OPT132" s="43"/>
      <c r="OPU132" s="43"/>
      <c r="OPV132" s="43"/>
      <c r="OPW132" s="43"/>
      <c r="OPX132" s="43"/>
      <c r="OPY132" s="43"/>
      <c r="OPZ132" s="43"/>
      <c r="OQA132" s="43"/>
      <c r="OQB132" s="43"/>
      <c r="OQC132" s="43"/>
      <c r="OQD132" s="43"/>
      <c r="OQE132" s="43"/>
      <c r="OQF132" s="43"/>
      <c r="OQG132" s="43"/>
      <c r="OQH132" s="43"/>
      <c r="OQI132" s="43"/>
      <c r="OQJ132" s="43"/>
      <c r="OQK132" s="43"/>
      <c r="OQL132" s="43"/>
      <c r="OQM132" s="43"/>
      <c r="OQN132" s="43"/>
      <c r="OQO132" s="43"/>
      <c r="OQP132" s="43"/>
      <c r="OQQ132" s="43"/>
      <c r="OQR132" s="43"/>
      <c r="OQS132" s="43"/>
      <c r="OQT132" s="43"/>
      <c r="OQU132" s="43"/>
      <c r="OQV132" s="43"/>
      <c r="OQW132" s="43"/>
      <c r="OQX132" s="43"/>
      <c r="OQY132" s="43"/>
      <c r="OQZ132" s="43"/>
      <c r="ORA132" s="43"/>
      <c r="ORB132" s="43"/>
      <c r="ORC132" s="43"/>
      <c r="ORD132" s="43"/>
      <c r="ORE132" s="43"/>
      <c r="ORF132" s="43"/>
      <c r="ORG132" s="43"/>
      <c r="ORH132" s="43"/>
      <c r="ORI132" s="43"/>
      <c r="ORJ132" s="43"/>
      <c r="ORK132" s="43"/>
      <c r="ORL132" s="43"/>
      <c r="ORM132" s="43"/>
      <c r="ORN132" s="43"/>
      <c r="ORO132" s="43"/>
      <c r="ORP132" s="43"/>
      <c r="ORQ132" s="43"/>
      <c r="ORR132" s="43"/>
      <c r="ORS132" s="43"/>
      <c r="ORT132" s="43"/>
      <c r="ORU132" s="43"/>
      <c r="ORV132" s="43"/>
      <c r="ORW132" s="43"/>
      <c r="ORX132" s="43"/>
      <c r="ORY132" s="43"/>
      <c r="ORZ132" s="43"/>
      <c r="OSA132" s="43"/>
      <c r="OSB132" s="43"/>
      <c r="OSC132" s="43"/>
      <c r="OSD132" s="43"/>
      <c r="OSE132" s="43"/>
      <c r="OSF132" s="43"/>
      <c r="OSG132" s="43"/>
      <c r="OSH132" s="43"/>
      <c r="OSI132" s="43"/>
      <c r="OSJ132" s="43"/>
      <c r="OSK132" s="43"/>
      <c r="OSL132" s="43"/>
      <c r="OSM132" s="43"/>
      <c r="OSN132" s="43"/>
      <c r="OSO132" s="43"/>
      <c r="OSP132" s="43"/>
      <c r="OSQ132" s="43"/>
      <c r="OSR132" s="43"/>
      <c r="OSS132" s="43"/>
      <c r="OST132" s="43"/>
      <c r="OSU132" s="43"/>
      <c r="OSV132" s="43"/>
      <c r="OSW132" s="43"/>
      <c r="OSX132" s="43"/>
      <c r="OSY132" s="43"/>
      <c r="OSZ132" s="43"/>
      <c r="OTA132" s="43"/>
      <c r="OTB132" s="43"/>
      <c r="OTC132" s="43"/>
      <c r="OTD132" s="43"/>
      <c r="OTE132" s="43"/>
      <c r="OTF132" s="43"/>
      <c r="OTG132" s="43"/>
      <c r="OTH132" s="43"/>
      <c r="OTI132" s="43"/>
      <c r="OTJ132" s="43"/>
      <c r="OTK132" s="43"/>
      <c r="OTL132" s="43"/>
      <c r="OTM132" s="43"/>
      <c r="OTN132" s="43"/>
      <c r="OTO132" s="43"/>
      <c r="OTP132" s="43"/>
      <c r="OTQ132" s="43"/>
      <c r="OTR132" s="43"/>
      <c r="OTS132" s="43"/>
      <c r="OTT132" s="43"/>
      <c r="OTU132" s="43"/>
      <c r="OTV132" s="43"/>
      <c r="OTW132" s="43"/>
      <c r="OTX132" s="43"/>
      <c r="OTY132" s="43"/>
      <c r="OTZ132" s="43"/>
      <c r="OUA132" s="43"/>
      <c r="OUB132" s="43"/>
      <c r="OUC132" s="43"/>
      <c r="OUD132" s="43"/>
      <c r="OUE132" s="43"/>
      <c r="OUF132" s="43"/>
      <c r="OUG132" s="43"/>
      <c r="OUH132" s="43"/>
      <c r="OUI132" s="43"/>
      <c r="OUJ132" s="43"/>
      <c r="OUK132" s="43"/>
      <c r="OUL132" s="43"/>
      <c r="OUM132" s="43"/>
      <c r="OUN132" s="43"/>
      <c r="OUO132" s="43"/>
      <c r="OUP132" s="43"/>
      <c r="OUQ132" s="43"/>
      <c r="OUR132" s="43"/>
      <c r="OUS132" s="43"/>
      <c r="OUT132" s="43"/>
      <c r="OUU132" s="43"/>
      <c r="OUV132" s="43"/>
      <c r="OUW132" s="43"/>
      <c r="OUX132" s="43"/>
      <c r="OUY132" s="43"/>
      <c r="OUZ132" s="43"/>
      <c r="OVA132" s="43"/>
      <c r="OVB132" s="43"/>
      <c r="OVC132" s="43"/>
      <c r="OVD132" s="43"/>
      <c r="OVE132" s="43"/>
      <c r="OVF132" s="43"/>
      <c r="OVG132" s="43"/>
      <c r="OVH132" s="43"/>
      <c r="OVI132" s="43"/>
      <c r="OVJ132" s="43"/>
      <c r="OVK132" s="43"/>
      <c r="OVL132" s="43"/>
      <c r="OVM132" s="43"/>
      <c r="OVN132" s="43"/>
      <c r="OVO132" s="43"/>
      <c r="OVP132" s="43"/>
      <c r="OVQ132" s="43"/>
      <c r="OVR132" s="43"/>
      <c r="OVS132" s="43"/>
      <c r="OVT132" s="43"/>
      <c r="OVU132" s="43"/>
      <c r="OVV132" s="43"/>
      <c r="OVW132" s="43"/>
      <c r="OVX132" s="43"/>
      <c r="OVY132" s="43"/>
      <c r="OVZ132" s="43"/>
      <c r="OWA132" s="43"/>
      <c r="OWB132" s="43"/>
      <c r="OWC132" s="43"/>
      <c r="OWD132" s="43"/>
      <c r="OWE132" s="43"/>
      <c r="OWF132" s="43"/>
      <c r="OWG132" s="43"/>
      <c r="OWH132" s="43"/>
      <c r="OWI132" s="43"/>
      <c r="OWJ132" s="43"/>
      <c r="OWK132" s="43"/>
      <c r="OWL132" s="43"/>
      <c r="OWM132" s="43"/>
      <c r="OWN132" s="43"/>
      <c r="OWO132" s="43"/>
      <c r="OWP132" s="43"/>
      <c r="OWQ132" s="43"/>
      <c r="OWR132" s="43"/>
      <c r="OWS132" s="43"/>
      <c r="OWT132" s="43"/>
      <c r="OWU132" s="43"/>
      <c r="OWV132" s="43"/>
      <c r="OWW132" s="43"/>
      <c r="OWX132" s="43"/>
      <c r="OWY132" s="43"/>
      <c r="OWZ132" s="43"/>
      <c r="OXA132" s="43"/>
      <c r="OXB132" s="43"/>
      <c r="OXC132" s="43"/>
      <c r="OXD132" s="43"/>
      <c r="OXE132" s="43"/>
      <c r="OXF132" s="43"/>
      <c r="OXG132" s="43"/>
      <c r="OXH132" s="43"/>
      <c r="OXI132" s="43"/>
      <c r="OXJ132" s="43"/>
      <c r="OXK132" s="43"/>
      <c r="OXL132" s="43"/>
      <c r="OXM132" s="43"/>
      <c r="OXN132" s="43"/>
      <c r="OXO132" s="43"/>
      <c r="OXP132" s="43"/>
      <c r="OXQ132" s="43"/>
      <c r="OXR132" s="43"/>
      <c r="OXS132" s="43"/>
      <c r="OXT132" s="43"/>
      <c r="OXU132" s="43"/>
      <c r="OXV132" s="43"/>
      <c r="OXW132" s="43"/>
      <c r="OXX132" s="43"/>
      <c r="OXY132" s="43"/>
      <c r="OXZ132" s="43"/>
      <c r="OYA132" s="43"/>
      <c r="OYB132" s="43"/>
      <c r="OYC132" s="43"/>
      <c r="OYD132" s="43"/>
      <c r="OYE132" s="43"/>
      <c r="OYF132" s="43"/>
      <c r="OYG132" s="43"/>
      <c r="OYH132" s="43"/>
      <c r="OYI132" s="43"/>
      <c r="OYJ132" s="43"/>
      <c r="OYK132" s="43"/>
      <c r="OYL132" s="43"/>
      <c r="OYM132" s="43"/>
      <c r="OYN132" s="43"/>
      <c r="OYO132" s="43"/>
      <c r="OYP132" s="43"/>
      <c r="OYQ132" s="43"/>
      <c r="OYR132" s="43"/>
      <c r="OYS132" s="43"/>
      <c r="OYT132" s="43"/>
      <c r="OYU132" s="43"/>
      <c r="OYV132" s="43"/>
      <c r="OYW132" s="43"/>
      <c r="OYX132" s="43"/>
      <c r="OYY132" s="43"/>
      <c r="OYZ132" s="43"/>
      <c r="OZA132" s="43"/>
      <c r="OZB132" s="43"/>
      <c r="OZC132" s="43"/>
      <c r="OZD132" s="43"/>
      <c r="OZE132" s="43"/>
      <c r="OZF132" s="43"/>
      <c r="OZG132" s="43"/>
      <c r="OZH132" s="43"/>
      <c r="OZI132" s="43"/>
      <c r="OZJ132" s="43"/>
      <c r="OZK132" s="43"/>
      <c r="OZL132" s="43"/>
      <c r="OZM132" s="43"/>
      <c r="OZN132" s="43"/>
      <c r="OZO132" s="43"/>
      <c r="OZP132" s="43"/>
      <c r="OZQ132" s="43"/>
      <c r="OZR132" s="43"/>
      <c r="OZS132" s="43"/>
      <c r="OZT132" s="43"/>
      <c r="OZU132" s="43"/>
      <c r="OZV132" s="43"/>
      <c r="OZW132" s="43"/>
      <c r="OZX132" s="43"/>
      <c r="OZY132" s="43"/>
      <c r="OZZ132" s="43"/>
      <c r="PAA132" s="43"/>
      <c r="PAB132" s="43"/>
      <c r="PAC132" s="43"/>
      <c r="PAD132" s="43"/>
      <c r="PAE132" s="43"/>
      <c r="PAF132" s="43"/>
      <c r="PAG132" s="43"/>
      <c r="PAH132" s="43"/>
      <c r="PAI132" s="43"/>
      <c r="PAJ132" s="43"/>
      <c r="PAK132" s="43"/>
      <c r="PAL132" s="43"/>
      <c r="PAM132" s="43"/>
      <c r="PAN132" s="43"/>
      <c r="PAO132" s="43"/>
      <c r="PAP132" s="43"/>
      <c r="PAQ132" s="43"/>
      <c r="PAR132" s="43"/>
      <c r="PAS132" s="43"/>
      <c r="PAT132" s="43"/>
      <c r="PAU132" s="43"/>
      <c r="PAV132" s="43"/>
      <c r="PAW132" s="43"/>
      <c r="PAX132" s="43"/>
      <c r="PAY132" s="43"/>
      <c r="PAZ132" s="43"/>
      <c r="PBA132" s="43"/>
      <c r="PBB132" s="43"/>
      <c r="PBC132" s="43"/>
      <c r="PBD132" s="43"/>
      <c r="PBE132" s="43"/>
      <c r="PBF132" s="43"/>
      <c r="PBG132" s="43"/>
      <c r="PBH132" s="43"/>
      <c r="PBI132" s="43"/>
      <c r="PBJ132" s="43"/>
      <c r="PBK132" s="43"/>
      <c r="PBL132" s="43"/>
      <c r="PBM132" s="43"/>
      <c r="PBN132" s="43"/>
      <c r="PBO132" s="43"/>
      <c r="PBP132" s="43"/>
      <c r="PBQ132" s="43"/>
      <c r="PBR132" s="43"/>
      <c r="PBS132" s="43"/>
      <c r="PBT132" s="43"/>
      <c r="PBU132" s="43"/>
      <c r="PBV132" s="43"/>
      <c r="PBW132" s="43"/>
      <c r="PBX132" s="43"/>
      <c r="PBY132" s="43"/>
      <c r="PBZ132" s="43"/>
      <c r="PCA132" s="43"/>
      <c r="PCB132" s="43"/>
      <c r="PCC132" s="43"/>
      <c r="PCD132" s="43"/>
      <c r="PCE132" s="43"/>
      <c r="PCF132" s="43"/>
      <c r="PCG132" s="43"/>
      <c r="PCH132" s="43"/>
      <c r="PCI132" s="43"/>
      <c r="PCJ132" s="43"/>
      <c r="PCK132" s="43"/>
      <c r="PCL132" s="43"/>
      <c r="PCM132" s="43"/>
      <c r="PCN132" s="43"/>
      <c r="PCO132" s="43"/>
      <c r="PCP132" s="43"/>
      <c r="PCQ132" s="43"/>
      <c r="PCR132" s="43"/>
      <c r="PCS132" s="43"/>
      <c r="PCT132" s="43"/>
      <c r="PCU132" s="43"/>
      <c r="PCV132" s="43"/>
      <c r="PCW132" s="43"/>
      <c r="PCX132" s="43"/>
      <c r="PCY132" s="43"/>
      <c r="PCZ132" s="43"/>
      <c r="PDA132" s="43"/>
      <c r="PDB132" s="43"/>
      <c r="PDC132" s="43"/>
      <c r="PDD132" s="43"/>
      <c r="PDE132" s="43"/>
      <c r="PDF132" s="43"/>
      <c r="PDG132" s="43"/>
      <c r="PDH132" s="43"/>
      <c r="PDI132" s="43"/>
      <c r="PDJ132" s="43"/>
      <c r="PDK132" s="43"/>
      <c r="PDL132" s="43"/>
      <c r="PDM132" s="43"/>
      <c r="PDN132" s="43"/>
      <c r="PDO132" s="43"/>
      <c r="PDP132" s="43"/>
      <c r="PDQ132" s="43"/>
      <c r="PDR132" s="43"/>
      <c r="PDS132" s="43"/>
      <c r="PDT132" s="43"/>
      <c r="PDU132" s="43"/>
      <c r="PDV132" s="43"/>
      <c r="PDW132" s="43"/>
      <c r="PDX132" s="43"/>
      <c r="PDY132" s="43"/>
      <c r="PDZ132" s="43"/>
      <c r="PEA132" s="43"/>
      <c r="PEB132" s="43"/>
      <c r="PEC132" s="43"/>
      <c r="PED132" s="43"/>
      <c r="PEE132" s="43"/>
      <c r="PEF132" s="43"/>
      <c r="PEG132" s="43"/>
      <c r="PEH132" s="43"/>
      <c r="PEI132" s="43"/>
      <c r="PEJ132" s="43"/>
      <c r="PEK132" s="43"/>
      <c r="PEL132" s="43"/>
      <c r="PEM132" s="43"/>
      <c r="PEN132" s="43"/>
      <c r="PEO132" s="43"/>
      <c r="PEP132" s="43"/>
      <c r="PEQ132" s="43"/>
      <c r="PER132" s="43"/>
      <c r="PES132" s="43"/>
      <c r="PET132" s="43"/>
      <c r="PEU132" s="43"/>
      <c r="PEV132" s="43"/>
      <c r="PEW132" s="43"/>
      <c r="PEX132" s="43"/>
      <c r="PEY132" s="43"/>
      <c r="PEZ132" s="43"/>
      <c r="PFA132" s="43"/>
      <c r="PFB132" s="43"/>
      <c r="PFC132" s="43"/>
      <c r="PFD132" s="43"/>
      <c r="PFE132" s="43"/>
      <c r="PFF132" s="43"/>
      <c r="PFG132" s="43"/>
      <c r="PFH132" s="43"/>
      <c r="PFI132" s="43"/>
      <c r="PFJ132" s="43"/>
      <c r="PFK132" s="43"/>
      <c r="PFL132" s="43"/>
      <c r="PFM132" s="43"/>
      <c r="PFN132" s="43"/>
      <c r="PFO132" s="43"/>
      <c r="PFP132" s="43"/>
      <c r="PFQ132" s="43"/>
      <c r="PFR132" s="43"/>
      <c r="PFS132" s="43"/>
      <c r="PFT132" s="43"/>
      <c r="PFU132" s="43"/>
      <c r="PFV132" s="43"/>
      <c r="PFW132" s="43"/>
      <c r="PFX132" s="43"/>
      <c r="PFY132" s="43"/>
      <c r="PFZ132" s="43"/>
      <c r="PGA132" s="43"/>
      <c r="PGB132" s="43"/>
      <c r="PGC132" s="43"/>
      <c r="PGD132" s="43"/>
      <c r="PGE132" s="43"/>
      <c r="PGF132" s="43"/>
      <c r="PGG132" s="43"/>
      <c r="PGH132" s="43"/>
      <c r="PGI132" s="43"/>
      <c r="PGJ132" s="43"/>
      <c r="PGK132" s="43"/>
      <c r="PGL132" s="43"/>
      <c r="PGM132" s="43"/>
      <c r="PGN132" s="43"/>
      <c r="PGO132" s="43"/>
      <c r="PGP132" s="43"/>
      <c r="PGQ132" s="43"/>
      <c r="PGR132" s="43"/>
      <c r="PGS132" s="43"/>
      <c r="PGT132" s="43"/>
      <c r="PGU132" s="43"/>
      <c r="PGV132" s="43"/>
      <c r="PGW132" s="43"/>
      <c r="PGX132" s="43"/>
      <c r="PGY132" s="43"/>
      <c r="PGZ132" s="43"/>
      <c r="PHA132" s="43"/>
      <c r="PHB132" s="43"/>
      <c r="PHC132" s="43"/>
      <c r="PHD132" s="43"/>
      <c r="PHE132" s="43"/>
      <c r="PHF132" s="43"/>
      <c r="PHG132" s="43"/>
      <c r="PHH132" s="43"/>
      <c r="PHI132" s="43"/>
      <c r="PHJ132" s="43"/>
      <c r="PHK132" s="43"/>
      <c r="PHL132" s="43"/>
      <c r="PHM132" s="43"/>
      <c r="PHN132" s="43"/>
      <c r="PHO132" s="43"/>
      <c r="PHP132" s="43"/>
      <c r="PHQ132" s="43"/>
      <c r="PHR132" s="43"/>
      <c r="PHS132" s="43"/>
      <c r="PHT132" s="43"/>
      <c r="PHU132" s="43"/>
      <c r="PHV132" s="43"/>
      <c r="PHW132" s="43"/>
      <c r="PHX132" s="43"/>
      <c r="PHY132" s="43"/>
      <c r="PHZ132" s="43"/>
      <c r="PIA132" s="43"/>
      <c r="PIB132" s="43"/>
      <c r="PIC132" s="43"/>
      <c r="PID132" s="43"/>
      <c r="PIE132" s="43"/>
      <c r="PIF132" s="43"/>
      <c r="PIG132" s="43"/>
      <c r="PIH132" s="43"/>
      <c r="PII132" s="43"/>
      <c r="PIJ132" s="43"/>
      <c r="PIK132" s="43"/>
      <c r="PIL132" s="43"/>
      <c r="PIM132" s="43"/>
      <c r="PIN132" s="43"/>
      <c r="PIO132" s="43"/>
      <c r="PIP132" s="43"/>
      <c r="PIQ132" s="43"/>
      <c r="PIR132" s="43"/>
      <c r="PIS132" s="43"/>
      <c r="PIT132" s="43"/>
      <c r="PIU132" s="43"/>
      <c r="PIV132" s="43"/>
      <c r="PIW132" s="43"/>
      <c r="PIX132" s="43"/>
      <c r="PIY132" s="43"/>
      <c r="PIZ132" s="43"/>
      <c r="PJA132" s="43"/>
      <c r="PJB132" s="43"/>
      <c r="PJC132" s="43"/>
      <c r="PJD132" s="43"/>
      <c r="PJE132" s="43"/>
      <c r="PJF132" s="43"/>
      <c r="PJG132" s="43"/>
      <c r="PJH132" s="43"/>
      <c r="PJI132" s="43"/>
      <c r="PJJ132" s="43"/>
      <c r="PJK132" s="43"/>
      <c r="PJL132" s="43"/>
      <c r="PJM132" s="43"/>
      <c r="PJN132" s="43"/>
      <c r="PJO132" s="43"/>
      <c r="PJP132" s="43"/>
      <c r="PJQ132" s="43"/>
      <c r="PJR132" s="43"/>
      <c r="PJS132" s="43"/>
      <c r="PJT132" s="43"/>
      <c r="PJU132" s="43"/>
      <c r="PJV132" s="43"/>
      <c r="PJW132" s="43"/>
      <c r="PJX132" s="43"/>
      <c r="PJY132" s="43"/>
      <c r="PJZ132" s="43"/>
      <c r="PKA132" s="43"/>
      <c r="PKB132" s="43"/>
      <c r="PKC132" s="43"/>
      <c r="PKD132" s="43"/>
      <c r="PKE132" s="43"/>
      <c r="PKF132" s="43"/>
      <c r="PKG132" s="43"/>
      <c r="PKH132" s="43"/>
      <c r="PKI132" s="43"/>
      <c r="PKJ132" s="43"/>
      <c r="PKK132" s="43"/>
      <c r="PKL132" s="43"/>
      <c r="PKM132" s="43"/>
      <c r="PKN132" s="43"/>
      <c r="PKO132" s="43"/>
      <c r="PKP132" s="43"/>
      <c r="PKQ132" s="43"/>
      <c r="PKR132" s="43"/>
      <c r="PKS132" s="43"/>
      <c r="PKT132" s="43"/>
      <c r="PKU132" s="43"/>
      <c r="PKV132" s="43"/>
      <c r="PKW132" s="43"/>
      <c r="PKX132" s="43"/>
      <c r="PKY132" s="43"/>
      <c r="PKZ132" s="43"/>
      <c r="PLA132" s="43"/>
      <c r="PLB132" s="43"/>
      <c r="PLC132" s="43"/>
      <c r="PLD132" s="43"/>
      <c r="PLE132" s="43"/>
      <c r="PLF132" s="43"/>
      <c r="PLG132" s="43"/>
      <c r="PLH132" s="43"/>
      <c r="PLI132" s="43"/>
      <c r="PLJ132" s="43"/>
      <c r="PLK132" s="43"/>
      <c r="PLL132" s="43"/>
      <c r="PLM132" s="43"/>
      <c r="PLN132" s="43"/>
      <c r="PLO132" s="43"/>
      <c r="PLP132" s="43"/>
      <c r="PLQ132" s="43"/>
      <c r="PLR132" s="43"/>
      <c r="PLS132" s="43"/>
      <c r="PLT132" s="43"/>
      <c r="PLU132" s="43"/>
      <c r="PLV132" s="43"/>
      <c r="PLW132" s="43"/>
      <c r="PLX132" s="43"/>
      <c r="PLY132" s="43"/>
      <c r="PLZ132" s="43"/>
      <c r="PMA132" s="43"/>
      <c r="PMB132" s="43"/>
      <c r="PMC132" s="43"/>
      <c r="PMD132" s="43"/>
      <c r="PME132" s="43"/>
      <c r="PMF132" s="43"/>
      <c r="PMG132" s="43"/>
      <c r="PMH132" s="43"/>
      <c r="PMI132" s="43"/>
      <c r="PMJ132" s="43"/>
      <c r="PMK132" s="43"/>
      <c r="PML132" s="43"/>
      <c r="PMM132" s="43"/>
      <c r="PMN132" s="43"/>
      <c r="PMO132" s="43"/>
      <c r="PMP132" s="43"/>
      <c r="PMQ132" s="43"/>
      <c r="PMR132" s="43"/>
      <c r="PMS132" s="43"/>
      <c r="PMT132" s="43"/>
      <c r="PMU132" s="43"/>
      <c r="PMV132" s="43"/>
      <c r="PMW132" s="43"/>
      <c r="PMX132" s="43"/>
      <c r="PMY132" s="43"/>
      <c r="PMZ132" s="43"/>
      <c r="PNA132" s="43"/>
      <c r="PNB132" s="43"/>
      <c r="PNC132" s="43"/>
      <c r="PND132" s="43"/>
      <c r="PNE132" s="43"/>
      <c r="PNF132" s="43"/>
      <c r="PNG132" s="43"/>
      <c r="PNH132" s="43"/>
      <c r="PNI132" s="43"/>
      <c r="PNJ132" s="43"/>
      <c r="PNK132" s="43"/>
      <c r="PNL132" s="43"/>
      <c r="PNM132" s="43"/>
      <c r="PNN132" s="43"/>
      <c r="PNO132" s="43"/>
      <c r="PNP132" s="43"/>
      <c r="PNQ132" s="43"/>
      <c r="PNR132" s="43"/>
      <c r="PNS132" s="43"/>
      <c r="PNT132" s="43"/>
      <c r="PNU132" s="43"/>
      <c r="PNV132" s="43"/>
      <c r="PNW132" s="43"/>
      <c r="PNX132" s="43"/>
      <c r="PNY132" s="43"/>
      <c r="PNZ132" s="43"/>
      <c r="POA132" s="43"/>
      <c r="POB132" s="43"/>
      <c r="POC132" s="43"/>
      <c r="POD132" s="43"/>
      <c r="POE132" s="43"/>
      <c r="POF132" s="43"/>
      <c r="POG132" s="43"/>
      <c r="POH132" s="43"/>
      <c r="POI132" s="43"/>
      <c r="POJ132" s="43"/>
      <c r="POK132" s="43"/>
      <c r="POL132" s="43"/>
      <c r="POM132" s="43"/>
      <c r="PON132" s="43"/>
      <c r="POO132" s="43"/>
      <c r="POP132" s="43"/>
      <c r="POQ132" s="43"/>
      <c r="POR132" s="43"/>
      <c r="POS132" s="43"/>
      <c r="POT132" s="43"/>
      <c r="POU132" s="43"/>
      <c r="POV132" s="43"/>
      <c r="POW132" s="43"/>
      <c r="POX132" s="43"/>
      <c r="POY132" s="43"/>
      <c r="POZ132" s="43"/>
      <c r="PPA132" s="43"/>
      <c r="PPB132" s="43"/>
      <c r="PPC132" s="43"/>
      <c r="PPD132" s="43"/>
      <c r="PPE132" s="43"/>
      <c r="PPF132" s="43"/>
      <c r="PPG132" s="43"/>
      <c r="PPH132" s="43"/>
      <c r="PPI132" s="43"/>
      <c r="PPJ132" s="43"/>
      <c r="PPK132" s="43"/>
      <c r="PPL132" s="43"/>
      <c r="PPM132" s="43"/>
      <c r="PPN132" s="43"/>
      <c r="PPO132" s="43"/>
      <c r="PPP132" s="43"/>
      <c r="PPQ132" s="43"/>
      <c r="PPR132" s="43"/>
      <c r="PPS132" s="43"/>
      <c r="PPT132" s="43"/>
      <c r="PPU132" s="43"/>
      <c r="PPV132" s="43"/>
      <c r="PPW132" s="43"/>
      <c r="PPX132" s="43"/>
      <c r="PPY132" s="43"/>
      <c r="PPZ132" s="43"/>
      <c r="PQA132" s="43"/>
      <c r="PQB132" s="43"/>
      <c r="PQC132" s="43"/>
      <c r="PQD132" s="43"/>
      <c r="PQE132" s="43"/>
      <c r="PQF132" s="43"/>
      <c r="PQG132" s="43"/>
      <c r="PQH132" s="43"/>
      <c r="PQI132" s="43"/>
      <c r="PQJ132" s="43"/>
      <c r="PQK132" s="43"/>
      <c r="PQL132" s="43"/>
      <c r="PQM132" s="43"/>
      <c r="PQN132" s="43"/>
      <c r="PQO132" s="43"/>
      <c r="PQP132" s="43"/>
      <c r="PQQ132" s="43"/>
      <c r="PQR132" s="43"/>
      <c r="PQS132" s="43"/>
      <c r="PQT132" s="43"/>
      <c r="PQU132" s="43"/>
      <c r="PQV132" s="43"/>
      <c r="PQW132" s="43"/>
      <c r="PQX132" s="43"/>
      <c r="PQY132" s="43"/>
      <c r="PQZ132" s="43"/>
      <c r="PRA132" s="43"/>
      <c r="PRB132" s="43"/>
      <c r="PRC132" s="43"/>
      <c r="PRD132" s="43"/>
      <c r="PRE132" s="43"/>
      <c r="PRF132" s="43"/>
      <c r="PRG132" s="43"/>
      <c r="PRH132" s="43"/>
      <c r="PRI132" s="43"/>
      <c r="PRJ132" s="43"/>
      <c r="PRK132" s="43"/>
      <c r="PRL132" s="43"/>
      <c r="PRM132" s="43"/>
      <c r="PRN132" s="43"/>
      <c r="PRO132" s="43"/>
      <c r="PRP132" s="43"/>
      <c r="PRQ132" s="43"/>
      <c r="PRR132" s="43"/>
      <c r="PRS132" s="43"/>
      <c r="PRT132" s="43"/>
      <c r="PRU132" s="43"/>
      <c r="PRV132" s="43"/>
      <c r="PRW132" s="43"/>
      <c r="PRX132" s="43"/>
      <c r="PRY132" s="43"/>
      <c r="PRZ132" s="43"/>
      <c r="PSA132" s="43"/>
      <c r="PSB132" s="43"/>
      <c r="PSC132" s="43"/>
      <c r="PSD132" s="43"/>
      <c r="PSE132" s="43"/>
      <c r="PSF132" s="43"/>
      <c r="PSG132" s="43"/>
      <c r="PSH132" s="43"/>
      <c r="PSI132" s="43"/>
      <c r="PSJ132" s="43"/>
      <c r="PSK132" s="43"/>
      <c r="PSL132" s="43"/>
      <c r="PSM132" s="43"/>
      <c r="PSN132" s="43"/>
      <c r="PSO132" s="43"/>
      <c r="PSP132" s="43"/>
      <c r="PSQ132" s="43"/>
      <c r="PSR132" s="43"/>
      <c r="PSS132" s="43"/>
      <c r="PST132" s="43"/>
      <c r="PSU132" s="43"/>
      <c r="PSV132" s="43"/>
      <c r="PSW132" s="43"/>
      <c r="PSX132" s="43"/>
      <c r="PSY132" s="43"/>
      <c r="PSZ132" s="43"/>
      <c r="PTA132" s="43"/>
      <c r="PTB132" s="43"/>
      <c r="PTC132" s="43"/>
      <c r="PTD132" s="43"/>
      <c r="PTE132" s="43"/>
      <c r="PTF132" s="43"/>
      <c r="PTG132" s="43"/>
      <c r="PTH132" s="43"/>
      <c r="PTI132" s="43"/>
      <c r="PTJ132" s="43"/>
      <c r="PTK132" s="43"/>
      <c r="PTL132" s="43"/>
      <c r="PTM132" s="43"/>
      <c r="PTN132" s="43"/>
      <c r="PTO132" s="43"/>
      <c r="PTP132" s="43"/>
      <c r="PTQ132" s="43"/>
      <c r="PTR132" s="43"/>
      <c r="PTS132" s="43"/>
      <c r="PTT132" s="43"/>
      <c r="PTU132" s="43"/>
      <c r="PTV132" s="43"/>
      <c r="PTW132" s="43"/>
      <c r="PTX132" s="43"/>
      <c r="PTY132" s="43"/>
      <c r="PTZ132" s="43"/>
      <c r="PUA132" s="43"/>
      <c r="PUB132" s="43"/>
      <c r="PUC132" s="43"/>
      <c r="PUD132" s="43"/>
      <c r="PUE132" s="43"/>
      <c r="PUF132" s="43"/>
      <c r="PUG132" s="43"/>
      <c r="PUH132" s="43"/>
      <c r="PUI132" s="43"/>
      <c r="PUJ132" s="43"/>
      <c r="PUK132" s="43"/>
      <c r="PUL132" s="43"/>
      <c r="PUM132" s="43"/>
      <c r="PUN132" s="43"/>
      <c r="PUO132" s="43"/>
      <c r="PUP132" s="43"/>
      <c r="PUQ132" s="43"/>
      <c r="PUR132" s="43"/>
      <c r="PUS132" s="43"/>
      <c r="PUT132" s="43"/>
      <c r="PUU132" s="43"/>
      <c r="PUV132" s="43"/>
      <c r="PUW132" s="43"/>
      <c r="PUX132" s="43"/>
      <c r="PUY132" s="43"/>
      <c r="PUZ132" s="43"/>
      <c r="PVA132" s="43"/>
      <c r="PVB132" s="43"/>
      <c r="PVC132" s="43"/>
      <c r="PVD132" s="43"/>
      <c r="PVE132" s="43"/>
      <c r="PVF132" s="43"/>
      <c r="PVG132" s="43"/>
      <c r="PVH132" s="43"/>
      <c r="PVI132" s="43"/>
      <c r="PVJ132" s="43"/>
      <c r="PVK132" s="43"/>
      <c r="PVL132" s="43"/>
      <c r="PVM132" s="43"/>
      <c r="PVN132" s="43"/>
      <c r="PVO132" s="43"/>
      <c r="PVP132" s="43"/>
      <c r="PVQ132" s="43"/>
      <c r="PVR132" s="43"/>
      <c r="PVS132" s="43"/>
      <c r="PVT132" s="43"/>
      <c r="PVU132" s="43"/>
      <c r="PVV132" s="43"/>
      <c r="PVW132" s="43"/>
      <c r="PVX132" s="43"/>
      <c r="PVY132" s="43"/>
      <c r="PVZ132" s="43"/>
      <c r="PWA132" s="43"/>
      <c r="PWB132" s="43"/>
      <c r="PWC132" s="43"/>
      <c r="PWD132" s="43"/>
      <c r="PWE132" s="43"/>
      <c r="PWF132" s="43"/>
      <c r="PWG132" s="43"/>
      <c r="PWH132" s="43"/>
      <c r="PWI132" s="43"/>
      <c r="PWJ132" s="43"/>
      <c r="PWK132" s="43"/>
      <c r="PWL132" s="43"/>
      <c r="PWM132" s="43"/>
      <c r="PWN132" s="43"/>
      <c r="PWO132" s="43"/>
      <c r="PWP132" s="43"/>
      <c r="PWQ132" s="43"/>
      <c r="PWR132" s="43"/>
      <c r="PWS132" s="43"/>
      <c r="PWT132" s="43"/>
      <c r="PWU132" s="43"/>
      <c r="PWV132" s="43"/>
      <c r="PWW132" s="43"/>
      <c r="PWX132" s="43"/>
      <c r="PWY132" s="43"/>
      <c r="PWZ132" s="43"/>
      <c r="PXA132" s="43"/>
      <c r="PXB132" s="43"/>
      <c r="PXC132" s="43"/>
      <c r="PXD132" s="43"/>
      <c r="PXE132" s="43"/>
      <c r="PXF132" s="43"/>
      <c r="PXG132" s="43"/>
      <c r="PXH132" s="43"/>
      <c r="PXI132" s="43"/>
      <c r="PXJ132" s="43"/>
      <c r="PXK132" s="43"/>
      <c r="PXL132" s="43"/>
      <c r="PXM132" s="43"/>
      <c r="PXN132" s="43"/>
      <c r="PXO132" s="43"/>
      <c r="PXP132" s="43"/>
      <c r="PXQ132" s="43"/>
      <c r="PXR132" s="43"/>
      <c r="PXS132" s="43"/>
      <c r="PXT132" s="43"/>
      <c r="PXU132" s="43"/>
      <c r="PXV132" s="43"/>
      <c r="PXW132" s="43"/>
      <c r="PXX132" s="43"/>
      <c r="PXY132" s="43"/>
      <c r="PXZ132" s="43"/>
      <c r="PYA132" s="43"/>
      <c r="PYB132" s="43"/>
      <c r="PYC132" s="43"/>
      <c r="PYD132" s="43"/>
      <c r="PYE132" s="43"/>
      <c r="PYF132" s="43"/>
      <c r="PYG132" s="43"/>
      <c r="PYH132" s="43"/>
      <c r="PYI132" s="43"/>
      <c r="PYJ132" s="43"/>
      <c r="PYK132" s="43"/>
      <c r="PYL132" s="43"/>
      <c r="PYM132" s="43"/>
      <c r="PYN132" s="43"/>
      <c r="PYO132" s="43"/>
      <c r="PYP132" s="43"/>
      <c r="PYQ132" s="43"/>
      <c r="PYR132" s="43"/>
      <c r="PYS132" s="43"/>
      <c r="PYT132" s="43"/>
      <c r="PYU132" s="43"/>
      <c r="PYV132" s="43"/>
      <c r="PYW132" s="43"/>
      <c r="PYX132" s="43"/>
      <c r="PYY132" s="43"/>
      <c r="PYZ132" s="43"/>
      <c r="PZA132" s="43"/>
      <c r="PZB132" s="43"/>
      <c r="PZC132" s="43"/>
      <c r="PZD132" s="43"/>
      <c r="PZE132" s="43"/>
      <c r="PZF132" s="43"/>
      <c r="PZG132" s="43"/>
      <c r="PZH132" s="43"/>
      <c r="PZI132" s="43"/>
      <c r="PZJ132" s="43"/>
      <c r="PZK132" s="43"/>
      <c r="PZL132" s="43"/>
      <c r="PZM132" s="43"/>
      <c r="PZN132" s="43"/>
      <c r="PZO132" s="43"/>
      <c r="PZP132" s="43"/>
      <c r="PZQ132" s="43"/>
      <c r="PZR132" s="43"/>
      <c r="PZS132" s="43"/>
      <c r="PZT132" s="43"/>
      <c r="PZU132" s="43"/>
      <c r="PZV132" s="43"/>
      <c r="PZW132" s="43"/>
      <c r="PZX132" s="43"/>
      <c r="PZY132" s="43"/>
      <c r="PZZ132" s="43"/>
      <c r="QAA132" s="43"/>
      <c r="QAB132" s="43"/>
      <c r="QAC132" s="43"/>
      <c r="QAD132" s="43"/>
      <c r="QAE132" s="43"/>
      <c r="QAF132" s="43"/>
      <c r="QAG132" s="43"/>
      <c r="QAH132" s="43"/>
      <c r="QAI132" s="43"/>
      <c r="QAJ132" s="43"/>
      <c r="QAK132" s="43"/>
      <c r="QAL132" s="43"/>
      <c r="QAM132" s="43"/>
      <c r="QAN132" s="43"/>
      <c r="QAO132" s="43"/>
      <c r="QAP132" s="43"/>
      <c r="QAQ132" s="43"/>
      <c r="QAR132" s="43"/>
      <c r="QAS132" s="43"/>
      <c r="QAT132" s="43"/>
      <c r="QAU132" s="43"/>
      <c r="QAV132" s="43"/>
      <c r="QAW132" s="43"/>
      <c r="QAX132" s="43"/>
      <c r="QAY132" s="43"/>
      <c r="QAZ132" s="43"/>
      <c r="QBA132" s="43"/>
      <c r="QBB132" s="43"/>
      <c r="QBC132" s="43"/>
      <c r="QBD132" s="43"/>
      <c r="QBE132" s="43"/>
      <c r="QBF132" s="43"/>
      <c r="QBG132" s="43"/>
      <c r="QBH132" s="43"/>
      <c r="QBI132" s="43"/>
      <c r="QBJ132" s="43"/>
      <c r="QBK132" s="43"/>
      <c r="QBL132" s="43"/>
      <c r="QBM132" s="43"/>
      <c r="QBN132" s="43"/>
      <c r="QBO132" s="43"/>
      <c r="QBP132" s="43"/>
      <c r="QBQ132" s="43"/>
      <c r="QBR132" s="43"/>
      <c r="QBS132" s="43"/>
      <c r="QBT132" s="43"/>
      <c r="QBU132" s="43"/>
      <c r="QBV132" s="43"/>
      <c r="QBW132" s="43"/>
      <c r="QBX132" s="43"/>
      <c r="QBY132" s="43"/>
      <c r="QBZ132" s="43"/>
      <c r="QCA132" s="43"/>
      <c r="QCB132" s="43"/>
      <c r="QCC132" s="43"/>
      <c r="QCD132" s="43"/>
      <c r="QCE132" s="43"/>
      <c r="QCF132" s="43"/>
      <c r="QCG132" s="43"/>
      <c r="QCH132" s="43"/>
      <c r="QCI132" s="43"/>
      <c r="QCJ132" s="43"/>
      <c r="QCK132" s="43"/>
      <c r="QCL132" s="43"/>
      <c r="QCM132" s="43"/>
      <c r="QCN132" s="43"/>
      <c r="QCO132" s="43"/>
      <c r="QCP132" s="43"/>
      <c r="QCQ132" s="43"/>
      <c r="QCR132" s="43"/>
      <c r="QCS132" s="43"/>
      <c r="QCT132" s="43"/>
      <c r="QCU132" s="43"/>
      <c r="QCV132" s="43"/>
      <c r="QCW132" s="43"/>
      <c r="QCX132" s="43"/>
      <c r="QCY132" s="43"/>
      <c r="QCZ132" s="43"/>
      <c r="QDA132" s="43"/>
      <c r="QDB132" s="43"/>
      <c r="QDC132" s="43"/>
      <c r="QDD132" s="43"/>
      <c r="QDE132" s="43"/>
      <c r="QDF132" s="43"/>
      <c r="QDG132" s="43"/>
      <c r="QDH132" s="43"/>
      <c r="QDI132" s="43"/>
      <c r="QDJ132" s="43"/>
      <c r="QDK132" s="43"/>
      <c r="QDL132" s="43"/>
      <c r="QDM132" s="43"/>
      <c r="QDN132" s="43"/>
      <c r="QDO132" s="43"/>
      <c r="QDP132" s="43"/>
      <c r="QDQ132" s="43"/>
      <c r="QDR132" s="43"/>
      <c r="QDS132" s="43"/>
      <c r="QDT132" s="43"/>
      <c r="QDU132" s="43"/>
      <c r="QDV132" s="43"/>
      <c r="QDW132" s="43"/>
      <c r="QDX132" s="43"/>
      <c r="QDY132" s="43"/>
      <c r="QDZ132" s="43"/>
      <c r="QEA132" s="43"/>
      <c r="QEB132" s="43"/>
      <c r="QEC132" s="43"/>
      <c r="QED132" s="43"/>
      <c r="QEE132" s="43"/>
      <c r="QEF132" s="43"/>
      <c r="QEG132" s="43"/>
      <c r="QEH132" s="43"/>
      <c r="QEI132" s="43"/>
      <c r="QEJ132" s="43"/>
      <c r="QEK132" s="43"/>
      <c r="QEL132" s="43"/>
      <c r="QEM132" s="43"/>
      <c r="QEN132" s="43"/>
      <c r="QEO132" s="43"/>
      <c r="QEP132" s="43"/>
      <c r="QEQ132" s="43"/>
      <c r="QER132" s="43"/>
      <c r="QES132" s="43"/>
      <c r="QET132" s="43"/>
      <c r="QEU132" s="43"/>
      <c r="QEV132" s="43"/>
      <c r="QEW132" s="43"/>
      <c r="QEX132" s="43"/>
      <c r="QEY132" s="43"/>
      <c r="QEZ132" s="43"/>
      <c r="QFA132" s="43"/>
      <c r="QFB132" s="43"/>
      <c r="QFC132" s="43"/>
      <c r="QFD132" s="43"/>
      <c r="QFE132" s="43"/>
      <c r="QFF132" s="43"/>
      <c r="QFG132" s="43"/>
      <c r="QFH132" s="43"/>
      <c r="QFI132" s="43"/>
      <c r="QFJ132" s="43"/>
      <c r="QFK132" s="43"/>
      <c r="QFL132" s="43"/>
      <c r="QFM132" s="43"/>
      <c r="QFN132" s="43"/>
      <c r="QFO132" s="43"/>
      <c r="QFP132" s="43"/>
      <c r="QFQ132" s="43"/>
      <c r="QFR132" s="43"/>
      <c r="QFS132" s="43"/>
      <c r="QFT132" s="43"/>
      <c r="QFU132" s="43"/>
      <c r="QFV132" s="43"/>
      <c r="QFW132" s="43"/>
      <c r="QFX132" s="43"/>
      <c r="QFY132" s="43"/>
      <c r="QFZ132" s="43"/>
      <c r="QGA132" s="43"/>
      <c r="QGB132" s="43"/>
      <c r="QGC132" s="43"/>
      <c r="QGD132" s="43"/>
      <c r="QGE132" s="43"/>
      <c r="QGF132" s="43"/>
      <c r="QGG132" s="43"/>
      <c r="QGH132" s="43"/>
      <c r="QGI132" s="43"/>
      <c r="QGJ132" s="43"/>
      <c r="QGK132" s="43"/>
      <c r="QGL132" s="43"/>
      <c r="QGM132" s="43"/>
      <c r="QGN132" s="43"/>
      <c r="QGO132" s="43"/>
      <c r="QGP132" s="43"/>
      <c r="QGQ132" s="43"/>
      <c r="QGR132" s="43"/>
      <c r="QGS132" s="43"/>
      <c r="QGT132" s="43"/>
      <c r="QGU132" s="43"/>
      <c r="QGV132" s="43"/>
      <c r="QGW132" s="43"/>
      <c r="QGX132" s="43"/>
      <c r="QGY132" s="43"/>
      <c r="QGZ132" s="43"/>
      <c r="QHA132" s="43"/>
      <c r="QHB132" s="43"/>
      <c r="QHC132" s="43"/>
      <c r="QHD132" s="43"/>
      <c r="QHE132" s="43"/>
      <c r="QHF132" s="43"/>
      <c r="QHG132" s="43"/>
      <c r="QHH132" s="43"/>
      <c r="QHI132" s="43"/>
      <c r="QHJ132" s="43"/>
      <c r="QHK132" s="43"/>
      <c r="QHL132" s="43"/>
      <c r="QHM132" s="43"/>
      <c r="QHN132" s="43"/>
      <c r="QHO132" s="43"/>
      <c r="QHP132" s="43"/>
      <c r="QHQ132" s="43"/>
      <c r="QHR132" s="43"/>
      <c r="QHS132" s="43"/>
      <c r="QHT132" s="43"/>
      <c r="QHU132" s="43"/>
      <c r="QHV132" s="43"/>
      <c r="QHW132" s="43"/>
      <c r="QHX132" s="43"/>
      <c r="QHY132" s="43"/>
      <c r="QHZ132" s="43"/>
      <c r="QIA132" s="43"/>
      <c r="QIB132" s="43"/>
      <c r="QIC132" s="43"/>
      <c r="QID132" s="43"/>
      <c r="QIE132" s="43"/>
      <c r="QIF132" s="43"/>
      <c r="QIG132" s="43"/>
      <c r="QIH132" s="43"/>
      <c r="QII132" s="43"/>
      <c r="QIJ132" s="43"/>
      <c r="QIK132" s="43"/>
      <c r="QIL132" s="43"/>
      <c r="QIM132" s="43"/>
      <c r="QIN132" s="43"/>
      <c r="QIO132" s="43"/>
      <c r="QIP132" s="43"/>
      <c r="QIQ132" s="43"/>
      <c r="QIR132" s="43"/>
      <c r="QIS132" s="43"/>
      <c r="QIT132" s="43"/>
      <c r="QIU132" s="43"/>
      <c r="QIV132" s="43"/>
      <c r="QIW132" s="43"/>
      <c r="QIX132" s="43"/>
      <c r="QIY132" s="43"/>
      <c r="QIZ132" s="43"/>
      <c r="QJA132" s="43"/>
      <c r="QJB132" s="43"/>
      <c r="QJC132" s="43"/>
      <c r="QJD132" s="43"/>
      <c r="QJE132" s="43"/>
      <c r="QJF132" s="43"/>
      <c r="QJG132" s="43"/>
      <c r="QJH132" s="43"/>
      <c r="QJI132" s="43"/>
      <c r="QJJ132" s="43"/>
      <c r="QJK132" s="43"/>
      <c r="QJL132" s="43"/>
      <c r="QJM132" s="43"/>
      <c r="QJN132" s="43"/>
      <c r="QJO132" s="43"/>
      <c r="QJP132" s="43"/>
      <c r="QJQ132" s="43"/>
      <c r="QJR132" s="43"/>
      <c r="QJS132" s="43"/>
      <c r="QJT132" s="43"/>
      <c r="QJU132" s="43"/>
      <c r="QJV132" s="43"/>
      <c r="QJW132" s="43"/>
      <c r="QJX132" s="43"/>
      <c r="QJY132" s="43"/>
      <c r="QJZ132" s="43"/>
      <c r="QKA132" s="43"/>
      <c r="QKB132" s="43"/>
      <c r="QKC132" s="43"/>
      <c r="QKD132" s="43"/>
      <c r="QKE132" s="43"/>
      <c r="QKF132" s="43"/>
      <c r="QKG132" s="43"/>
      <c r="QKH132" s="43"/>
      <c r="QKI132" s="43"/>
      <c r="QKJ132" s="43"/>
      <c r="QKK132" s="43"/>
      <c r="QKL132" s="43"/>
      <c r="QKM132" s="43"/>
      <c r="QKN132" s="43"/>
      <c r="QKO132" s="43"/>
      <c r="QKP132" s="43"/>
      <c r="QKQ132" s="43"/>
      <c r="QKR132" s="43"/>
      <c r="QKS132" s="43"/>
      <c r="QKT132" s="43"/>
      <c r="QKU132" s="43"/>
      <c r="QKV132" s="43"/>
      <c r="QKW132" s="43"/>
      <c r="QKX132" s="43"/>
      <c r="QKY132" s="43"/>
      <c r="QKZ132" s="43"/>
      <c r="QLA132" s="43"/>
      <c r="QLB132" s="43"/>
      <c r="QLC132" s="43"/>
      <c r="QLD132" s="43"/>
      <c r="QLE132" s="43"/>
      <c r="QLF132" s="43"/>
      <c r="QLG132" s="43"/>
      <c r="QLH132" s="43"/>
      <c r="QLI132" s="43"/>
      <c r="QLJ132" s="43"/>
      <c r="QLK132" s="43"/>
      <c r="QLL132" s="43"/>
      <c r="QLM132" s="43"/>
      <c r="QLN132" s="43"/>
      <c r="QLO132" s="43"/>
      <c r="QLP132" s="43"/>
      <c r="QLQ132" s="43"/>
      <c r="QLR132" s="43"/>
      <c r="QLS132" s="43"/>
      <c r="QLT132" s="43"/>
      <c r="QLU132" s="43"/>
      <c r="QLV132" s="43"/>
      <c r="QLW132" s="43"/>
      <c r="QLX132" s="43"/>
      <c r="QLY132" s="43"/>
      <c r="QLZ132" s="43"/>
      <c r="QMA132" s="43"/>
      <c r="QMB132" s="43"/>
      <c r="QMC132" s="43"/>
      <c r="QMD132" s="43"/>
      <c r="QME132" s="43"/>
      <c r="QMF132" s="43"/>
      <c r="QMG132" s="43"/>
      <c r="QMH132" s="43"/>
      <c r="QMI132" s="43"/>
      <c r="QMJ132" s="43"/>
      <c r="QMK132" s="43"/>
      <c r="QML132" s="43"/>
      <c r="QMM132" s="43"/>
      <c r="QMN132" s="43"/>
      <c r="QMO132" s="43"/>
      <c r="QMP132" s="43"/>
      <c r="QMQ132" s="43"/>
      <c r="QMR132" s="43"/>
      <c r="QMS132" s="43"/>
      <c r="QMT132" s="43"/>
      <c r="QMU132" s="43"/>
      <c r="QMV132" s="43"/>
      <c r="QMW132" s="43"/>
      <c r="QMX132" s="43"/>
      <c r="QMY132" s="43"/>
      <c r="QMZ132" s="43"/>
      <c r="QNA132" s="43"/>
      <c r="QNB132" s="43"/>
      <c r="QNC132" s="43"/>
      <c r="QND132" s="43"/>
      <c r="QNE132" s="43"/>
      <c r="QNF132" s="43"/>
      <c r="QNG132" s="43"/>
      <c r="QNH132" s="43"/>
      <c r="QNI132" s="43"/>
      <c r="QNJ132" s="43"/>
      <c r="QNK132" s="43"/>
      <c r="QNL132" s="43"/>
      <c r="QNM132" s="43"/>
      <c r="QNN132" s="43"/>
      <c r="QNO132" s="43"/>
      <c r="QNP132" s="43"/>
      <c r="QNQ132" s="43"/>
      <c r="QNR132" s="43"/>
      <c r="QNS132" s="43"/>
      <c r="QNT132" s="43"/>
      <c r="QNU132" s="43"/>
      <c r="QNV132" s="43"/>
      <c r="QNW132" s="43"/>
      <c r="QNX132" s="43"/>
      <c r="QNY132" s="43"/>
      <c r="QNZ132" s="43"/>
      <c r="QOA132" s="43"/>
      <c r="QOB132" s="43"/>
      <c r="QOC132" s="43"/>
      <c r="QOD132" s="43"/>
      <c r="QOE132" s="43"/>
      <c r="QOF132" s="43"/>
      <c r="QOG132" s="43"/>
      <c r="QOH132" s="43"/>
      <c r="QOI132" s="43"/>
      <c r="QOJ132" s="43"/>
      <c r="QOK132" s="43"/>
      <c r="QOL132" s="43"/>
      <c r="QOM132" s="43"/>
      <c r="QON132" s="43"/>
      <c r="QOO132" s="43"/>
      <c r="QOP132" s="43"/>
      <c r="QOQ132" s="43"/>
      <c r="QOR132" s="43"/>
      <c r="QOS132" s="43"/>
      <c r="QOT132" s="43"/>
      <c r="QOU132" s="43"/>
      <c r="QOV132" s="43"/>
      <c r="QOW132" s="43"/>
      <c r="QOX132" s="43"/>
      <c r="QOY132" s="43"/>
      <c r="QOZ132" s="43"/>
      <c r="QPA132" s="43"/>
      <c r="QPB132" s="43"/>
      <c r="QPC132" s="43"/>
      <c r="QPD132" s="43"/>
      <c r="QPE132" s="43"/>
      <c r="QPF132" s="43"/>
      <c r="QPG132" s="43"/>
      <c r="QPH132" s="43"/>
      <c r="QPI132" s="43"/>
      <c r="QPJ132" s="43"/>
      <c r="QPK132" s="43"/>
      <c r="QPL132" s="43"/>
      <c r="QPM132" s="43"/>
      <c r="QPN132" s="43"/>
      <c r="QPO132" s="43"/>
      <c r="QPP132" s="43"/>
      <c r="QPQ132" s="43"/>
      <c r="QPR132" s="43"/>
      <c r="QPS132" s="43"/>
      <c r="QPT132" s="43"/>
      <c r="QPU132" s="43"/>
      <c r="QPV132" s="43"/>
      <c r="QPW132" s="43"/>
      <c r="QPX132" s="43"/>
      <c r="QPY132" s="43"/>
      <c r="QPZ132" s="43"/>
      <c r="QQA132" s="43"/>
      <c r="QQB132" s="43"/>
      <c r="QQC132" s="43"/>
      <c r="QQD132" s="43"/>
      <c r="QQE132" s="43"/>
      <c r="QQF132" s="43"/>
      <c r="QQG132" s="43"/>
      <c r="QQH132" s="43"/>
      <c r="QQI132" s="43"/>
      <c r="QQJ132" s="43"/>
      <c r="QQK132" s="43"/>
      <c r="QQL132" s="43"/>
      <c r="QQM132" s="43"/>
      <c r="QQN132" s="43"/>
      <c r="QQO132" s="43"/>
      <c r="QQP132" s="43"/>
      <c r="QQQ132" s="43"/>
      <c r="QQR132" s="43"/>
      <c r="QQS132" s="43"/>
      <c r="QQT132" s="43"/>
      <c r="QQU132" s="43"/>
      <c r="QQV132" s="43"/>
      <c r="QQW132" s="43"/>
      <c r="QQX132" s="43"/>
      <c r="QQY132" s="43"/>
      <c r="QQZ132" s="43"/>
      <c r="QRA132" s="43"/>
      <c r="QRB132" s="43"/>
      <c r="QRC132" s="43"/>
      <c r="QRD132" s="43"/>
      <c r="QRE132" s="43"/>
      <c r="QRF132" s="43"/>
      <c r="QRG132" s="43"/>
      <c r="QRH132" s="43"/>
      <c r="QRI132" s="43"/>
      <c r="QRJ132" s="43"/>
      <c r="QRK132" s="43"/>
      <c r="QRL132" s="43"/>
      <c r="QRM132" s="43"/>
      <c r="QRN132" s="43"/>
      <c r="QRO132" s="43"/>
      <c r="QRP132" s="43"/>
      <c r="QRQ132" s="43"/>
      <c r="QRR132" s="43"/>
      <c r="QRS132" s="43"/>
      <c r="QRT132" s="43"/>
      <c r="QRU132" s="43"/>
      <c r="QRV132" s="43"/>
      <c r="QRW132" s="43"/>
      <c r="QRX132" s="43"/>
      <c r="QRY132" s="43"/>
      <c r="QRZ132" s="43"/>
      <c r="QSA132" s="43"/>
      <c r="QSB132" s="43"/>
      <c r="QSC132" s="43"/>
      <c r="QSD132" s="43"/>
      <c r="QSE132" s="43"/>
      <c r="QSF132" s="43"/>
      <c r="QSG132" s="43"/>
      <c r="QSH132" s="43"/>
      <c r="QSI132" s="43"/>
      <c r="QSJ132" s="43"/>
      <c r="QSK132" s="43"/>
      <c r="QSL132" s="43"/>
      <c r="QSM132" s="43"/>
      <c r="QSN132" s="43"/>
      <c r="QSO132" s="43"/>
      <c r="QSP132" s="43"/>
      <c r="QSQ132" s="43"/>
      <c r="QSR132" s="43"/>
      <c r="QSS132" s="43"/>
      <c r="QST132" s="43"/>
      <c r="QSU132" s="43"/>
      <c r="QSV132" s="43"/>
      <c r="QSW132" s="43"/>
      <c r="QSX132" s="43"/>
      <c r="QSY132" s="43"/>
      <c r="QSZ132" s="43"/>
      <c r="QTA132" s="43"/>
      <c r="QTB132" s="43"/>
      <c r="QTC132" s="43"/>
      <c r="QTD132" s="43"/>
      <c r="QTE132" s="43"/>
      <c r="QTF132" s="43"/>
      <c r="QTG132" s="43"/>
      <c r="QTH132" s="43"/>
      <c r="QTI132" s="43"/>
      <c r="QTJ132" s="43"/>
      <c r="QTK132" s="43"/>
      <c r="QTL132" s="43"/>
      <c r="QTM132" s="43"/>
      <c r="QTN132" s="43"/>
      <c r="QTO132" s="43"/>
      <c r="QTP132" s="43"/>
      <c r="QTQ132" s="43"/>
      <c r="QTR132" s="43"/>
      <c r="QTS132" s="43"/>
      <c r="QTT132" s="43"/>
      <c r="QTU132" s="43"/>
      <c r="QTV132" s="43"/>
      <c r="QTW132" s="43"/>
      <c r="QTX132" s="43"/>
      <c r="QTY132" s="43"/>
      <c r="QTZ132" s="43"/>
      <c r="QUA132" s="43"/>
      <c r="QUB132" s="43"/>
      <c r="QUC132" s="43"/>
      <c r="QUD132" s="43"/>
      <c r="QUE132" s="43"/>
      <c r="QUF132" s="43"/>
      <c r="QUG132" s="43"/>
      <c r="QUH132" s="43"/>
      <c r="QUI132" s="43"/>
      <c r="QUJ132" s="43"/>
      <c r="QUK132" s="43"/>
      <c r="QUL132" s="43"/>
      <c r="QUM132" s="43"/>
      <c r="QUN132" s="43"/>
      <c r="QUO132" s="43"/>
      <c r="QUP132" s="43"/>
      <c r="QUQ132" s="43"/>
      <c r="QUR132" s="43"/>
      <c r="QUS132" s="43"/>
      <c r="QUT132" s="43"/>
      <c r="QUU132" s="43"/>
      <c r="QUV132" s="43"/>
      <c r="QUW132" s="43"/>
      <c r="QUX132" s="43"/>
      <c r="QUY132" s="43"/>
      <c r="QUZ132" s="43"/>
      <c r="QVA132" s="43"/>
      <c r="QVB132" s="43"/>
      <c r="QVC132" s="43"/>
      <c r="QVD132" s="43"/>
      <c r="QVE132" s="43"/>
      <c r="QVF132" s="43"/>
      <c r="QVG132" s="43"/>
      <c r="QVH132" s="43"/>
      <c r="QVI132" s="43"/>
      <c r="QVJ132" s="43"/>
      <c r="QVK132" s="43"/>
      <c r="QVL132" s="43"/>
      <c r="QVM132" s="43"/>
      <c r="QVN132" s="43"/>
      <c r="QVO132" s="43"/>
      <c r="QVP132" s="43"/>
      <c r="QVQ132" s="43"/>
      <c r="QVR132" s="43"/>
      <c r="QVS132" s="43"/>
      <c r="QVT132" s="43"/>
      <c r="QVU132" s="43"/>
      <c r="QVV132" s="43"/>
      <c r="QVW132" s="43"/>
      <c r="QVX132" s="43"/>
      <c r="QVY132" s="43"/>
      <c r="QVZ132" s="43"/>
      <c r="QWA132" s="43"/>
      <c r="QWB132" s="43"/>
      <c r="QWC132" s="43"/>
      <c r="QWD132" s="43"/>
      <c r="QWE132" s="43"/>
      <c r="QWF132" s="43"/>
      <c r="QWG132" s="43"/>
      <c r="QWH132" s="43"/>
      <c r="QWI132" s="43"/>
      <c r="QWJ132" s="43"/>
      <c r="QWK132" s="43"/>
      <c r="QWL132" s="43"/>
      <c r="QWM132" s="43"/>
      <c r="QWN132" s="43"/>
      <c r="QWO132" s="43"/>
      <c r="QWP132" s="43"/>
      <c r="QWQ132" s="43"/>
      <c r="QWR132" s="43"/>
      <c r="QWS132" s="43"/>
      <c r="QWT132" s="43"/>
      <c r="QWU132" s="43"/>
      <c r="QWV132" s="43"/>
      <c r="QWW132" s="43"/>
      <c r="QWX132" s="43"/>
      <c r="QWY132" s="43"/>
      <c r="QWZ132" s="43"/>
      <c r="QXA132" s="43"/>
      <c r="QXB132" s="43"/>
      <c r="QXC132" s="43"/>
      <c r="QXD132" s="43"/>
      <c r="QXE132" s="43"/>
      <c r="QXF132" s="43"/>
      <c r="QXG132" s="43"/>
      <c r="QXH132" s="43"/>
      <c r="QXI132" s="43"/>
      <c r="QXJ132" s="43"/>
      <c r="QXK132" s="43"/>
      <c r="QXL132" s="43"/>
      <c r="QXM132" s="43"/>
      <c r="QXN132" s="43"/>
      <c r="QXO132" s="43"/>
      <c r="QXP132" s="43"/>
      <c r="QXQ132" s="43"/>
      <c r="QXR132" s="43"/>
      <c r="QXS132" s="43"/>
      <c r="QXT132" s="43"/>
      <c r="QXU132" s="43"/>
      <c r="QXV132" s="43"/>
      <c r="QXW132" s="43"/>
      <c r="QXX132" s="43"/>
      <c r="QXY132" s="43"/>
      <c r="QXZ132" s="43"/>
      <c r="QYA132" s="43"/>
      <c r="QYB132" s="43"/>
      <c r="QYC132" s="43"/>
      <c r="QYD132" s="43"/>
      <c r="QYE132" s="43"/>
      <c r="QYF132" s="43"/>
      <c r="QYG132" s="43"/>
      <c r="QYH132" s="43"/>
      <c r="QYI132" s="43"/>
      <c r="QYJ132" s="43"/>
      <c r="QYK132" s="43"/>
      <c r="QYL132" s="43"/>
      <c r="QYM132" s="43"/>
      <c r="QYN132" s="43"/>
      <c r="QYO132" s="43"/>
      <c r="QYP132" s="43"/>
      <c r="QYQ132" s="43"/>
      <c r="QYR132" s="43"/>
      <c r="QYS132" s="43"/>
      <c r="QYT132" s="43"/>
      <c r="QYU132" s="43"/>
      <c r="QYV132" s="43"/>
      <c r="QYW132" s="43"/>
      <c r="QYX132" s="43"/>
      <c r="QYY132" s="43"/>
      <c r="QYZ132" s="43"/>
      <c r="QZA132" s="43"/>
      <c r="QZB132" s="43"/>
      <c r="QZC132" s="43"/>
      <c r="QZD132" s="43"/>
      <c r="QZE132" s="43"/>
      <c r="QZF132" s="43"/>
      <c r="QZG132" s="43"/>
      <c r="QZH132" s="43"/>
      <c r="QZI132" s="43"/>
      <c r="QZJ132" s="43"/>
      <c r="QZK132" s="43"/>
      <c r="QZL132" s="43"/>
      <c r="QZM132" s="43"/>
      <c r="QZN132" s="43"/>
      <c r="QZO132" s="43"/>
      <c r="QZP132" s="43"/>
      <c r="QZQ132" s="43"/>
      <c r="QZR132" s="43"/>
      <c r="QZS132" s="43"/>
      <c r="QZT132" s="43"/>
      <c r="QZU132" s="43"/>
      <c r="QZV132" s="43"/>
      <c r="QZW132" s="43"/>
      <c r="QZX132" s="43"/>
      <c r="QZY132" s="43"/>
      <c r="QZZ132" s="43"/>
      <c r="RAA132" s="43"/>
      <c r="RAB132" s="43"/>
      <c r="RAC132" s="43"/>
      <c r="RAD132" s="43"/>
      <c r="RAE132" s="43"/>
      <c r="RAF132" s="43"/>
      <c r="RAG132" s="43"/>
      <c r="RAH132" s="43"/>
      <c r="RAI132" s="43"/>
      <c r="RAJ132" s="43"/>
      <c r="RAK132" s="43"/>
      <c r="RAL132" s="43"/>
      <c r="RAM132" s="43"/>
      <c r="RAN132" s="43"/>
      <c r="RAO132" s="43"/>
      <c r="RAP132" s="43"/>
      <c r="RAQ132" s="43"/>
      <c r="RAR132" s="43"/>
      <c r="RAS132" s="43"/>
      <c r="RAT132" s="43"/>
      <c r="RAU132" s="43"/>
      <c r="RAV132" s="43"/>
      <c r="RAW132" s="43"/>
      <c r="RAX132" s="43"/>
      <c r="RAY132" s="43"/>
      <c r="RAZ132" s="43"/>
      <c r="RBA132" s="43"/>
      <c r="RBB132" s="43"/>
      <c r="RBC132" s="43"/>
      <c r="RBD132" s="43"/>
      <c r="RBE132" s="43"/>
      <c r="RBF132" s="43"/>
      <c r="RBG132" s="43"/>
      <c r="RBH132" s="43"/>
      <c r="RBI132" s="43"/>
      <c r="RBJ132" s="43"/>
      <c r="RBK132" s="43"/>
      <c r="RBL132" s="43"/>
      <c r="RBM132" s="43"/>
      <c r="RBN132" s="43"/>
      <c r="RBO132" s="43"/>
      <c r="RBP132" s="43"/>
      <c r="RBQ132" s="43"/>
      <c r="RBR132" s="43"/>
      <c r="RBS132" s="43"/>
      <c r="RBT132" s="43"/>
      <c r="RBU132" s="43"/>
      <c r="RBV132" s="43"/>
      <c r="RBW132" s="43"/>
      <c r="RBX132" s="43"/>
      <c r="RBY132" s="43"/>
      <c r="RBZ132" s="43"/>
      <c r="RCA132" s="43"/>
      <c r="RCB132" s="43"/>
      <c r="RCC132" s="43"/>
      <c r="RCD132" s="43"/>
      <c r="RCE132" s="43"/>
      <c r="RCF132" s="43"/>
      <c r="RCG132" s="43"/>
      <c r="RCH132" s="43"/>
      <c r="RCI132" s="43"/>
      <c r="RCJ132" s="43"/>
      <c r="RCK132" s="43"/>
      <c r="RCL132" s="43"/>
      <c r="RCM132" s="43"/>
      <c r="RCN132" s="43"/>
      <c r="RCO132" s="43"/>
      <c r="RCP132" s="43"/>
      <c r="RCQ132" s="43"/>
      <c r="RCR132" s="43"/>
      <c r="RCS132" s="43"/>
      <c r="RCT132" s="43"/>
      <c r="RCU132" s="43"/>
      <c r="RCV132" s="43"/>
      <c r="RCW132" s="43"/>
      <c r="RCX132" s="43"/>
      <c r="RCY132" s="43"/>
      <c r="RCZ132" s="43"/>
      <c r="RDA132" s="43"/>
      <c r="RDB132" s="43"/>
      <c r="RDC132" s="43"/>
      <c r="RDD132" s="43"/>
      <c r="RDE132" s="43"/>
      <c r="RDF132" s="43"/>
      <c r="RDG132" s="43"/>
      <c r="RDH132" s="43"/>
      <c r="RDI132" s="43"/>
      <c r="RDJ132" s="43"/>
      <c r="RDK132" s="43"/>
      <c r="RDL132" s="43"/>
      <c r="RDM132" s="43"/>
      <c r="RDN132" s="43"/>
      <c r="RDO132" s="43"/>
      <c r="RDP132" s="43"/>
      <c r="RDQ132" s="43"/>
      <c r="RDR132" s="43"/>
      <c r="RDS132" s="43"/>
      <c r="RDT132" s="43"/>
      <c r="RDU132" s="43"/>
      <c r="RDV132" s="43"/>
      <c r="RDW132" s="43"/>
      <c r="RDX132" s="43"/>
      <c r="RDY132" s="43"/>
      <c r="RDZ132" s="43"/>
      <c r="REA132" s="43"/>
      <c r="REB132" s="43"/>
      <c r="REC132" s="43"/>
      <c r="RED132" s="43"/>
      <c r="REE132" s="43"/>
      <c r="REF132" s="43"/>
      <c r="REG132" s="43"/>
      <c r="REH132" s="43"/>
      <c r="REI132" s="43"/>
      <c r="REJ132" s="43"/>
      <c r="REK132" s="43"/>
      <c r="REL132" s="43"/>
      <c r="REM132" s="43"/>
      <c r="REN132" s="43"/>
      <c r="REO132" s="43"/>
      <c r="REP132" s="43"/>
      <c r="REQ132" s="43"/>
      <c r="RER132" s="43"/>
      <c r="RES132" s="43"/>
      <c r="RET132" s="43"/>
      <c r="REU132" s="43"/>
      <c r="REV132" s="43"/>
      <c r="REW132" s="43"/>
      <c r="REX132" s="43"/>
      <c r="REY132" s="43"/>
      <c r="REZ132" s="43"/>
      <c r="RFA132" s="43"/>
      <c r="RFB132" s="43"/>
      <c r="RFC132" s="43"/>
      <c r="RFD132" s="43"/>
      <c r="RFE132" s="43"/>
      <c r="RFF132" s="43"/>
      <c r="RFG132" s="43"/>
      <c r="RFH132" s="43"/>
      <c r="RFI132" s="43"/>
      <c r="RFJ132" s="43"/>
      <c r="RFK132" s="43"/>
      <c r="RFL132" s="43"/>
      <c r="RFM132" s="43"/>
      <c r="RFN132" s="43"/>
      <c r="RFO132" s="43"/>
      <c r="RFP132" s="43"/>
      <c r="RFQ132" s="43"/>
      <c r="RFR132" s="43"/>
      <c r="RFS132" s="43"/>
      <c r="RFT132" s="43"/>
      <c r="RFU132" s="43"/>
      <c r="RFV132" s="43"/>
      <c r="RFW132" s="43"/>
      <c r="RFX132" s="43"/>
      <c r="RFY132" s="43"/>
      <c r="RFZ132" s="43"/>
      <c r="RGA132" s="43"/>
      <c r="RGB132" s="43"/>
      <c r="RGC132" s="43"/>
      <c r="RGD132" s="43"/>
      <c r="RGE132" s="43"/>
      <c r="RGF132" s="43"/>
      <c r="RGG132" s="43"/>
      <c r="RGH132" s="43"/>
      <c r="RGI132" s="43"/>
      <c r="RGJ132" s="43"/>
      <c r="RGK132" s="43"/>
      <c r="RGL132" s="43"/>
      <c r="RGM132" s="43"/>
      <c r="RGN132" s="43"/>
      <c r="RGO132" s="43"/>
      <c r="RGP132" s="43"/>
      <c r="RGQ132" s="43"/>
      <c r="RGR132" s="43"/>
      <c r="RGS132" s="43"/>
      <c r="RGT132" s="43"/>
      <c r="RGU132" s="43"/>
      <c r="RGV132" s="43"/>
      <c r="RGW132" s="43"/>
      <c r="RGX132" s="43"/>
      <c r="RGY132" s="43"/>
      <c r="RGZ132" s="43"/>
      <c r="RHA132" s="43"/>
      <c r="RHB132" s="43"/>
      <c r="RHC132" s="43"/>
      <c r="RHD132" s="43"/>
      <c r="RHE132" s="43"/>
      <c r="RHF132" s="43"/>
      <c r="RHG132" s="43"/>
      <c r="RHH132" s="43"/>
      <c r="RHI132" s="43"/>
      <c r="RHJ132" s="43"/>
      <c r="RHK132" s="43"/>
      <c r="RHL132" s="43"/>
      <c r="RHM132" s="43"/>
      <c r="RHN132" s="43"/>
      <c r="RHO132" s="43"/>
      <c r="RHP132" s="43"/>
      <c r="RHQ132" s="43"/>
      <c r="RHR132" s="43"/>
      <c r="RHS132" s="43"/>
      <c r="RHT132" s="43"/>
      <c r="RHU132" s="43"/>
      <c r="RHV132" s="43"/>
      <c r="RHW132" s="43"/>
      <c r="RHX132" s="43"/>
      <c r="RHY132" s="43"/>
      <c r="RHZ132" s="43"/>
      <c r="RIA132" s="43"/>
      <c r="RIB132" s="43"/>
      <c r="RIC132" s="43"/>
      <c r="RID132" s="43"/>
      <c r="RIE132" s="43"/>
      <c r="RIF132" s="43"/>
      <c r="RIG132" s="43"/>
      <c r="RIH132" s="43"/>
      <c r="RII132" s="43"/>
      <c r="RIJ132" s="43"/>
      <c r="RIK132" s="43"/>
      <c r="RIL132" s="43"/>
      <c r="RIM132" s="43"/>
      <c r="RIN132" s="43"/>
      <c r="RIO132" s="43"/>
      <c r="RIP132" s="43"/>
      <c r="RIQ132" s="43"/>
      <c r="RIR132" s="43"/>
      <c r="RIS132" s="43"/>
      <c r="RIT132" s="43"/>
      <c r="RIU132" s="43"/>
      <c r="RIV132" s="43"/>
      <c r="RIW132" s="43"/>
      <c r="RIX132" s="43"/>
      <c r="RIY132" s="43"/>
      <c r="RIZ132" s="43"/>
      <c r="RJA132" s="43"/>
      <c r="RJB132" s="43"/>
      <c r="RJC132" s="43"/>
      <c r="RJD132" s="43"/>
      <c r="RJE132" s="43"/>
      <c r="RJF132" s="43"/>
      <c r="RJG132" s="43"/>
      <c r="RJH132" s="43"/>
      <c r="RJI132" s="43"/>
      <c r="RJJ132" s="43"/>
      <c r="RJK132" s="43"/>
      <c r="RJL132" s="43"/>
      <c r="RJM132" s="43"/>
      <c r="RJN132" s="43"/>
      <c r="RJO132" s="43"/>
      <c r="RJP132" s="43"/>
      <c r="RJQ132" s="43"/>
      <c r="RJR132" s="43"/>
      <c r="RJS132" s="43"/>
      <c r="RJT132" s="43"/>
      <c r="RJU132" s="43"/>
      <c r="RJV132" s="43"/>
      <c r="RJW132" s="43"/>
      <c r="RJX132" s="43"/>
      <c r="RJY132" s="43"/>
      <c r="RJZ132" s="43"/>
      <c r="RKA132" s="43"/>
      <c r="RKB132" s="43"/>
      <c r="RKC132" s="43"/>
      <c r="RKD132" s="43"/>
      <c r="RKE132" s="43"/>
      <c r="RKF132" s="43"/>
      <c r="RKG132" s="43"/>
      <c r="RKH132" s="43"/>
      <c r="RKI132" s="43"/>
      <c r="RKJ132" s="43"/>
      <c r="RKK132" s="43"/>
      <c r="RKL132" s="43"/>
      <c r="RKM132" s="43"/>
      <c r="RKN132" s="43"/>
      <c r="RKO132" s="43"/>
      <c r="RKP132" s="43"/>
      <c r="RKQ132" s="43"/>
      <c r="RKR132" s="43"/>
      <c r="RKS132" s="43"/>
      <c r="RKT132" s="43"/>
      <c r="RKU132" s="43"/>
      <c r="RKV132" s="43"/>
      <c r="RKW132" s="43"/>
      <c r="RKX132" s="43"/>
      <c r="RKY132" s="43"/>
      <c r="RKZ132" s="43"/>
      <c r="RLA132" s="43"/>
      <c r="RLB132" s="43"/>
      <c r="RLC132" s="43"/>
      <c r="RLD132" s="43"/>
      <c r="RLE132" s="43"/>
      <c r="RLF132" s="43"/>
      <c r="RLG132" s="43"/>
      <c r="RLH132" s="43"/>
      <c r="RLI132" s="43"/>
      <c r="RLJ132" s="43"/>
      <c r="RLK132" s="43"/>
      <c r="RLL132" s="43"/>
      <c r="RLM132" s="43"/>
      <c r="RLN132" s="43"/>
      <c r="RLO132" s="43"/>
      <c r="RLP132" s="43"/>
      <c r="RLQ132" s="43"/>
      <c r="RLR132" s="43"/>
      <c r="RLS132" s="43"/>
      <c r="RLT132" s="43"/>
      <c r="RLU132" s="43"/>
      <c r="RLV132" s="43"/>
      <c r="RLW132" s="43"/>
      <c r="RLX132" s="43"/>
      <c r="RLY132" s="43"/>
      <c r="RLZ132" s="43"/>
      <c r="RMA132" s="43"/>
      <c r="RMB132" s="43"/>
      <c r="RMC132" s="43"/>
      <c r="RMD132" s="43"/>
      <c r="RME132" s="43"/>
      <c r="RMF132" s="43"/>
      <c r="RMG132" s="43"/>
      <c r="RMH132" s="43"/>
      <c r="RMI132" s="43"/>
      <c r="RMJ132" s="43"/>
      <c r="RMK132" s="43"/>
      <c r="RML132" s="43"/>
      <c r="RMM132" s="43"/>
      <c r="RMN132" s="43"/>
      <c r="RMO132" s="43"/>
      <c r="RMP132" s="43"/>
      <c r="RMQ132" s="43"/>
      <c r="RMR132" s="43"/>
      <c r="RMS132" s="43"/>
      <c r="RMT132" s="43"/>
      <c r="RMU132" s="43"/>
      <c r="RMV132" s="43"/>
      <c r="RMW132" s="43"/>
      <c r="RMX132" s="43"/>
      <c r="RMY132" s="43"/>
      <c r="RMZ132" s="43"/>
      <c r="RNA132" s="43"/>
      <c r="RNB132" s="43"/>
      <c r="RNC132" s="43"/>
      <c r="RND132" s="43"/>
      <c r="RNE132" s="43"/>
      <c r="RNF132" s="43"/>
      <c r="RNG132" s="43"/>
      <c r="RNH132" s="43"/>
      <c r="RNI132" s="43"/>
      <c r="RNJ132" s="43"/>
      <c r="RNK132" s="43"/>
      <c r="RNL132" s="43"/>
      <c r="RNM132" s="43"/>
      <c r="RNN132" s="43"/>
      <c r="RNO132" s="43"/>
      <c r="RNP132" s="43"/>
      <c r="RNQ132" s="43"/>
      <c r="RNR132" s="43"/>
      <c r="RNS132" s="43"/>
      <c r="RNT132" s="43"/>
      <c r="RNU132" s="43"/>
      <c r="RNV132" s="43"/>
      <c r="RNW132" s="43"/>
      <c r="RNX132" s="43"/>
      <c r="RNY132" s="43"/>
      <c r="RNZ132" s="43"/>
      <c r="ROA132" s="43"/>
      <c r="ROB132" s="43"/>
      <c r="ROC132" s="43"/>
      <c r="ROD132" s="43"/>
      <c r="ROE132" s="43"/>
      <c r="ROF132" s="43"/>
      <c r="ROG132" s="43"/>
      <c r="ROH132" s="43"/>
      <c r="ROI132" s="43"/>
      <c r="ROJ132" s="43"/>
      <c r="ROK132" s="43"/>
      <c r="ROL132" s="43"/>
      <c r="ROM132" s="43"/>
      <c r="RON132" s="43"/>
      <c r="ROO132" s="43"/>
      <c r="ROP132" s="43"/>
      <c r="ROQ132" s="43"/>
      <c r="ROR132" s="43"/>
      <c r="ROS132" s="43"/>
      <c r="ROT132" s="43"/>
      <c r="ROU132" s="43"/>
      <c r="ROV132" s="43"/>
      <c r="ROW132" s="43"/>
      <c r="ROX132" s="43"/>
      <c r="ROY132" s="43"/>
      <c r="ROZ132" s="43"/>
      <c r="RPA132" s="43"/>
      <c r="RPB132" s="43"/>
      <c r="RPC132" s="43"/>
      <c r="RPD132" s="43"/>
      <c r="RPE132" s="43"/>
      <c r="RPF132" s="43"/>
      <c r="RPG132" s="43"/>
      <c r="RPH132" s="43"/>
      <c r="RPI132" s="43"/>
      <c r="RPJ132" s="43"/>
      <c r="RPK132" s="43"/>
      <c r="RPL132" s="43"/>
      <c r="RPM132" s="43"/>
      <c r="RPN132" s="43"/>
      <c r="RPO132" s="43"/>
      <c r="RPP132" s="43"/>
      <c r="RPQ132" s="43"/>
      <c r="RPR132" s="43"/>
      <c r="RPS132" s="43"/>
      <c r="RPT132" s="43"/>
      <c r="RPU132" s="43"/>
      <c r="RPV132" s="43"/>
      <c r="RPW132" s="43"/>
      <c r="RPX132" s="43"/>
      <c r="RPY132" s="43"/>
      <c r="RPZ132" s="43"/>
      <c r="RQA132" s="43"/>
      <c r="RQB132" s="43"/>
      <c r="RQC132" s="43"/>
      <c r="RQD132" s="43"/>
      <c r="RQE132" s="43"/>
      <c r="RQF132" s="43"/>
      <c r="RQG132" s="43"/>
      <c r="RQH132" s="43"/>
      <c r="RQI132" s="43"/>
      <c r="RQJ132" s="43"/>
      <c r="RQK132" s="43"/>
      <c r="RQL132" s="43"/>
      <c r="RQM132" s="43"/>
      <c r="RQN132" s="43"/>
      <c r="RQO132" s="43"/>
      <c r="RQP132" s="43"/>
      <c r="RQQ132" s="43"/>
      <c r="RQR132" s="43"/>
      <c r="RQS132" s="43"/>
      <c r="RQT132" s="43"/>
      <c r="RQU132" s="43"/>
      <c r="RQV132" s="43"/>
      <c r="RQW132" s="43"/>
      <c r="RQX132" s="43"/>
      <c r="RQY132" s="43"/>
      <c r="RQZ132" s="43"/>
      <c r="RRA132" s="43"/>
      <c r="RRB132" s="43"/>
      <c r="RRC132" s="43"/>
      <c r="RRD132" s="43"/>
      <c r="RRE132" s="43"/>
      <c r="RRF132" s="43"/>
      <c r="RRG132" s="43"/>
      <c r="RRH132" s="43"/>
      <c r="RRI132" s="43"/>
      <c r="RRJ132" s="43"/>
      <c r="RRK132" s="43"/>
      <c r="RRL132" s="43"/>
      <c r="RRM132" s="43"/>
      <c r="RRN132" s="43"/>
      <c r="RRO132" s="43"/>
      <c r="RRP132" s="43"/>
      <c r="RRQ132" s="43"/>
      <c r="RRR132" s="43"/>
      <c r="RRS132" s="43"/>
      <c r="RRT132" s="43"/>
      <c r="RRU132" s="43"/>
      <c r="RRV132" s="43"/>
      <c r="RRW132" s="43"/>
      <c r="RRX132" s="43"/>
      <c r="RRY132" s="43"/>
      <c r="RRZ132" s="43"/>
      <c r="RSA132" s="43"/>
      <c r="RSB132" s="43"/>
      <c r="RSC132" s="43"/>
      <c r="RSD132" s="43"/>
      <c r="RSE132" s="43"/>
      <c r="RSF132" s="43"/>
      <c r="RSG132" s="43"/>
      <c r="RSH132" s="43"/>
      <c r="RSI132" s="43"/>
      <c r="RSJ132" s="43"/>
      <c r="RSK132" s="43"/>
      <c r="RSL132" s="43"/>
      <c r="RSM132" s="43"/>
      <c r="RSN132" s="43"/>
      <c r="RSO132" s="43"/>
      <c r="RSP132" s="43"/>
      <c r="RSQ132" s="43"/>
      <c r="RSR132" s="43"/>
      <c r="RSS132" s="43"/>
      <c r="RST132" s="43"/>
      <c r="RSU132" s="43"/>
      <c r="RSV132" s="43"/>
      <c r="RSW132" s="43"/>
      <c r="RSX132" s="43"/>
      <c r="RSY132" s="43"/>
      <c r="RSZ132" s="43"/>
      <c r="RTA132" s="43"/>
      <c r="RTB132" s="43"/>
      <c r="RTC132" s="43"/>
      <c r="RTD132" s="43"/>
      <c r="RTE132" s="43"/>
      <c r="RTF132" s="43"/>
      <c r="RTG132" s="43"/>
      <c r="RTH132" s="43"/>
      <c r="RTI132" s="43"/>
      <c r="RTJ132" s="43"/>
      <c r="RTK132" s="43"/>
      <c r="RTL132" s="43"/>
      <c r="RTM132" s="43"/>
      <c r="RTN132" s="43"/>
      <c r="RTO132" s="43"/>
      <c r="RTP132" s="43"/>
      <c r="RTQ132" s="43"/>
      <c r="RTR132" s="43"/>
      <c r="RTS132" s="43"/>
      <c r="RTT132" s="43"/>
      <c r="RTU132" s="43"/>
      <c r="RTV132" s="43"/>
      <c r="RTW132" s="43"/>
      <c r="RTX132" s="43"/>
      <c r="RTY132" s="43"/>
      <c r="RTZ132" s="43"/>
      <c r="RUA132" s="43"/>
      <c r="RUB132" s="43"/>
      <c r="RUC132" s="43"/>
      <c r="RUD132" s="43"/>
      <c r="RUE132" s="43"/>
      <c r="RUF132" s="43"/>
      <c r="RUG132" s="43"/>
      <c r="RUH132" s="43"/>
      <c r="RUI132" s="43"/>
      <c r="RUJ132" s="43"/>
      <c r="RUK132" s="43"/>
      <c r="RUL132" s="43"/>
      <c r="RUM132" s="43"/>
      <c r="RUN132" s="43"/>
      <c r="RUO132" s="43"/>
      <c r="RUP132" s="43"/>
      <c r="RUQ132" s="43"/>
      <c r="RUR132" s="43"/>
      <c r="RUS132" s="43"/>
      <c r="RUT132" s="43"/>
      <c r="RUU132" s="43"/>
      <c r="RUV132" s="43"/>
      <c r="RUW132" s="43"/>
      <c r="RUX132" s="43"/>
      <c r="RUY132" s="43"/>
      <c r="RUZ132" s="43"/>
      <c r="RVA132" s="43"/>
      <c r="RVB132" s="43"/>
      <c r="RVC132" s="43"/>
      <c r="RVD132" s="43"/>
      <c r="RVE132" s="43"/>
      <c r="RVF132" s="43"/>
      <c r="RVG132" s="43"/>
      <c r="RVH132" s="43"/>
      <c r="RVI132" s="43"/>
      <c r="RVJ132" s="43"/>
      <c r="RVK132" s="43"/>
      <c r="RVL132" s="43"/>
      <c r="RVM132" s="43"/>
      <c r="RVN132" s="43"/>
      <c r="RVO132" s="43"/>
      <c r="RVP132" s="43"/>
      <c r="RVQ132" s="43"/>
      <c r="RVR132" s="43"/>
      <c r="RVS132" s="43"/>
      <c r="RVT132" s="43"/>
      <c r="RVU132" s="43"/>
      <c r="RVV132" s="43"/>
      <c r="RVW132" s="43"/>
      <c r="RVX132" s="43"/>
      <c r="RVY132" s="43"/>
      <c r="RVZ132" s="43"/>
      <c r="RWA132" s="43"/>
      <c r="RWB132" s="43"/>
      <c r="RWC132" s="43"/>
      <c r="RWD132" s="43"/>
      <c r="RWE132" s="43"/>
      <c r="RWF132" s="43"/>
      <c r="RWG132" s="43"/>
      <c r="RWH132" s="43"/>
      <c r="RWI132" s="43"/>
      <c r="RWJ132" s="43"/>
      <c r="RWK132" s="43"/>
      <c r="RWL132" s="43"/>
      <c r="RWM132" s="43"/>
      <c r="RWN132" s="43"/>
      <c r="RWO132" s="43"/>
      <c r="RWP132" s="43"/>
      <c r="RWQ132" s="43"/>
      <c r="RWR132" s="43"/>
      <c r="RWS132" s="43"/>
      <c r="RWT132" s="43"/>
      <c r="RWU132" s="43"/>
      <c r="RWV132" s="43"/>
      <c r="RWW132" s="43"/>
      <c r="RWX132" s="43"/>
      <c r="RWY132" s="43"/>
      <c r="RWZ132" s="43"/>
      <c r="RXA132" s="43"/>
      <c r="RXB132" s="43"/>
      <c r="RXC132" s="43"/>
      <c r="RXD132" s="43"/>
      <c r="RXE132" s="43"/>
      <c r="RXF132" s="43"/>
      <c r="RXG132" s="43"/>
      <c r="RXH132" s="43"/>
      <c r="RXI132" s="43"/>
      <c r="RXJ132" s="43"/>
      <c r="RXK132" s="43"/>
      <c r="RXL132" s="43"/>
      <c r="RXM132" s="43"/>
      <c r="RXN132" s="43"/>
      <c r="RXO132" s="43"/>
      <c r="RXP132" s="43"/>
      <c r="RXQ132" s="43"/>
      <c r="RXR132" s="43"/>
      <c r="RXS132" s="43"/>
      <c r="RXT132" s="43"/>
      <c r="RXU132" s="43"/>
      <c r="RXV132" s="43"/>
      <c r="RXW132" s="43"/>
      <c r="RXX132" s="43"/>
      <c r="RXY132" s="43"/>
      <c r="RXZ132" s="43"/>
      <c r="RYA132" s="43"/>
      <c r="RYB132" s="43"/>
      <c r="RYC132" s="43"/>
      <c r="RYD132" s="43"/>
      <c r="RYE132" s="43"/>
      <c r="RYF132" s="43"/>
      <c r="RYG132" s="43"/>
      <c r="RYH132" s="43"/>
      <c r="RYI132" s="43"/>
      <c r="RYJ132" s="43"/>
      <c r="RYK132" s="43"/>
      <c r="RYL132" s="43"/>
      <c r="RYM132" s="43"/>
      <c r="RYN132" s="43"/>
      <c r="RYO132" s="43"/>
      <c r="RYP132" s="43"/>
      <c r="RYQ132" s="43"/>
      <c r="RYR132" s="43"/>
      <c r="RYS132" s="43"/>
      <c r="RYT132" s="43"/>
      <c r="RYU132" s="43"/>
      <c r="RYV132" s="43"/>
      <c r="RYW132" s="43"/>
      <c r="RYX132" s="43"/>
      <c r="RYY132" s="43"/>
      <c r="RYZ132" s="43"/>
      <c r="RZA132" s="43"/>
      <c r="RZB132" s="43"/>
      <c r="RZC132" s="43"/>
      <c r="RZD132" s="43"/>
      <c r="RZE132" s="43"/>
      <c r="RZF132" s="43"/>
      <c r="RZG132" s="43"/>
      <c r="RZH132" s="43"/>
      <c r="RZI132" s="43"/>
      <c r="RZJ132" s="43"/>
      <c r="RZK132" s="43"/>
      <c r="RZL132" s="43"/>
      <c r="RZM132" s="43"/>
      <c r="RZN132" s="43"/>
      <c r="RZO132" s="43"/>
      <c r="RZP132" s="43"/>
      <c r="RZQ132" s="43"/>
      <c r="RZR132" s="43"/>
      <c r="RZS132" s="43"/>
      <c r="RZT132" s="43"/>
      <c r="RZU132" s="43"/>
      <c r="RZV132" s="43"/>
      <c r="RZW132" s="43"/>
      <c r="RZX132" s="43"/>
      <c r="RZY132" s="43"/>
      <c r="RZZ132" s="43"/>
      <c r="SAA132" s="43"/>
      <c r="SAB132" s="43"/>
      <c r="SAC132" s="43"/>
      <c r="SAD132" s="43"/>
      <c r="SAE132" s="43"/>
      <c r="SAF132" s="43"/>
      <c r="SAG132" s="43"/>
      <c r="SAH132" s="43"/>
      <c r="SAI132" s="43"/>
      <c r="SAJ132" s="43"/>
      <c r="SAK132" s="43"/>
      <c r="SAL132" s="43"/>
      <c r="SAM132" s="43"/>
      <c r="SAN132" s="43"/>
      <c r="SAO132" s="43"/>
      <c r="SAP132" s="43"/>
      <c r="SAQ132" s="43"/>
      <c r="SAR132" s="43"/>
      <c r="SAS132" s="43"/>
      <c r="SAT132" s="43"/>
      <c r="SAU132" s="43"/>
      <c r="SAV132" s="43"/>
      <c r="SAW132" s="43"/>
      <c r="SAX132" s="43"/>
      <c r="SAY132" s="43"/>
      <c r="SAZ132" s="43"/>
      <c r="SBA132" s="43"/>
      <c r="SBB132" s="43"/>
      <c r="SBC132" s="43"/>
      <c r="SBD132" s="43"/>
      <c r="SBE132" s="43"/>
      <c r="SBF132" s="43"/>
      <c r="SBG132" s="43"/>
      <c r="SBH132" s="43"/>
      <c r="SBI132" s="43"/>
      <c r="SBJ132" s="43"/>
      <c r="SBK132" s="43"/>
      <c r="SBL132" s="43"/>
      <c r="SBM132" s="43"/>
      <c r="SBN132" s="43"/>
      <c r="SBO132" s="43"/>
      <c r="SBP132" s="43"/>
      <c r="SBQ132" s="43"/>
      <c r="SBR132" s="43"/>
      <c r="SBS132" s="43"/>
      <c r="SBT132" s="43"/>
      <c r="SBU132" s="43"/>
      <c r="SBV132" s="43"/>
      <c r="SBW132" s="43"/>
      <c r="SBX132" s="43"/>
      <c r="SBY132" s="43"/>
      <c r="SBZ132" s="43"/>
      <c r="SCA132" s="43"/>
      <c r="SCB132" s="43"/>
      <c r="SCC132" s="43"/>
      <c r="SCD132" s="43"/>
      <c r="SCE132" s="43"/>
      <c r="SCF132" s="43"/>
      <c r="SCG132" s="43"/>
      <c r="SCH132" s="43"/>
      <c r="SCI132" s="43"/>
      <c r="SCJ132" s="43"/>
      <c r="SCK132" s="43"/>
      <c r="SCL132" s="43"/>
      <c r="SCM132" s="43"/>
      <c r="SCN132" s="43"/>
      <c r="SCO132" s="43"/>
      <c r="SCP132" s="43"/>
      <c r="SCQ132" s="43"/>
      <c r="SCR132" s="43"/>
      <c r="SCS132" s="43"/>
      <c r="SCT132" s="43"/>
      <c r="SCU132" s="43"/>
      <c r="SCV132" s="43"/>
      <c r="SCW132" s="43"/>
      <c r="SCX132" s="43"/>
      <c r="SCY132" s="43"/>
      <c r="SCZ132" s="43"/>
      <c r="SDA132" s="43"/>
      <c r="SDB132" s="43"/>
      <c r="SDC132" s="43"/>
      <c r="SDD132" s="43"/>
      <c r="SDE132" s="43"/>
      <c r="SDF132" s="43"/>
      <c r="SDG132" s="43"/>
      <c r="SDH132" s="43"/>
      <c r="SDI132" s="43"/>
      <c r="SDJ132" s="43"/>
      <c r="SDK132" s="43"/>
      <c r="SDL132" s="43"/>
      <c r="SDM132" s="43"/>
      <c r="SDN132" s="43"/>
      <c r="SDO132" s="43"/>
      <c r="SDP132" s="43"/>
      <c r="SDQ132" s="43"/>
      <c r="SDR132" s="43"/>
      <c r="SDS132" s="43"/>
      <c r="SDT132" s="43"/>
      <c r="SDU132" s="43"/>
      <c r="SDV132" s="43"/>
      <c r="SDW132" s="43"/>
      <c r="SDX132" s="43"/>
      <c r="SDY132" s="43"/>
      <c r="SDZ132" s="43"/>
      <c r="SEA132" s="43"/>
      <c r="SEB132" s="43"/>
      <c r="SEC132" s="43"/>
      <c r="SED132" s="43"/>
      <c r="SEE132" s="43"/>
      <c r="SEF132" s="43"/>
      <c r="SEG132" s="43"/>
      <c r="SEH132" s="43"/>
      <c r="SEI132" s="43"/>
      <c r="SEJ132" s="43"/>
      <c r="SEK132" s="43"/>
      <c r="SEL132" s="43"/>
      <c r="SEM132" s="43"/>
      <c r="SEN132" s="43"/>
      <c r="SEO132" s="43"/>
      <c r="SEP132" s="43"/>
      <c r="SEQ132" s="43"/>
      <c r="SER132" s="43"/>
      <c r="SES132" s="43"/>
      <c r="SET132" s="43"/>
      <c r="SEU132" s="43"/>
      <c r="SEV132" s="43"/>
      <c r="SEW132" s="43"/>
      <c r="SEX132" s="43"/>
      <c r="SEY132" s="43"/>
      <c r="SEZ132" s="43"/>
      <c r="SFA132" s="43"/>
      <c r="SFB132" s="43"/>
      <c r="SFC132" s="43"/>
      <c r="SFD132" s="43"/>
      <c r="SFE132" s="43"/>
      <c r="SFF132" s="43"/>
      <c r="SFG132" s="43"/>
      <c r="SFH132" s="43"/>
      <c r="SFI132" s="43"/>
      <c r="SFJ132" s="43"/>
      <c r="SFK132" s="43"/>
      <c r="SFL132" s="43"/>
      <c r="SFM132" s="43"/>
      <c r="SFN132" s="43"/>
      <c r="SFO132" s="43"/>
      <c r="SFP132" s="43"/>
      <c r="SFQ132" s="43"/>
      <c r="SFR132" s="43"/>
      <c r="SFS132" s="43"/>
      <c r="SFT132" s="43"/>
      <c r="SFU132" s="43"/>
      <c r="SFV132" s="43"/>
      <c r="SFW132" s="43"/>
      <c r="SFX132" s="43"/>
      <c r="SFY132" s="43"/>
      <c r="SFZ132" s="43"/>
      <c r="SGA132" s="43"/>
      <c r="SGB132" s="43"/>
      <c r="SGC132" s="43"/>
      <c r="SGD132" s="43"/>
      <c r="SGE132" s="43"/>
      <c r="SGF132" s="43"/>
      <c r="SGG132" s="43"/>
      <c r="SGH132" s="43"/>
      <c r="SGI132" s="43"/>
      <c r="SGJ132" s="43"/>
      <c r="SGK132" s="43"/>
      <c r="SGL132" s="43"/>
      <c r="SGM132" s="43"/>
      <c r="SGN132" s="43"/>
      <c r="SGO132" s="43"/>
      <c r="SGP132" s="43"/>
      <c r="SGQ132" s="43"/>
      <c r="SGR132" s="43"/>
      <c r="SGS132" s="43"/>
      <c r="SGT132" s="43"/>
      <c r="SGU132" s="43"/>
      <c r="SGV132" s="43"/>
      <c r="SGW132" s="43"/>
      <c r="SGX132" s="43"/>
      <c r="SGY132" s="43"/>
      <c r="SGZ132" s="43"/>
      <c r="SHA132" s="43"/>
      <c r="SHB132" s="43"/>
      <c r="SHC132" s="43"/>
      <c r="SHD132" s="43"/>
      <c r="SHE132" s="43"/>
      <c r="SHF132" s="43"/>
      <c r="SHG132" s="43"/>
      <c r="SHH132" s="43"/>
      <c r="SHI132" s="43"/>
      <c r="SHJ132" s="43"/>
      <c r="SHK132" s="43"/>
      <c r="SHL132" s="43"/>
      <c r="SHM132" s="43"/>
      <c r="SHN132" s="43"/>
      <c r="SHO132" s="43"/>
      <c r="SHP132" s="43"/>
      <c r="SHQ132" s="43"/>
      <c r="SHR132" s="43"/>
      <c r="SHS132" s="43"/>
      <c r="SHT132" s="43"/>
      <c r="SHU132" s="43"/>
      <c r="SHV132" s="43"/>
      <c r="SHW132" s="43"/>
      <c r="SHX132" s="43"/>
      <c r="SHY132" s="43"/>
      <c r="SHZ132" s="43"/>
      <c r="SIA132" s="43"/>
      <c r="SIB132" s="43"/>
      <c r="SIC132" s="43"/>
      <c r="SID132" s="43"/>
      <c r="SIE132" s="43"/>
      <c r="SIF132" s="43"/>
      <c r="SIG132" s="43"/>
      <c r="SIH132" s="43"/>
      <c r="SII132" s="43"/>
      <c r="SIJ132" s="43"/>
      <c r="SIK132" s="43"/>
      <c r="SIL132" s="43"/>
      <c r="SIM132" s="43"/>
      <c r="SIN132" s="43"/>
      <c r="SIO132" s="43"/>
      <c r="SIP132" s="43"/>
      <c r="SIQ132" s="43"/>
      <c r="SIR132" s="43"/>
      <c r="SIS132" s="43"/>
      <c r="SIT132" s="43"/>
      <c r="SIU132" s="43"/>
      <c r="SIV132" s="43"/>
      <c r="SIW132" s="43"/>
      <c r="SIX132" s="43"/>
      <c r="SIY132" s="43"/>
      <c r="SIZ132" s="43"/>
      <c r="SJA132" s="43"/>
      <c r="SJB132" s="43"/>
      <c r="SJC132" s="43"/>
      <c r="SJD132" s="43"/>
      <c r="SJE132" s="43"/>
      <c r="SJF132" s="43"/>
      <c r="SJG132" s="43"/>
      <c r="SJH132" s="43"/>
      <c r="SJI132" s="43"/>
      <c r="SJJ132" s="43"/>
      <c r="SJK132" s="43"/>
      <c r="SJL132" s="43"/>
      <c r="SJM132" s="43"/>
      <c r="SJN132" s="43"/>
      <c r="SJO132" s="43"/>
      <c r="SJP132" s="43"/>
      <c r="SJQ132" s="43"/>
      <c r="SJR132" s="43"/>
      <c r="SJS132" s="43"/>
      <c r="SJT132" s="43"/>
      <c r="SJU132" s="43"/>
      <c r="SJV132" s="43"/>
      <c r="SJW132" s="43"/>
      <c r="SJX132" s="43"/>
      <c r="SJY132" s="43"/>
      <c r="SJZ132" s="43"/>
      <c r="SKA132" s="43"/>
      <c r="SKB132" s="43"/>
      <c r="SKC132" s="43"/>
      <c r="SKD132" s="43"/>
      <c r="SKE132" s="43"/>
      <c r="SKF132" s="43"/>
      <c r="SKG132" s="43"/>
      <c r="SKH132" s="43"/>
      <c r="SKI132" s="43"/>
      <c r="SKJ132" s="43"/>
      <c r="SKK132" s="43"/>
      <c r="SKL132" s="43"/>
      <c r="SKM132" s="43"/>
      <c r="SKN132" s="43"/>
      <c r="SKO132" s="43"/>
      <c r="SKP132" s="43"/>
      <c r="SKQ132" s="43"/>
      <c r="SKR132" s="43"/>
      <c r="SKS132" s="43"/>
      <c r="SKT132" s="43"/>
      <c r="SKU132" s="43"/>
      <c r="SKV132" s="43"/>
      <c r="SKW132" s="43"/>
      <c r="SKX132" s="43"/>
      <c r="SKY132" s="43"/>
      <c r="SKZ132" s="43"/>
      <c r="SLA132" s="43"/>
      <c r="SLB132" s="43"/>
      <c r="SLC132" s="43"/>
      <c r="SLD132" s="43"/>
      <c r="SLE132" s="43"/>
      <c r="SLF132" s="43"/>
      <c r="SLG132" s="43"/>
      <c r="SLH132" s="43"/>
      <c r="SLI132" s="43"/>
      <c r="SLJ132" s="43"/>
      <c r="SLK132" s="43"/>
      <c r="SLL132" s="43"/>
      <c r="SLM132" s="43"/>
      <c r="SLN132" s="43"/>
      <c r="SLO132" s="43"/>
      <c r="SLP132" s="43"/>
      <c r="SLQ132" s="43"/>
      <c r="SLR132" s="43"/>
      <c r="SLS132" s="43"/>
      <c r="SLT132" s="43"/>
      <c r="SLU132" s="43"/>
      <c r="SLV132" s="43"/>
      <c r="SLW132" s="43"/>
      <c r="SLX132" s="43"/>
      <c r="SLY132" s="43"/>
      <c r="SLZ132" s="43"/>
      <c r="SMA132" s="43"/>
      <c r="SMB132" s="43"/>
      <c r="SMC132" s="43"/>
      <c r="SMD132" s="43"/>
      <c r="SME132" s="43"/>
      <c r="SMF132" s="43"/>
      <c r="SMG132" s="43"/>
      <c r="SMH132" s="43"/>
      <c r="SMI132" s="43"/>
      <c r="SMJ132" s="43"/>
      <c r="SMK132" s="43"/>
      <c r="SML132" s="43"/>
      <c r="SMM132" s="43"/>
      <c r="SMN132" s="43"/>
      <c r="SMO132" s="43"/>
      <c r="SMP132" s="43"/>
      <c r="SMQ132" s="43"/>
      <c r="SMR132" s="43"/>
      <c r="SMS132" s="43"/>
      <c r="SMT132" s="43"/>
      <c r="SMU132" s="43"/>
      <c r="SMV132" s="43"/>
      <c r="SMW132" s="43"/>
      <c r="SMX132" s="43"/>
      <c r="SMY132" s="43"/>
      <c r="SMZ132" s="43"/>
      <c r="SNA132" s="43"/>
      <c r="SNB132" s="43"/>
      <c r="SNC132" s="43"/>
      <c r="SND132" s="43"/>
      <c r="SNE132" s="43"/>
      <c r="SNF132" s="43"/>
      <c r="SNG132" s="43"/>
      <c r="SNH132" s="43"/>
      <c r="SNI132" s="43"/>
      <c r="SNJ132" s="43"/>
      <c r="SNK132" s="43"/>
      <c r="SNL132" s="43"/>
      <c r="SNM132" s="43"/>
      <c r="SNN132" s="43"/>
      <c r="SNO132" s="43"/>
      <c r="SNP132" s="43"/>
      <c r="SNQ132" s="43"/>
      <c r="SNR132" s="43"/>
      <c r="SNS132" s="43"/>
      <c r="SNT132" s="43"/>
      <c r="SNU132" s="43"/>
      <c r="SNV132" s="43"/>
      <c r="SNW132" s="43"/>
      <c r="SNX132" s="43"/>
      <c r="SNY132" s="43"/>
      <c r="SNZ132" s="43"/>
      <c r="SOA132" s="43"/>
      <c r="SOB132" s="43"/>
      <c r="SOC132" s="43"/>
      <c r="SOD132" s="43"/>
      <c r="SOE132" s="43"/>
      <c r="SOF132" s="43"/>
      <c r="SOG132" s="43"/>
      <c r="SOH132" s="43"/>
      <c r="SOI132" s="43"/>
      <c r="SOJ132" s="43"/>
      <c r="SOK132" s="43"/>
      <c r="SOL132" s="43"/>
      <c r="SOM132" s="43"/>
      <c r="SON132" s="43"/>
      <c r="SOO132" s="43"/>
      <c r="SOP132" s="43"/>
      <c r="SOQ132" s="43"/>
      <c r="SOR132" s="43"/>
      <c r="SOS132" s="43"/>
      <c r="SOT132" s="43"/>
      <c r="SOU132" s="43"/>
      <c r="SOV132" s="43"/>
      <c r="SOW132" s="43"/>
      <c r="SOX132" s="43"/>
      <c r="SOY132" s="43"/>
      <c r="SOZ132" s="43"/>
      <c r="SPA132" s="43"/>
      <c r="SPB132" s="43"/>
      <c r="SPC132" s="43"/>
      <c r="SPD132" s="43"/>
      <c r="SPE132" s="43"/>
      <c r="SPF132" s="43"/>
      <c r="SPG132" s="43"/>
      <c r="SPH132" s="43"/>
      <c r="SPI132" s="43"/>
      <c r="SPJ132" s="43"/>
      <c r="SPK132" s="43"/>
      <c r="SPL132" s="43"/>
      <c r="SPM132" s="43"/>
      <c r="SPN132" s="43"/>
      <c r="SPO132" s="43"/>
      <c r="SPP132" s="43"/>
      <c r="SPQ132" s="43"/>
      <c r="SPR132" s="43"/>
      <c r="SPS132" s="43"/>
      <c r="SPT132" s="43"/>
      <c r="SPU132" s="43"/>
      <c r="SPV132" s="43"/>
      <c r="SPW132" s="43"/>
      <c r="SPX132" s="43"/>
      <c r="SPY132" s="43"/>
      <c r="SPZ132" s="43"/>
      <c r="SQA132" s="43"/>
      <c r="SQB132" s="43"/>
      <c r="SQC132" s="43"/>
      <c r="SQD132" s="43"/>
      <c r="SQE132" s="43"/>
      <c r="SQF132" s="43"/>
      <c r="SQG132" s="43"/>
      <c r="SQH132" s="43"/>
      <c r="SQI132" s="43"/>
      <c r="SQJ132" s="43"/>
      <c r="SQK132" s="43"/>
      <c r="SQL132" s="43"/>
      <c r="SQM132" s="43"/>
      <c r="SQN132" s="43"/>
      <c r="SQO132" s="43"/>
      <c r="SQP132" s="43"/>
      <c r="SQQ132" s="43"/>
      <c r="SQR132" s="43"/>
      <c r="SQS132" s="43"/>
      <c r="SQT132" s="43"/>
      <c r="SQU132" s="43"/>
      <c r="SQV132" s="43"/>
      <c r="SQW132" s="43"/>
      <c r="SQX132" s="43"/>
      <c r="SQY132" s="43"/>
      <c r="SQZ132" s="43"/>
      <c r="SRA132" s="43"/>
      <c r="SRB132" s="43"/>
      <c r="SRC132" s="43"/>
      <c r="SRD132" s="43"/>
      <c r="SRE132" s="43"/>
      <c r="SRF132" s="43"/>
      <c r="SRG132" s="43"/>
      <c r="SRH132" s="43"/>
      <c r="SRI132" s="43"/>
      <c r="SRJ132" s="43"/>
      <c r="SRK132" s="43"/>
      <c r="SRL132" s="43"/>
      <c r="SRM132" s="43"/>
      <c r="SRN132" s="43"/>
      <c r="SRO132" s="43"/>
      <c r="SRP132" s="43"/>
      <c r="SRQ132" s="43"/>
      <c r="SRR132" s="43"/>
      <c r="SRS132" s="43"/>
      <c r="SRT132" s="43"/>
      <c r="SRU132" s="43"/>
      <c r="SRV132" s="43"/>
      <c r="SRW132" s="43"/>
      <c r="SRX132" s="43"/>
      <c r="SRY132" s="43"/>
      <c r="SRZ132" s="43"/>
      <c r="SSA132" s="43"/>
      <c r="SSB132" s="43"/>
      <c r="SSC132" s="43"/>
      <c r="SSD132" s="43"/>
      <c r="SSE132" s="43"/>
      <c r="SSF132" s="43"/>
      <c r="SSG132" s="43"/>
      <c r="SSH132" s="43"/>
      <c r="SSI132" s="43"/>
      <c r="SSJ132" s="43"/>
      <c r="SSK132" s="43"/>
      <c r="SSL132" s="43"/>
      <c r="SSM132" s="43"/>
      <c r="SSN132" s="43"/>
      <c r="SSO132" s="43"/>
      <c r="SSP132" s="43"/>
      <c r="SSQ132" s="43"/>
      <c r="SSR132" s="43"/>
      <c r="SSS132" s="43"/>
      <c r="SST132" s="43"/>
      <c r="SSU132" s="43"/>
      <c r="SSV132" s="43"/>
      <c r="SSW132" s="43"/>
      <c r="SSX132" s="43"/>
      <c r="SSY132" s="43"/>
      <c r="SSZ132" s="43"/>
      <c r="STA132" s="43"/>
      <c r="STB132" s="43"/>
      <c r="STC132" s="43"/>
      <c r="STD132" s="43"/>
      <c r="STE132" s="43"/>
      <c r="STF132" s="43"/>
      <c r="STG132" s="43"/>
      <c r="STH132" s="43"/>
      <c r="STI132" s="43"/>
      <c r="STJ132" s="43"/>
      <c r="STK132" s="43"/>
      <c r="STL132" s="43"/>
      <c r="STM132" s="43"/>
      <c r="STN132" s="43"/>
      <c r="STO132" s="43"/>
      <c r="STP132" s="43"/>
      <c r="STQ132" s="43"/>
      <c r="STR132" s="43"/>
      <c r="STS132" s="43"/>
      <c r="STT132" s="43"/>
      <c r="STU132" s="43"/>
      <c r="STV132" s="43"/>
      <c r="STW132" s="43"/>
      <c r="STX132" s="43"/>
      <c r="STY132" s="43"/>
      <c r="STZ132" s="43"/>
      <c r="SUA132" s="43"/>
      <c r="SUB132" s="43"/>
      <c r="SUC132" s="43"/>
      <c r="SUD132" s="43"/>
      <c r="SUE132" s="43"/>
      <c r="SUF132" s="43"/>
      <c r="SUG132" s="43"/>
      <c r="SUH132" s="43"/>
      <c r="SUI132" s="43"/>
      <c r="SUJ132" s="43"/>
      <c r="SUK132" s="43"/>
      <c r="SUL132" s="43"/>
      <c r="SUM132" s="43"/>
      <c r="SUN132" s="43"/>
      <c r="SUO132" s="43"/>
      <c r="SUP132" s="43"/>
      <c r="SUQ132" s="43"/>
      <c r="SUR132" s="43"/>
      <c r="SUS132" s="43"/>
      <c r="SUT132" s="43"/>
      <c r="SUU132" s="43"/>
      <c r="SUV132" s="43"/>
      <c r="SUW132" s="43"/>
      <c r="SUX132" s="43"/>
      <c r="SUY132" s="43"/>
      <c r="SUZ132" s="43"/>
      <c r="SVA132" s="43"/>
      <c r="SVB132" s="43"/>
      <c r="SVC132" s="43"/>
      <c r="SVD132" s="43"/>
      <c r="SVE132" s="43"/>
      <c r="SVF132" s="43"/>
      <c r="SVG132" s="43"/>
      <c r="SVH132" s="43"/>
      <c r="SVI132" s="43"/>
      <c r="SVJ132" s="43"/>
      <c r="SVK132" s="43"/>
      <c r="SVL132" s="43"/>
      <c r="SVM132" s="43"/>
      <c r="SVN132" s="43"/>
      <c r="SVO132" s="43"/>
      <c r="SVP132" s="43"/>
      <c r="SVQ132" s="43"/>
      <c r="SVR132" s="43"/>
      <c r="SVS132" s="43"/>
      <c r="SVT132" s="43"/>
      <c r="SVU132" s="43"/>
      <c r="SVV132" s="43"/>
      <c r="SVW132" s="43"/>
      <c r="SVX132" s="43"/>
      <c r="SVY132" s="43"/>
      <c r="SVZ132" s="43"/>
      <c r="SWA132" s="43"/>
      <c r="SWB132" s="43"/>
      <c r="SWC132" s="43"/>
      <c r="SWD132" s="43"/>
      <c r="SWE132" s="43"/>
      <c r="SWF132" s="43"/>
      <c r="SWG132" s="43"/>
      <c r="SWH132" s="43"/>
      <c r="SWI132" s="43"/>
      <c r="SWJ132" s="43"/>
      <c r="SWK132" s="43"/>
      <c r="SWL132" s="43"/>
      <c r="SWM132" s="43"/>
      <c r="SWN132" s="43"/>
      <c r="SWO132" s="43"/>
      <c r="SWP132" s="43"/>
      <c r="SWQ132" s="43"/>
      <c r="SWR132" s="43"/>
      <c r="SWS132" s="43"/>
      <c r="SWT132" s="43"/>
      <c r="SWU132" s="43"/>
      <c r="SWV132" s="43"/>
      <c r="SWW132" s="43"/>
      <c r="SWX132" s="43"/>
      <c r="SWY132" s="43"/>
      <c r="SWZ132" s="43"/>
      <c r="SXA132" s="43"/>
      <c r="SXB132" s="43"/>
      <c r="SXC132" s="43"/>
      <c r="SXD132" s="43"/>
      <c r="SXE132" s="43"/>
      <c r="SXF132" s="43"/>
      <c r="SXG132" s="43"/>
      <c r="SXH132" s="43"/>
      <c r="SXI132" s="43"/>
      <c r="SXJ132" s="43"/>
      <c r="SXK132" s="43"/>
      <c r="SXL132" s="43"/>
      <c r="SXM132" s="43"/>
      <c r="SXN132" s="43"/>
      <c r="SXO132" s="43"/>
      <c r="SXP132" s="43"/>
      <c r="SXQ132" s="43"/>
      <c r="SXR132" s="43"/>
      <c r="SXS132" s="43"/>
      <c r="SXT132" s="43"/>
      <c r="SXU132" s="43"/>
      <c r="SXV132" s="43"/>
      <c r="SXW132" s="43"/>
      <c r="SXX132" s="43"/>
      <c r="SXY132" s="43"/>
      <c r="SXZ132" s="43"/>
      <c r="SYA132" s="43"/>
      <c r="SYB132" s="43"/>
      <c r="SYC132" s="43"/>
      <c r="SYD132" s="43"/>
      <c r="SYE132" s="43"/>
      <c r="SYF132" s="43"/>
      <c r="SYG132" s="43"/>
      <c r="SYH132" s="43"/>
      <c r="SYI132" s="43"/>
      <c r="SYJ132" s="43"/>
      <c r="SYK132" s="43"/>
      <c r="SYL132" s="43"/>
      <c r="SYM132" s="43"/>
      <c r="SYN132" s="43"/>
      <c r="SYO132" s="43"/>
      <c r="SYP132" s="43"/>
      <c r="SYQ132" s="43"/>
      <c r="SYR132" s="43"/>
      <c r="SYS132" s="43"/>
      <c r="SYT132" s="43"/>
      <c r="SYU132" s="43"/>
      <c r="SYV132" s="43"/>
      <c r="SYW132" s="43"/>
      <c r="SYX132" s="43"/>
      <c r="SYY132" s="43"/>
      <c r="SYZ132" s="43"/>
      <c r="SZA132" s="43"/>
      <c r="SZB132" s="43"/>
      <c r="SZC132" s="43"/>
      <c r="SZD132" s="43"/>
      <c r="SZE132" s="43"/>
      <c r="SZF132" s="43"/>
      <c r="SZG132" s="43"/>
      <c r="SZH132" s="43"/>
      <c r="SZI132" s="43"/>
      <c r="SZJ132" s="43"/>
      <c r="SZK132" s="43"/>
      <c r="SZL132" s="43"/>
      <c r="SZM132" s="43"/>
      <c r="SZN132" s="43"/>
      <c r="SZO132" s="43"/>
      <c r="SZP132" s="43"/>
      <c r="SZQ132" s="43"/>
      <c r="SZR132" s="43"/>
      <c r="SZS132" s="43"/>
      <c r="SZT132" s="43"/>
      <c r="SZU132" s="43"/>
      <c r="SZV132" s="43"/>
      <c r="SZW132" s="43"/>
      <c r="SZX132" s="43"/>
      <c r="SZY132" s="43"/>
      <c r="SZZ132" s="43"/>
      <c r="TAA132" s="43"/>
      <c r="TAB132" s="43"/>
      <c r="TAC132" s="43"/>
      <c r="TAD132" s="43"/>
      <c r="TAE132" s="43"/>
      <c r="TAF132" s="43"/>
      <c r="TAG132" s="43"/>
      <c r="TAH132" s="43"/>
      <c r="TAI132" s="43"/>
      <c r="TAJ132" s="43"/>
      <c r="TAK132" s="43"/>
      <c r="TAL132" s="43"/>
      <c r="TAM132" s="43"/>
      <c r="TAN132" s="43"/>
      <c r="TAO132" s="43"/>
      <c r="TAP132" s="43"/>
      <c r="TAQ132" s="43"/>
      <c r="TAR132" s="43"/>
      <c r="TAS132" s="43"/>
      <c r="TAT132" s="43"/>
      <c r="TAU132" s="43"/>
      <c r="TAV132" s="43"/>
      <c r="TAW132" s="43"/>
      <c r="TAX132" s="43"/>
      <c r="TAY132" s="43"/>
      <c r="TAZ132" s="43"/>
      <c r="TBA132" s="43"/>
      <c r="TBB132" s="43"/>
      <c r="TBC132" s="43"/>
      <c r="TBD132" s="43"/>
      <c r="TBE132" s="43"/>
      <c r="TBF132" s="43"/>
      <c r="TBG132" s="43"/>
      <c r="TBH132" s="43"/>
      <c r="TBI132" s="43"/>
      <c r="TBJ132" s="43"/>
      <c r="TBK132" s="43"/>
      <c r="TBL132" s="43"/>
      <c r="TBM132" s="43"/>
      <c r="TBN132" s="43"/>
      <c r="TBO132" s="43"/>
      <c r="TBP132" s="43"/>
      <c r="TBQ132" s="43"/>
      <c r="TBR132" s="43"/>
      <c r="TBS132" s="43"/>
      <c r="TBT132" s="43"/>
      <c r="TBU132" s="43"/>
      <c r="TBV132" s="43"/>
      <c r="TBW132" s="43"/>
      <c r="TBX132" s="43"/>
      <c r="TBY132" s="43"/>
      <c r="TBZ132" s="43"/>
      <c r="TCA132" s="43"/>
      <c r="TCB132" s="43"/>
      <c r="TCC132" s="43"/>
      <c r="TCD132" s="43"/>
      <c r="TCE132" s="43"/>
      <c r="TCF132" s="43"/>
      <c r="TCG132" s="43"/>
      <c r="TCH132" s="43"/>
      <c r="TCI132" s="43"/>
      <c r="TCJ132" s="43"/>
      <c r="TCK132" s="43"/>
      <c r="TCL132" s="43"/>
      <c r="TCM132" s="43"/>
      <c r="TCN132" s="43"/>
      <c r="TCO132" s="43"/>
      <c r="TCP132" s="43"/>
      <c r="TCQ132" s="43"/>
      <c r="TCR132" s="43"/>
      <c r="TCS132" s="43"/>
      <c r="TCT132" s="43"/>
      <c r="TCU132" s="43"/>
      <c r="TCV132" s="43"/>
      <c r="TCW132" s="43"/>
      <c r="TCX132" s="43"/>
      <c r="TCY132" s="43"/>
      <c r="TCZ132" s="43"/>
      <c r="TDA132" s="43"/>
      <c r="TDB132" s="43"/>
      <c r="TDC132" s="43"/>
      <c r="TDD132" s="43"/>
      <c r="TDE132" s="43"/>
      <c r="TDF132" s="43"/>
      <c r="TDG132" s="43"/>
      <c r="TDH132" s="43"/>
      <c r="TDI132" s="43"/>
      <c r="TDJ132" s="43"/>
      <c r="TDK132" s="43"/>
      <c r="TDL132" s="43"/>
      <c r="TDM132" s="43"/>
      <c r="TDN132" s="43"/>
      <c r="TDO132" s="43"/>
      <c r="TDP132" s="43"/>
      <c r="TDQ132" s="43"/>
      <c r="TDR132" s="43"/>
      <c r="TDS132" s="43"/>
      <c r="TDT132" s="43"/>
      <c r="TDU132" s="43"/>
      <c r="TDV132" s="43"/>
      <c r="TDW132" s="43"/>
      <c r="TDX132" s="43"/>
      <c r="TDY132" s="43"/>
      <c r="TDZ132" s="43"/>
      <c r="TEA132" s="43"/>
      <c r="TEB132" s="43"/>
      <c r="TEC132" s="43"/>
      <c r="TED132" s="43"/>
      <c r="TEE132" s="43"/>
      <c r="TEF132" s="43"/>
      <c r="TEG132" s="43"/>
      <c r="TEH132" s="43"/>
      <c r="TEI132" s="43"/>
      <c r="TEJ132" s="43"/>
      <c r="TEK132" s="43"/>
      <c r="TEL132" s="43"/>
      <c r="TEM132" s="43"/>
      <c r="TEN132" s="43"/>
      <c r="TEO132" s="43"/>
      <c r="TEP132" s="43"/>
      <c r="TEQ132" s="43"/>
      <c r="TER132" s="43"/>
      <c r="TES132" s="43"/>
      <c r="TET132" s="43"/>
      <c r="TEU132" s="43"/>
      <c r="TEV132" s="43"/>
      <c r="TEW132" s="43"/>
      <c r="TEX132" s="43"/>
      <c r="TEY132" s="43"/>
      <c r="TEZ132" s="43"/>
      <c r="TFA132" s="43"/>
      <c r="TFB132" s="43"/>
      <c r="TFC132" s="43"/>
      <c r="TFD132" s="43"/>
      <c r="TFE132" s="43"/>
      <c r="TFF132" s="43"/>
      <c r="TFG132" s="43"/>
      <c r="TFH132" s="43"/>
      <c r="TFI132" s="43"/>
      <c r="TFJ132" s="43"/>
      <c r="TFK132" s="43"/>
      <c r="TFL132" s="43"/>
      <c r="TFM132" s="43"/>
      <c r="TFN132" s="43"/>
      <c r="TFO132" s="43"/>
      <c r="TFP132" s="43"/>
      <c r="TFQ132" s="43"/>
      <c r="TFR132" s="43"/>
      <c r="TFS132" s="43"/>
      <c r="TFT132" s="43"/>
      <c r="TFU132" s="43"/>
      <c r="TFV132" s="43"/>
      <c r="TFW132" s="43"/>
      <c r="TFX132" s="43"/>
      <c r="TFY132" s="43"/>
      <c r="TFZ132" s="43"/>
      <c r="TGA132" s="43"/>
      <c r="TGB132" s="43"/>
      <c r="TGC132" s="43"/>
      <c r="TGD132" s="43"/>
      <c r="TGE132" s="43"/>
      <c r="TGF132" s="43"/>
      <c r="TGG132" s="43"/>
      <c r="TGH132" s="43"/>
      <c r="TGI132" s="43"/>
      <c r="TGJ132" s="43"/>
      <c r="TGK132" s="43"/>
      <c r="TGL132" s="43"/>
      <c r="TGM132" s="43"/>
      <c r="TGN132" s="43"/>
      <c r="TGO132" s="43"/>
      <c r="TGP132" s="43"/>
      <c r="TGQ132" s="43"/>
      <c r="TGR132" s="43"/>
      <c r="TGS132" s="43"/>
      <c r="TGT132" s="43"/>
      <c r="TGU132" s="43"/>
      <c r="TGV132" s="43"/>
      <c r="TGW132" s="43"/>
      <c r="TGX132" s="43"/>
      <c r="TGY132" s="43"/>
      <c r="TGZ132" s="43"/>
      <c r="THA132" s="43"/>
      <c r="THB132" s="43"/>
      <c r="THC132" s="43"/>
      <c r="THD132" s="43"/>
      <c r="THE132" s="43"/>
      <c r="THF132" s="43"/>
      <c r="THG132" s="43"/>
      <c r="THH132" s="43"/>
      <c r="THI132" s="43"/>
      <c r="THJ132" s="43"/>
      <c r="THK132" s="43"/>
      <c r="THL132" s="43"/>
      <c r="THM132" s="43"/>
      <c r="THN132" s="43"/>
      <c r="THO132" s="43"/>
      <c r="THP132" s="43"/>
      <c r="THQ132" s="43"/>
      <c r="THR132" s="43"/>
      <c r="THS132" s="43"/>
      <c r="THT132" s="43"/>
      <c r="THU132" s="43"/>
      <c r="THV132" s="43"/>
      <c r="THW132" s="43"/>
      <c r="THX132" s="43"/>
      <c r="THY132" s="43"/>
      <c r="THZ132" s="43"/>
      <c r="TIA132" s="43"/>
      <c r="TIB132" s="43"/>
      <c r="TIC132" s="43"/>
      <c r="TID132" s="43"/>
      <c r="TIE132" s="43"/>
      <c r="TIF132" s="43"/>
      <c r="TIG132" s="43"/>
      <c r="TIH132" s="43"/>
      <c r="TII132" s="43"/>
      <c r="TIJ132" s="43"/>
      <c r="TIK132" s="43"/>
      <c r="TIL132" s="43"/>
      <c r="TIM132" s="43"/>
      <c r="TIN132" s="43"/>
      <c r="TIO132" s="43"/>
      <c r="TIP132" s="43"/>
      <c r="TIQ132" s="43"/>
      <c r="TIR132" s="43"/>
      <c r="TIS132" s="43"/>
      <c r="TIT132" s="43"/>
      <c r="TIU132" s="43"/>
      <c r="TIV132" s="43"/>
      <c r="TIW132" s="43"/>
      <c r="TIX132" s="43"/>
      <c r="TIY132" s="43"/>
      <c r="TIZ132" s="43"/>
      <c r="TJA132" s="43"/>
      <c r="TJB132" s="43"/>
      <c r="TJC132" s="43"/>
      <c r="TJD132" s="43"/>
      <c r="TJE132" s="43"/>
      <c r="TJF132" s="43"/>
      <c r="TJG132" s="43"/>
      <c r="TJH132" s="43"/>
      <c r="TJI132" s="43"/>
      <c r="TJJ132" s="43"/>
      <c r="TJK132" s="43"/>
      <c r="TJL132" s="43"/>
      <c r="TJM132" s="43"/>
      <c r="TJN132" s="43"/>
      <c r="TJO132" s="43"/>
      <c r="TJP132" s="43"/>
      <c r="TJQ132" s="43"/>
      <c r="TJR132" s="43"/>
      <c r="TJS132" s="43"/>
      <c r="TJT132" s="43"/>
      <c r="TJU132" s="43"/>
      <c r="TJV132" s="43"/>
      <c r="TJW132" s="43"/>
      <c r="TJX132" s="43"/>
      <c r="TJY132" s="43"/>
      <c r="TJZ132" s="43"/>
      <c r="TKA132" s="43"/>
      <c r="TKB132" s="43"/>
      <c r="TKC132" s="43"/>
      <c r="TKD132" s="43"/>
      <c r="TKE132" s="43"/>
      <c r="TKF132" s="43"/>
      <c r="TKG132" s="43"/>
      <c r="TKH132" s="43"/>
      <c r="TKI132" s="43"/>
      <c r="TKJ132" s="43"/>
      <c r="TKK132" s="43"/>
      <c r="TKL132" s="43"/>
      <c r="TKM132" s="43"/>
      <c r="TKN132" s="43"/>
      <c r="TKO132" s="43"/>
      <c r="TKP132" s="43"/>
      <c r="TKQ132" s="43"/>
      <c r="TKR132" s="43"/>
      <c r="TKS132" s="43"/>
      <c r="TKT132" s="43"/>
      <c r="TKU132" s="43"/>
      <c r="TKV132" s="43"/>
      <c r="TKW132" s="43"/>
      <c r="TKX132" s="43"/>
      <c r="TKY132" s="43"/>
      <c r="TKZ132" s="43"/>
      <c r="TLA132" s="43"/>
      <c r="TLB132" s="43"/>
      <c r="TLC132" s="43"/>
      <c r="TLD132" s="43"/>
      <c r="TLE132" s="43"/>
      <c r="TLF132" s="43"/>
      <c r="TLG132" s="43"/>
      <c r="TLH132" s="43"/>
      <c r="TLI132" s="43"/>
      <c r="TLJ132" s="43"/>
      <c r="TLK132" s="43"/>
      <c r="TLL132" s="43"/>
      <c r="TLM132" s="43"/>
      <c r="TLN132" s="43"/>
      <c r="TLO132" s="43"/>
      <c r="TLP132" s="43"/>
      <c r="TLQ132" s="43"/>
      <c r="TLR132" s="43"/>
      <c r="TLS132" s="43"/>
      <c r="TLT132" s="43"/>
      <c r="TLU132" s="43"/>
      <c r="TLV132" s="43"/>
      <c r="TLW132" s="43"/>
      <c r="TLX132" s="43"/>
      <c r="TLY132" s="43"/>
      <c r="TLZ132" s="43"/>
      <c r="TMA132" s="43"/>
      <c r="TMB132" s="43"/>
      <c r="TMC132" s="43"/>
      <c r="TMD132" s="43"/>
      <c r="TME132" s="43"/>
      <c r="TMF132" s="43"/>
      <c r="TMG132" s="43"/>
      <c r="TMH132" s="43"/>
      <c r="TMI132" s="43"/>
      <c r="TMJ132" s="43"/>
      <c r="TMK132" s="43"/>
      <c r="TML132" s="43"/>
      <c r="TMM132" s="43"/>
      <c r="TMN132" s="43"/>
      <c r="TMO132" s="43"/>
      <c r="TMP132" s="43"/>
      <c r="TMQ132" s="43"/>
      <c r="TMR132" s="43"/>
      <c r="TMS132" s="43"/>
      <c r="TMT132" s="43"/>
      <c r="TMU132" s="43"/>
      <c r="TMV132" s="43"/>
      <c r="TMW132" s="43"/>
      <c r="TMX132" s="43"/>
      <c r="TMY132" s="43"/>
      <c r="TMZ132" s="43"/>
      <c r="TNA132" s="43"/>
      <c r="TNB132" s="43"/>
      <c r="TNC132" s="43"/>
      <c r="TND132" s="43"/>
      <c r="TNE132" s="43"/>
      <c r="TNF132" s="43"/>
      <c r="TNG132" s="43"/>
      <c r="TNH132" s="43"/>
      <c r="TNI132" s="43"/>
      <c r="TNJ132" s="43"/>
      <c r="TNK132" s="43"/>
      <c r="TNL132" s="43"/>
      <c r="TNM132" s="43"/>
      <c r="TNN132" s="43"/>
      <c r="TNO132" s="43"/>
      <c r="TNP132" s="43"/>
      <c r="TNQ132" s="43"/>
      <c r="TNR132" s="43"/>
      <c r="TNS132" s="43"/>
      <c r="TNT132" s="43"/>
      <c r="TNU132" s="43"/>
      <c r="TNV132" s="43"/>
      <c r="TNW132" s="43"/>
      <c r="TNX132" s="43"/>
      <c r="TNY132" s="43"/>
      <c r="TNZ132" s="43"/>
      <c r="TOA132" s="43"/>
      <c r="TOB132" s="43"/>
      <c r="TOC132" s="43"/>
      <c r="TOD132" s="43"/>
      <c r="TOE132" s="43"/>
      <c r="TOF132" s="43"/>
      <c r="TOG132" s="43"/>
      <c r="TOH132" s="43"/>
      <c r="TOI132" s="43"/>
      <c r="TOJ132" s="43"/>
      <c r="TOK132" s="43"/>
      <c r="TOL132" s="43"/>
      <c r="TOM132" s="43"/>
      <c r="TON132" s="43"/>
      <c r="TOO132" s="43"/>
      <c r="TOP132" s="43"/>
      <c r="TOQ132" s="43"/>
      <c r="TOR132" s="43"/>
      <c r="TOS132" s="43"/>
      <c r="TOT132" s="43"/>
      <c r="TOU132" s="43"/>
      <c r="TOV132" s="43"/>
      <c r="TOW132" s="43"/>
      <c r="TOX132" s="43"/>
      <c r="TOY132" s="43"/>
      <c r="TOZ132" s="43"/>
      <c r="TPA132" s="43"/>
      <c r="TPB132" s="43"/>
      <c r="TPC132" s="43"/>
      <c r="TPD132" s="43"/>
      <c r="TPE132" s="43"/>
      <c r="TPF132" s="43"/>
      <c r="TPG132" s="43"/>
      <c r="TPH132" s="43"/>
      <c r="TPI132" s="43"/>
      <c r="TPJ132" s="43"/>
      <c r="TPK132" s="43"/>
      <c r="TPL132" s="43"/>
      <c r="TPM132" s="43"/>
      <c r="TPN132" s="43"/>
      <c r="TPO132" s="43"/>
      <c r="TPP132" s="43"/>
      <c r="TPQ132" s="43"/>
      <c r="TPR132" s="43"/>
      <c r="TPS132" s="43"/>
      <c r="TPT132" s="43"/>
      <c r="TPU132" s="43"/>
      <c r="TPV132" s="43"/>
      <c r="TPW132" s="43"/>
      <c r="TPX132" s="43"/>
      <c r="TPY132" s="43"/>
      <c r="TPZ132" s="43"/>
      <c r="TQA132" s="43"/>
      <c r="TQB132" s="43"/>
      <c r="TQC132" s="43"/>
      <c r="TQD132" s="43"/>
      <c r="TQE132" s="43"/>
      <c r="TQF132" s="43"/>
      <c r="TQG132" s="43"/>
      <c r="TQH132" s="43"/>
      <c r="TQI132" s="43"/>
      <c r="TQJ132" s="43"/>
      <c r="TQK132" s="43"/>
      <c r="TQL132" s="43"/>
      <c r="TQM132" s="43"/>
      <c r="TQN132" s="43"/>
      <c r="TQO132" s="43"/>
      <c r="TQP132" s="43"/>
      <c r="TQQ132" s="43"/>
      <c r="TQR132" s="43"/>
      <c r="TQS132" s="43"/>
      <c r="TQT132" s="43"/>
      <c r="TQU132" s="43"/>
      <c r="TQV132" s="43"/>
      <c r="TQW132" s="43"/>
      <c r="TQX132" s="43"/>
      <c r="TQY132" s="43"/>
      <c r="TQZ132" s="43"/>
      <c r="TRA132" s="43"/>
      <c r="TRB132" s="43"/>
      <c r="TRC132" s="43"/>
      <c r="TRD132" s="43"/>
      <c r="TRE132" s="43"/>
      <c r="TRF132" s="43"/>
      <c r="TRG132" s="43"/>
      <c r="TRH132" s="43"/>
      <c r="TRI132" s="43"/>
      <c r="TRJ132" s="43"/>
      <c r="TRK132" s="43"/>
      <c r="TRL132" s="43"/>
      <c r="TRM132" s="43"/>
      <c r="TRN132" s="43"/>
      <c r="TRO132" s="43"/>
      <c r="TRP132" s="43"/>
      <c r="TRQ132" s="43"/>
      <c r="TRR132" s="43"/>
      <c r="TRS132" s="43"/>
      <c r="TRT132" s="43"/>
      <c r="TRU132" s="43"/>
      <c r="TRV132" s="43"/>
      <c r="TRW132" s="43"/>
      <c r="TRX132" s="43"/>
      <c r="TRY132" s="43"/>
      <c r="TRZ132" s="43"/>
      <c r="TSA132" s="43"/>
      <c r="TSB132" s="43"/>
      <c r="TSC132" s="43"/>
      <c r="TSD132" s="43"/>
      <c r="TSE132" s="43"/>
      <c r="TSF132" s="43"/>
      <c r="TSG132" s="43"/>
      <c r="TSH132" s="43"/>
      <c r="TSI132" s="43"/>
      <c r="TSJ132" s="43"/>
      <c r="TSK132" s="43"/>
      <c r="TSL132" s="43"/>
      <c r="TSM132" s="43"/>
      <c r="TSN132" s="43"/>
      <c r="TSO132" s="43"/>
      <c r="TSP132" s="43"/>
      <c r="TSQ132" s="43"/>
      <c r="TSR132" s="43"/>
      <c r="TSS132" s="43"/>
      <c r="TST132" s="43"/>
      <c r="TSU132" s="43"/>
      <c r="TSV132" s="43"/>
      <c r="TSW132" s="43"/>
      <c r="TSX132" s="43"/>
      <c r="TSY132" s="43"/>
      <c r="TSZ132" s="43"/>
      <c r="TTA132" s="43"/>
      <c r="TTB132" s="43"/>
      <c r="TTC132" s="43"/>
      <c r="TTD132" s="43"/>
      <c r="TTE132" s="43"/>
      <c r="TTF132" s="43"/>
      <c r="TTG132" s="43"/>
      <c r="TTH132" s="43"/>
      <c r="TTI132" s="43"/>
      <c r="TTJ132" s="43"/>
      <c r="TTK132" s="43"/>
      <c r="TTL132" s="43"/>
      <c r="TTM132" s="43"/>
      <c r="TTN132" s="43"/>
      <c r="TTO132" s="43"/>
      <c r="TTP132" s="43"/>
      <c r="TTQ132" s="43"/>
      <c r="TTR132" s="43"/>
      <c r="TTS132" s="43"/>
      <c r="TTT132" s="43"/>
      <c r="TTU132" s="43"/>
      <c r="TTV132" s="43"/>
      <c r="TTW132" s="43"/>
      <c r="TTX132" s="43"/>
      <c r="TTY132" s="43"/>
      <c r="TTZ132" s="43"/>
      <c r="TUA132" s="43"/>
      <c r="TUB132" s="43"/>
      <c r="TUC132" s="43"/>
      <c r="TUD132" s="43"/>
      <c r="TUE132" s="43"/>
      <c r="TUF132" s="43"/>
      <c r="TUG132" s="43"/>
      <c r="TUH132" s="43"/>
      <c r="TUI132" s="43"/>
      <c r="TUJ132" s="43"/>
      <c r="TUK132" s="43"/>
      <c r="TUL132" s="43"/>
      <c r="TUM132" s="43"/>
      <c r="TUN132" s="43"/>
      <c r="TUO132" s="43"/>
      <c r="TUP132" s="43"/>
      <c r="TUQ132" s="43"/>
      <c r="TUR132" s="43"/>
      <c r="TUS132" s="43"/>
      <c r="TUT132" s="43"/>
      <c r="TUU132" s="43"/>
      <c r="TUV132" s="43"/>
      <c r="TUW132" s="43"/>
      <c r="TUX132" s="43"/>
      <c r="TUY132" s="43"/>
      <c r="TUZ132" s="43"/>
      <c r="TVA132" s="43"/>
      <c r="TVB132" s="43"/>
      <c r="TVC132" s="43"/>
      <c r="TVD132" s="43"/>
      <c r="TVE132" s="43"/>
      <c r="TVF132" s="43"/>
      <c r="TVG132" s="43"/>
      <c r="TVH132" s="43"/>
      <c r="TVI132" s="43"/>
      <c r="TVJ132" s="43"/>
      <c r="TVK132" s="43"/>
      <c r="TVL132" s="43"/>
      <c r="TVM132" s="43"/>
      <c r="TVN132" s="43"/>
      <c r="TVO132" s="43"/>
      <c r="TVP132" s="43"/>
      <c r="TVQ132" s="43"/>
      <c r="TVR132" s="43"/>
      <c r="TVS132" s="43"/>
      <c r="TVT132" s="43"/>
      <c r="TVU132" s="43"/>
      <c r="TVV132" s="43"/>
      <c r="TVW132" s="43"/>
      <c r="TVX132" s="43"/>
      <c r="TVY132" s="43"/>
      <c r="TVZ132" s="43"/>
      <c r="TWA132" s="43"/>
      <c r="TWB132" s="43"/>
      <c r="TWC132" s="43"/>
      <c r="TWD132" s="43"/>
      <c r="TWE132" s="43"/>
      <c r="TWF132" s="43"/>
      <c r="TWG132" s="43"/>
      <c r="TWH132" s="43"/>
      <c r="TWI132" s="43"/>
      <c r="TWJ132" s="43"/>
      <c r="TWK132" s="43"/>
      <c r="TWL132" s="43"/>
      <c r="TWM132" s="43"/>
      <c r="TWN132" s="43"/>
      <c r="TWO132" s="43"/>
      <c r="TWP132" s="43"/>
      <c r="TWQ132" s="43"/>
      <c r="TWR132" s="43"/>
      <c r="TWS132" s="43"/>
      <c r="TWT132" s="43"/>
      <c r="TWU132" s="43"/>
      <c r="TWV132" s="43"/>
      <c r="TWW132" s="43"/>
      <c r="TWX132" s="43"/>
      <c r="TWY132" s="43"/>
      <c r="TWZ132" s="43"/>
      <c r="TXA132" s="43"/>
      <c r="TXB132" s="43"/>
      <c r="TXC132" s="43"/>
      <c r="TXD132" s="43"/>
      <c r="TXE132" s="43"/>
      <c r="TXF132" s="43"/>
      <c r="TXG132" s="43"/>
      <c r="TXH132" s="43"/>
      <c r="TXI132" s="43"/>
      <c r="TXJ132" s="43"/>
      <c r="TXK132" s="43"/>
      <c r="TXL132" s="43"/>
      <c r="TXM132" s="43"/>
      <c r="TXN132" s="43"/>
      <c r="TXO132" s="43"/>
      <c r="TXP132" s="43"/>
      <c r="TXQ132" s="43"/>
      <c r="TXR132" s="43"/>
      <c r="TXS132" s="43"/>
      <c r="TXT132" s="43"/>
      <c r="TXU132" s="43"/>
      <c r="TXV132" s="43"/>
      <c r="TXW132" s="43"/>
      <c r="TXX132" s="43"/>
      <c r="TXY132" s="43"/>
      <c r="TXZ132" s="43"/>
      <c r="TYA132" s="43"/>
      <c r="TYB132" s="43"/>
      <c r="TYC132" s="43"/>
      <c r="TYD132" s="43"/>
      <c r="TYE132" s="43"/>
      <c r="TYF132" s="43"/>
      <c r="TYG132" s="43"/>
      <c r="TYH132" s="43"/>
      <c r="TYI132" s="43"/>
      <c r="TYJ132" s="43"/>
      <c r="TYK132" s="43"/>
      <c r="TYL132" s="43"/>
      <c r="TYM132" s="43"/>
      <c r="TYN132" s="43"/>
      <c r="TYO132" s="43"/>
      <c r="TYP132" s="43"/>
      <c r="TYQ132" s="43"/>
      <c r="TYR132" s="43"/>
      <c r="TYS132" s="43"/>
      <c r="TYT132" s="43"/>
      <c r="TYU132" s="43"/>
      <c r="TYV132" s="43"/>
      <c r="TYW132" s="43"/>
      <c r="TYX132" s="43"/>
      <c r="TYY132" s="43"/>
      <c r="TYZ132" s="43"/>
      <c r="TZA132" s="43"/>
      <c r="TZB132" s="43"/>
      <c r="TZC132" s="43"/>
      <c r="TZD132" s="43"/>
      <c r="TZE132" s="43"/>
      <c r="TZF132" s="43"/>
      <c r="TZG132" s="43"/>
      <c r="TZH132" s="43"/>
      <c r="TZI132" s="43"/>
      <c r="TZJ132" s="43"/>
      <c r="TZK132" s="43"/>
      <c r="TZL132" s="43"/>
      <c r="TZM132" s="43"/>
      <c r="TZN132" s="43"/>
      <c r="TZO132" s="43"/>
      <c r="TZP132" s="43"/>
      <c r="TZQ132" s="43"/>
      <c r="TZR132" s="43"/>
      <c r="TZS132" s="43"/>
      <c r="TZT132" s="43"/>
      <c r="TZU132" s="43"/>
      <c r="TZV132" s="43"/>
      <c r="TZW132" s="43"/>
      <c r="TZX132" s="43"/>
      <c r="TZY132" s="43"/>
      <c r="TZZ132" s="43"/>
      <c r="UAA132" s="43"/>
      <c r="UAB132" s="43"/>
      <c r="UAC132" s="43"/>
      <c r="UAD132" s="43"/>
      <c r="UAE132" s="43"/>
      <c r="UAF132" s="43"/>
      <c r="UAG132" s="43"/>
      <c r="UAH132" s="43"/>
      <c r="UAI132" s="43"/>
      <c r="UAJ132" s="43"/>
      <c r="UAK132" s="43"/>
      <c r="UAL132" s="43"/>
      <c r="UAM132" s="43"/>
      <c r="UAN132" s="43"/>
      <c r="UAO132" s="43"/>
      <c r="UAP132" s="43"/>
      <c r="UAQ132" s="43"/>
      <c r="UAR132" s="43"/>
      <c r="UAS132" s="43"/>
      <c r="UAT132" s="43"/>
      <c r="UAU132" s="43"/>
      <c r="UAV132" s="43"/>
      <c r="UAW132" s="43"/>
      <c r="UAX132" s="43"/>
      <c r="UAY132" s="43"/>
      <c r="UAZ132" s="43"/>
      <c r="UBA132" s="43"/>
      <c r="UBB132" s="43"/>
      <c r="UBC132" s="43"/>
      <c r="UBD132" s="43"/>
      <c r="UBE132" s="43"/>
      <c r="UBF132" s="43"/>
      <c r="UBG132" s="43"/>
      <c r="UBH132" s="43"/>
      <c r="UBI132" s="43"/>
      <c r="UBJ132" s="43"/>
      <c r="UBK132" s="43"/>
      <c r="UBL132" s="43"/>
      <c r="UBM132" s="43"/>
      <c r="UBN132" s="43"/>
      <c r="UBO132" s="43"/>
      <c r="UBP132" s="43"/>
      <c r="UBQ132" s="43"/>
      <c r="UBR132" s="43"/>
      <c r="UBS132" s="43"/>
      <c r="UBT132" s="43"/>
      <c r="UBU132" s="43"/>
      <c r="UBV132" s="43"/>
      <c r="UBW132" s="43"/>
      <c r="UBX132" s="43"/>
      <c r="UBY132" s="43"/>
      <c r="UBZ132" s="43"/>
      <c r="UCA132" s="43"/>
      <c r="UCB132" s="43"/>
      <c r="UCC132" s="43"/>
      <c r="UCD132" s="43"/>
      <c r="UCE132" s="43"/>
      <c r="UCF132" s="43"/>
      <c r="UCG132" s="43"/>
      <c r="UCH132" s="43"/>
      <c r="UCI132" s="43"/>
      <c r="UCJ132" s="43"/>
      <c r="UCK132" s="43"/>
      <c r="UCL132" s="43"/>
      <c r="UCM132" s="43"/>
      <c r="UCN132" s="43"/>
      <c r="UCO132" s="43"/>
      <c r="UCP132" s="43"/>
      <c r="UCQ132" s="43"/>
      <c r="UCR132" s="43"/>
      <c r="UCS132" s="43"/>
      <c r="UCT132" s="43"/>
      <c r="UCU132" s="43"/>
      <c r="UCV132" s="43"/>
      <c r="UCW132" s="43"/>
      <c r="UCX132" s="43"/>
      <c r="UCY132" s="43"/>
      <c r="UCZ132" s="43"/>
      <c r="UDA132" s="43"/>
      <c r="UDB132" s="43"/>
      <c r="UDC132" s="43"/>
      <c r="UDD132" s="43"/>
      <c r="UDE132" s="43"/>
      <c r="UDF132" s="43"/>
      <c r="UDG132" s="43"/>
      <c r="UDH132" s="43"/>
      <c r="UDI132" s="43"/>
      <c r="UDJ132" s="43"/>
      <c r="UDK132" s="43"/>
      <c r="UDL132" s="43"/>
      <c r="UDM132" s="43"/>
      <c r="UDN132" s="43"/>
      <c r="UDO132" s="43"/>
      <c r="UDP132" s="43"/>
      <c r="UDQ132" s="43"/>
      <c r="UDR132" s="43"/>
      <c r="UDS132" s="43"/>
      <c r="UDT132" s="43"/>
      <c r="UDU132" s="43"/>
      <c r="UDV132" s="43"/>
      <c r="UDW132" s="43"/>
      <c r="UDX132" s="43"/>
      <c r="UDY132" s="43"/>
      <c r="UDZ132" s="43"/>
      <c r="UEA132" s="43"/>
      <c r="UEB132" s="43"/>
      <c r="UEC132" s="43"/>
      <c r="UED132" s="43"/>
      <c r="UEE132" s="43"/>
      <c r="UEF132" s="43"/>
      <c r="UEG132" s="43"/>
      <c r="UEH132" s="43"/>
      <c r="UEI132" s="43"/>
      <c r="UEJ132" s="43"/>
      <c r="UEK132" s="43"/>
      <c r="UEL132" s="43"/>
      <c r="UEM132" s="43"/>
      <c r="UEN132" s="43"/>
      <c r="UEO132" s="43"/>
      <c r="UEP132" s="43"/>
      <c r="UEQ132" s="43"/>
      <c r="UER132" s="43"/>
      <c r="UES132" s="43"/>
      <c r="UET132" s="43"/>
      <c r="UEU132" s="43"/>
      <c r="UEV132" s="43"/>
      <c r="UEW132" s="43"/>
      <c r="UEX132" s="43"/>
      <c r="UEY132" s="43"/>
      <c r="UEZ132" s="43"/>
      <c r="UFA132" s="43"/>
      <c r="UFB132" s="43"/>
      <c r="UFC132" s="43"/>
      <c r="UFD132" s="43"/>
      <c r="UFE132" s="43"/>
      <c r="UFF132" s="43"/>
      <c r="UFG132" s="43"/>
      <c r="UFH132" s="43"/>
      <c r="UFI132" s="43"/>
      <c r="UFJ132" s="43"/>
      <c r="UFK132" s="43"/>
      <c r="UFL132" s="43"/>
      <c r="UFM132" s="43"/>
      <c r="UFN132" s="43"/>
      <c r="UFO132" s="43"/>
      <c r="UFP132" s="43"/>
      <c r="UFQ132" s="43"/>
      <c r="UFR132" s="43"/>
      <c r="UFS132" s="43"/>
      <c r="UFT132" s="43"/>
      <c r="UFU132" s="43"/>
      <c r="UFV132" s="43"/>
      <c r="UFW132" s="43"/>
      <c r="UFX132" s="43"/>
      <c r="UFY132" s="43"/>
      <c r="UFZ132" s="43"/>
      <c r="UGA132" s="43"/>
      <c r="UGB132" s="43"/>
      <c r="UGC132" s="43"/>
      <c r="UGD132" s="43"/>
      <c r="UGE132" s="43"/>
      <c r="UGF132" s="43"/>
      <c r="UGG132" s="43"/>
      <c r="UGH132" s="43"/>
      <c r="UGI132" s="43"/>
      <c r="UGJ132" s="43"/>
      <c r="UGK132" s="43"/>
      <c r="UGL132" s="43"/>
      <c r="UGM132" s="43"/>
      <c r="UGN132" s="43"/>
      <c r="UGO132" s="43"/>
      <c r="UGP132" s="43"/>
      <c r="UGQ132" s="43"/>
      <c r="UGR132" s="43"/>
      <c r="UGS132" s="43"/>
      <c r="UGT132" s="43"/>
      <c r="UGU132" s="43"/>
      <c r="UGV132" s="43"/>
      <c r="UGW132" s="43"/>
      <c r="UGX132" s="43"/>
      <c r="UGY132" s="43"/>
      <c r="UGZ132" s="43"/>
      <c r="UHA132" s="43"/>
      <c r="UHB132" s="43"/>
      <c r="UHC132" s="43"/>
      <c r="UHD132" s="43"/>
      <c r="UHE132" s="43"/>
      <c r="UHF132" s="43"/>
      <c r="UHG132" s="43"/>
      <c r="UHH132" s="43"/>
      <c r="UHI132" s="43"/>
      <c r="UHJ132" s="43"/>
      <c r="UHK132" s="43"/>
      <c r="UHL132" s="43"/>
      <c r="UHM132" s="43"/>
      <c r="UHN132" s="43"/>
      <c r="UHO132" s="43"/>
      <c r="UHP132" s="43"/>
      <c r="UHQ132" s="43"/>
      <c r="UHR132" s="43"/>
      <c r="UHS132" s="43"/>
      <c r="UHT132" s="43"/>
      <c r="UHU132" s="43"/>
      <c r="UHV132" s="43"/>
      <c r="UHW132" s="43"/>
      <c r="UHX132" s="43"/>
      <c r="UHY132" s="43"/>
      <c r="UHZ132" s="43"/>
      <c r="UIA132" s="43"/>
      <c r="UIB132" s="43"/>
      <c r="UIC132" s="43"/>
      <c r="UID132" s="43"/>
      <c r="UIE132" s="43"/>
      <c r="UIF132" s="43"/>
      <c r="UIG132" s="43"/>
      <c r="UIH132" s="43"/>
      <c r="UII132" s="43"/>
      <c r="UIJ132" s="43"/>
      <c r="UIK132" s="43"/>
      <c r="UIL132" s="43"/>
      <c r="UIM132" s="43"/>
      <c r="UIN132" s="43"/>
      <c r="UIO132" s="43"/>
      <c r="UIP132" s="43"/>
      <c r="UIQ132" s="43"/>
      <c r="UIR132" s="43"/>
      <c r="UIS132" s="43"/>
      <c r="UIT132" s="43"/>
      <c r="UIU132" s="43"/>
      <c r="UIV132" s="43"/>
      <c r="UIW132" s="43"/>
      <c r="UIX132" s="43"/>
      <c r="UIY132" s="43"/>
      <c r="UIZ132" s="43"/>
      <c r="UJA132" s="43"/>
      <c r="UJB132" s="43"/>
      <c r="UJC132" s="43"/>
      <c r="UJD132" s="43"/>
      <c r="UJE132" s="43"/>
      <c r="UJF132" s="43"/>
      <c r="UJG132" s="43"/>
      <c r="UJH132" s="43"/>
      <c r="UJI132" s="43"/>
      <c r="UJJ132" s="43"/>
      <c r="UJK132" s="43"/>
      <c r="UJL132" s="43"/>
      <c r="UJM132" s="43"/>
      <c r="UJN132" s="43"/>
      <c r="UJO132" s="43"/>
      <c r="UJP132" s="43"/>
      <c r="UJQ132" s="43"/>
      <c r="UJR132" s="43"/>
      <c r="UJS132" s="43"/>
      <c r="UJT132" s="43"/>
      <c r="UJU132" s="43"/>
      <c r="UJV132" s="43"/>
      <c r="UJW132" s="43"/>
      <c r="UJX132" s="43"/>
      <c r="UJY132" s="43"/>
      <c r="UJZ132" s="43"/>
      <c r="UKA132" s="43"/>
      <c r="UKB132" s="43"/>
      <c r="UKC132" s="43"/>
      <c r="UKD132" s="43"/>
      <c r="UKE132" s="43"/>
      <c r="UKF132" s="43"/>
      <c r="UKG132" s="43"/>
      <c r="UKH132" s="43"/>
      <c r="UKI132" s="43"/>
      <c r="UKJ132" s="43"/>
      <c r="UKK132" s="43"/>
      <c r="UKL132" s="43"/>
      <c r="UKM132" s="43"/>
      <c r="UKN132" s="43"/>
      <c r="UKO132" s="43"/>
      <c r="UKP132" s="43"/>
      <c r="UKQ132" s="43"/>
      <c r="UKR132" s="43"/>
      <c r="UKS132" s="43"/>
      <c r="UKT132" s="43"/>
      <c r="UKU132" s="43"/>
      <c r="UKV132" s="43"/>
      <c r="UKW132" s="43"/>
      <c r="UKX132" s="43"/>
      <c r="UKY132" s="43"/>
      <c r="UKZ132" s="43"/>
      <c r="ULA132" s="43"/>
      <c r="ULB132" s="43"/>
      <c r="ULC132" s="43"/>
      <c r="ULD132" s="43"/>
      <c r="ULE132" s="43"/>
      <c r="ULF132" s="43"/>
      <c r="ULG132" s="43"/>
      <c r="ULH132" s="43"/>
      <c r="ULI132" s="43"/>
      <c r="ULJ132" s="43"/>
      <c r="ULK132" s="43"/>
      <c r="ULL132" s="43"/>
      <c r="ULM132" s="43"/>
      <c r="ULN132" s="43"/>
      <c r="ULO132" s="43"/>
      <c r="ULP132" s="43"/>
      <c r="ULQ132" s="43"/>
      <c r="ULR132" s="43"/>
      <c r="ULS132" s="43"/>
      <c r="ULT132" s="43"/>
      <c r="ULU132" s="43"/>
      <c r="ULV132" s="43"/>
      <c r="ULW132" s="43"/>
      <c r="ULX132" s="43"/>
      <c r="ULY132" s="43"/>
      <c r="ULZ132" s="43"/>
      <c r="UMA132" s="43"/>
      <c r="UMB132" s="43"/>
      <c r="UMC132" s="43"/>
      <c r="UMD132" s="43"/>
      <c r="UME132" s="43"/>
      <c r="UMF132" s="43"/>
      <c r="UMG132" s="43"/>
      <c r="UMH132" s="43"/>
      <c r="UMI132" s="43"/>
      <c r="UMJ132" s="43"/>
      <c r="UMK132" s="43"/>
      <c r="UML132" s="43"/>
      <c r="UMM132" s="43"/>
      <c r="UMN132" s="43"/>
      <c r="UMO132" s="43"/>
      <c r="UMP132" s="43"/>
      <c r="UMQ132" s="43"/>
      <c r="UMR132" s="43"/>
      <c r="UMS132" s="43"/>
      <c r="UMT132" s="43"/>
      <c r="UMU132" s="43"/>
      <c r="UMV132" s="43"/>
      <c r="UMW132" s="43"/>
      <c r="UMX132" s="43"/>
      <c r="UMY132" s="43"/>
      <c r="UMZ132" s="43"/>
      <c r="UNA132" s="43"/>
      <c r="UNB132" s="43"/>
      <c r="UNC132" s="43"/>
      <c r="UND132" s="43"/>
      <c r="UNE132" s="43"/>
      <c r="UNF132" s="43"/>
      <c r="UNG132" s="43"/>
      <c r="UNH132" s="43"/>
      <c r="UNI132" s="43"/>
      <c r="UNJ132" s="43"/>
      <c r="UNK132" s="43"/>
      <c r="UNL132" s="43"/>
      <c r="UNM132" s="43"/>
      <c r="UNN132" s="43"/>
      <c r="UNO132" s="43"/>
      <c r="UNP132" s="43"/>
      <c r="UNQ132" s="43"/>
      <c r="UNR132" s="43"/>
      <c r="UNS132" s="43"/>
      <c r="UNT132" s="43"/>
      <c r="UNU132" s="43"/>
      <c r="UNV132" s="43"/>
      <c r="UNW132" s="43"/>
      <c r="UNX132" s="43"/>
      <c r="UNY132" s="43"/>
      <c r="UNZ132" s="43"/>
      <c r="UOA132" s="43"/>
      <c r="UOB132" s="43"/>
      <c r="UOC132" s="43"/>
      <c r="UOD132" s="43"/>
      <c r="UOE132" s="43"/>
      <c r="UOF132" s="43"/>
      <c r="UOG132" s="43"/>
      <c r="UOH132" s="43"/>
      <c r="UOI132" s="43"/>
      <c r="UOJ132" s="43"/>
      <c r="UOK132" s="43"/>
      <c r="UOL132" s="43"/>
      <c r="UOM132" s="43"/>
      <c r="UON132" s="43"/>
      <c r="UOO132" s="43"/>
      <c r="UOP132" s="43"/>
      <c r="UOQ132" s="43"/>
      <c r="UOR132" s="43"/>
      <c r="UOS132" s="43"/>
      <c r="UOT132" s="43"/>
      <c r="UOU132" s="43"/>
      <c r="UOV132" s="43"/>
      <c r="UOW132" s="43"/>
      <c r="UOX132" s="43"/>
      <c r="UOY132" s="43"/>
      <c r="UOZ132" s="43"/>
      <c r="UPA132" s="43"/>
      <c r="UPB132" s="43"/>
      <c r="UPC132" s="43"/>
      <c r="UPD132" s="43"/>
      <c r="UPE132" s="43"/>
      <c r="UPF132" s="43"/>
      <c r="UPG132" s="43"/>
      <c r="UPH132" s="43"/>
      <c r="UPI132" s="43"/>
      <c r="UPJ132" s="43"/>
      <c r="UPK132" s="43"/>
      <c r="UPL132" s="43"/>
      <c r="UPM132" s="43"/>
      <c r="UPN132" s="43"/>
      <c r="UPO132" s="43"/>
      <c r="UPP132" s="43"/>
      <c r="UPQ132" s="43"/>
      <c r="UPR132" s="43"/>
      <c r="UPS132" s="43"/>
      <c r="UPT132" s="43"/>
      <c r="UPU132" s="43"/>
      <c r="UPV132" s="43"/>
      <c r="UPW132" s="43"/>
      <c r="UPX132" s="43"/>
      <c r="UPY132" s="43"/>
      <c r="UPZ132" s="43"/>
      <c r="UQA132" s="43"/>
      <c r="UQB132" s="43"/>
      <c r="UQC132" s="43"/>
      <c r="UQD132" s="43"/>
      <c r="UQE132" s="43"/>
      <c r="UQF132" s="43"/>
      <c r="UQG132" s="43"/>
      <c r="UQH132" s="43"/>
      <c r="UQI132" s="43"/>
      <c r="UQJ132" s="43"/>
      <c r="UQK132" s="43"/>
      <c r="UQL132" s="43"/>
      <c r="UQM132" s="43"/>
      <c r="UQN132" s="43"/>
      <c r="UQO132" s="43"/>
      <c r="UQP132" s="43"/>
      <c r="UQQ132" s="43"/>
      <c r="UQR132" s="43"/>
      <c r="UQS132" s="43"/>
      <c r="UQT132" s="43"/>
      <c r="UQU132" s="43"/>
      <c r="UQV132" s="43"/>
      <c r="UQW132" s="43"/>
      <c r="UQX132" s="43"/>
      <c r="UQY132" s="43"/>
      <c r="UQZ132" s="43"/>
      <c r="URA132" s="43"/>
      <c r="URB132" s="43"/>
      <c r="URC132" s="43"/>
      <c r="URD132" s="43"/>
      <c r="URE132" s="43"/>
      <c r="URF132" s="43"/>
      <c r="URG132" s="43"/>
      <c r="URH132" s="43"/>
      <c r="URI132" s="43"/>
      <c r="URJ132" s="43"/>
      <c r="URK132" s="43"/>
      <c r="URL132" s="43"/>
      <c r="URM132" s="43"/>
      <c r="URN132" s="43"/>
      <c r="URO132" s="43"/>
      <c r="URP132" s="43"/>
      <c r="URQ132" s="43"/>
      <c r="URR132" s="43"/>
      <c r="URS132" s="43"/>
      <c r="URT132" s="43"/>
      <c r="URU132" s="43"/>
      <c r="URV132" s="43"/>
      <c r="URW132" s="43"/>
      <c r="URX132" s="43"/>
      <c r="URY132" s="43"/>
      <c r="URZ132" s="43"/>
      <c r="USA132" s="43"/>
      <c r="USB132" s="43"/>
      <c r="USC132" s="43"/>
      <c r="USD132" s="43"/>
      <c r="USE132" s="43"/>
      <c r="USF132" s="43"/>
      <c r="USG132" s="43"/>
      <c r="USH132" s="43"/>
      <c r="USI132" s="43"/>
      <c r="USJ132" s="43"/>
      <c r="USK132" s="43"/>
      <c r="USL132" s="43"/>
      <c r="USM132" s="43"/>
      <c r="USN132" s="43"/>
      <c r="USO132" s="43"/>
      <c r="USP132" s="43"/>
      <c r="USQ132" s="43"/>
      <c r="USR132" s="43"/>
      <c r="USS132" s="43"/>
      <c r="UST132" s="43"/>
      <c r="USU132" s="43"/>
      <c r="USV132" s="43"/>
      <c r="USW132" s="43"/>
      <c r="USX132" s="43"/>
      <c r="USY132" s="43"/>
      <c r="USZ132" s="43"/>
      <c r="UTA132" s="43"/>
      <c r="UTB132" s="43"/>
      <c r="UTC132" s="43"/>
      <c r="UTD132" s="43"/>
      <c r="UTE132" s="43"/>
      <c r="UTF132" s="43"/>
      <c r="UTG132" s="43"/>
      <c r="UTH132" s="43"/>
      <c r="UTI132" s="43"/>
      <c r="UTJ132" s="43"/>
      <c r="UTK132" s="43"/>
      <c r="UTL132" s="43"/>
      <c r="UTM132" s="43"/>
      <c r="UTN132" s="43"/>
      <c r="UTO132" s="43"/>
      <c r="UTP132" s="43"/>
      <c r="UTQ132" s="43"/>
      <c r="UTR132" s="43"/>
      <c r="UTS132" s="43"/>
      <c r="UTT132" s="43"/>
      <c r="UTU132" s="43"/>
      <c r="UTV132" s="43"/>
      <c r="UTW132" s="43"/>
      <c r="UTX132" s="43"/>
      <c r="UTY132" s="43"/>
      <c r="UTZ132" s="43"/>
      <c r="UUA132" s="43"/>
      <c r="UUB132" s="43"/>
      <c r="UUC132" s="43"/>
      <c r="UUD132" s="43"/>
      <c r="UUE132" s="43"/>
      <c r="UUF132" s="43"/>
      <c r="UUG132" s="43"/>
      <c r="UUH132" s="43"/>
      <c r="UUI132" s="43"/>
      <c r="UUJ132" s="43"/>
      <c r="UUK132" s="43"/>
      <c r="UUL132" s="43"/>
      <c r="UUM132" s="43"/>
      <c r="UUN132" s="43"/>
      <c r="UUO132" s="43"/>
      <c r="UUP132" s="43"/>
      <c r="UUQ132" s="43"/>
      <c r="UUR132" s="43"/>
      <c r="UUS132" s="43"/>
      <c r="UUT132" s="43"/>
      <c r="UUU132" s="43"/>
      <c r="UUV132" s="43"/>
      <c r="UUW132" s="43"/>
      <c r="UUX132" s="43"/>
      <c r="UUY132" s="43"/>
      <c r="UUZ132" s="43"/>
      <c r="UVA132" s="43"/>
      <c r="UVB132" s="43"/>
      <c r="UVC132" s="43"/>
      <c r="UVD132" s="43"/>
      <c r="UVE132" s="43"/>
      <c r="UVF132" s="43"/>
      <c r="UVG132" s="43"/>
      <c r="UVH132" s="43"/>
      <c r="UVI132" s="43"/>
      <c r="UVJ132" s="43"/>
      <c r="UVK132" s="43"/>
      <c r="UVL132" s="43"/>
      <c r="UVM132" s="43"/>
      <c r="UVN132" s="43"/>
      <c r="UVO132" s="43"/>
      <c r="UVP132" s="43"/>
      <c r="UVQ132" s="43"/>
      <c r="UVR132" s="43"/>
      <c r="UVS132" s="43"/>
      <c r="UVT132" s="43"/>
      <c r="UVU132" s="43"/>
      <c r="UVV132" s="43"/>
      <c r="UVW132" s="43"/>
      <c r="UVX132" s="43"/>
      <c r="UVY132" s="43"/>
      <c r="UVZ132" s="43"/>
      <c r="UWA132" s="43"/>
      <c r="UWB132" s="43"/>
      <c r="UWC132" s="43"/>
      <c r="UWD132" s="43"/>
      <c r="UWE132" s="43"/>
      <c r="UWF132" s="43"/>
      <c r="UWG132" s="43"/>
      <c r="UWH132" s="43"/>
      <c r="UWI132" s="43"/>
      <c r="UWJ132" s="43"/>
      <c r="UWK132" s="43"/>
      <c r="UWL132" s="43"/>
      <c r="UWM132" s="43"/>
      <c r="UWN132" s="43"/>
      <c r="UWO132" s="43"/>
      <c r="UWP132" s="43"/>
      <c r="UWQ132" s="43"/>
      <c r="UWR132" s="43"/>
      <c r="UWS132" s="43"/>
      <c r="UWT132" s="43"/>
      <c r="UWU132" s="43"/>
      <c r="UWV132" s="43"/>
      <c r="UWW132" s="43"/>
      <c r="UWX132" s="43"/>
      <c r="UWY132" s="43"/>
      <c r="UWZ132" s="43"/>
      <c r="UXA132" s="43"/>
      <c r="UXB132" s="43"/>
      <c r="UXC132" s="43"/>
      <c r="UXD132" s="43"/>
      <c r="UXE132" s="43"/>
      <c r="UXF132" s="43"/>
      <c r="UXG132" s="43"/>
      <c r="UXH132" s="43"/>
      <c r="UXI132" s="43"/>
      <c r="UXJ132" s="43"/>
      <c r="UXK132" s="43"/>
      <c r="UXL132" s="43"/>
      <c r="UXM132" s="43"/>
      <c r="UXN132" s="43"/>
      <c r="UXO132" s="43"/>
      <c r="UXP132" s="43"/>
      <c r="UXQ132" s="43"/>
      <c r="UXR132" s="43"/>
      <c r="UXS132" s="43"/>
      <c r="UXT132" s="43"/>
      <c r="UXU132" s="43"/>
      <c r="UXV132" s="43"/>
      <c r="UXW132" s="43"/>
      <c r="UXX132" s="43"/>
      <c r="UXY132" s="43"/>
      <c r="UXZ132" s="43"/>
      <c r="UYA132" s="43"/>
      <c r="UYB132" s="43"/>
      <c r="UYC132" s="43"/>
      <c r="UYD132" s="43"/>
      <c r="UYE132" s="43"/>
      <c r="UYF132" s="43"/>
      <c r="UYG132" s="43"/>
      <c r="UYH132" s="43"/>
      <c r="UYI132" s="43"/>
      <c r="UYJ132" s="43"/>
      <c r="UYK132" s="43"/>
      <c r="UYL132" s="43"/>
      <c r="UYM132" s="43"/>
      <c r="UYN132" s="43"/>
      <c r="UYO132" s="43"/>
      <c r="UYP132" s="43"/>
      <c r="UYQ132" s="43"/>
      <c r="UYR132" s="43"/>
      <c r="UYS132" s="43"/>
      <c r="UYT132" s="43"/>
      <c r="UYU132" s="43"/>
      <c r="UYV132" s="43"/>
      <c r="UYW132" s="43"/>
      <c r="UYX132" s="43"/>
      <c r="UYY132" s="43"/>
      <c r="UYZ132" s="43"/>
      <c r="UZA132" s="43"/>
      <c r="UZB132" s="43"/>
      <c r="UZC132" s="43"/>
      <c r="UZD132" s="43"/>
      <c r="UZE132" s="43"/>
      <c r="UZF132" s="43"/>
      <c r="UZG132" s="43"/>
      <c r="UZH132" s="43"/>
      <c r="UZI132" s="43"/>
      <c r="UZJ132" s="43"/>
      <c r="UZK132" s="43"/>
      <c r="UZL132" s="43"/>
      <c r="UZM132" s="43"/>
      <c r="UZN132" s="43"/>
      <c r="UZO132" s="43"/>
      <c r="UZP132" s="43"/>
      <c r="UZQ132" s="43"/>
      <c r="UZR132" s="43"/>
      <c r="UZS132" s="43"/>
      <c r="UZT132" s="43"/>
      <c r="UZU132" s="43"/>
      <c r="UZV132" s="43"/>
      <c r="UZW132" s="43"/>
      <c r="UZX132" s="43"/>
      <c r="UZY132" s="43"/>
      <c r="UZZ132" s="43"/>
      <c r="VAA132" s="43"/>
      <c r="VAB132" s="43"/>
      <c r="VAC132" s="43"/>
      <c r="VAD132" s="43"/>
      <c r="VAE132" s="43"/>
      <c r="VAF132" s="43"/>
      <c r="VAG132" s="43"/>
      <c r="VAH132" s="43"/>
      <c r="VAI132" s="43"/>
      <c r="VAJ132" s="43"/>
      <c r="VAK132" s="43"/>
      <c r="VAL132" s="43"/>
      <c r="VAM132" s="43"/>
      <c r="VAN132" s="43"/>
      <c r="VAO132" s="43"/>
      <c r="VAP132" s="43"/>
      <c r="VAQ132" s="43"/>
      <c r="VAR132" s="43"/>
      <c r="VAS132" s="43"/>
      <c r="VAT132" s="43"/>
      <c r="VAU132" s="43"/>
      <c r="VAV132" s="43"/>
      <c r="VAW132" s="43"/>
      <c r="VAX132" s="43"/>
      <c r="VAY132" s="43"/>
      <c r="VAZ132" s="43"/>
      <c r="VBA132" s="43"/>
      <c r="VBB132" s="43"/>
      <c r="VBC132" s="43"/>
      <c r="VBD132" s="43"/>
      <c r="VBE132" s="43"/>
      <c r="VBF132" s="43"/>
      <c r="VBG132" s="43"/>
      <c r="VBH132" s="43"/>
      <c r="VBI132" s="43"/>
      <c r="VBJ132" s="43"/>
      <c r="VBK132" s="43"/>
      <c r="VBL132" s="43"/>
      <c r="VBM132" s="43"/>
      <c r="VBN132" s="43"/>
      <c r="VBO132" s="43"/>
      <c r="VBP132" s="43"/>
      <c r="VBQ132" s="43"/>
      <c r="VBR132" s="43"/>
      <c r="VBS132" s="43"/>
      <c r="VBT132" s="43"/>
      <c r="VBU132" s="43"/>
      <c r="VBV132" s="43"/>
      <c r="VBW132" s="43"/>
      <c r="VBX132" s="43"/>
      <c r="VBY132" s="43"/>
      <c r="VBZ132" s="43"/>
      <c r="VCA132" s="43"/>
      <c r="VCB132" s="43"/>
      <c r="VCC132" s="43"/>
      <c r="VCD132" s="43"/>
      <c r="VCE132" s="43"/>
      <c r="VCF132" s="43"/>
      <c r="VCG132" s="43"/>
      <c r="VCH132" s="43"/>
      <c r="VCI132" s="43"/>
      <c r="VCJ132" s="43"/>
      <c r="VCK132" s="43"/>
      <c r="VCL132" s="43"/>
      <c r="VCM132" s="43"/>
      <c r="VCN132" s="43"/>
      <c r="VCO132" s="43"/>
      <c r="VCP132" s="43"/>
      <c r="VCQ132" s="43"/>
      <c r="VCR132" s="43"/>
      <c r="VCS132" s="43"/>
      <c r="VCT132" s="43"/>
      <c r="VCU132" s="43"/>
      <c r="VCV132" s="43"/>
      <c r="VCW132" s="43"/>
      <c r="VCX132" s="43"/>
      <c r="VCY132" s="43"/>
      <c r="VCZ132" s="43"/>
      <c r="VDA132" s="43"/>
      <c r="VDB132" s="43"/>
      <c r="VDC132" s="43"/>
      <c r="VDD132" s="43"/>
      <c r="VDE132" s="43"/>
      <c r="VDF132" s="43"/>
      <c r="VDG132" s="43"/>
      <c r="VDH132" s="43"/>
      <c r="VDI132" s="43"/>
      <c r="VDJ132" s="43"/>
      <c r="VDK132" s="43"/>
      <c r="VDL132" s="43"/>
      <c r="VDM132" s="43"/>
      <c r="VDN132" s="43"/>
      <c r="VDO132" s="43"/>
      <c r="VDP132" s="43"/>
      <c r="VDQ132" s="43"/>
      <c r="VDR132" s="43"/>
      <c r="VDS132" s="43"/>
      <c r="VDT132" s="43"/>
      <c r="VDU132" s="43"/>
      <c r="VDV132" s="43"/>
      <c r="VDW132" s="43"/>
      <c r="VDX132" s="43"/>
      <c r="VDY132" s="43"/>
      <c r="VDZ132" s="43"/>
      <c r="VEA132" s="43"/>
      <c r="VEB132" s="43"/>
      <c r="VEC132" s="43"/>
      <c r="VED132" s="43"/>
      <c r="VEE132" s="43"/>
      <c r="VEF132" s="43"/>
      <c r="VEG132" s="43"/>
      <c r="VEH132" s="43"/>
      <c r="VEI132" s="43"/>
      <c r="VEJ132" s="43"/>
      <c r="VEK132" s="43"/>
      <c r="VEL132" s="43"/>
      <c r="VEM132" s="43"/>
      <c r="VEN132" s="43"/>
      <c r="VEO132" s="43"/>
      <c r="VEP132" s="43"/>
      <c r="VEQ132" s="43"/>
      <c r="VER132" s="43"/>
      <c r="VES132" s="43"/>
      <c r="VET132" s="43"/>
      <c r="VEU132" s="43"/>
      <c r="VEV132" s="43"/>
      <c r="VEW132" s="43"/>
      <c r="VEX132" s="43"/>
      <c r="VEY132" s="43"/>
      <c r="VEZ132" s="43"/>
      <c r="VFA132" s="43"/>
      <c r="VFB132" s="43"/>
      <c r="VFC132" s="43"/>
      <c r="VFD132" s="43"/>
      <c r="VFE132" s="43"/>
      <c r="VFF132" s="43"/>
      <c r="VFG132" s="43"/>
      <c r="VFH132" s="43"/>
      <c r="VFI132" s="43"/>
      <c r="VFJ132" s="43"/>
      <c r="VFK132" s="43"/>
      <c r="VFL132" s="43"/>
      <c r="VFM132" s="43"/>
      <c r="VFN132" s="43"/>
      <c r="VFO132" s="43"/>
      <c r="VFP132" s="43"/>
      <c r="VFQ132" s="43"/>
      <c r="VFR132" s="43"/>
      <c r="VFS132" s="43"/>
      <c r="VFT132" s="43"/>
      <c r="VFU132" s="43"/>
      <c r="VFV132" s="43"/>
      <c r="VFW132" s="43"/>
      <c r="VFX132" s="43"/>
      <c r="VFY132" s="43"/>
      <c r="VFZ132" s="43"/>
      <c r="VGA132" s="43"/>
      <c r="VGB132" s="43"/>
      <c r="VGC132" s="43"/>
      <c r="VGD132" s="43"/>
      <c r="VGE132" s="43"/>
      <c r="VGF132" s="43"/>
      <c r="VGG132" s="43"/>
      <c r="VGH132" s="43"/>
      <c r="VGI132" s="43"/>
      <c r="VGJ132" s="43"/>
      <c r="VGK132" s="43"/>
      <c r="VGL132" s="43"/>
      <c r="VGM132" s="43"/>
      <c r="VGN132" s="43"/>
      <c r="VGO132" s="43"/>
      <c r="VGP132" s="43"/>
      <c r="VGQ132" s="43"/>
      <c r="VGR132" s="43"/>
      <c r="VGS132" s="43"/>
      <c r="VGT132" s="43"/>
      <c r="VGU132" s="43"/>
      <c r="VGV132" s="43"/>
      <c r="VGW132" s="43"/>
      <c r="VGX132" s="43"/>
      <c r="VGY132" s="43"/>
      <c r="VGZ132" s="43"/>
      <c r="VHA132" s="43"/>
      <c r="VHB132" s="43"/>
      <c r="VHC132" s="43"/>
      <c r="VHD132" s="43"/>
      <c r="VHE132" s="43"/>
      <c r="VHF132" s="43"/>
      <c r="VHG132" s="43"/>
      <c r="VHH132" s="43"/>
      <c r="VHI132" s="43"/>
      <c r="VHJ132" s="43"/>
      <c r="VHK132" s="43"/>
      <c r="VHL132" s="43"/>
      <c r="VHM132" s="43"/>
      <c r="VHN132" s="43"/>
      <c r="VHO132" s="43"/>
      <c r="VHP132" s="43"/>
      <c r="VHQ132" s="43"/>
      <c r="VHR132" s="43"/>
      <c r="VHS132" s="43"/>
      <c r="VHT132" s="43"/>
      <c r="VHU132" s="43"/>
      <c r="VHV132" s="43"/>
      <c r="VHW132" s="43"/>
      <c r="VHX132" s="43"/>
      <c r="VHY132" s="43"/>
      <c r="VHZ132" s="43"/>
      <c r="VIA132" s="43"/>
      <c r="VIB132" s="43"/>
      <c r="VIC132" s="43"/>
      <c r="VID132" s="43"/>
      <c r="VIE132" s="43"/>
      <c r="VIF132" s="43"/>
      <c r="VIG132" s="43"/>
      <c r="VIH132" s="43"/>
      <c r="VII132" s="43"/>
      <c r="VIJ132" s="43"/>
      <c r="VIK132" s="43"/>
      <c r="VIL132" s="43"/>
      <c r="VIM132" s="43"/>
      <c r="VIN132" s="43"/>
      <c r="VIO132" s="43"/>
      <c r="VIP132" s="43"/>
      <c r="VIQ132" s="43"/>
      <c r="VIR132" s="43"/>
      <c r="VIS132" s="43"/>
      <c r="VIT132" s="43"/>
      <c r="VIU132" s="43"/>
      <c r="VIV132" s="43"/>
      <c r="VIW132" s="43"/>
      <c r="VIX132" s="43"/>
      <c r="VIY132" s="43"/>
      <c r="VIZ132" s="43"/>
      <c r="VJA132" s="43"/>
      <c r="VJB132" s="43"/>
      <c r="VJC132" s="43"/>
      <c r="VJD132" s="43"/>
      <c r="VJE132" s="43"/>
      <c r="VJF132" s="43"/>
      <c r="VJG132" s="43"/>
      <c r="VJH132" s="43"/>
      <c r="VJI132" s="43"/>
      <c r="VJJ132" s="43"/>
      <c r="VJK132" s="43"/>
      <c r="VJL132" s="43"/>
      <c r="VJM132" s="43"/>
      <c r="VJN132" s="43"/>
      <c r="VJO132" s="43"/>
      <c r="VJP132" s="43"/>
      <c r="VJQ132" s="43"/>
      <c r="VJR132" s="43"/>
      <c r="VJS132" s="43"/>
      <c r="VJT132" s="43"/>
      <c r="VJU132" s="43"/>
      <c r="VJV132" s="43"/>
      <c r="VJW132" s="43"/>
      <c r="VJX132" s="43"/>
      <c r="VJY132" s="43"/>
      <c r="VJZ132" s="43"/>
      <c r="VKA132" s="43"/>
      <c r="VKB132" s="43"/>
      <c r="VKC132" s="43"/>
      <c r="VKD132" s="43"/>
      <c r="VKE132" s="43"/>
      <c r="VKF132" s="43"/>
      <c r="VKG132" s="43"/>
      <c r="VKH132" s="43"/>
      <c r="VKI132" s="43"/>
      <c r="VKJ132" s="43"/>
      <c r="VKK132" s="43"/>
      <c r="VKL132" s="43"/>
      <c r="VKM132" s="43"/>
      <c r="VKN132" s="43"/>
      <c r="VKO132" s="43"/>
      <c r="VKP132" s="43"/>
      <c r="VKQ132" s="43"/>
      <c r="VKR132" s="43"/>
      <c r="VKS132" s="43"/>
      <c r="VKT132" s="43"/>
      <c r="VKU132" s="43"/>
      <c r="VKV132" s="43"/>
      <c r="VKW132" s="43"/>
      <c r="VKX132" s="43"/>
      <c r="VKY132" s="43"/>
      <c r="VKZ132" s="43"/>
      <c r="VLA132" s="43"/>
      <c r="VLB132" s="43"/>
      <c r="VLC132" s="43"/>
      <c r="VLD132" s="43"/>
      <c r="VLE132" s="43"/>
      <c r="VLF132" s="43"/>
      <c r="VLG132" s="43"/>
      <c r="VLH132" s="43"/>
      <c r="VLI132" s="43"/>
      <c r="VLJ132" s="43"/>
      <c r="VLK132" s="43"/>
      <c r="VLL132" s="43"/>
      <c r="VLM132" s="43"/>
      <c r="VLN132" s="43"/>
      <c r="VLO132" s="43"/>
      <c r="VLP132" s="43"/>
      <c r="VLQ132" s="43"/>
      <c r="VLR132" s="43"/>
      <c r="VLS132" s="43"/>
      <c r="VLT132" s="43"/>
      <c r="VLU132" s="43"/>
      <c r="VLV132" s="43"/>
      <c r="VLW132" s="43"/>
      <c r="VLX132" s="43"/>
      <c r="VLY132" s="43"/>
      <c r="VLZ132" s="43"/>
      <c r="VMA132" s="43"/>
      <c r="VMB132" s="43"/>
      <c r="VMC132" s="43"/>
      <c r="VMD132" s="43"/>
      <c r="VME132" s="43"/>
      <c r="VMF132" s="43"/>
      <c r="VMG132" s="43"/>
      <c r="VMH132" s="43"/>
      <c r="VMI132" s="43"/>
      <c r="VMJ132" s="43"/>
      <c r="VMK132" s="43"/>
      <c r="VML132" s="43"/>
      <c r="VMM132" s="43"/>
      <c r="VMN132" s="43"/>
      <c r="VMO132" s="43"/>
      <c r="VMP132" s="43"/>
      <c r="VMQ132" s="43"/>
      <c r="VMR132" s="43"/>
      <c r="VMS132" s="43"/>
      <c r="VMT132" s="43"/>
      <c r="VMU132" s="43"/>
      <c r="VMV132" s="43"/>
      <c r="VMW132" s="43"/>
      <c r="VMX132" s="43"/>
      <c r="VMY132" s="43"/>
      <c r="VMZ132" s="43"/>
      <c r="VNA132" s="43"/>
      <c r="VNB132" s="43"/>
      <c r="VNC132" s="43"/>
      <c r="VND132" s="43"/>
      <c r="VNE132" s="43"/>
      <c r="VNF132" s="43"/>
      <c r="VNG132" s="43"/>
      <c r="VNH132" s="43"/>
      <c r="VNI132" s="43"/>
      <c r="VNJ132" s="43"/>
      <c r="VNK132" s="43"/>
      <c r="VNL132" s="43"/>
      <c r="VNM132" s="43"/>
      <c r="VNN132" s="43"/>
      <c r="VNO132" s="43"/>
      <c r="VNP132" s="43"/>
      <c r="VNQ132" s="43"/>
      <c r="VNR132" s="43"/>
      <c r="VNS132" s="43"/>
      <c r="VNT132" s="43"/>
      <c r="VNU132" s="43"/>
      <c r="VNV132" s="43"/>
      <c r="VNW132" s="43"/>
      <c r="VNX132" s="43"/>
      <c r="VNY132" s="43"/>
      <c r="VNZ132" s="43"/>
      <c r="VOA132" s="43"/>
      <c r="VOB132" s="43"/>
      <c r="VOC132" s="43"/>
      <c r="VOD132" s="43"/>
      <c r="VOE132" s="43"/>
      <c r="VOF132" s="43"/>
      <c r="VOG132" s="43"/>
      <c r="VOH132" s="43"/>
      <c r="VOI132" s="43"/>
      <c r="VOJ132" s="43"/>
      <c r="VOK132" s="43"/>
      <c r="VOL132" s="43"/>
      <c r="VOM132" s="43"/>
      <c r="VON132" s="43"/>
      <c r="VOO132" s="43"/>
      <c r="VOP132" s="43"/>
      <c r="VOQ132" s="43"/>
      <c r="VOR132" s="43"/>
      <c r="VOS132" s="43"/>
      <c r="VOT132" s="43"/>
      <c r="VOU132" s="43"/>
      <c r="VOV132" s="43"/>
      <c r="VOW132" s="43"/>
      <c r="VOX132" s="43"/>
      <c r="VOY132" s="43"/>
      <c r="VOZ132" s="43"/>
      <c r="VPA132" s="43"/>
      <c r="VPB132" s="43"/>
      <c r="VPC132" s="43"/>
      <c r="VPD132" s="43"/>
      <c r="VPE132" s="43"/>
      <c r="VPF132" s="43"/>
      <c r="VPG132" s="43"/>
      <c r="VPH132" s="43"/>
      <c r="VPI132" s="43"/>
      <c r="VPJ132" s="43"/>
      <c r="VPK132" s="43"/>
      <c r="VPL132" s="43"/>
      <c r="VPM132" s="43"/>
      <c r="VPN132" s="43"/>
      <c r="VPO132" s="43"/>
      <c r="VPP132" s="43"/>
      <c r="VPQ132" s="43"/>
      <c r="VPR132" s="43"/>
      <c r="VPS132" s="43"/>
      <c r="VPT132" s="43"/>
      <c r="VPU132" s="43"/>
      <c r="VPV132" s="43"/>
      <c r="VPW132" s="43"/>
      <c r="VPX132" s="43"/>
      <c r="VPY132" s="43"/>
      <c r="VPZ132" s="43"/>
      <c r="VQA132" s="43"/>
      <c r="VQB132" s="43"/>
      <c r="VQC132" s="43"/>
      <c r="VQD132" s="43"/>
      <c r="VQE132" s="43"/>
      <c r="VQF132" s="43"/>
      <c r="VQG132" s="43"/>
      <c r="VQH132" s="43"/>
      <c r="VQI132" s="43"/>
      <c r="VQJ132" s="43"/>
      <c r="VQK132" s="43"/>
      <c r="VQL132" s="43"/>
      <c r="VQM132" s="43"/>
      <c r="VQN132" s="43"/>
      <c r="VQO132" s="43"/>
      <c r="VQP132" s="43"/>
      <c r="VQQ132" s="43"/>
      <c r="VQR132" s="43"/>
      <c r="VQS132" s="43"/>
      <c r="VQT132" s="43"/>
      <c r="VQU132" s="43"/>
      <c r="VQV132" s="43"/>
      <c r="VQW132" s="43"/>
      <c r="VQX132" s="43"/>
      <c r="VQY132" s="43"/>
      <c r="VQZ132" s="43"/>
      <c r="VRA132" s="43"/>
      <c r="VRB132" s="43"/>
      <c r="VRC132" s="43"/>
      <c r="VRD132" s="43"/>
      <c r="VRE132" s="43"/>
      <c r="VRF132" s="43"/>
      <c r="VRG132" s="43"/>
      <c r="VRH132" s="43"/>
      <c r="VRI132" s="43"/>
      <c r="VRJ132" s="43"/>
      <c r="VRK132" s="43"/>
      <c r="VRL132" s="43"/>
      <c r="VRM132" s="43"/>
      <c r="VRN132" s="43"/>
      <c r="VRO132" s="43"/>
      <c r="VRP132" s="43"/>
      <c r="VRQ132" s="43"/>
      <c r="VRR132" s="43"/>
      <c r="VRS132" s="43"/>
      <c r="VRT132" s="43"/>
      <c r="VRU132" s="43"/>
      <c r="VRV132" s="43"/>
      <c r="VRW132" s="43"/>
      <c r="VRX132" s="43"/>
      <c r="VRY132" s="43"/>
      <c r="VRZ132" s="43"/>
      <c r="VSA132" s="43"/>
      <c r="VSB132" s="43"/>
      <c r="VSC132" s="43"/>
      <c r="VSD132" s="43"/>
      <c r="VSE132" s="43"/>
      <c r="VSF132" s="43"/>
      <c r="VSG132" s="43"/>
      <c r="VSH132" s="43"/>
      <c r="VSI132" s="43"/>
      <c r="VSJ132" s="43"/>
      <c r="VSK132" s="43"/>
      <c r="VSL132" s="43"/>
      <c r="VSM132" s="43"/>
      <c r="VSN132" s="43"/>
      <c r="VSO132" s="43"/>
      <c r="VSP132" s="43"/>
      <c r="VSQ132" s="43"/>
      <c r="VSR132" s="43"/>
      <c r="VSS132" s="43"/>
      <c r="VST132" s="43"/>
      <c r="VSU132" s="43"/>
      <c r="VSV132" s="43"/>
      <c r="VSW132" s="43"/>
      <c r="VSX132" s="43"/>
      <c r="VSY132" s="43"/>
      <c r="VSZ132" s="43"/>
      <c r="VTA132" s="43"/>
      <c r="VTB132" s="43"/>
      <c r="VTC132" s="43"/>
      <c r="VTD132" s="43"/>
      <c r="VTE132" s="43"/>
      <c r="VTF132" s="43"/>
      <c r="VTG132" s="43"/>
      <c r="VTH132" s="43"/>
      <c r="VTI132" s="43"/>
      <c r="VTJ132" s="43"/>
      <c r="VTK132" s="43"/>
      <c r="VTL132" s="43"/>
      <c r="VTM132" s="43"/>
      <c r="VTN132" s="43"/>
      <c r="VTO132" s="43"/>
      <c r="VTP132" s="43"/>
      <c r="VTQ132" s="43"/>
      <c r="VTR132" s="43"/>
      <c r="VTS132" s="43"/>
      <c r="VTT132" s="43"/>
      <c r="VTU132" s="43"/>
      <c r="VTV132" s="43"/>
      <c r="VTW132" s="43"/>
      <c r="VTX132" s="43"/>
      <c r="VTY132" s="43"/>
      <c r="VTZ132" s="43"/>
      <c r="VUA132" s="43"/>
      <c r="VUB132" s="43"/>
      <c r="VUC132" s="43"/>
      <c r="VUD132" s="43"/>
      <c r="VUE132" s="43"/>
      <c r="VUF132" s="43"/>
      <c r="VUG132" s="43"/>
      <c r="VUH132" s="43"/>
      <c r="VUI132" s="43"/>
      <c r="VUJ132" s="43"/>
      <c r="VUK132" s="43"/>
      <c r="VUL132" s="43"/>
      <c r="VUM132" s="43"/>
      <c r="VUN132" s="43"/>
      <c r="VUO132" s="43"/>
      <c r="VUP132" s="43"/>
      <c r="VUQ132" s="43"/>
      <c r="VUR132" s="43"/>
      <c r="VUS132" s="43"/>
      <c r="VUT132" s="43"/>
      <c r="VUU132" s="43"/>
      <c r="VUV132" s="43"/>
      <c r="VUW132" s="43"/>
      <c r="VUX132" s="43"/>
      <c r="VUY132" s="43"/>
      <c r="VUZ132" s="43"/>
      <c r="VVA132" s="43"/>
      <c r="VVB132" s="43"/>
      <c r="VVC132" s="43"/>
      <c r="VVD132" s="43"/>
      <c r="VVE132" s="43"/>
      <c r="VVF132" s="43"/>
      <c r="VVG132" s="43"/>
      <c r="VVH132" s="43"/>
      <c r="VVI132" s="43"/>
      <c r="VVJ132" s="43"/>
      <c r="VVK132" s="43"/>
      <c r="VVL132" s="43"/>
      <c r="VVM132" s="43"/>
      <c r="VVN132" s="43"/>
      <c r="VVO132" s="43"/>
      <c r="VVP132" s="43"/>
      <c r="VVQ132" s="43"/>
      <c r="VVR132" s="43"/>
      <c r="VVS132" s="43"/>
      <c r="VVT132" s="43"/>
      <c r="VVU132" s="43"/>
      <c r="VVV132" s="43"/>
      <c r="VVW132" s="43"/>
      <c r="VVX132" s="43"/>
      <c r="VVY132" s="43"/>
      <c r="VVZ132" s="43"/>
      <c r="VWA132" s="43"/>
      <c r="VWB132" s="43"/>
      <c r="VWC132" s="43"/>
      <c r="VWD132" s="43"/>
      <c r="VWE132" s="43"/>
      <c r="VWF132" s="43"/>
      <c r="VWG132" s="43"/>
      <c r="VWH132" s="43"/>
      <c r="VWI132" s="43"/>
      <c r="VWJ132" s="43"/>
      <c r="VWK132" s="43"/>
      <c r="VWL132" s="43"/>
      <c r="VWM132" s="43"/>
      <c r="VWN132" s="43"/>
      <c r="VWO132" s="43"/>
      <c r="VWP132" s="43"/>
      <c r="VWQ132" s="43"/>
      <c r="VWR132" s="43"/>
      <c r="VWS132" s="43"/>
      <c r="VWT132" s="43"/>
      <c r="VWU132" s="43"/>
      <c r="VWV132" s="43"/>
      <c r="VWW132" s="43"/>
      <c r="VWX132" s="43"/>
      <c r="VWY132" s="43"/>
      <c r="VWZ132" s="43"/>
      <c r="VXA132" s="43"/>
      <c r="VXB132" s="43"/>
      <c r="VXC132" s="43"/>
      <c r="VXD132" s="43"/>
      <c r="VXE132" s="43"/>
      <c r="VXF132" s="43"/>
      <c r="VXG132" s="43"/>
      <c r="VXH132" s="43"/>
      <c r="VXI132" s="43"/>
      <c r="VXJ132" s="43"/>
      <c r="VXK132" s="43"/>
      <c r="VXL132" s="43"/>
      <c r="VXM132" s="43"/>
      <c r="VXN132" s="43"/>
      <c r="VXO132" s="43"/>
      <c r="VXP132" s="43"/>
      <c r="VXQ132" s="43"/>
      <c r="VXR132" s="43"/>
      <c r="VXS132" s="43"/>
      <c r="VXT132" s="43"/>
      <c r="VXU132" s="43"/>
      <c r="VXV132" s="43"/>
      <c r="VXW132" s="43"/>
      <c r="VXX132" s="43"/>
      <c r="VXY132" s="43"/>
      <c r="VXZ132" s="43"/>
      <c r="VYA132" s="43"/>
      <c r="VYB132" s="43"/>
      <c r="VYC132" s="43"/>
      <c r="VYD132" s="43"/>
      <c r="VYE132" s="43"/>
      <c r="VYF132" s="43"/>
      <c r="VYG132" s="43"/>
      <c r="VYH132" s="43"/>
      <c r="VYI132" s="43"/>
      <c r="VYJ132" s="43"/>
      <c r="VYK132" s="43"/>
      <c r="VYL132" s="43"/>
      <c r="VYM132" s="43"/>
      <c r="VYN132" s="43"/>
      <c r="VYO132" s="43"/>
      <c r="VYP132" s="43"/>
      <c r="VYQ132" s="43"/>
      <c r="VYR132" s="43"/>
      <c r="VYS132" s="43"/>
      <c r="VYT132" s="43"/>
      <c r="VYU132" s="43"/>
      <c r="VYV132" s="43"/>
      <c r="VYW132" s="43"/>
      <c r="VYX132" s="43"/>
      <c r="VYY132" s="43"/>
      <c r="VYZ132" s="43"/>
      <c r="VZA132" s="43"/>
      <c r="VZB132" s="43"/>
      <c r="VZC132" s="43"/>
      <c r="VZD132" s="43"/>
      <c r="VZE132" s="43"/>
      <c r="VZF132" s="43"/>
      <c r="VZG132" s="43"/>
      <c r="VZH132" s="43"/>
      <c r="VZI132" s="43"/>
      <c r="VZJ132" s="43"/>
      <c r="VZK132" s="43"/>
      <c r="VZL132" s="43"/>
      <c r="VZM132" s="43"/>
      <c r="VZN132" s="43"/>
      <c r="VZO132" s="43"/>
      <c r="VZP132" s="43"/>
      <c r="VZQ132" s="43"/>
      <c r="VZR132" s="43"/>
      <c r="VZS132" s="43"/>
      <c r="VZT132" s="43"/>
      <c r="VZU132" s="43"/>
      <c r="VZV132" s="43"/>
      <c r="VZW132" s="43"/>
      <c r="VZX132" s="43"/>
      <c r="VZY132" s="43"/>
      <c r="VZZ132" s="43"/>
      <c r="WAA132" s="43"/>
      <c r="WAB132" s="43"/>
      <c r="WAC132" s="43"/>
      <c r="WAD132" s="43"/>
      <c r="WAE132" s="43"/>
      <c r="WAF132" s="43"/>
      <c r="WAG132" s="43"/>
      <c r="WAH132" s="43"/>
      <c r="WAI132" s="43"/>
      <c r="WAJ132" s="43"/>
      <c r="WAK132" s="43"/>
      <c r="WAL132" s="43"/>
      <c r="WAM132" s="43"/>
      <c r="WAN132" s="43"/>
      <c r="WAO132" s="43"/>
      <c r="WAP132" s="43"/>
      <c r="WAQ132" s="43"/>
      <c r="WAR132" s="43"/>
      <c r="WAS132" s="43"/>
      <c r="WAT132" s="43"/>
      <c r="WAU132" s="43"/>
      <c r="WAV132" s="43"/>
      <c r="WAW132" s="43"/>
      <c r="WAX132" s="43"/>
      <c r="WAY132" s="43"/>
      <c r="WAZ132" s="43"/>
      <c r="WBA132" s="43"/>
      <c r="WBB132" s="43"/>
      <c r="WBC132" s="43"/>
      <c r="WBD132" s="43"/>
      <c r="WBE132" s="43"/>
      <c r="WBF132" s="43"/>
      <c r="WBG132" s="43"/>
      <c r="WBH132" s="43"/>
      <c r="WBI132" s="43"/>
      <c r="WBJ132" s="43"/>
      <c r="WBK132" s="43"/>
      <c r="WBL132" s="43"/>
      <c r="WBM132" s="43"/>
      <c r="WBN132" s="43"/>
      <c r="WBO132" s="43"/>
      <c r="WBP132" s="43"/>
      <c r="WBQ132" s="43"/>
      <c r="WBR132" s="43"/>
      <c r="WBS132" s="43"/>
      <c r="WBT132" s="43"/>
      <c r="WBU132" s="43"/>
      <c r="WBV132" s="43"/>
      <c r="WBW132" s="43"/>
      <c r="WBX132" s="43"/>
      <c r="WBY132" s="43"/>
      <c r="WBZ132" s="43"/>
      <c r="WCA132" s="43"/>
      <c r="WCB132" s="43"/>
      <c r="WCC132" s="43"/>
      <c r="WCD132" s="43"/>
      <c r="WCE132" s="43"/>
      <c r="WCF132" s="43"/>
      <c r="WCG132" s="43"/>
      <c r="WCH132" s="43"/>
      <c r="WCI132" s="43"/>
      <c r="WCJ132" s="43"/>
      <c r="WCK132" s="43"/>
      <c r="WCL132" s="43"/>
      <c r="WCM132" s="43"/>
      <c r="WCN132" s="43"/>
      <c r="WCO132" s="43"/>
      <c r="WCP132" s="43"/>
      <c r="WCQ132" s="43"/>
      <c r="WCR132" s="43"/>
      <c r="WCS132" s="43"/>
      <c r="WCT132" s="43"/>
      <c r="WCU132" s="43"/>
      <c r="WCV132" s="43"/>
      <c r="WCW132" s="43"/>
      <c r="WCX132" s="43"/>
      <c r="WCY132" s="43"/>
      <c r="WCZ132" s="43"/>
      <c r="WDA132" s="43"/>
      <c r="WDB132" s="43"/>
      <c r="WDC132" s="43"/>
      <c r="WDD132" s="43"/>
      <c r="WDE132" s="43"/>
      <c r="WDF132" s="43"/>
      <c r="WDG132" s="43"/>
      <c r="WDH132" s="43"/>
      <c r="WDI132" s="43"/>
      <c r="WDJ132" s="43"/>
      <c r="WDK132" s="43"/>
      <c r="WDL132" s="43"/>
      <c r="WDM132" s="43"/>
      <c r="WDN132" s="43"/>
      <c r="WDO132" s="43"/>
      <c r="WDP132" s="43"/>
      <c r="WDQ132" s="43"/>
      <c r="WDR132" s="43"/>
      <c r="WDS132" s="43"/>
      <c r="WDT132" s="43"/>
      <c r="WDU132" s="43"/>
      <c r="WDV132" s="43"/>
      <c r="WDW132" s="43"/>
      <c r="WDX132" s="43"/>
      <c r="WDY132" s="43"/>
      <c r="WDZ132" s="43"/>
      <c r="WEA132" s="43"/>
      <c r="WEB132" s="43"/>
      <c r="WEC132" s="43"/>
      <c r="WED132" s="43"/>
      <c r="WEE132" s="43"/>
      <c r="WEF132" s="43"/>
      <c r="WEG132" s="43"/>
      <c r="WEH132" s="43"/>
      <c r="WEI132" s="43"/>
      <c r="WEJ132" s="43"/>
      <c r="WEK132" s="43"/>
      <c r="WEL132" s="43"/>
      <c r="WEM132" s="43"/>
      <c r="WEN132" s="43"/>
      <c r="WEO132" s="43"/>
      <c r="WEP132" s="43"/>
      <c r="WEQ132" s="43"/>
      <c r="WER132" s="43"/>
      <c r="WES132" s="43"/>
      <c r="WET132" s="43"/>
      <c r="WEU132" s="43"/>
      <c r="WEV132" s="43"/>
      <c r="WEW132" s="43"/>
      <c r="WEX132" s="43"/>
      <c r="WEY132" s="43"/>
      <c r="WEZ132" s="43"/>
      <c r="WFA132" s="43"/>
      <c r="WFB132" s="43"/>
      <c r="WFC132" s="43"/>
      <c r="WFD132" s="43"/>
      <c r="WFE132" s="43"/>
      <c r="WFF132" s="43"/>
      <c r="WFG132" s="43"/>
      <c r="WFH132" s="43"/>
      <c r="WFI132" s="43"/>
      <c r="WFJ132" s="43"/>
      <c r="WFK132" s="43"/>
      <c r="WFL132" s="43"/>
      <c r="WFM132" s="43"/>
      <c r="WFN132" s="43"/>
      <c r="WFO132" s="43"/>
      <c r="WFP132" s="43"/>
      <c r="WFQ132" s="43"/>
      <c r="WFR132" s="43"/>
      <c r="WFS132" s="43"/>
      <c r="WFT132" s="43"/>
      <c r="WFU132" s="43"/>
      <c r="WFV132" s="43"/>
      <c r="WFW132" s="43"/>
      <c r="WFX132" s="43"/>
      <c r="WFY132" s="43"/>
      <c r="WFZ132" s="43"/>
      <c r="WGA132" s="43"/>
      <c r="WGB132" s="43"/>
      <c r="WGC132" s="43"/>
      <c r="WGD132" s="43"/>
      <c r="WGE132" s="43"/>
      <c r="WGF132" s="43"/>
      <c r="WGG132" s="43"/>
      <c r="WGH132" s="43"/>
      <c r="WGI132" s="43"/>
      <c r="WGJ132" s="43"/>
      <c r="WGK132" s="43"/>
      <c r="WGL132" s="43"/>
      <c r="WGM132" s="43"/>
      <c r="WGN132" s="43"/>
      <c r="WGO132" s="43"/>
      <c r="WGP132" s="43"/>
      <c r="WGQ132" s="43"/>
      <c r="WGR132" s="43"/>
      <c r="WGS132" s="43"/>
      <c r="WGT132" s="43"/>
      <c r="WGU132" s="43"/>
      <c r="WGV132" s="43"/>
      <c r="WGW132" s="43"/>
      <c r="WGX132" s="43"/>
      <c r="WGY132" s="43"/>
      <c r="WGZ132" s="43"/>
      <c r="WHA132" s="43"/>
      <c r="WHB132" s="43"/>
      <c r="WHC132" s="43"/>
      <c r="WHD132" s="43"/>
      <c r="WHE132" s="43"/>
      <c r="WHF132" s="43"/>
      <c r="WHG132" s="43"/>
      <c r="WHH132" s="43"/>
      <c r="WHI132" s="43"/>
      <c r="WHJ132" s="43"/>
      <c r="WHK132" s="43"/>
      <c r="WHL132" s="43"/>
      <c r="WHM132" s="43"/>
      <c r="WHN132" s="43"/>
      <c r="WHO132" s="43"/>
      <c r="WHP132" s="43"/>
      <c r="WHQ132" s="43"/>
      <c r="WHR132" s="43"/>
      <c r="WHS132" s="43"/>
      <c r="WHT132" s="43"/>
      <c r="WHU132" s="43"/>
      <c r="WHV132" s="43"/>
      <c r="WHW132" s="43"/>
      <c r="WHX132" s="43"/>
      <c r="WHY132" s="43"/>
      <c r="WHZ132" s="43"/>
      <c r="WIA132" s="43"/>
      <c r="WIB132" s="43"/>
      <c r="WIC132" s="43"/>
      <c r="WID132" s="43"/>
      <c r="WIE132" s="43"/>
      <c r="WIF132" s="43"/>
      <c r="WIG132" s="43"/>
      <c r="WIH132" s="43"/>
      <c r="WII132" s="43"/>
      <c r="WIJ132" s="43"/>
      <c r="WIK132" s="43"/>
      <c r="WIL132" s="43"/>
      <c r="WIM132" s="43"/>
      <c r="WIN132" s="43"/>
      <c r="WIO132" s="43"/>
      <c r="WIP132" s="43"/>
      <c r="WIQ132" s="43"/>
      <c r="WIR132" s="43"/>
      <c r="WIS132" s="43"/>
      <c r="WIT132" s="43"/>
      <c r="WIU132" s="43"/>
      <c r="WIV132" s="43"/>
      <c r="WIW132" s="43"/>
      <c r="WIX132" s="43"/>
      <c r="WIY132" s="43"/>
      <c r="WIZ132" s="43"/>
      <c r="WJA132" s="43"/>
      <c r="WJB132" s="43"/>
      <c r="WJC132" s="43"/>
      <c r="WJD132" s="43"/>
      <c r="WJE132" s="43"/>
      <c r="WJF132" s="43"/>
      <c r="WJG132" s="43"/>
      <c r="WJH132" s="43"/>
      <c r="WJI132" s="43"/>
      <c r="WJJ132" s="43"/>
      <c r="WJK132" s="43"/>
      <c r="WJL132" s="43"/>
      <c r="WJM132" s="43"/>
      <c r="WJN132" s="43"/>
      <c r="WJO132" s="43"/>
      <c r="WJP132" s="43"/>
      <c r="WJQ132" s="43"/>
      <c r="WJR132" s="43"/>
      <c r="WJS132" s="43"/>
      <c r="WJT132" s="43"/>
      <c r="WJU132" s="43"/>
      <c r="WJV132" s="43"/>
      <c r="WJW132" s="43"/>
      <c r="WJX132" s="43"/>
      <c r="WJY132" s="43"/>
      <c r="WJZ132" s="43"/>
      <c r="WKA132" s="43"/>
      <c r="WKB132" s="43"/>
      <c r="WKC132" s="43"/>
      <c r="WKD132" s="43"/>
      <c r="WKE132" s="43"/>
      <c r="WKF132" s="43"/>
      <c r="WKG132" s="43"/>
      <c r="WKH132" s="43"/>
      <c r="WKI132" s="43"/>
      <c r="WKJ132" s="43"/>
      <c r="WKK132" s="43"/>
      <c r="WKL132" s="43"/>
      <c r="WKM132" s="43"/>
      <c r="WKN132" s="43"/>
      <c r="WKO132" s="43"/>
      <c r="WKP132" s="43"/>
      <c r="WKQ132" s="43"/>
      <c r="WKR132" s="43"/>
      <c r="WKS132" s="43"/>
      <c r="WKT132" s="43"/>
      <c r="WKU132" s="43"/>
      <c r="WKV132" s="43"/>
      <c r="WKW132" s="43"/>
      <c r="WKX132" s="43"/>
      <c r="WKY132" s="43"/>
      <c r="WKZ132" s="43"/>
      <c r="WLA132" s="43"/>
      <c r="WLB132" s="43"/>
      <c r="WLC132" s="43"/>
      <c r="WLD132" s="43"/>
      <c r="WLE132" s="43"/>
      <c r="WLF132" s="43"/>
      <c r="WLG132" s="43"/>
      <c r="WLH132" s="43"/>
      <c r="WLI132" s="43"/>
      <c r="WLJ132" s="43"/>
      <c r="WLK132" s="43"/>
      <c r="WLL132" s="43"/>
      <c r="WLM132" s="43"/>
      <c r="WLN132" s="43"/>
      <c r="WLO132" s="43"/>
      <c r="WLP132" s="43"/>
      <c r="WLQ132" s="43"/>
      <c r="WLR132" s="43"/>
      <c r="WLS132" s="43"/>
      <c r="WLT132" s="43"/>
      <c r="WLU132" s="43"/>
      <c r="WLV132" s="43"/>
      <c r="WLW132" s="43"/>
      <c r="WLX132" s="43"/>
      <c r="WLY132" s="43"/>
      <c r="WLZ132" s="43"/>
      <c r="WMA132" s="43"/>
      <c r="WMB132" s="43"/>
      <c r="WMC132" s="43"/>
      <c r="WMD132" s="43"/>
      <c r="WME132" s="43"/>
      <c r="WMF132" s="43"/>
      <c r="WMG132" s="43"/>
      <c r="WMH132" s="43"/>
      <c r="WMI132" s="43"/>
      <c r="WMJ132" s="43"/>
      <c r="WMK132" s="43"/>
      <c r="WML132" s="43"/>
      <c r="WMM132" s="43"/>
      <c r="WMN132" s="43"/>
      <c r="WMO132" s="43"/>
      <c r="WMP132" s="43"/>
      <c r="WMQ132" s="43"/>
      <c r="WMR132" s="43"/>
      <c r="WMS132" s="43"/>
      <c r="WMT132" s="43"/>
      <c r="WMU132" s="43"/>
      <c r="WMV132" s="43"/>
      <c r="WMW132" s="43"/>
      <c r="WMX132" s="43"/>
      <c r="WMY132" s="43"/>
      <c r="WMZ132" s="43"/>
      <c r="WNA132" s="43"/>
      <c r="WNB132" s="43"/>
      <c r="WNC132" s="43"/>
      <c r="WND132" s="43"/>
      <c r="WNE132" s="43"/>
      <c r="WNF132" s="43"/>
      <c r="WNG132" s="43"/>
      <c r="WNH132" s="43"/>
      <c r="WNI132" s="43"/>
      <c r="WNJ132" s="43"/>
      <c r="WNK132" s="43"/>
      <c r="WNL132" s="43"/>
      <c r="WNM132" s="43"/>
      <c r="WNN132" s="43"/>
      <c r="WNO132" s="43"/>
      <c r="WNP132" s="43"/>
      <c r="WNQ132" s="43"/>
      <c r="WNR132" s="43"/>
      <c r="WNS132" s="43"/>
      <c r="WNT132" s="43"/>
      <c r="WNU132" s="43"/>
      <c r="WNV132" s="43"/>
      <c r="WNW132" s="43"/>
      <c r="WNX132" s="43"/>
      <c r="WNY132" s="43"/>
      <c r="WNZ132" s="43"/>
      <c r="WOA132" s="43"/>
      <c r="WOB132" s="43"/>
      <c r="WOC132" s="43"/>
      <c r="WOD132" s="43"/>
      <c r="WOE132" s="43"/>
      <c r="WOF132" s="43"/>
      <c r="WOG132" s="43"/>
      <c r="WOH132" s="43"/>
      <c r="WOI132" s="43"/>
      <c r="WOJ132" s="43"/>
      <c r="WOK132" s="43"/>
      <c r="WOL132" s="43"/>
      <c r="WOM132" s="43"/>
      <c r="WON132" s="43"/>
      <c r="WOO132" s="43"/>
      <c r="WOP132" s="43"/>
      <c r="WOQ132" s="43"/>
      <c r="WOR132" s="43"/>
      <c r="WOS132" s="43"/>
      <c r="WOT132" s="43"/>
      <c r="WOU132" s="43"/>
      <c r="WOV132" s="43"/>
      <c r="WOW132" s="43"/>
      <c r="WOX132" s="43"/>
      <c r="WOY132" s="43"/>
      <c r="WOZ132" s="43"/>
      <c r="WPA132" s="43"/>
      <c r="WPB132" s="43"/>
      <c r="WPC132" s="43"/>
      <c r="WPD132" s="43"/>
      <c r="WPE132" s="43"/>
      <c r="WPF132" s="43"/>
      <c r="WPG132" s="43"/>
      <c r="WPH132" s="43"/>
      <c r="WPI132" s="43"/>
      <c r="WPJ132" s="43"/>
      <c r="WPK132" s="43"/>
      <c r="WPL132" s="43"/>
      <c r="WPM132" s="43"/>
      <c r="WPN132" s="43"/>
      <c r="WPO132" s="43"/>
      <c r="WPP132" s="43"/>
      <c r="WPQ132" s="43"/>
      <c r="WPR132" s="43"/>
      <c r="WPS132" s="43"/>
      <c r="WPT132" s="43"/>
      <c r="WPU132" s="43"/>
      <c r="WPV132" s="43"/>
      <c r="WPW132" s="43"/>
      <c r="WPX132" s="43"/>
      <c r="WPY132" s="43"/>
      <c r="WPZ132" s="43"/>
      <c r="WQA132" s="43"/>
      <c r="WQB132" s="43"/>
      <c r="WQC132" s="43"/>
      <c r="WQD132" s="43"/>
      <c r="WQE132" s="43"/>
      <c r="WQF132" s="43"/>
      <c r="WQG132" s="43"/>
      <c r="WQH132" s="43"/>
      <c r="WQI132" s="43"/>
      <c r="WQJ132" s="43"/>
      <c r="WQK132" s="43"/>
      <c r="WQL132" s="43"/>
      <c r="WQM132" s="43"/>
      <c r="WQN132" s="43"/>
      <c r="WQO132" s="43"/>
      <c r="WQP132" s="43"/>
      <c r="WQQ132" s="43"/>
      <c r="WQR132" s="43"/>
      <c r="WQS132" s="43"/>
      <c r="WQT132" s="43"/>
      <c r="WQU132" s="43"/>
      <c r="WQV132" s="43"/>
      <c r="WQW132" s="43"/>
      <c r="WQX132" s="43"/>
      <c r="WQY132" s="43"/>
      <c r="WQZ132" s="43"/>
      <c r="WRA132" s="43"/>
      <c r="WRB132" s="43"/>
      <c r="WRC132" s="43"/>
      <c r="WRD132" s="43"/>
      <c r="WRE132" s="43"/>
      <c r="WRF132" s="43"/>
      <c r="WRG132" s="43"/>
      <c r="WRH132" s="43"/>
      <c r="WRI132" s="43"/>
      <c r="WRJ132" s="43"/>
      <c r="WRK132" s="43"/>
      <c r="WRL132" s="43"/>
      <c r="WRM132" s="43"/>
      <c r="WRN132" s="43"/>
      <c r="WRO132" s="43"/>
      <c r="WRP132" s="43"/>
      <c r="WRQ132" s="43"/>
      <c r="WRR132" s="43"/>
      <c r="WRS132" s="43"/>
      <c r="WRT132" s="43"/>
      <c r="WRU132" s="43"/>
      <c r="WRV132" s="43"/>
      <c r="WRW132" s="43"/>
      <c r="WRX132" s="43"/>
      <c r="WRY132" s="43"/>
      <c r="WRZ132" s="43"/>
      <c r="WSA132" s="43"/>
      <c r="WSB132" s="43"/>
      <c r="WSC132" s="43"/>
      <c r="WSD132" s="43"/>
      <c r="WSE132" s="43"/>
      <c r="WSF132" s="43"/>
      <c r="WSG132" s="43"/>
      <c r="WSH132" s="43"/>
      <c r="WSI132" s="43"/>
      <c r="WSJ132" s="43"/>
      <c r="WSK132" s="43"/>
      <c r="WSL132" s="43"/>
      <c r="WSM132" s="43"/>
      <c r="WSN132" s="43"/>
      <c r="WSO132" s="43"/>
      <c r="WSP132" s="43"/>
      <c r="WSQ132" s="43"/>
      <c r="WSR132" s="43"/>
      <c r="WSS132" s="43"/>
      <c r="WST132" s="43"/>
      <c r="WSU132" s="43"/>
      <c r="WSV132" s="43"/>
      <c r="WSW132" s="43"/>
      <c r="WSX132" s="43"/>
      <c r="WSY132" s="43"/>
      <c r="WSZ132" s="43"/>
      <c r="WTA132" s="43"/>
      <c r="WTB132" s="43"/>
      <c r="WTC132" s="43"/>
      <c r="WTD132" s="43"/>
      <c r="WTE132" s="43"/>
      <c r="WTF132" s="43"/>
      <c r="WTG132" s="43"/>
      <c r="WTH132" s="43"/>
      <c r="WTI132" s="43"/>
      <c r="WTJ132" s="43"/>
      <c r="WTK132" s="43"/>
      <c r="WTL132" s="43"/>
      <c r="WTM132" s="43"/>
      <c r="WTN132" s="43"/>
      <c r="WTO132" s="43"/>
      <c r="WTP132" s="43"/>
      <c r="WTQ132" s="43"/>
      <c r="WTR132" s="43"/>
      <c r="WTS132" s="43"/>
      <c r="WTT132" s="43"/>
      <c r="WTU132" s="43"/>
      <c r="WTV132" s="43"/>
      <c r="WTW132" s="43"/>
      <c r="WTX132" s="43"/>
      <c r="WTY132" s="43"/>
      <c r="WTZ132" s="43"/>
      <c r="WUA132" s="43"/>
      <c r="WUB132" s="43"/>
      <c r="WUC132" s="43"/>
      <c r="WUD132" s="43"/>
      <c r="WUE132" s="43"/>
      <c r="WUF132" s="43"/>
      <c r="WUG132" s="43"/>
      <c r="WUH132" s="43"/>
      <c r="WUI132" s="43"/>
      <c r="WUJ132" s="43"/>
      <c r="WUK132" s="43"/>
      <c r="WUL132" s="43"/>
      <c r="WUM132" s="43"/>
      <c r="WUN132" s="43"/>
      <c r="WUO132" s="43"/>
      <c r="WUP132" s="43"/>
      <c r="WUQ132" s="43"/>
      <c r="WUR132" s="43"/>
      <c r="WUS132" s="43"/>
      <c r="WUT132" s="43"/>
      <c r="WUU132" s="43"/>
      <c r="WUV132" s="43"/>
      <c r="WUW132" s="43"/>
      <c r="WUX132" s="43"/>
      <c r="WUY132" s="43"/>
      <c r="WUZ132" s="43"/>
      <c r="WVA132" s="43"/>
      <c r="WVB132" s="43"/>
      <c r="WVC132" s="43"/>
      <c r="WVD132" s="43"/>
      <c r="WVE132" s="43"/>
      <c r="WVF132" s="43"/>
      <c r="WVG132" s="43"/>
      <c r="WVH132" s="43"/>
      <c r="WVI132" s="43"/>
      <c r="WVJ132" s="43"/>
      <c r="WVK132" s="43"/>
      <c r="WVL132" s="43"/>
      <c r="WVM132" s="43"/>
      <c r="WVN132" s="43"/>
      <c r="WVO132" s="43"/>
      <c r="WVP132" s="43"/>
      <c r="WVQ132" s="43"/>
      <c r="WVR132" s="43"/>
      <c r="WVS132" s="43"/>
      <c r="WVT132" s="43"/>
      <c r="WVU132" s="43"/>
      <c r="WVV132" s="43"/>
      <c r="WVW132" s="43"/>
      <c r="WVX132" s="43"/>
      <c r="WVY132" s="43"/>
      <c r="WVZ132" s="43"/>
      <c r="WWA132" s="43"/>
      <c r="WWB132" s="43"/>
      <c r="WWC132" s="43"/>
      <c r="WWD132" s="43"/>
      <c r="WWE132" s="43"/>
      <c r="WWF132" s="43"/>
      <c r="WWG132" s="43"/>
      <c r="WWH132" s="43"/>
      <c r="WWI132" s="43"/>
      <c r="WWJ132" s="43"/>
      <c r="WWK132" s="43"/>
      <c r="WWL132" s="43"/>
      <c r="WWM132" s="43"/>
      <c r="WWN132" s="43"/>
      <c r="WWO132" s="43"/>
      <c r="WWP132" s="43"/>
      <c r="WWQ132" s="43"/>
      <c r="WWR132" s="43"/>
      <c r="WWS132" s="43"/>
      <c r="WWT132" s="43"/>
      <c r="WWU132" s="43"/>
      <c r="WWV132" s="43"/>
      <c r="WWW132" s="43"/>
      <c r="WWX132" s="43"/>
      <c r="WWY132" s="43"/>
      <c r="WWZ132" s="43"/>
      <c r="WXA132" s="43"/>
      <c r="WXB132" s="43"/>
      <c r="WXC132" s="43"/>
      <c r="WXD132" s="43"/>
      <c r="WXE132" s="43"/>
      <c r="WXF132" s="43"/>
      <c r="WXG132" s="43"/>
      <c r="WXH132" s="43"/>
      <c r="WXI132" s="43"/>
      <c r="WXJ132" s="43"/>
      <c r="WXK132" s="43"/>
      <c r="WXL132" s="43"/>
      <c r="WXM132" s="43"/>
      <c r="WXN132" s="43"/>
      <c r="WXO132" s="43"/>
      <c r="WXP132" s="43"/>
      <c r="WXQ132" s="43"/>
      <c r="WXR132" s="43"/>
      <c r="WXS132" s="43"/>
      <c r="WXT132" s="43"/>
      <c r="WXU132" s="43"/>
      <c r="WXV132" s="43"/>
      <c r="WXW132" s="43"/>
      <c r="WXX132" s="43"/>
      <c r="WXY132" s="43"/>
      <c r="WXZ132" s="43"/>
      <c r="WYA132" s="43"/>
      <c r="WYB132" s="43"/>
      <c r="WYC132" s="43"/>
      <c r="WYD132" s="43"/>
      <c r="WYE132" s="43"/>
      <c r="WYF132" s="43"/>
      <c r="WYG132" s="43"/>
      <c r="WYH132" s="43"/>
      <c r="WYI132" s="43"/>
      <c r="WYJ132" s="43"/>
      <c r="WYK132" s="43"/>
      <c r="WYL132" s="43"/>
      <c r="WYM132" s="43"/>
      <c r="WYN132" s="43"/>
      <c r="WYO132" s="43"/>
      <c r="WYP132" s="43"/>
      <c r="WYQ132" s="43"/>
      <c r="WYR132" s="43"/>
      <c r="WYS132" s="43"/>
      <c r="WYT132" s="43"/>
      <c r="WYU132" s="43"/>
      <c r="WYV132" s="43"/>
      <c r="WYW132" s="43"/>
      <c r="WYX132" s="43"/>
      <c r="WYY132" s="43"/>
      <c r="WYZ132" s="43"/>
      <c r="WZA132" s="43"/>
      <c r="WZB132" s="43"/>
      <c r="WZC132" s="43"/>
      <c r="WZD132" s="43"/>
      <c r="WZE132" s="43"/>
      <c r="WZF132" s="43"/>
      <c r="WZG132" s="43"/>
      <c r="WZH132" s="43"/>
      <c r="WZI132" s="43"/>
      <c r="WZJ132" s="43"/>
      <c r="WZK132" s="43"/>
      <c r="WZL132" s="43"/>
      <c r="WZM132" s="43"/>
      <c r="WZN132" s="43"/>
      <c r="WZO132" s="43"/>
      <c r="WZP132" s="43"/>
      <c r="WZQ132" s="43"/>
      <c r="WZR132" s="43"/>
      <c r="WZS132" s="43"/>
      <c r="WZT132" s="43"/>
      <c r="WZU132" s="43"/>
      <c r="WZV132" s="43"/>
      <c r="WZW132" s="43"/>
      <c r="WZX132" s="43"/>
      <c r="WZY132" s="43"/>
      <c r="WZZ132" s="43"/>
      <c r="XAA132" s="43"/>
      <c r="XAB132" s="43"/>
      <c r="XAC132" s="43"/>
      <c r="XAD132" s="43"/>
      <c r="XAE132" s="43"/>
      <c r="XAF132" s="43"/>
      <c r="XAG132" s="43"/>
      <c r="XAH132" s="43"/>
      <c r="XAI132" s="43"/>
      <c r="XAJ132" s="43"/>
      <c r="XAK132" s="43"/>
      <c r="XAL132" s="43"/>
      <c r="XAM132" s="43"/>
      <c r="XAN132" s="43"/>
      <c r="XAO132" s="43"/>
      <c r="XAP132" s="43"/>
      <c r="XAQ132" s="43"/>
      <c r="XAR132" s="43"/>
      <c r="XAS132" s="43"/>
      <c r="XAT132" s="43"/>
      <c r="XAU132" s="43"/>
      <c r="XAV132" s="43"/>
      <c r="XAW132" s="43"/>
      <c r="XAX132" s="43"/>
      <c r="XAY132" s="43"/>
      <c r="XAZ132" s="43"/>
      <c r="XBA132" s="43"/>
      <c r="XBB132" s="43"/>
      <c r="XBC132" s="43"/>
      <c r="XBD132" s="43"/>
      <c r="XBE132" s="43"/>
      <c r="XBF132" s="43"/>
      <c r="XBG132" s="43"/>
      <c r="XBH132" s="43"/>
      <c r="XBI132" s="43"/>
      <c r="XBJ132" s="43"/>
      <c r="XBK132" s="43"/>
      <c r="XBL132" s="43"/>
      <c r="XBM132" s="43"/>
      <c r="XBN132" s="43"/>
      <c r="XBO132" s="43"/>
      <c r="XBP132" s="43"/>
      <c r="XBQ132" s="43"/>
      <c r="XBR132" s="43"/>
      <c r="XBS132" s="43"/>
      <c r="XBT132" s="43"/>
      <c r="XBU132" s="43"/>
      <c r="XBV132" s="43"/>
      <c r="XBW132" s="43"/>
      <c r="XBX132" s="43"/>
      <c r="XBY132" s="43"/>
      <c r="XBZ132" s="43"/>
      <c r="XCA132" s="43"/>
      <c r="XCB132" s="43"/>
      <c r="XCC132" s="43"/>
      <c r="XCD132" s="43"/>
      <c r="XCE132" s="43"/>
      <c r="XCF132" s="43"/>
      <c r="XCG132" s="43"/>
      <c r="XCH132" s="43"/>
      <c r="XCI132" s="43"/>
      <c r="XCJ132" s="43"/>
      <c r="XCK132" s="43"/>
      <c r="XCL132" s="43"/>
      <c r="XCM132" s="43"/>
      <c r="XCN132" s="43"/>
      <c r="XCO132" s="43"/>
      <c r="XCP132" s="43"/>
      <c r="XCQ132" s="43"/>
      <c r="XCR132" s="43"/>
      <c r="XCS132" s="43"/>
      <c r="XCT132" s="43"/>
      <c r="XCU132" s="43"/>
      <c r="XCV132" s="43"/>
      <c r="XCW132" s="43"/>
      <c r="XCX132" s="43"/>
      <c r="XCY132" s="43"/>
      <c r="XCZ132" s="43"/>
      <c r="XDA132" s="43"/>
      <c r="XDB132" s="43"/>
      <c r="XDC132" s="43"/>
      <c r="XDD132" s="43"/>
      <c r="XDE132" s="43"/>
      <c r="XDF132" s="43"/>
      <c r="XDG132" s="43"/>
      <c r="XDH132" s="43"/>
      <c r="XDI132" s="43"/>
      <c r="XDJ132" s="43"/>
      <c r="XDK132" s="43"/>
      <c r="XDL132" s="43"/>
      <c r="XDM132" s="43"/>
      <c r="XDN132" s="43"/>
      <c r="XDO132" s="43"/>
      <c r="XDP132" s="43"/>
      <c r="XDQ132" s="43"/>
      <c r="XDR132" s="43"/>
      <c r="XDS132" s="43"/>
      <c r="XDT132" s="43"/>
      <c r="XDU132" s="43"/>
      <c r="XDV132" s="43"/>
      <c r="XDW132" s="43"/>
      <c r="XDX132" s="43"/>
      <c r="XDY132" s="43"/>
      <c r="XDZ132" s="43"/>
      <c r="XEA132" s="43"/>
      <c r="XEB132" s="43"/>
      <c r="XEC132" s="43"/>
      <c r="XED132" s="43"/>
      <c r="XEE132" s="43"/>
      <c r="XEF132" s="43"/>
      <c r="XEG132" s="43"/>
      <c r="XEH132" s="43"/>
      <c r="XEI132" s="43"/>
      <c r="XEJ132" s="43"/>
      <c r="XEK132" s="43"/>
      <c r="XEL132" s="43"/>
      <c r="XEM132" s="43"/>
      <c r="XEN132" s="43"/>
      <c r="XEO132" s="43"/>
      <c r="XEP132" s="43"/>
      <c r="XEQ132" s="43"/>
      <c r="XER132" s="43"/>
      <c r="XES132" s="43"/>
      <c r="XET132" s="43"/>
      <c r="XEU132" s="43"/>
      <c r="XEV132" s="43"/>
      <c r="XEW132" s="43"/>
      <c r="XEX132" s="43"/>
      <c r="XEY132" s="43"/>
      <c r="XEZ132" s="43"/>
      <c r="XFA132" s="43"/>
      <c r="XFB132" s="43"/>
      <c r="XFC132" s="43"/>
      <c r="XFD132" s="43"/>
    </row>
    <row r="133" s="43" customFormat="1" spans="1:129">
      <c r="A133" s="51"/>
      <c r="B133" s="52" t="s">
        <v>126</v>
      </c>
      <c r="C133" s="52">
        <v>0</v>
      </c>
      <c r="D133" s="52">
        <v>0</v>
      </c>
      <c r="E133" s="52">
        <v>0</v>
      </c>
      <c r="F133" s="52"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2">
        <v>0</v>
      </c>
      <c r="N133" s="52">
        <v>0</v>
      </c>
      <c r="O133" s="52">
        <v>0</v>
      </c>
      <c r="P133" s="52">
        <v>0</v>
      </c>
      <c r="Q133" s="52"/>
      <c r="R133" s="52"/>
      <c r="S133" s="52">
        <v>0</v>
      </c>
      <c r="T133" s="52">
        <v>0</v>
      </c>
      <c r="U133" s="52">
        <v>0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  <c r="AJ133" s="52">
        <v>0</v>
      </c>
      <c r="AK133" s="52">
        <v>0</v>
      </c>
      <c r="AL133" s="52">
        <v>0</v>
      </c>
      <c r="AM133" s="52">
        <v>0</v>
      </c>
      <c r="AN133" s="52">
        <v>0</v>
      </c>
      <c r="AO133" s="52">
        <v>0</v>
      </c>
      <c r="AP133" s="52">
        <v>0</v>
      </c>
      <c r="AQ133" s="52">
        <v>0</v>
      </c>
      <c r="AR133" s="52">
        <v>0</v>
      </c>
      <c r="AS133" s="52"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2">
        <v>0</v>
      </c>
      <c r="BA133" s="52">
        <v>0</v>
      </c>
      <c r="BB133" s="52">
        <v>0</v>
      </c>
      <c r="BC133" s="52">
        <v>0</v>
      </c>
      <c r="BD133" s="52">
        <v>0</v>
      </c>
      <c r="BE133" s="52">
        <v>0</v>
      </c>
      <c r="BF133" s="52">
        <v>0</v>
      </c>
      <c r="BG133" s="52">
        <v>0</v>
      </c>
      <c r="BH133" s="52">
        <v>0</v>
      </c>
      <c r="BI133" s="52">
        <v>0</v>
      </c>
      <c r="BJ133" s="52">
        <v>0</v>
      </c>
      <c r="BK133" s="52">
        <v>0</v>
      </c>
      <c r="BL133" s="52">
        <v>0</v>
      </c>
      <c r="BM133" s="52">
        <v>0</v>
      </c>
      <c r="BN133" s="52">
        <v>0</v>
      </c>
      <c r="BO133" s="52">
        <v>0</v>
      </c>
      <c r="BP133" s="52">
        <v>0</v>
      </c>
      <c r="BQ133" s="52">
        <v>0</v>
      </c>
      <c r="BR133" s="52">
        <v>0</v>
      </c>
      <c r="BS133" s="52">
        <v>0</v>
      </c>
      <c r="BT133" s="52">
        <v>0</v>
      </c>
      <c r="BU133" s="52">
        <v>0</v>
      </c>
      <c r="BV133" s="52">
        <v>0</v>
      </c>
      <c r="BW133" s="52">
        <v>0</v>
      </c>
      <c r="BX133" s="52">
        <v>0</v>
      </c>
      <c r="BY133" s="52">
        <v>0</v>
      </c>
      <c r="BZ133" s="52">
        <v>0</v>
      </c>
      <c r="CA133" s="52">
        <v>0</v>
      </c>
      <c r="CB133" s="52">
        <v>0</v>
      </c>
      <c r="CC133" s="52">
        <v>0</v>
      </c>
      <c r="CD133" s="52">
        <v>0</v>
      </c>
      <c r="CE133" s="52">
        <v>0</v>
      </c>
      <c r="CF133" s="52">
        <v>0</v>
      </c>
      <c r="CG133" s="52">
        <v>0</v>
      </c>
      <c r="CH133" s="52">
        <v>0</v>
      </c>
      <c r="CI133" s="52">
        <v>0</v>
      </c>
      <c r="CJ133" s="52">
        <v>0</v>
      </c>
      <c r="CK133" s="52">
        <v>0</v>
      </c>
      <c r="CL133" s="52">
        <v>0</v>
      </c>
      <c r="CM133" s="52">
        <v>0</v>
      </c>
      <c r="CN133" s="52">
        <v>0</v>
      </c>
      <c r="CO133" s="52">
        <v>0</v>
      </c>
      <c r="CP133" s="52">
        <v>0</v>
      </c>
      <c r="CQ133" s="52">
        <v>0</v>
      </c>
      <c r="CR133" s="52">
        <v>0</v>
      </c>
      <c r="CS133" s="52">
        <v>0</v>
      </c>
      <c r="CT133" s="52">
        <v>0</v>
      </c>
      <c r="CU133" s="52">
        <v>0</v>
      </c>
      <c r="CV133" s="52">
        <v>0</v>
      </c>
      <c r="CW133" s="52">
        <v>0</v>
      </c>
      <c r="CX133" s="52">
        <v>0</v>
      </c>
      <c r="CY133" s="52">
        <v>0</v>
      </c>
      <c r="CZ133" s="52">
        <v>0</v>
      </c>
      <c r="DA133" s="52">
        <v>0</v>
      </c>
      <c r="DB133" s="52">
        <v>0</v>
      </c>
      <c r="DC133" s="52">
        <v>0</v>
      </c>
      <c r="DD133" s="52">
        <v>0</v>
      </c>
      <c r="DE133" s="52">
        <v>0</v>
      </c>
      <c r="DF133" s="52">
        <v>0</v>
      </c>
      <c r="DG133" s="52">
        <v>0</v>
      </c>
      <c r="DH133" s="52">
        <v>0</v>
      </c>
      <c r="DI133" s="52">
        <v>0</v>
      </c>
      <c r="DJ133" s="52">
        <v>0</v>
      </c>
      <c r="DK133" s="52">
        <v>0</v>
      </c>
      <c r="DL133" s="60">
        <v>0</v>
      </c>
      <c r="DM133" s="43">
        <v>0</v>
      </c>
      <c r="DN133" s="43">
        <v>0</v>
      </c>
      <c r="DO133" s="43">
        <v>0</v>
      </c>
      <c r="DP133" s="43">
        <v>0</v>
      </c>
      <c r="DQ133" s="43">
        <v>0</v>
      </c>
      <c r="DR133" s="43">
        <v>0</v>
      </c>
      <c r="DS133" s="43">
        <v>0</v>
      </c>
      <c r="DT133" s="43">
        <v>0</v>
      </c>
      <c r="DU133" s="43">
        <v>0</v>
      </c>
      <c r="DV133" s="43">
        <v>0</v>
      </c>
      <c r="DW133" s="43">
        <v>0</v>
      </c>
      <c r="DX133" s="43">
        <v>0</v>
      </c>
      <c r="DY133" s="43">
        <v>0</v>
      </c>
    </row>
    <row r="134" s="43" customFormat="1" spans="1:129">
      <c r="A134" s="51"/>
      <c r="B134" s="52" t="s">
        <v>127</v>
      </c>
      <c r="C134" s="52">
        <v>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2">
        <v>0</v>
      </c>
      <c r="N134" s="52">
        <v>0</v>
      </c>
      <c r="O134" s="52">
        <v>0</v>
      </c>
      <c r="P134" s="52">
        <v>0</v>
      </c>
      <c r="Q134" s="52"/>
      <c r="R134" s="52"/>
      <c r="S134" s="52">
        <v>0</v>
      </c>
      <c r="T134" s="52">
        <v>0</v>
      </c>
      <c r="U134" s="52">
        <v>0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  <c r="AJ134" s="52">
        <v>0</v>
      </c>
      <c r="AK134" s="52">
        <v>0</v>
      </c>
      <c r="AL134" s="52">
        <v>0</v>
      </c>
      <c r="AM134" s="52">
        <v>0</v>
      </c>
      <c r="AN134" s="52">
        <v>0</v>
      </c>
      <c r="AO134" s="52">
        <v>0</v>
      </c>
      <c r="AP134" s="52">
        <v>0</v>
      </c>
      <c r="AQ134" s="52">
        <v>0</v>
      </c>
      <c r="AR134" s="52">
        <v>0</v>
      </c>
      <c r="AS134" s="52"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2">
        <v>0</v>
      </c>
      <c r="BA134" s="52">
        <v>0</v>
      </c>
      <c r="BB134" s="52">
        <v>0</v>
      </c>
      <c r="BC134" s="52">
        <v>0</v>
      </c>
      <c r="BD134" s="52">
        <v>0</v>
      </c>
      <c r="BE134" s="52">
        <v>0</v>
      </c>
      <c r="BF134" s="52">
        <v>0</v>
      </c>
      <c r="BG134" s="52">
        <v>0</v>
      </c>
      <c r="BH134" s="52">
        <v>0</v>
      </c>
      <c r="BI134" s="52">
        <v>0</v>
      </c>
      <c r="BJ134" s="52">
        <v>0</v>
      </c>
      <c r="BK134" s="52">
        <v>0</v>
      </c>
      <c r="BL134" s="52">
        <v>0</v>
      </c>
      <c r="BM134" s="52">
        <v>0</v>
      </c>
      <c r="BN134" s="52">
        <v>0</v>
      </c>
      <c r="BO134" s="52">
        <v>0</v>
      </c>
      <c r="BP134" s="52">
        <v>0</v>
      </c>
      <c r="BQ134" s="52">
        <v>0</v>
      </c>
      <c r="BR134" s="52">
        <v>0</v>
      </c>
      <c r="BS134" s="52">
        <v>0</v>
      </c>
      <c r="BT134" s="52">
        <v>0</v>
      </c>
      <c r="BU134" s="52">
        <v>0</v>
      </c>
      <c r="BV134" s="52">
        <v>0</v>
      </c>
      <c r="BW134" s="52">
        <v>0</v>
      </c>
      <c r="BX134" s="52">
        <v>0</v>
      </c>
      <c r="BY134" s="52">
        <v>0</v>
      </c>
      <c r="BZ134" s="52">
        <v>0</v>
      </c>
      <c r="CA134" s="52">
        <v>0</v>
      </c>
      <c r="CB134" s="52">
        <v>0</v>
      </c>
      <c r="CC134" s="52">
        <v>0</v>
      </c>
      <c r="CD134" s="52">
        <v>0</v>
      </c>
      <c r="CE134" s="52">
        <v>0</v>
      </c>
      <c r="CF134" s="52">
        <v>0</v>
      </c>
      <c r="CG134" s="52">
        <v>0</v>
      </c>
      <c r="CH134" s="52">
        <v>0</v>
      </c>
      <c r="CI134" s="52">
        <v>0</v>
      </c>
      <c r="CJ134" s="52">
        <v>0</v>
      </c>
      <c r="CK134" s="52">
        <v>0</v>
      </c>
      <c r="CL134" s="52">
        <v>0</v>
      </c>
      <c r="CM134" s="52">
        <v>0</v>
      </c>
      <c r="CN134" s="52">
        <v>0</v>
      </c>
      <c r="CO134" s="52">
        <v>0</v>
      </c>
      <c r="CP134" s="52">
        <v>0</v>
      </c>
      <c r="CQ134" s="52">
        <v>0</v>
      </c>
      <c r="CR134" s="52">
        <v>0</v>
      </c>
      <c r="CS134" s="52">
        <v>0</v>
      </c>
      <c r="CT134" s="52">
        <v>0</v>
      </c>
      <c r="CU134" s="52">
        <v>0</v>
      </c>
      <c r="CV134" s="52">
        <v>0</v>
      </c>
      <c r="CW134" s="52">
        <v>0</v>
      </c>
      <c r="CX134" s="52">
        <v>0</v>
      </c>
      <c r="CY134" s="52">
        <v>0</v>
      </c>
      <c r="CZ134" s="52">
        <v>0</v>
      </c>
      <c r="DA134" s="52">
        <v>0</v>
      </c>
      <c r="DB134" s="52">
        <v>0</v>
      </c>
      <c r="DC134" s="52">
        <v>0</v>
      </c>
      <c r="DD134" s="52">
        <v>0</v>
      </c>
      <c r="DE134" s="52">
        <v>0</v>
      </c>
      <c r="DF134" s="52">
        <v>0</v>
      </c>
      <c r="DG134" s="52">
        <v>0</v>
      </c>
      <c r="DH134" s="52">
        <v>0</v>
      </c>
      <c r="DI134" s="52">
        <v>0</v>
      </c>
      <c r="DJ134" s="52">
        <v>0</v>
      </c>
      <c r="DK134" s="52">
        <v>0</v>
      </c>
      <c r="DL134" s="60">
        <v>0</v>
      </c>
      <c r="DM134" s="43">
        <v>0</v>
      </c>
      <c r="DN134" s="43">
        <v>0</v>
      </c>
      <c r="DO134" s="43">
        <v>0</v>
      </c>
      <c r="DP134" s="43">
        <v>0</v>
      </c>
      <c r="DQ134" s="43">
        <v>0</v>
      </c>
      <c r="DR134" s="43">
        <v>0</v>
      </c>
      <c r="DS134" s="43">
        <v>0</v>
      </c>
      <c r="DT134" s="43">
        <v>0</v>
      </c>
      <c r="DU134" s="43">
        <v>0</v>
      </c>
      <c r="DV134" s="43">
        <v>0</v>
      </c>
      <c r="DW134" s="43">
        <v>0</v>
      </c>
      <c r="DX134" s="43">
        <v>0</v>
      </c>
      <c r="DY134" s="43">
        <v>0</v>
      </c>
    </row>
    <row r="135" s="43" customFormat="1" spans="1:129">
      <c r="A135" s="51"/>
      <c r="B135" s="52" t="s">
        <v>128</v>
      </c>
      <c r="C135" s="52">
        <v>0</v>
      </c>
      <c r="D135" s="52">
        <v>0</v>
      </c>
      <c r="E135" s="52">
        <v>0</v>
      </c>
      <c r="F135" s="52"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2">
        <v>0</v>
      </c>
      <c r="N135" s="52">
        <v>0</v>
      </c>
      <c r="O135" s="52">
        <v>0</v>
      </c>
      <c r="P135" s="52">
        <v>0</v>
      </c>
      <c r="Q135" s="52"/>
      <c r="R135" s="52"/>
      <c r="S135" s="52">
        <v>0</v>
      </c>
      <c r="T135" s="52">
        <v>0</v>
      </c>
      <c r="U135" s="52">
        <v>0</v>
      </c>
      <c r="V135" s="52">
        <v>0</v>
      </c>
      <c r="W135" s="52">
        <v>0</v>
      </c>
      <c r="X135" s="52">
        <v>0</v>
      </c>
      <c r="Y135" s="52">
        <v>0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  <c r="AJ135" s="52">
        <v>0</v>
      </c>
      <c r="AK135" s="52">
        <v>0</v>
      </c>
      <c r="AL135" s="52">
        <v>0</v>
      </c>
      <c r="AM135" s="52">
        <v>0</v>
      </c>
      <c r="AN135" s="52">
        <v>0</v>
      </c>
      <c r="AO135" s="52">
        <v>0</v>
      </c>
      <c r="AP135" s="52">
        <v>0</v>
      </c>
      <c r="AQ135" s="52">
        <v>0</v>
      </c>
      <c r="AR135" s="52">
        <v>0</v>
      </c>
      <c r="AS135" s="52"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2">
        <v>0</v>
      </c>
      <c r="BA135" s="52">
        <v>0</v>
      </c>
      <c r="BB135" s="52">
        <v>0</v>
      </c>
      <c r="BC135" s="52">
        <v>0</v>
      </c>
      <c r="BD135" s="52">
        <v>0</v>
      </c>
      <c r="BE135" s="52">
        <v>0</v>
      </c>
      <c r="BF135" s="52">
        <v>0</v>
      </c>
      <c r="BG135" s="52">
        <v>0</v>
      </c>
      <c r="BH135" s="52">
        <v>0</v>
      </c>
      <c r="BI135" s="52">
        <v>0</v>
      </c>
      <c r="BJ135" s="52">
        <v>0</v>
      </c>
      <c r="BK135" s="52">
        <v>0</v>
      </c>
      <c r="BL135" s="52">
        <v>0</v>
      </c>
      <c r="BM135" s="52">
        <v>0</v>
      </c>
      <c r="BN135" s="52">
        <v>0</v>
      </c>
      <c r="BO135" s="52">
        <v>0</v>
      </c>
      <c r="BP135" s="52">
        <v>0</v>
      </c>
      <c r="BQ135" s="52">
        <v>0</v>
      </c>
      <c r="BR135" s="52">
        <v>0</v>
      </c>
      <c r="BS135" s="52">
        <v>0</v>
      </c>
      <c r="BT135" s="52">
        <v>0</v>
      </c>
      <c r="BU135" s="52">
        <v>0</v>
      </c>
      <c r="BV135" s="52">
        <v>0</v>
      </c>
      <c r="BW135" s="52">
        <v>0</v>
      </c>
      <c r="BX135" s="52">
        <v>0</v>
      </c>
      <c r="BY135" s="52">
        <v>0</v>
      </c>
      <c r="BZ135" s="52">
        <v>0</v>
      </c>
      <c r="CA135" s="52">
        <v>0</v>
      </c>
      <c r="CB135" s="52">
        <v>0</v>
      </c>
      <c r="CC135" s="52">
        <v>0</v>
      </c>
      <c r="CD135" s="52">
        <v>0</v>
      </c>
      <c r="CE135" s="52">
        <v>0</v>
      </c>
      <c r="CF135" s="52">
        <v>0</v>
      </c>
      <c r="CG135" s="52">
        <v>0</v>
      </c>
      <c r="CH135" s="52">
        <v>0</v>
      </c>
      <c r="CI135" s="52">
        <v>0</v>
      </c>
      <c r="CJ135" s="52">
        <v>0</v>
      </c>
      <c r="CK135" s="52">
        <v>0</v>
      </c>
      <c r="CL135" s="52">
        <v>0</v>
      </c>
      <c r="CM135" s="52">
        <v>0</v>
      </c>
      <c r="CN135" s="52">
        <v>0</v>
      </c>
      <c r="CO135" s="52">
        <v>0</v>
      </c>
      <c r="CP135" s="52">
        <v>0</v>
      </c>
      <c r="CQ135" s="52">
        <v>0</v>
      </c>
      <c r="CR135" s="52">
        <v>0</v>
      </c>
      <c r="CS135" s="52">
        <v>0</v>
      </c>
      <c r="CT135" s="52">
        <v>0</v>
      </c>
      <c r="CU135" s="52">
        <v>0</v>
      </c>
      <c r="CV135" s="52">
        <v>0</v>
      </c>
      <c r="CW135" s="52">
        <v>0</v>
      </c>
      <c r="CX135" s="52">
        <v>0</v>
      </c>
      <c r="CY135" s="52">
        <v>0</v>
      </c>
      <c r="CZ135" s="52">
        <v>0</v>
      </c>
      <c r="DA135" s="52">
        <v>0</v>
      </c>
      <c r="DB135" s="52">
        <v>0</v>
      </c>
      <c r="DC135" s="52">
        <v>0</v>
      </c>
      <c r="DD135" s="52">
        <v>0</v>
      </c>
      <c r="DE135" s="52">
        <v>0</v>
      </c>
      <c r="DF135" s="52">
        <v>0</v>
      </c>
      <c r="DG135" s="52">
        <v>0</v>
      </c>
      <c r="DH135" s="52">
        <v>0</v>
      </c>
      <c r="DI135" s="52">
        <v>0</v>
      </c>
      <c r="DJ135" s="52">
        <v>0</v>
      </c>
      <c r="DK135" s="52">
        <v>0</v>
      </c>
      <c r="DL135" s="60">
        <v>0</v>
      </c>
      <c r="DM135" s="43">
        <v>0</v>
      </c>
      <c r="DN135" s="43">
        <v>0</v>
      </c>
      <c r="DO135" s="43">
        <v>0</v>
      </c>
      <c r="DP135" s="43">
        <v>0</v>
      </c>
      <c r="DQ135" s="43">
        <v>0</v>
      </c>
      <c r="DR135" s="43">
        <v>0</v>
      </c>
      <c r="DS135" s="43">
        <v>0</v>
      </c>
      <c r="DT135" s="43">
        <v>0</v>
      </c>
      <c r="DU135" s="43">
        <v>0</v>
      </c>
      <c r="DV135" s="43">
        <v>0</v>
      </c>
      <c r="DW135" s="43">
        <v>0</v>
      </c>
      <c r="DX135" s="43">
        <v>0</v>
      </c>
      <c r="DY135" s="43">
        <v>0</v>
      </c>
    </row>
    <row r="136" s="43" customFormat="1" spans="1:129">
      <c r="A136" s="51"/>
      <c r="B136" s="52" t="s">
        <v>129</v>
      </c>
      <c r="C136" s="52">
        <v>23417.65</v>
      </c>
      <c r="D136" s="52">
        <v>0</v>
      </c>
      <c r="E136" s="52">
        <v>0</v>
      </c>
      <c r="F136" s="52">
        <v>0</v>
      </c>
      <c r="G136" s="52">
        <v>0</v>
      </c>
      <c r="H136" s="52">
        <v>0</v>
      </c>
      <c r="I136" s="52">
        <v>0</v>
      </c>
      <c r="J136" s="52">
        <v>8959.77</v>
      </c>
      <c r="K136" s="52">
        <v>0</v>
      </c>
      <c r="L136" s="52">
        <v>0</v>
      </c>
      <c r="M136" s="52">
        <v>0</v>
      </c>
      <c r="N136" s="52">
        <v>0</v>
      </c>
      <c r="O136" s="52">
        <v>0</v>
      </c>
      <c r="P136" s="52">
        <v>0</v>
      </c>
      <c r="Q136" s="52"/>
      <c r="R136" s="52"/>
      <c r="S136" s="52">
        <v>0</v>
      </c>
      <c r="T136" s="52">
        <v>0</v>
      </c>
      <c r="U136" s="52">
        <v>14457.88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  <c r="AA136" s="52">
        <v>0</v>
      </c>
      <c r="AB136" s="52">
        <v>0</v>
      </c>
      <c r="AC136" s="52">
        <v>0</v>
      </c>
      <c r="AD136" s="52">
        <v>0</v>
      </c>
      <c r="AE136" s="52">
        <v>0</v>
      </c>
      <c r="AF136" s="52">
        <v>0</v>
      </c>
      <c r="AG136" s="52">
        <v>0</v>
      </c>
      <c r="AH136" s="52">
        <v>0</v>
      </c>
      <c r="AI136" s="52">
        <v>0</v>
      </c>
      <c r="AJ136" s="52">
        <v>0</v>
      </c>
      <c r="AK136" s="52">
        <v>0</v>
      </c>
      <c r="AL136" s="52">
        <v>0</v>
      </c>
      <c r="AM136" s="52">
        <v>0</v>
      </c>
      <c r="AN136" s="52">
        <v>0</v>
      </c>
      <c r="AO136" s="52">
        <v>0</v>
      </c>
      <c r="AP136" s="52">
        <v>0</v>
      </c>
      <c r="AQ136" s="52">
        <v>0</v>
      </c>
      <c r="AR136" s="52">
        <v>0</v>
      </c>
      <c r="AS136" s="52">
        <v>0</v>
      </c>
      <c r="AT136" s="52">
        <v>0</v>
      </c>
      <c r="AU136" s="52">
        <v>14457.88</v>
      </c>
      <c r="AV136" s="52">
        <v>1213.59</v>
      </c>
      <c r="AW136" s="52">
        <v>0</v>
      </c>
      <c r="AX136" s="52">
        <v>1708.73</v>
      </c>
      <c r="AY136" s="52">
        <v>0</v>
      </c>
      <c r="AZ136" s="52">
        <v>0</v>
      </c>
      <c r="BA136" s="52">
        <v>0</v>
      </c>
      <c r="BB136" s="52">
        <v>960</v>
      </c>
      <c r="BC136" s="52">
        <v>0</v>
      </c>
      <c r="BD136" s="52">
        <v>0</v>
      </c>
      <c r="BE136" s="52">
        <v>1944</v>
      </c>
      <c r="BF136" s="52">
        <v>0</v>
      </c>
      <c r="BG136" s="52">
        <v>0</v>
      </c>
      <c r="BH136" s="52">
        <v>0</v>
      </c>
      <c r="BI136" s="52">
        <v>0</v>
      </c>
      <c r="BJ136" s="52">
        <v>0</v>
      </c>
      <c r="BK136" s="52">
        <v>0</v>
      </c>
      <c r="BL136" s="52">
        <v>0</v>
      </c>
      <c r="BM136" s="52">
        <v>0</v>
      </c>
      <c r="BN136" s="52">
        <v>0</v>
      </c>
      <c r="BO136" s="52">
        <v>3109</v>
      </c>
      <c r="BP136" s="52">
        <v>0</v>
      </c>
      <c r="BQ136" s="52">
        <v>0</v>
      </c>
      <c r="BR136" s="52">
        <v>0</v>
      </c>
      <c r="BS136" s="52">
        <v>0</v>
      </c>
      <c r="BT136" s="52">
        <v>0</v>
      </c>
      <c r="BU136" s="52">
        <v>0</v>
      </c>
      <c r="BV136" s="52">
        <v>0</v>
      </c>
      <c r="BW136" s="52">
        <v>0</v>
      </c>
      <c r="BX136" s="52">
        <v>0</v>
      </c>
      <c r="BY136" s="52">
        <v>0</v>
      </c>
      <c r="BZ136" s="52">
        <v>0</v>
      </c>
      <c r="CA136" s="52">
        <v>0</v>
      </c>
      <c r="CB136" s="52">
        <v>2160</v>
      </c>
      <c r="CC136" s="52">
        <v>0</v>
      </c>
      <c r="CD136" s="52">
        <v>1514.56</v>
      </c>
      <c r="CE136" s="52">
        <v>0</v>
      </c>
      <c r="CF136" s="52">
        <v>0</v>
      </c>
      <c r="CG136" s="52">
        <v>0</v>
      </c>
      <c r="CH136" s="52">
        <v>0</v>
      </c>
      <c r="CI136" s="52">
        <v>0</v>
      </c>
      <c r="CJ136" s="52">
        <v>0</v>
      </c>
      <c r="CK136" s="52">
        <v>0</v>
      </c>
      <c r="CL136" s="52">
        <v>0</v>
      </c>
      <c r="CM136" s="52">
        <v>0</v>
      </c>
      <c r="CN136" s="52">
        <v>288</v>
      </c>
      <c r="CO136" s="52">
        <v>0</v>
      </c>
      <c r="CP136" s="52">
        <v>0</v>
      </c>
      <c r="CQ136" s="52">
        <v>0</v>
      </c>
      <c r="CR136" s="52">
        <v>0</v>
      </c>
      <c r="CS136" s="52">
        <v>0</v>
      </c>
      <c r="CT136" s="52">
        <v>0</v>
      </c>
      <c r="CU136" s="52">
        <v>0</v>
      </c>
      <c r="CV136" s="52">
        <v>0</v>
      </c>
      <c r="CW136" s="52">
        <v>0</v>
      </c>
      <c r="CX136" s="52">
        <v>0</v>
      </c>
      <c r="CY136" s="52">
        <v>0</v>
      </c>
      <c r="CZ136" s="52">
        <v>0</v>
      </c>
      <c r="DA136" s="52">
        <v>0</v>
      </c>
      <c r="DB136" s="52">
        <v>0</v>
      </c>
      <c r="DC136" s="52">
        <v>0</v>
      </c>
      <c r="DD136" s="52">
        <v>0</v>
      </c>
      <c r="DE136" s="52">
        <v>0</v>
      </c>
      <c r="DF136" s="52">
        <v>0</v>
      </c>
      <c r="DG136" s="52">
        <v>480</v>
      </c>
      <c r="DH136" s="52">
        <v>0</v>
      </c>
      <c r="DI136" s="52">
        <v>0</v>
      </c>
      <c r="DJ136" s="52">
        <v>0</v>
      </c>
      <c r="DK136" s="52">
        <v>0</v>
      </c>
      <c r="DL136" s="60">
        <v>0</v>
      </c>
      <c r="DM136" s="43">
        <v>1080</v>
      </c>
      <c r="DN136" s="43">
        <v>0</v>
      </c>
      <c r="DO136" s="43">
        <v>0</v>
      </c>
      <c r="DP136" s="43">
        <v>0</v>
      </c>
      <c r="DQ136" s="43">
        <v>0</v>
      </c>
      <c r="DR136" s="43">
        <v>0</v>
      </c>
      <c r="DS136" s="43">
        <v>0</v>
      </c>
      <c r="DT136" s="43">
        <v>0</v>
      </c>
      <c r="DU136" s="43">
        <v>0</v>
      </c>
      <c r="DV136" s="43">
        <v>0</v>
      </c>
      <c r="DW136" s="43">
        <v>0</v>
      </c>
      <c r="DX136" s="43">
        <v>0</v>
      </c>
      <c r="DY136" s="43">
        <v>0</v>
      </c>
    </row>
    <row r="137" s="43" customFormat="1" spans="1:129">
      <c r="A137" s="51"/>
      <c r="B137" s="52" t="s">
        <v>130</v>
      </c>
      <c r="C137" s="52">
        <v>0</v>
      </c>
      <c r="D137" s="52">
        <v>0</v>
      </c>
      <c r="E137" s="52">
        <v>0</v>
      </c>
      <c r="F137" s="52">
        <v>0</v>
      </c>
      <c r="G137" s="52">
        <v>0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2">
        <v>0</v>
      </c>
      <c r="N137" s="52">
        <v>0</v>
      </c>
      <c r="O137" s="52">
        <v>0</v>
      </c>
      <c r="P137" s="52">
        <v>0</v>
      </c>
      <c r="Q137" s="52"/>
      <c r="R137" s="52"/>
      <c r="S137" s="52">
        <v>0</v>
      </c>
      <c r="T137" s="52">
        <v>0</v>
      </c>
      <c r="U137" s="5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0</v>
      </c>
      <c r="AO137" s="52">
        <v>0</v>
      </c>
      <c r="AP137" s="52">
        <v>0</v>
      </c>
      <c r="AQ137" s="52">
        <v>0</v>
      </c>
      <c r="AR137" s="52">
        <v>0</v>
      </c>
      <c r="AS137" s="52"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2">
        <v>0</v>
      </c>
      <c r="BA137" s="52">
        <v>0</v>
      </c>
      <c r="BB137" s="52">
        <v>0</v>
      </c>
      <c r="BC137" s="52">
        <v>0</v>
      </c>
      <c r="BD137" s="52">
        <v>0</v>
      </c>
      <c r="BE137" s="52">
        <v>0</v>
      </c>
      <c r="BF137" s="52">
        <v>0</v>
      </c>
      <c r="BG137" s="52">
        <v>0</v>
      </c>
      <c r="BH137" s="52">
        <v>0</v>
      </c>
      <c r="BI137" s="52">
        <v>0</v>
      </c>
      <c r="BJ137" s="52">
        <v>0</v>
      </c>
      <c r="BK137" s="52">
        <v>0</v>
      </c>
      <c r="BL137" s="52">
        <v>0</v>
      </c>
      <c r="BM137" s="52">
        <v>0</v>
      </c>
      <c r="BN137" s="52">
        <v>0</v>
      </c>
      <c r="BO137" s="52">
        <v>0</v>
      </c>
      <c r="BP137" s="52">
        <v>0</v>
      </c>
      <c r="BQ137" s="52">
        <v>0</v>
      </c>
      <c r="BR137" s="52">
        <v>0</v>
      </c>
      <c r="BS137" s="52">
        <v>0</v>
      </c>
      <c r="BT137" s="52">
        <v>0</v>
      </c>
      <c r="BU137" s="52">
        <v>0</v>
      </c>
      <c r="BV137" s="52">
        <v>0</v>
      </c>
      <c r="BW137" s="52">
        <v>0</v>
      </c>
      <c r="BX137" s="52">
        <v>0</v>
      </c>
      <c r="BY137" s="52">
        <v>0</v>
      </c>
      <c r="BZ137" s="52">
        <v>0</v>
      </c>
      <c r="CA137" s="52">
        <v>0</v>
      </c>
      <c r="CB137" s="52">
        <v>0</v>
      </c>
      <c r="CC137" s="52">
        <v>0</v>
      </c>
      <c r="CD137" s="52">
        <v>0</v>
      </c>
      <c r="CE137" s="52">
        <v>0</v>
      </c>
      <c r="CF137" s="52">
        <v>0</v>
      </c>
      <c r="CG137" s="52">
        <v>0</v>
      </c>
      <c r="CH137" s="52">
        <v>0</v>
      </c>
      <c r="CI137" s="52">
        <v>0</v>
      </c>
      <c r="CJ137" s="52">
        <v>0</v>
      </c>
      <c r="CK137" s="52">
        <v>0</v>
      </c>
      <c r="CL137" s="52">
        <v>0</v>
      </c>
      <c r="CM137" s="52">
        <v>0</v>
      </c>
      <c r="CN137" s="52">
        <v>0</v>
      </c>
      <c r="CO137" s="52">
        <v>0</v>
      </c>
      <c r="CP137" s="52">
        <v>0</v>
      </c>
      <c r="CQ137" s="52">
        <v>0</v>
      </c>
      <c r="CR137" s="52">
        <v>0</v>
      </c>
      <c r="CS137" s="52">
        <v>0</v>
      </c>
      <c r="CT137" s="52">
        <v>0</v>
      </c>
      <c r="CU137" s="52">
        <v>0</v>
      </c>
      <c r="CV137" s="52">
        <v>0</v>
      </c>
      <c r="CW137" s="52">
        <v>0</v>
      </c>
      <c r="CX137" s="52">
        <v>0</v>
      </c>
      <c r="CY137" s="52">
        <v>0</v>
      </c>
      <c r="CZ137" s="52">
        <v>0</v>
      </c>
      <c r="DA137" s="52">
        <v>0</v>
      </c>
      <c r="DB137" s="52">
        <v>0</v>
      </c>
      <c r="DC137" s="52">
        <v>0</v>
      </c>
      <c r="DD137" s="52">
        <v>0</v>
      </c>
      <c r="DE137" s="52">
        <v>0</v>
      </c>
      <c r="DF137" s="52">
        <v>0</v>
      </c>
      <c r="DG137" s="52">
        <v>0</v>
      </c>
      <c r="DH137" s="52">
        <v>0</v>
      </c>
      <c r="DI137" s="52">
        <v>0</v>
      </c>
      <c r="DJ137" s="52">
        <v>0</v>
      </c>
      <c r="DK137" s="52">
        <v>0</v>
      </c>
      <c r="DL137" s="60">
        <v>0</v>
      </c>
      <c r="DM137" s="43">
        <v>0</v>
      </c>
      <c r="DN137" s="43">
        <v>0</v>
      </c>
      <c r="DO137" s="43">
        <v>0</v>
      </c>
      <c r="DP137" s="43">
        <v>0</v>
      </c>
      <c r="DQ137" s="43">
        <v>0</v>
      </c>
      <c r="DR137" s="43">
        <v>0</v>
      </c>
      <c r="DS137" s="43">
        <v>0</v>
      </c>
      <c r="DT137" s="43">
        <v>0</v>
      </c>
      <c r="DU137" s="43">
        <v>0</v>
      </c>
      <c r="DV137" s="43">
        <v>0</v>
      </c>
      <c r="DW137" s="43">
        <v>0</v>
      </c>
      <c r="DX137" s="43">
        <v>0</v>
      </c>
      <c r="DY137" s="43">
        <v>0</v>
      </c>
    </row>
    <row r="138" s="43" customFormat="1" spans="1:129">
      <c r="A138" s="51"/>
      <c r="B138" s="52" t="s">
        <v>131</v>
      </c>
      <c r="C138" s="52">
        <v>0</v>
      </c>
      <c r="D138" s="52">
        <v>0</v>
      </c>
      <c r="E138" s="52">
        <v>0</v>
      </c>
      <c r="F138" s="52"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2">
        <v>0</v>
      </c>
      <c r="N138" s="52">
        <v>0</v>
      </c>
      <c r="O138" s="52">
        <v>0</v>
      </c>
      <c r="P138" s="52">
        <v>0</v>
      </c>
      <c r="Q138" s="52"/>
      <c r="R138" s="52"/>
      <c r="S138" s="52">
        <v>0</v>
      </c>
      <c r="T138" s="52">
        <v>0</v>
      </c>
      <c r="U138" s="52">
        <v>0</v>
      </c>
      <c r="V138" s="52">
        <v>0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0</v>
      </c>
      <c r="AO138" s="52">
        <v>0</v>
      </c>
      <c r="AP138" s="52">
        <v>0</v>
      </c>
      <c r="AQ138" s="52">
        <v>0</v>
      </c>
      <c r="AR138" s="52">
        <v>0</v>
      </c>
      <c r="AS138" s="52"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2">
        <v>0</v>
      </c>
      <c r="BA138" s="52">
        <v>0</v>
      </c>
      <c r="BB138" s="52">
        <v>0</v>
      </c>
      <c r="BC138" s="52">
        <v>0</v>
      </c>
      <c r="BD138" s="52">
        <v>0</v>
      </c>
      <c r="BE138" s="52">
        <v>0</v>
      </c>
      <c r="BF138" s="52">
        <v>0</v>
      </c>
      <c r="BG138" s="52">
        <v>0</v>
      </c>
      <c r="BH138" s="52">
        <v>0</v>
      </c>
      <c r="BI138" s="52">
        <v>0</v>
      </c>
      <c r="BJ138" s="52">
        <v>0</v>
      </c>
      <c r="BK138" s="52">
        <v>0</v>
      </c>
      <c r="BL138" s="52">
        <v>0</v>
      </c>
      <c r="BM138" s="52">
        <v>0</v>
      </c>
      <c r="BN138" s="52">
        <v>0</v>
      </c>
      <c r="BO138" s="52">
        <v>0</v>
      </c>
      <c r="BP138" s="52">
        <v>0</v>
      </c>
      <c r="BQ138" s="52">
        <v>0</v>
      </c>
      <c r="BR138" s="52">
        <v>0</v>
      </c>
      <c r="BS138" s="52">
        <v>0</v>
      </c>
      <c r="BT138" s="52">
        <v>0</v>
      </c>
      <c r="BU138" s="52">
        <v>0</v>
      </c>
      <c r="BV138" s="52">
        <v>0</v>
      </c>
      <c r="BW138" s="52">
        <v>0</v>
      </c>
      <c r="BX138" s="52">
        <v>0</v>
      </c>
      <c r="BY138" s="52">
        <v>0</v>
      </c>
      <c r="BZ138" s="52">
        <v>0</v>
      </c>
      <c r="CA138" s="52">
        <v>0</v>
      </c>
      <c r="CB138" s="52">
        <v>0</v>
      </c>
      <c r="CC138" s="52">
        <v>0</v>
      </c>
      <c r="CD138" s="52">
        <v>0</v>
      </c>
      <c r="CE138" s="52">
        <v>0</v>
      </c>
      <c r="CF138" s="52">
        <v>0</v>
      </c>
      <c r="CG138" s="52">
        <v>0</v>
      </c>
      <c r="CH138" s="52">
        <v>0</v>
      </c>
      <c r="CI138" s="52">
        <v>0</v>
      </c>
      <c r="CJ138" s="52">
        <v>0</v>
      </c>
      <c r="CK138" s="52">
        <v>0</v>
      </c>
      <c r="CL138" s="52">
        <v>0</v>
      </c>
      <c r="CM138" s="52">
        <v>0</v>
      </c>
      <c r="CN138" s="52">
        <v>0</v>
      </c>
      <c r="CO138" s="52">
        <v>0</v>
      </c>
      <c r="CP138" s="52">
        <v>0</v>
      </c>
      <c r="CQ138" s="52">
        <v>0</v>
      </c>
      <c r="CR138" s="52">
        <v>0</v>
      </c>
      <c r="CS138" s="52">
        <v>0</v>
      </c>
      <c r="CT138" s="52">
        <v>0</v>
      </c>
      <c r="CU138" s="52">
        <v>0</v>
      </c>
      <c r="CV138" s="52">
        <v>0</v>
      </c>
      <c r="CW138" s="52">
        <v>0</v>
      </c>
      <c r="CX138" s="52">
        <v>0</v>
      </c>
      <c r="CY138" s="52">
        <v>0</v>
      </c>
      <c r="CZ138" s="52">
        <v>0</v>
      </c>
      <c r="DA138" s="52">
        <v>0</v>
      </c>
      <c r="DB138" s="52">
        <v>0</v>
      </c>
      <c r="DC138" s="52">
        <v>0</v>
      </c>
      <c r="DD138" s="52">
        <v>0</v>
      </c>
      <c r="DE138" s="52">
        <v>0</v>
      </c>
      <c r="DF138" s="52">
        <v>0</v>
      </c>
      <c r="DG138" s="52">
        <v>0</v>
      </c>
      <c r="DH138" s="52">
        <v>0</v>
      </c>
      <c r="DI138" s="52">
        <v>0</v>
      </c>
      <c r="DJ138" s="52">
        <v>0</v>
      </c>
      <c r="DK138" s="52">
        <v>0</v>
      </c>
      <c r="DL138" s="60">
        <v>0</v>
      </c>
      <c r="DM138" s="43">
        <v>0</v>
      </c>
      <c r="DN138" s="43">
        <v>0</v>
      </c>
      <c r="DO138" s="43">
        <v>0</v>
      </c>
      <c r="DP138" s="43">
        <v>0</v>
      </c>
      <c r="DQ138" s="43">
        <v>0</v>
      </c>
      <c r="DR138" s="43">
        <v>0</v>
      </c>
      <c r="DS138" s="43">
        <v>0</v>
      </c>
      <c r="DT138" s="43">
        <v>0</v>
      </c>
      <c r="DU138" s="43">
        <v>0</v>
      </c>
      <c r="DV138" s="43">
        <v>0</v>
      </c>
      <c r="DW138" s="43">
        <v>0</v>
      </c>
      <c r="DX138" s="43">
        <v>0</v>
      </c>
      <c r="DY138" s="43">
        <v>0</v>
      </c>
    </row>
    <row r="139" s="43" customFormat="1" spans="1:129">
      <c r="A139" s="51"/>
      <c r="B139" s="52" t="s">
        <v>132</v>
      </c>
      <c r="C139" s="52">
        <v>0</v>
      </c>
      <c r="D139" s="52">
        <v>0</v>
      </c>
      <c r="E139" s="52">
        <v>0</v>
      </c>
      <c r="F139" s="52">
        <v>0</v>
      </c>
      <c r="G139" s="52">
        <v>0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2">
        <v>0</v>
      </c>
      <c r="N139" s="52">
        <v>0</v>
      </c>
      <c r="O139" s="52">
        <v>0</v>
      </c>
      <c r="P139" s="52">
        <v>0</v>
      </c>
      <c r="Q139" s="52"/>
      <c r="R139" s="52"/>
      <c r="S139" s="52">
        <v>0</v>
      </c>
      <c r="T139" s="52">
        <v>0</v>
      </c>
      <c r="U139" s="52">
        <v>0</v>
      </c>
      <c r="V139" s="52">
        <v>0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0</v>
      </c>
      <c r="AP139" s="52">
        <v>0</v>
      </c>
      <c r="AQ139" s="52">
        <v>0</v>
      </c>
      <c r="AR139" s="52">
        <v>0</v>
      </c>
      <c r="AS139" s="52"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2">
        <v>0</v>
      </c>
      <c r="BA139" s="52">
        <v>0</v>
      </c>
      <c r="BB139" s="52">
        <v>0</v>
      </c>
      <c r="BC139" s="52">
        <v>0</v>
      </c>
      <c r="BD139" s="52">
        <v>0</v>
      </c>
      <c r="BE139" s="52">
        <v>0</v>
      </c>
      <c r="BF139" s="52">
        <v>0</v>
      </c>
      <c r="BG139" s="52">
        <v>0</v>
      </c>
      <c r="BH139" s="52">
        <v>0</v>
      </c>
      <c r="BI139" s="52">
        <v>0</v>
      </c>
      <c r="BJ139" s="52">
        <v>0</v>
      </c>
      <c r="BK139" s="52">
        <v>0</v>
      </c>
      <c r="BL139" s="52">
        <v>0</v>
      </c>
      <c r="BM139" s="52">
        <v>0</v>
      </c>
      <c r="BN139" s="52">
        <v>0</v>
      </c>
      <c r="BO139" s="52">
        <v>0</v>
      </c>
      <c r="BP139" s="52">
        <v>0</v>
      </c>
      <c r="BQ139" s="52">
        <v>0</v>
      </c>
      <c r="BR139" s="52">
        <v>0</v>
      </c>
      <c r="BS139" s="52">
        <v>0</v>
      </c>
      <c r="BT139" s="52">
        <v>0</v>
      </c>
      <c r="BU139" s="52">
        <v>0</v>
      </c>
      <c r="BV139" s="52">
        <v>0</v>
      </c>
      <c r="BW139" s="52">
        <v>0</v>
      </c>
      <c r="BX139" s="52">
        <v>0</v>
      </c>
      <c r="BY139" s="52">
        <v>0</v>
      </c>
      <c r="BZ139" s="52">
        <v>0</v>
      </c>
      <c r="CA139" s="52">
        <v>0</v>
      </c>
      <c r="CB139" s="52">
        <v>0</v>
      </c>
      <c r="CC139" s="52">
        <v>0</v>
      </c>
      <c r="CD139" s="52">
        <v>0</v>
      </c>
      <c r="CE139" s="52">
        <v>0</v>
      </c>
      <c r="CF139" s="52">
        <v>0</v>
      </c>
      <c r="CG139" s="52">
        <v>0</v>
      </c>
      <c r="CH139" s="52">
        <v>0</v>
      </c>
      <c r="CI139" s="52">
        <v>0</v>
      </c>
      <c r="CJ139" s="52">
        <v>0</v>
      </c>
      <c r="CK139" s="52">
        <v>0</v>
      </c>
      <c r="CL139" s="52">
        <v>0</v>
      </c>
      <c r="CM139" s="52">
        <v>0</v>
      </c>
      <c r="CN139" s="52">
        <v>0</v>
      </c>
      <c r="CO139" s="52">
        <v>0</v>
      </c>
      <c r="CP139" s="52">
        <v>0</v>
      </c>
      <c r="CQ139" s="52">
        <v>0</v>
      </c>
      <c r="CR139" s="52">
        <v>0</v>
      </c>
      <c r="CS139" s="52">
        <v>0</v>
      </c>
      <c r="CT139" s="52">
        <v>0</v>
      </c>
      <c r="CU139" s="52">
        <v>0</v>
      </c>
      <c r="CV139" s="52">
        <v>0</v>
      </c>
      <c r="CW139" s="52">
        <v>0</v>
      </c>
      <c r="CX139" s="52">
        <v>0</v>
      </c>
      <c r="CY139" s="52">
        <v>0</v>
      </c>
      <c r="CZ139" s="52">
        <v>0</v>
      </c>
      <c r="DA139" s="52">
        <v>0</v>
      </c>
      <c r="DB139" s="52">
        <v>0</v>
      </c>
      <c r="DC139" s="52">
        <v>0</v>
      </c>
      <c r="DD139" s="52">
        <v>0</v>
      </c>
      <c r="DE139" s="52">
        <v>0</v>
      </c>
      <c r="DF139" s="52">
        <v>0</v>
      </c>
      <c r="DG139" s="52">
        <v>0</v>
      </c>
      <c r="DH139" s="52">
        <v>0</v>
      </c>
      <c r="DI139" s="52">
        <v>0</v>
      </c>
      <c r="DJ139" s="52">
        <v>0</v>
      </c>
      <c r="DK139" s="52">
        <v>0</v>
      </c>
      <c r="DL139" s="60">
        <v>0</v>
      </c>
      <c r="DM139" s="43">
        <v>0</v>
      </c>
      <c r="DN139" s="43">
        <v>0</v>
      </c>
      <c r="DO139" s="43">
        <v>0</v>
      </c>
      <c r="DP139" s="43">
        <v>0</v>
      </c>
      <c r="DQ139" s="43">
        <v>0</v>
      </c>
      <c r="DR139" s="43">
        <v>0</v>
      </c>
      <c r="DS139" s="43">
        <v>0</v>
      </c>
      <c r="DT139" s="43">
        <v>0</v>
      </c>
      <c r="DU139" s="43">
        <v>0</v>
      </c>
      <c r="DV139" s="43">
        <v>0</v>
      </c>
      <c r="DW139" s="43">
        <v>0</v>
      </c>
      <c r="DX139" s="43">
        <v>0</v>
      </c>
      <c r="DY139" s="43">
        <v>0</v>
      </c>
    </row>
    <row r="140" s="43" customFormat="1" spans="1:129">
      <c r="A140" s="51"/>
      <c r="B140" s="52" t="s">
        <v>133</v>
      </c>
      <c r="C140" s="52">
        <v>0</v>
      </c>
      <c r="D140" s="52">
        <v>0</v>
      </c>
      <c r="E140" s="52">
        <v>0</v>
      </c>
      <c r="F140" s="52">
        <v>0</v>
      </c>
      <c r="G140" s="52">
        <v>0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2">
        <v>0</v>
      </c>
      <c r="N140" s="52">
        <v>0</v>
      </c>
      <c r="O140" s="52">
        <v>0</v>
      </c>
      <c r="P140" s="52">
        <v>0</v>
      </c>
      <c r="Q140" s="52"/>
      <c r="R140" s="52"/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  <c r="AJ140" s="52">
        <v>0</v>
      </c>
      <c r="AK140" s="52">
        <v>0</v>
      </c>
      <c r="AL140" s="52">
        <v>0</v>
      </c>
      <c r="AM140" s="52">
        <v>0</v>
      </c>
      <c r="AN140" s="52">
        <v>0</v>
      </c>
      <c r="AO140" s="52">
        <v>0</v>
      </c>
      <c r="AP140" s="52">
        <v>0</v>
      </c>
      <c r="AQ140" s="52">
        <v>0</v>
      </c>
      <c r="AR140" s="52">
        <v>0</v>
      </c>
      <c r="AS140" s="52"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2">
        <v>0</v>
      </c>
      <c r="BA140" s="52">
        <v>0</v>
      </c>
      <c r="BB140" s="52">
        <v>0</v>
      </c>
      <c r="BC140" s="52">
        <v>0</v>
      </c>
      <c r="BD140" s="52">
        <v>0</v>
      </c>
      <c r="BE140" s="52">
        <v>0</v>
      </c>
      <c r="BF140" s="52">
        <v>0</v>
      </c>
      <c r="BG140" s="52">
        <v>0</v>
      </c>
      <c r="BH140" s="52">
        <v>0</v>
      </c>
      <c r="BI140" s="52">
        <v>0</v>
      </c>
      <c r="BJ140" s="52">
        <v>0</v>
      </c>
      <c r="BK140" s="52">
        <v>0</v>
      </c>
      <c r="BL140" s="52">
        <v>0</v>
      </c>
      <c r="BM140" s="52">
        <v>0</v>
      </c>
      <c r="BN140" s="52">
        <v>0</v>
      </c>
      <c r="BO140" s="52">
        <v>0</v>
      </c>
      <c r="BP140" s="52">
        <v>0</v>
      </c>
      <c r="BQ140" s="52">
        <v>0</v>
      </c>
      <c r="BR140" s="52">
        <v>0</v>
      </c>
      <c r="BS140" s="52">
        <v>0</v>
      </c>
      <c r="BT140" s="52">
        <v>0</v>
      </c>
      <c r="BU140" s="52">
        <v>0</v>
      </c>
      <c r="BV140" s="52">
        <v>0</v>
      </c>
      <c r="BW140" s="52">
        <v>0</v>
      </c>
      <c r="BX140" s="52">
        <v>0</v>
      </c>
      <c r="BY140" s="52">
        <v>0</v>
      </c>
      <c r="BZ140" s="52">
        <v>0</v>
      </c>
      <c r="CA140" s="52">
        <v>0</v>
      </c>
      <c r="CB140" s="52">
        <v>0</v>
      </c>
      <c r="CC140" s="52">
        <v>0</v>
      </c>
      <c r="CD140" s="52">
        <v>0</v>
      </c>
      <c r="CE140" s="52">
        <v>0</v>
      </c>
      <c r="CF140" s="52">
        <v>0</v>
      </c>
      <c r="CG140" s="52">
        <v>0</v>
      </c>
      <c r="CH140" s="52">
        <v>0</v>
      </c>
      <c r="CI140" s="52">
        <v>0</v>
      </c>
      <c r="CJ140" s="52">
        <v>0</v>
      </c>
      <c r="CK140" s="52">
        <v>0</v>
      </c>
      <c r="CL140" s="52">
        <v>0</v>
      </c>
      <c r="CM140" s="52">
        <v>0</v>
      </c>
      <c r="CN140" s="52">
        <v>0</v>
      </c>
      <c r="CO140" s="52">
        <v>0</v>
      </c>
      <c r="CP140" s="52">
        <v>0</v>
      </c>
      <c r="CQ140" s="52">
        <v>0</v>
      </c>
      <c r="CR140" s="52">
        <v>0</v>
      </c>
      <c r="CS140" s="52">
        <v>0</v>
      </c>
      <c r="CT140" s="52">
        <v>0</v>
      </c>
      <c r="CU140" s="52">
        <v>0</v>
      </c>
      <c r="CV140" s="52">
        <v>0</v>
      </c>
      <c r="CW140" s="52">
        <v>0</v>
      </c>
      <c r="CX140" s="52">
        <v>0</v>
      </c>
      <c r="CY140" s="52">
        <v>0</v>
      </c>
      <c r="CZ140" s="52">
        <v>0</v>
      </c>
      <c r="DA140" s="52">
        <v>0</v>
      </c>
      <c r="DB140" s="52">
        <v>0</v>
      </c>
      <c r="DC140" s="52">
        <v>0</v>
      </c>
      <c r="DD140" s="52">
        <v>0</v>
      </c>
      <c r="DE140" s="52">
        <v>0</v>
      </c>
      <c r="DF140" s="52">
        <v>0</v>
      </c>
      <c r="DG140" s="52">
        <v>0</v>
      </c>
      <c r="DH140" s="52">
        <v>0</v>
      </c>
      <c r="DI140" s="52">
        <v>0</v>
      </c>
      <c r="DJ140" s="52">
        <v>0</v>
      </c>
      <c r="DK140" s="52">
        <v>0</v>
      </c>
      <c r="DL140" s="60">
        <v>0</v>
      </c>
      <c r="DM140" s="43">
        <v>0</v>
      </c>
      <c r="DN140" s="43">
        <v>0</v>
      </c>
      <c r="DO140" s="43">
        <v>0</v>
      </c>
      <c r="DP140" s="43">
        <v>0</v>
      </c>
      <c r="DQ140" s="43">
        <v>0</v>
      </c>
      <c r="DR140" s="43">
        <v>0</v>
      </c>
      <c r="DS140" s="43">
        <v>0</v>
      </c>
      <c r="DT140" s="43">
        <v>0</v>
      </c>
      <c r="DU140" s="43">
        <v>0</v>
      </c>
      <c r="DV140" s="43">
        <v>0</v>
      </c>
      <c r="DW140" s="43">
        <v>0</v>
      </c>
      <c r="DX140" s="43">
        <v>0</v>
      </c>
      <c r="DY140" s="43">
        <v>0</v>
      </c>
    </row>
    <row r="141" s="43" customFormat="1" spans="1:129">
      <c r="A141" s="51"/>
      <c r="B141" s="52" t="s">
        <v>134</v>
      </c>
      <c r="C141" s="52">
        <v>15533.98</v>
      </c>
      <c r="D141" s="52">
        <v>0</v>
      </c>
      <c r="E141" s="52">
        <v>0</v>
      </c>
      <c r="F141" s="52">
        <v>0</v>
      </c>
      <c r="G141" s="52">
        <v>0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2">
        <v>0</v>
      </c>
      <c r="N141" s="52">
        <v>0</v>
      </c>
      <c r="O141" s="52">
        <v>0</v>
      </c>
      <c r="P141" s="52">
        <v>0</v>
      </c>
      <c r="Q141" s="52"/>
      <c r="R141" s="52"/>
      <c r="S141" s="52">
        <v>0</v>
      </c>
      <c r="T141" s="52">
        <v>0</v>
      </c>
      <c r="U141" s="52">
        <v>0</v>
      </c>
      <c r="V141" s="52">
        <v>15533.98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15533.98</v>
      </c>
      <c r="AC141" s="52">
        <v>0</v>
      </c>
      <c r="AD141" s="52">
        <v>0</v>
      </c>
      <c r="AE141" s="52">
        <v>0</v>
      </c>
      <c r="AF141" s="52">
        <v>0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</v>
      </c>
      <c r="AM141" s="52">
        <v>0</v>
      </c>
      <c r="AN141" s="52">
        <v>0</v>
      </c>
      <c r="AO141" s="52">
        <v>0</v>
      </c>
      <c r="AP141" s="52">
        <v>0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2">
        <v>0</v>
      </c>
      <c r="BA141" s="52">
        <v>0</v>
      </c>
      <c r="BB141" s="52">
        <v>0</v>
      </c>
      <c r="BC141" s="52">
        <v>0</v>
      </c>
      <c r="BD141" s="52">
        <v>0</v>
      </c>
      <c r="BE141" s="52">
        <v>0</v>
      </c>
      <c r="BF141" s="52">
        <v>0</v>
      </c>
      <c r="BG141" s="52">
        <v>0</v>
      </c>
      <c r="BH141" s="52">
        <v>0</v>
      </c>
      <c r="BI141" s="52">
        <v>0</v>
      </c>
      <c r="BJ141" s="52">
        <v>0</v>
      </c>
      <c r="BK141" s="52">
        <v>0</v>
      </c>
      <c r="BL141" s="52">
        <v>0</v>
      </c>
      <c r="BM141" s="52">
        <v>0</v>
      </c>
      <c r="BN141" s="52">
        <v>0</v>
      </c>
      <c r="BO141" s="52">
        <v>0</v>
      </c>
      <c r="BP141" s="52">
        <v>0</v>
      </c>
      <c r="BQ141" s="52">
        <v>0</v>
      </c>
      <c r="BR141" s="52">
        <v>0</v>
      </c>
      <c r="BS141" s="52">
        <v>0</v>
      </c>
      <c r="BT141" s="52">
        <v>0</v>
      </c>
      <c r="BU141" s="52">
        <v>0</v>
      </c>
      <c r="BV141" s="52">
        <v>0</v>
      </c>
      <c r="BW141" s="52">
        <v>0</v>
      </c>
      <c r="BX141" s="52">
        <v>0</v>
      </c>
      <c r="BY141" s="52">
        <v>0</v>
      </c>
      <c r="BZ141" s="52">
        <v>0</v>
      </c>
      <c r="CA141" s="52">
        <v>0</v>
      </c>
      <c r="CB141" s="52">
        <v>0</v>
      </c>
      <c r="CC141" s="52">
        <v>0</v>
      </c>
      <c r="CD141" s="52">
        <v>0</v>
      </c>
      <c r="CE141" s="52">
        <v>0</v>
      </c>
      <c r="CF141" s="52">
        <v>0</v>
      </c>
      <c r="CG141" s="52">
        <v>0</v>
      </c>
      <c r="CH141" s="52">
        <v>0</v>
      </c>
      <c r="CI141" s="52">
        <v>0</v>
      </c>
      <c r="CJ141" s="52">
        <v>0</v>
      </c>
      <c r="CK141" s="52">
        <v>0</v>
      </c>
      <c r="CL141" s="52">
        <v>0</v>
      </c>
      <c r="CM141" s="52">
        <v>0</v>
      </c>
      <c r="CN141" s="52">
        <v>0</v>
      </c>
      <c r="CO141" s="52">
        <v>0</v>
      </c>
      <c r="CP141" s="52">
        <v>0</v>
      </c>
      <c r="CQ141" s="52">
        <v>0</v>
      </c>
      <c r="CR141" s="52">
        <v>0</v>
      </c>
      <c r="CS141" s="52">
        <v>0</v>
      </c>
      <c r="CT141" s="52">
        <v>0</v>
      </c>
      <c r="CU141" s="52">
        <v>0</v>
      </c>
      <c r="CV141" s="52">
        <v>0</v>
      </c>
      <c r="CW141" s="52">
        <v>0</v>
      </c>
      <c r="CX141" s="52">
        <v>0</v>
      </c>
      <c r="CY141" s="52">
        <v>0</v>
      </c>
      <c r="CZ141" s="52">
        <v>0</v>
      </c>
      <c r="DA141" s="52">
        <v>0</v>
      </c>
      <c r="DB141" s="52">
        <v>0</v>
      </c>
      <c r="DC141" s="52">
        <v>0</v>
      </c>
      <c r="DD141" s="52">
        <v>0</v>
      </c>
      <c r="DE141" s="52">
        <v>0</v>
      </c>
      <c r="DF141" s="52">
        <v>0</v>
      </c>
      <c r="DG141" s="52">
        <v>0</v>
      </c>
      <c r="DH141" s="52">
        <v>0</v>
      </c>
      <c r="DI141" s="52">
        <v>0</v>
      </c>
      <c r="DJ141" s="52">
        <v>0</v>
      </c>
      <c r="DK141" s="52">
        <v>0</v>
      </c>
      <c r="DL141" s="60">
        <v>0</v>
      </c>
      <c r="DM141" s="43">
        <v>0</v>
      </c>
      <c r="DN141" s="43">
        <v>0</v>
      </c>
      <c r="DO141" s="43">
        <v>0</v>
      </c>
      <c r="DP141" s="43">
        <v>0</v>
      </c>
      <c r="DQ141" s="43">
        <v>0</v>
      </c>
      <c r="DR141" s="43">
        <v>0</v>
      </c>
      <c r="DS141" s="43">
        <v>0</v>
      </c>
      <c r="DT141" s="43">
        <v>0</v>
      </c>
      <c r="DU141" s="43">
        <v>0</v>
      </c>
      <c r="DV141" s="43">
        <v>0</v>
      </c>
      <c r="DW141" s="43">
        <v>0</v>
      </c>
      <c r="DX141" s="43">
        <v>0</v>
      </c>
      <c r="DY141" s="43">
        <v>0</v>
      </c>
    </row>
    <row r="142" s="45" customFormat="1" spans="1:129">
      <c r="A142" s="51"/>
      <c r="B142" s="53" t="s">
        <v>97</v>
      </c>
      <c r="C142" s="59">
        <v>620168.52</v>
      </c>
      <c r="D142" s="59">
        <v>32809</v>
      </c>
      <c r="E142" s="59">
        <v>13721.91</v>
      </c>
      <c r="F142" s="59">
        <v>0</v>
      </c>
      <c r="G142" s="59">
        <v>504.72</v>
      </c>
      <c r="H142" s="59">
        <v>89065.91</v>
      </c>
      <c r="I142" s="59">
        <v>4753.57</v>
      </c>
      <c r="J142" s="59">
        <v>212104.47</v>
      </c>
      <c r="K142" s="59">
        <v>14590.08</v>
      </c>
      <c r="L142" s="59">
        <v>7012.23</v>
      </c>
      <c r="M142" s="59">
        <v>103.11</v>
      </c>
      <c r="N142" s="59">
        <v>1404.7</v>
      </c>
      <c r="O142" s="59">
        <v>5513.27</v>
      </c>
      <c r="P142" s="59">
        <v>3521</v>
      </c>
      <c r="Q142" s="59">
        <v>0</v>
      </c>
      <c r="R142" s="59">
        <v>0</v>
      </c>
      <c r="S142" s="59">
        <v>0</v>
      </c>
      <c r="T142" s="59">
        <v>106.23</v>
      </c>
      <c r="U142" s="59">
        <v>178969.26</v>
      </c>
      <c r="V142" s="59">
        <v>52456.58</v>
      </c>
      <c r="W142" s="59">
        <v>1409.18</v>
      </c>
      <c r="X142" s="59">
        <v>2123.3</v>
      </c>
      <c r="Y142" s="59">
        <v>36922.6</v>
      </c>
      <c r="Z142" s="59">
        <v>0</v>
      </c>
      <c r="AA142" s="59">
        <v>0</v>
      </c>
      <c r="AB142" s="59">
        <v>15533.98</v>
      </c>
      <c r="AC142" s="59">
        <v>0</v>
      </c>
      <c r="AD142" s="59">
        <v>0</v>
      </c>
      <c r="AE142" s="59">
        <v>0</v>
      </c>
      <c r="AF142" s="59">
        <v>570.95</v>
      </c>
      <c r="AG142" s="59">
        <v>361.23</v>
      </c>
      <c r="AH142" s="59">
        <v>0</v>
      </c>
      <c r="AI142" s="59">
        <v>477</v>
      </c>
      <c r="AJ142" s="59">
        <v>0</v>
      </c>
      <c r="AK142" s="59">
        <v>0</v>
      </c>
      <c r="AL142" s="59">
        <v>2123.3</v>
      </c>
      <c r="AM142" s="59">
        <v>0</v>
      </c>
      <c r="AN142" s="59">
        <v>0</v>
      </c>
      <c r="AO142" s="59">
        <v>0</v>
      </c>
      <c r="AP142" s="59">
        <v>131</v>
      </c>
      <c r="AQ142" s="59">
        <v>51531.01</v>
      </c>
      <c r="AR142" s="59">
        <v>202.14</v>
      </c>
      <c r="AS142" s="59">
        <v>26766</v>
      </c>
      <c r="AT142" s="59">
        <v>3639.76</v>
      </c>
      <c r="AU142" s="59">
        <v>96699.35</v>
      </c>
      <c r="AV142" s="59">
        <v>1213.59</v>
      </c>
      <c r="AW142" s="59">
        <v>1184.66</v>
      </c>
      <c r="AX142" s="59">
        <v>1708.73</v>
      </c>
      <c r="AY142" s="59">
        <v>0</v>
      </c>
      <c r="AZ142" s="59">
        <v>893.22</v>
      </c>
      <c r="BA142" s="59">
        <v>2851.48</v>
      </c>
      <c r="BB142" s="59">
        <v>18645.35</v>
      </c>
      <c r="BC142" s="59">
        <v>950.5</v>
      </c>
      <c r="BD142" s="59">
        <v>1498.76</v>
      </c>
      <c r="BE142" s="59">
        <v>3275.99</v>
      </c>
      <c r="BF142" s="59">
        <v>1514</v>
      </c>
      <c r="BG142" s="59">
        <v>5057.11</v>
      </c>
      <c r="BH142" s="59">
        <v>2120.96</v>
      </c>
      <c r="BI142" s="59">
        <v>658.77</v>
      </c>
      <c r="BJ142" s="59">
        <v>867.16</v>
      </c>
      <c r="BK142" s="59">
        <v>0</v>
      </c>
      <c r="BL142" s="59">
        <v>553.46</v>
      </c>
      <c r="BM142" s="59">
        <v>779.56</v>
      </c>
      <c r="BN142" s="59">
        <v>1113.58</v>
      </c>
      <c r="BO142" s="59">
        <v>3413.5</v>
      </c>
      <c r="BP142" s="59">
        <v>0</v>
      </c>
      <c r="BQ142" s="59">
        <v>0</v>
      </c>
      <c r="BR142" s="59">
        <v>607.89</v>
      </c>
      <c r="BS142" s="59">
        <v>2532.09</v>
      </c>
      <c r="BT142" s="59">
        <v>0</v>
      </c>
      <c r="BU142" s="59">
        <v>0</v>
      </c>
      <c r="BV142" s="59">
        <v>623.84</v>
      </c>
      <c r="BW142" s="59">
        <v>0</v>
      </c>
      <c r="BX142" s="59">
        <v>0</v>
      </c>
      <c r="BY142" s="59">
        <v>-2011.38</v>
      </c>
      <c r="BZ142" s="59">
        <v>9322.15</v>
      </c>
      <c r="CA142" s="59">
        <v>321</v>
      </c>
      <c r="CB142" s="59">
        <v>2268</v>
      </c>
      <c r="CC142" s="59">
        <v>175</v>
      </c>
      <c r="CD142" s="59">
        <v>3145.34</v>
      </c>
      <c r="CE142" s="59">
        <v>1494.73</v>
      </c>
      <c r="CF142" s="59">
        <v>0</v>
      </c>
      <c r="CG142" s="59">
        <v>417.05</v>
      </c>
      <c r="CH142" s="59">
        <v>167</v>
      </c>
      <c r="CI142" s="59">
        <v>0</v>
      </c>
      <c r="CJ142" s="59">
        <v>308.75</v>
      </c>
      <c r="CK142" s="59">
        <v>0</v>
      </c>
      <c r="CL142" s="59">
        <v>15022.33</v>
      </c>
      <c r="CM142" s="59">
        <v>1864.67</v>
      </c>
      <c r="CN142" s="59">
        <v>288</v>
      </c>
      <c r="CO142" s="59">
        <v>78</v>
      </c>
      <c r="CP142" s="59">
        <v>200</v>
      </c>
      <c r="CQ142" s="59">
        <v>0</v>
      </c>
      <c r="CR142" s="59">
        <v>979</v>
      </c>
      <c r="CS142" s="59">
        <v>581.37</v>
      </c>
      <c r="CT142" s="59">
        <v>199.05</v>
      </c>
      <c r="CU142" s="59">
        <v>0</v>
      </c>
      <c r="CV142" s="59">
        <v>141</v>
      </c>
      <c r="CW142" s="59">
        <v>418</v>
      </c>
      <c r="CX142" s="59">
        <v>155</v>
      </c>
      <c r="CY142" s="59">
        <v>0</v>
      </c>
      <c r="CZ142" s="59">
        <v>198</v>
      </c>
      <c r="DA142" s="59">
        <v>179</v>
      </c>
      <c r="DB142" s="59">
        <v>0</v>
      </c>
      <c r="DC142" s="59">
        <v>453.66</v>
      </c>
      <c r="DD142" s="59">
        <v>258</v>
      </c>
      <c r="DE142" s="59">
        <v>766.44</v>
      </c>
      <c r="DF142" s="59">
        <v>0</v>
      </c>
      <c r="DG142" s="59">
        <v>480</v>
      </c>
      <c r="DH142" s="59">
        <v>200</v>
      </c>
      <c r="DI142" s="59">
        <v>0</v>
      </c>
      <c r="DJ142" s="59">
        <v>500</v>
      </c>
      <c r="DK142" s="59">
        <v>393.38</v>
      </c>
      <c r="DL142" s="59">
        <v>206</v>
      </c>
      <c r="DM142" s="59">
        <v>1151</v>
      </c>
      <c r="DN142" s="59">
        <v>0</v>
      </c>
      <c r="DO142" s="59">
        <v>987.3</v>
      </c>
      <c r="DP142" s="62">
        <v>1108.77</v>
      </c>
      <c r="DQ142" s="62">
        <v>332.75</v>
      </c>
      <c r="DR142" s="62">
        <v>0</v>
      </c>
      <c r="DS142" s="62">
        <v>0</v>
      </c>
      <c r="DT142" s="62">
        <v>0</v>
      </c>
      <c r="DU142" s="62">
        <v>0</v>
      </c>
      <c r="DV142" s="62">
        <v>0</v>
      </c>
      <c r="DW142" s="62">
        <v>0</v>
      </c>
      <c r="DX142" s="62">
        <v>1886.79</v>
      </c>
      <c r="DY142" s="62">
        <v>0</v>
      </c>
    </row>
    <row r="143" s="43" customFormat="1" spans="1:129">
      <c r="A143" s="51" t="s">
        <v>135</v>
      </c>
      <c r="B143" s="52" t="s">
        <v>136</v>
      </c>
      <c r="C143" s="52">
        <v>0</v>
      </c>
      <c r="D143" s="52">
        <v>0</v>
      </c>
      <c r="E143" s="52">
        <v>0</v>
      </c>
      <c r="F143" s="52">
        <v>0</v>
      </c>
      <c r="G143" s="52">
        <v>0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2">
        <v>0</v>
      </c>
      <c r="N143" s="52">
        <v>0</v>
      </c>
      <c r="O143" s="52">
        <v>0</v>
      </c>
      <c r="P143" s="52">
        <v>0</v>
      </c>
      <c r="Q143" s="52"/>
      <c r="R143" s="52"/>
      <c r="S143" s="52">
        <v>0</v>
      </c>
      <c r="T143" s="52">
        <v>0</v>
      </c>
      <c r="U143" s="52">
        <v>0</v>
      </c>
      <c r="V143" s="52">
        <v>0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0</v>
      </c>
      <c r="AM143" s="52">
        <v>0</v>
      </c>
      <c r="AN143" s="52">
        <v>0</v>
      </c>
      <c r="AO143" s="52">
        <v>0</v>
      </c>
      <c r="AP143" s="52">
        <v>0</v>
      </c>
      <c r="AQ143" s="52">
        <v>0</v>
      </c>
      <c r="AR143" s="52">
        <v>0</v>
      </c>
      <c r="AS143" s="52"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2">
        <v>0</v>
      </c>
      <c r="BA143" s="52">
        <v>0</v>
      </c>
      <c r="BB143" s="52">
        <v>0</v>
      </c>
      <c r="BC143" s="52">
        <v>0</v>
      </c>
      <c r="BD143" s="52">
        <v>0</v>
      </c>
      <c r="BE143" s="52">
        <v>0</v>
      </c>
      <c r="BF143" s="52">
        <v>0</v>
      </c>
      <c r="BG143" s="52">
        <v>0</v>
      </c>
      <c r="BH143" s="52">
        <v>0</v>
      </c>
      <c r="BI143" s="52">
        <v>0</v>
      </c>
      <c r="BJ143" s="52">
        <v>0</v>
      </c>
      <c r="BK143" s="52">
        <v>0</v>
      </c>
      <c r="BL143" s="52">
        <v>0</v>
      </c>
      <c r="BM143" s="52">
        <v>0</v>
      </c>
      <c r="BN143" s="52">
        <v>0</v>
      </c>
      <c r="BO143" s="52">
        <v>0</v>
      </c>
      <c r="BP143" s="52">
        <v>0</v>
      </c>
      <c r="BQ143" s="52">
        <v>0</v>
      </c>
      <c r="BR143" s="52">
        <v>0</v>
      </c>
      <c r="BS143" s="52">
        <v>0</v>
      </c>
      <c r="BT143" s="52">
        <v>0</v>
      </c>
      <c r="BU143" s="52">
        <v>0</v>
      </c>
      <c r="BV143" s="52">
        <v>0</v>
      </c>
      <c r="BW143" s="52">
        <v>0</v>
      </c>
      <c r="BX143" s="52">
        <v>0</v>
      </c>
      <c r="BY143" s="52">
        <v>0</v>
      </c>
      <c r="BZ143" s="52">
        <v>0</v>
      </c>
      <c r="CA143" s="52">
        <v>0</v>
      </c>
      <c r="CB143" s="52">
        <v>0</v>
      </c>
      <c r="CC143" s="52">
        <v>0</v>
      </c>
      <c r="CD143" s="52">
        <v>0</v>
      </c>
      <c r="CE143" s="52">
        <v>0</v>
      </c>
      <c r="CF143" s="52">
        <v>0</v>
      </c>
      <c r="CG143" s="52">
        <v>0</v>
      </c>
      <c r="CH143" s="52">
        <v>0</v>
      </c>
      <c r="CI143" s="52">
        <v>0</v>
      </c>
      <c r="CJ143" s="52">
        <v>0</v>
      </c>
      <c r="CK143" s="52">
        <v>0</v>
      </c>
      <c r="CL143" s="52">
        <v>0</v>
      </c>
      <c r="CM143" s="52">
        <v>0</v>
      </c>
      <c r="CN143" s="52">
        <v>0</v>
      </c>
      <c r="CO143" s="52">
        <v>0</v>
      </c>
      <c r="CP143" s="52">
        <v>0</v>
      </c>
      <c r="CQ143" s="52">
        <v>0</v>
      </c>
      <c r="CR143" s="52">
        <v>0</v>
      </c>
      <c r="CS143" s="52">
        <v>0</v>
      </c>
      <c r="CT143" s="52">
        <v>0</v>
      </c>
      <c r="CU143" s="52">
        <v>0</v>
      </c>
      <c r="CV143" s="52">
        <v>0</v>
      </c>
      <c r="CW143" s="52">
        <v>0</v>
      </c>
      <c r="CX143" s="52">
        <v>0</v>
      </c>
      <c r="CY143" s="52">
        <v>0</v>
      </c>
      <c r="CZ143" s="52">
        <v>0</v>
      </c>
      <c r="DA143" s="52">
        <v>0</v>
      </c>
      <c r="DB143" s="52">
        <v>0</v>
      </c>
      <c r="DC143" s="52">
        <v>0</v>
      </c>
      <c r="DD143" s="52">
        <v>0</v>
      </c>
      <c r="DE143" s="52">
        <v>0</v>
      </c>
      <c r="DF143" s="52">
        <v>0</v>
      </c>
      <c r="DG143" s="52">
        <v>0</v>
      </c>
      <c r="DH143" s="52">
        <v>0</v>
      </c>
      <c r="DI143" s="52">
        <v>0</v>
      </c>
      <c r="DJ143" s="52">
        <v>0</v>
      </c>
      <c r="DK143" s="52">
        <v>0</v>
      </c>
      <c r="DL143" s="60">
        <v>0</v>
      </c>
      <c r="DM143" s="43">
        <v>0</v>
      </c>
      <c r="DN143" s="43">
        <v>0</v>
      </c>
      <c r="DO143" s="43">
        <v>0</v>
      </c>
      <c r="DP143" s="43">
        <v>0</v>
      </c>
      <c r="DQ143" s="43">
        <v>0</v>
      </c>
      <c r="DR143" s="43">
        <v>0</v>
      </c>
      <c r="DS143" s="43">
        <v>0</v>
      </c>
      <c r="DT143" s="43">
        <v>0</v>
      </c>
      <c r="DU143" s="43">
        <v>0</v>
      </c>
      <c r="DV143" s="43">
        <v>0</v>
      </c>
      <c r="DW143" s="43">
        <v>0</v>
      </c>
      <c r="DX143" s="43">
        <v>0</v>
      </c>
      <c r="DY143" s="43">
        <v>0</v>
      </c>
    </row>
    <row r="144" s="43" customFormat="1" spans="1:129">
      <c r="A144" s="51"/>
      <c r="B144" s="52" t="s">
        <v>137</v>
      </c>
      <c r="C144" s="52">
        <v>133030.45</v>
      </c>
      <c r="D144" s="52">
        <v>0</v>
      </c>
      <c r="E144" s="52">
        <v>0</v>
      </c>
      <c r="F144" s="52"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2">
        <v>0</v>
      </c>
      <c r="N144" s="52">
        <v>0</v>
      </c>
      <c r="O144" s="52">
        <v>0</v>
      </c>
      <c r="P144" s="52">
        <v>0</v>
      </c>
      <c r="Q144" s="52"/>
      <c r="R144" s="52"/>
      <c r="S144" s="52">
        <v>4194.28</v>
      </c>
      <c r="T144" s="52">
        <v>0</v>
      </c>
      <c r="U144" s="52">
        <v>119176.26</v>
      </c>
      <c r="V144" s="52">
        <v>8396</v>
      </c>
      <c r="W144" s="52">
        <v>1263.91</v>
      </c>
      <c r="X144" s="52">
        <v>0</v>
      </c>
      <c r="Y144" s="52">
        <v>8396</v>
      </c>
      <c r="Z144" s="52">
        <v>0</v>
      </c>
      <c r="AA144" s="52">
        <v>0</v>
      </c>
      <c r="AB144" s="52">
        <v>0</v>
      </c>
      <c r="AC144" s="52">
        <v>0</v>
      </c>
      <c r="AD144" s="52">
        <v>1263.91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0</v>
      </c>
      <c r="AM144" s="52">
        <v>0</v>
      </c>
      <c r="AN144" s="52">
        <v>0</v>
      </c>
      <c r="AO144" s="52">
        <v>0</v>
      </c>
      <c r="AP144" s="52">
        <v>0</v>
      </c>
      <c r="AQ144" s="52">
        <v>7183.27</v>
      </c>
      <c r="AR144" s="52">
        <v>0</v>
      </c>
      <c r="AS144" s="52">
        <v>-222.33</v>
      </c>
      <c r="AT144" s="52">
        <v>33691.21</v>
      </c>
      <c r="AU144" s="52">
        <v>78524.11</v>
      </c>
      <c r="AV144" s="52">
        <v>0</v>
      </c>
      <c r="AW144" s="52">
        <v>9484.17</v>
      </c>
      <c r="AX144" s="52">
        <v>0</v>
      </c>
      <c r="AY144" s="52">
        <v>0</v>
      </c>
      <c r="AZ144" s="52">
        <v>0</v>
      </c>
      <c r="BA144" s="52">
        <v>12831.82</v>
      </c>
      <c r="BB144" s="52">
        <v>0</v>
      </c>
      <c r="BC144" s="52">
        <v>0</v>
      </c>
      <c r="BD144" s="52">
        <v>0</v>
      </c>
      <c r="BE144" s="52">
        <v>8849.56</v>
      </c>
      <c r="BF144" s="52">
        <v>0</v>
      </c>
      <c r="BG144" s="52">
        <v>0</v>
      </c>
      <c r="BH144" s="52">
        <v>0</v>
      </c>
      <c r="BI144" s="52">
        <v>2549.39</v>
      </c>
      <c r="BJ144" s="52">
        <v>0</v>
      </c>
      <c r="BK144" s="52">
        <v>1287.69</v>
      </c>
      <c r="BL144" s="52">
        <v>0</v>
      </c>
      <c r="BM144" s="52">
        <v>4285.5</v>
      </c>
      <c r="BN144" s="52">
        <v>0</v>
      </c>
      <c r="BO144" s="52">
        <v>5814.56</v>
      </c>
      <c r="BP144" s="52">
        <v>0</v>
      </c>
      <c r="BQ144" s="52">
        <v>1769.91</v>
      </c>
      <c r="BR144" s="52">
        <v>2212.39</v>
      </c>
      <c r="BS144" s="52">
        <v>0</v>
      </c>
      <c r="BT144" s="52">
        <v>0</v>
      </c>
      <c r="BU144" s="52">
        <v>1466.45</v>
      </c>
      <c r="BV144" s="52">
        <v>4662.25</v>
      </c>
      <c r="BW144" s="52">
        <v>1268</v>
      </c>
      <c r="BX144" s="52">
        <v>0</v>
      </c>
      <c r="BY144" s="52">
        <v>2372.04</v>
      </c>
      <c r="BZ144" s="52">
        <v>0</v>
      </c>
      <c r="CA144" s="52">
        <v>0</v>
      </c>
      <c r="CB144" s="52">
        <v>2016</v>
      </c>
      <c r="CC144" s="52">
        <v>0</v>
      </c>
      <c r="CD144" s="52">
        <v>2488.4</v>
      </c>
      <c r="CE144" s="52">
        <v>1878.7</v>
      </c>
      <c r="CF144" s="52">
        <v>0</v>
      </c>
      <c r="CG144" s="52">
        <v>1042.9</v>
      </c>
      <c r="CH144" s="52">
        <v>186.43</v>
      </c>
      <c r="CI144" s="52">
        <v>1000</v>
      </c>
      <c r="CJ144" s="52">
        <v>0</v>
      </c>
      <c r="CK144" s="52">
        <v>0</v>
      </c>
      <c r="CL144" s="52">
        <v>0</v>
      </c>
      <c r="CM144" s="52">
        <v>0</v>
      </c>
      <c r="CN144" s="52">
        <v>347.85</v>
      </c>
      <c r="CO144" s="52">
        <v>0</v>
      </c>
      <c r="CP144" s="52">
        <v>1182.39</v>
      </c>
      <c r="CQ144" s="52">
        <v>0</v>
      </c>
      <c r="CR144" s="52">
        <v>403.6</v>
      </c>
      <c r="CS144" s="52">
        <v>1268.21</v>
      </c>
      <c r="CT144" s="52">
        <v>929</v>
      </c>
      <c r="CU144" s="52">
        <v>400</v>
      </c>
      <c r="CV144" s="52">
        <v>0</v>
      </c>
      <c r="CW144" s="52">
        <v>33.6</v>
      </c>
      <c r="CX144" s="52">
        <v>600</v>
      </c>
      <c r="CY144" s="52">
        <v>0</v>
      </c>
      <c r="CZ144" s="52">
        <v>921.63</v>
      </c>
      <c r="DA144" s="52">
        <v>0</v>
      </c>
      <c r="DB144" s="52">
        <v>586</v>
      </c>
      <c r="DC144" s="52">
        <v>0</v>
      </c>
      <c r="DD144" s="52">
        <v>1106.14</v>
      </c>
      <c r="DE144" s="52">
        <v>311.64</v>
      </c>
      <c r="DF144" s="52">
        <v>0</v>
      </c>
      <c r="DG144" s="52">
        <v>0</v>
      </c>
      <c r="DH144" s="52">
        <v>0</v>
      </c>
      <c r="DI144" s="52">
        <v>916</v>
      </c>
      <c r="DJ144" s="52">
        <v>0</v>
      </c>
      <c r="DK144" s="52">
        <v>0</v>
      </c>
      <c r="DL144" s="60">
        <v>0</v>
      </c>
      <c r="DM144" s="43">
        <v>965.07</v>
      </c>
      <c r="DN144" s="43">
        <v>0</v>
      </c>
      <c r="DO144" s="43">
        <v>0</v>
      </c>
      <c r="DP144" s="43">
        <v>391.94</v>
      </c>
      <c r="DQ144" s="43">
        <v>694.88</v>
      </c>
      <c r="DR144" s="43">
        <v>0</v>
      </c>
      <c r="DS144" s="43">
        <v>0</v>
      </c>
      <c r="DT144" s="43">
        <v>0</v>
      </c>
      <c r="DU144" s="43">
        <v>0</v>
      </c>
      <c r="DV144" s="43">
        <v>0</v>
      </c>
      <c r="DW144" s="43">
        <v>0</v>
      </c>
      <c r="DX144" s="43">
        <v>0</v>
      </c>
      <c r="DY144" s="43">
        <v>0</v>
      </c>
    </row>
    <row r="145" s="43" customFormat="1" spans="1:129">
      <c r="A145" s="51"/>
      <c r="B145" s="52" t="s">
        <v>138</v>
      </c>
      <c r="C145" s="52">
        <v>4795669.66</v>
      </c>
      <c r="D145" s="52">
        <v>0</v>
      </c>
      <c r="E145" s="52">
        <v>0</v>
      </c>
      <c r="F145" s="52"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2">
        <v>0</v>
      </c>
      <c r="N145" s="52">
        <v>0</v>
      </c>
      <c r="O145" s="52">
        <v>0</v>
      </c>
      <c r="P145" s="52">
        <v>0</v>
      </c>
      <c r="Q145" s="52"/>
      <c r="R145" s="52"/>
      <c r="S145" s="52">
        <v>14460</v>
      </c>
      <c r="T145" s="52">
        <v>66000</v>
      </c>
      <c r="U145" s="52">
        <v>2527456.66</v>
      </c>
      <c r="V145" s="52">
        <v>1961430</v>
      </c>
      <c r="W145" s="52">
        <v>125283</v>
      </c>
      <c r="X145" s="52">
        <v>101040</v>
      </c>
      <c r="Y145" s="52">
        <v>1339890</v>
      </c>
      <c r="Z145" s="52">
        <v>232860</v>
      </c>
      <c r="AA145" s="52">
        <v>66120</v>
      </c>
      <c r="AB145" s="52">
        <v>239760</v>
      </c>
      <c r="AC145" s="52">
        <v>82800</v>
      </c>
      <c r="AD145" s="52">
        <v>0</v>
      </c>
      <c r="AE145" s="52">
        <v>0</v>
      </c>
      <c r="AF145" s="52">
        <v>25976</v>
      </c>
      <c r="AG145" s="52">
        <v>99307</v>
      </c>
      <c r="AH145" s="52">
        <v>0</v>
      </c>
      <c r="AI145" s="52">
        <v>0</v>
      </c>
      <c r="AJ145" s="52">
        <v>0</v>
      </c>
      <c r="AK145" s="52">
        <v>0</v>
      </c>
      <c r="AL145" s="52">
        <v>101040</v>
      </c>
      <c r="AM145" s="52">
        <v>19800</v>
      </c>
      <c r="AN145" s="52">
        <v>20400</v>
      </c>
      <c r="AO145" s="52">
        <v>19800</v>
      </c>
      <c r="AP145" s="52">
        <v>0</v>
      </c>
      <c r="AQ145" s="52">
        <v>0</v>
      </c>
      <c r="AR145" s="52">
        <v>132360</v>
      </c>
      <c r="AS145" s="52">
        <v>0</v>
      </c>
      <c r="AT145" s="52">
        <v>143333.33</v>
      </c>
      <c r="AU145" s="52">
        <v>2191763.33</v>
      </c>
      <c r="AV145" s="52">
        <v>67301.59</v>
      </c>
      <c r="AW145" s="52">
        <v>70833.33</v>
      </c>
      <c r="AX145" s="52">
        <v>53400.9</v>
      </c>
      <c r="AY145" s="52">
        <v>55555.55</v>
      </c>
      <c r="AZ145" s="52">
        <v>7904.76</v>
      </c>
      <c r="BA145" s="52">
        <v>28002</v>
      </c>
      <c r="BB145" s="52">
        <v>17977.9</v>
      </c>
      <c r="BC145" s="52">
        <v>41667</v>
      </c>
      <c r="BD145" s="52">
        <v>88809.52</v>
      </c>
      <c r="BE145" s="52">
        <v>95709.6</v>
      </c>
      <c r="BF145" s="52">
        <v>55327.22</v>
      </c>
      <c r="BG145" s="52">
        <v>111420.95</v>
      </c>
      <c r="BH145" s="52">
        <v>287800</v>
      </c>
      <c r="BI145" s="52">
        <v>22671.43</v>
      </c>
      <c r="BJ145" s="52">
        <v>11025</v>
      </c>
      <c r="BK145" s="52">
        <v>17665</v>
      </c>
      <c r="BL145" s="52">
        <v>26126.98</v>
      </c>
      <c r="BM145" s="52">
        <v>22783</v>
      </c>
      <c r="BN145" s="52">
        <v>31884</v>
      </c>
      <c r="BO145" s="52">
        <v>17854.52</v>
      </c>
      <c r="BP145" s="52">
        <v>37603.05</v>
      </c>
      <c r="BQ145" s="52">
        <v>26225.16</v>
      </c>
      <c r="BR145" s="52">
        <v>11640</v>
      </c>
      <c r="BS145" s="52">
        <v>11592</v>
      </c>
      <c r="BT145" s="52">
        <v>13841.27</v>
      </c>
      <c r="BU145" s="52">
        <v>9487.5</v>
      </c>
      <c r="BV145" s="52">
        <v>7936</v>
      </c>
      <c r="BW145" s="52">
        <v>11337</v>
      </c>
      <c r="BX145" s="52">
        <v>20076.98</v>
      </c>
      <c r="BY145" s="52">
        <v>2590.24</v>
      </c>
      <c r="BZ145" s="52">
        <v>18979.37</v>
      </c>
      <c r="CA145" s="52">
        <v>3211.15</v>
      </c>
      <c r="CB145" s="52">
        <v>5983</v>
      </c>
      <c r="CC145" s="52">
        <v>11241.3</v>
      </c>
      <c r="CD145" s="52">
        <v>84121.55</v>
      </c>
      <c r="CE145" s="52">
        <v>0</v>
      </c>
      <c r="CF145" s="52">
        <v>28000</v>
      </c>
      <c r="CG145" s="52">
        <v>38197.8</v>
      </c>
      <c r="CH145" s="52">
        <v>19833.45</v>
      </c>
      <c r="CI145" s="52">
        <v>22084.4</v>
      </c>
      <c r="CJ145" s="52">
        <v>9846.57</v>
      </c>
      <c r="CK145" s="52">
        <v>8103.75</v>
      </c>
      <c r="CL145" s="52">
        <v>21244.29</v>
      </c>
      <c r="CM145" s="52">
        <v>25509.57</v>
      </c>
      <c r="CN145" s="52">
        <v>9337.3</v>
      </c>
      <c r="CO145" s="52">
        <v>16150.19</v>
      </c>
      <c r="CP145" s="52">
        <v>12652</v>
      </c>
      <c r="CQ145" s="52">
        <v>14053.17</v>
      </c>
      <c r="CR145" s="52">
        <v>10360</v>
      </c>
      <c r="CS145" s="52">
        <v>7379.82</v>
      </c>
      <c r="CT145" s="52">
        <v>10000</v>
      </c>
      <c r="CU145" s="52">
        <v>17337.04</v>
      </c>
      <c r="CV145" s="52">
        <v>11150.23</v>
      </c>
      <c r="CW145" s="52">
        <v>12709.59</v>
      </c>
      <c r="CX145" s="52">
        <v>14169.78</v>
      </c>
      <c r="CY145" s="52">
        <v>15506.5</v>
      </c>
      <c r="CZ145" s="52">
        <v>11142.02</v>
      </c>
      <c r="DA145" s="52">
        <v>15701.5</v>
      </c>
      <c r="DB145" s="52">
        <v>19210.32</v>
      </c>
      <c r="DC145" s="52">
        <v>50476.2</v>
      </c>
      <c r="DD145" s="52">
        <v>0</v>
      </c>
      <c r="DE145" s="52">
        <v>9555</v>
      </c>
      <c r="DF145" s="52">
        <v>7500</v>
      </c>
      <c r="DG145" s="52">
        <v>44535.49</v>
      </c>
      <c r="DH145" s="52">
        <v>10000</v>
      </c>
      <c r="DI145" s="52">
        <v>17460.3</v>
      </c>
      <c r="DJ145" s="52">
        <v>9099.41</v>
      </c>
      <c r="DK145" s="52">
        <v>37300.96</v>
      </c>
      <c r="DL145" s="60">
        <v>30012.08</v>
      </c>
      <c r="DM145" s="43">
        <v>22118.99</v>
      </c>
      <c r="DN145" s="43">
        <v>0</v>
      </c>
      <c r="DO145" s="43">
        <v>42248.1</v>
      </c>
      <c r="DP145" s="43">
        <v>36421.75</v>
      </c>
      <c r="DQ145" s="43">
        <v>25096.35</v>
      </c>
      <c r="DR145" s="43">
        <v>13117.51</v>
      </c>
      <c r="DS145" s="43">
        <v>13778.66</v>
      </c>
      <c r="DT145" s="43">
        <v>13891.92</v>
      </c>
      <c r="DU145" s="43">
        <v>7545</v>
      </c>
      <c r="DV145" s="43">
        <v>4751.77</v>
      </c>
      <c r="DW145" s="43">
        <v>8519.33</v>
      </c>
      <c r="DX145" s="43">
        <v>5795.4</v>
      </c>
      <c r="DY145" s="43">
        <v>5274</v>
      </c>
    </row>
    <row r="146" s="43" customFormat="1" spans="1:129">
      <c r="A146" s="51"/>
      <c r="B146" s="52" t="s">
        <v>85</v>
      </c>
      <c r="C146" s="52">
        <v>498187.63</v>
      </c>
      <c r="D146" s="52">
        <v>0</v>
      </c>
      <c r="E146" s="52">
        <v>0</v>
      </c>
      <c r="F146" s="52">
        <v>0</v>
      </c>
      <c r="G146" s="52">
        <v>0</v>
      </c>
      <c r="H146" s="52">
        <v>0</v>
      </c>
      <c r="I146" s="52">
        <v>0</v>
      </c>
      <c r="J146" s="52">
        <v>10214.71</v>
      </c>
      <c r="K146" s="52">
        <v>0</v>
      </c>
      <c r="L146" s="52">
        <v>3300</v>
      </c>
      <c r="M146" s="52">
        <v>0</v>
      </c>
      <c r="N146" s="52">
        <v>0</v>
      </c>
      <c r="O146" s="52">
        <v>0</v>
      </c>
      <c r="P146" s="52">
        <v>0</v>
      </c>
      <c r="Q146" s="52"/>
      <c r="R146" s="52"/>
      <c r="S146" s="52">
        <v>3309.62</v>
      </c>
      <c r="T146" s="52">
        <v>7056.6</v>
      </c>
      <c r="U146" s="52">
        <v>228123.61</v>
      </c>
      <c r="V146" s="52">
        <v>212861.35</v>
      </c>
      <c r="W146" s="52">
        <v>22518.72</v>
      </c>
      <c r="X146" s="52">
        <v>10803.02</v>
      </c>
      <c r="Y146" s="52">
        <v>146407.39</v>
      </c>
      <c r="Z146" s="52">
        <v>24896.98</v>
      </c>
      <c r="AA146" s="52">
        <v>7069.43</v>
      </c>
      <c r="AB146" s="52">
        <v>25634.72</v>
      </c>
      <c r="AC146" s="52">
        <v>8852.83</v>
      </c>
      <c r="AD146" s="52">
        <v>12230.71</v>
      </c>
      <c r="AE146" s="52">
        <v>0</v>
      </c>
      <c r="AF146" s="52">
        <v>238.8</v>
      </c>
      <c r="AG146" s="52">
        <v>8888.06</v>
      </c>
      <c r="AH146" s="52">
        <v>0</v>
      </c>
      <c r="AI146" s="52">
        <v>1161.15</v>
      </c>
      <c r="AJ146" s="52">
        <v>0</v>
      </c>
      <c r="AK146" s="52">
        <v>0</v>
      </c>
      <c r="AL146" s="52">
        <v>10803.02</v>
      </c>
      <c r="AM146" s="52">
        <v>726</v>
      </c>
      <c r="AN146" s="52">
        <v>748</v>
      </c>
      <c r="AO146" s="52">
        <v>726</v>
      </c>
      <c r="AP146" s="52">
        <v>0</v>
      </c>
      <c r="AQ146" s="52">
        <v>8680.24</v>
      </c>
      <c r="AR146" s="52">
        <v>14151.7</v>
      </c>
      <c r="AS146" s="52">
        <v>11673.2</v>
      </c>
      <c r="AT146" s="52">
        <v>0</v>
      </c>
      <c r="AU146" s="52">
        <v>191418.47</v>
      </c>
      <c r="AV146" s="52">
        <v>0</v>
      </c>
      <c r="AW146" s="52">
        <v>0</v>
      </c>
      <c r="AX146" s="52">
        <v>16099.11</v>
      </c>
      <c r="AY146" s="52">
        <v>0</v>
      </c>
      <c r="AZ146" s="52">
        <v>15315.54</v>
      </c>
      <c r="BA146" s="52">
        <v>0</v>
      </c>
      <c r="BB146" s="52">
        <v>1847.57</v>
      </c>
      <c r="BC146" s="52">
        <v>0</v>
      </c>
      <c r="BD146" s="52">
        <v>0</v>
      </c>
      <c r="BE146" s="52">
        <v>11660.38</v>
      </c>
      <c r="BF146" s="52">
        <v>0</v>
      </c>
      <c r="BG146" s="52"/>
      <c r="BH146" s="52">
        <v>30771.07</v>
      </c>
      <c r="BI146" s="52">
        <v>2800</v>
      </c>
      <c r="BJ146" s="52">
        <v>0</v>
      </c>
      <c r="BK146" s="52">
        <v>1600</v>
      </c>
      <c r="BL146" s="52">
        <v>13834.95</v>
      </c>
      <c r="BM146" s="52">
        <v>6666</v>
      </c>
      <c r="BN146" s="52">
        <v>0</v>
      </c>
      <c r="BO146" s="52">
        <v>7078.9</v>
      </c>
      <c r="BP146" s="52">
        <v>0</v>
      </c>
      <c r="BQ146" s="52">
        <v>1378.97</v>
      </c>
      <c r="BR146" s="52">
        <v>5825.24</v>
      </c>
      <c r="BS146" s="52">
        <v>1162.14</v>
      </c>
      <c r="BT146" s="52">
        <v>0</v>
      </c>
      <c r="BU146" s="52">
        <v>2000</v>
      </c>
      <c r="BV146" s="52">
        <v>3930</v>
      </c>
      <c r="BW146" s="52">
        <v>2637</v>
      </c>
      <c r="BX146" s="52">
        <v>0</v>
      </c>
      <c r="BY146" s="52">
        <v>4076.34</v>
      </c>
      <c r="BZ146" s="52">
        <v>0</v>
      </c>
      <c r="CA146" s="52">
        <v>0</v>
      </c>
      <c r="CB146" s="52">
        <v>0</v>
      </c>
      <c r="CC146" s="52">
        <v>0</v>
      </c>
      <c r="CD146" s="52">
        <v>9887.09</v>
      </c>
      <c r="CE146" s="52">
        <v>2254.83</v>
      </c>
      <c r="CF146" s="52">
        <v>0</v>
      </c>
      <c r="CG146" s="52">
        <v>8488.2</v>
      </c>
      <c r="CH146" s="52">
        <v>4794.9</v>
      </c>
      <c r="CI146" s="52">
        <v>0</v>
      </c>
      <c r="CJ146" s="52">
        <v>0</v>
      </c>
      <c r="CK146" s="52">
        <v>0</v>
      </c>
      <c r="CL146" s="52">
        <v>0</v>
      </c>
      <c r="CM146" s="52">
        <v>3206.6</v>
      </c>
      <c r="CN146" s="52">
        <v>1210.94</v>
      </c>
      <c r="CO146" s="52">
        <v>0</v>
      </c>
      <c r="CP146" s="52">
        <v>3663.1</v>
      </c>
      <c r="CQ146" s="52">
        <v>0</v>
      </c>
      <c r="CR146" s="52">
        <v>528.8</v>
      </c>
      <c r="CS146" s="52">
        <v>0</v>
      </c>
      <c r="CT146" s="52">
        <v>538.17</v>
      </c>
      <c r="CU146" s="52">
        <v>0</v>
      </c>
      <c r="CV146" s="52">
        <v>0</v>
      </c>
      <c r="CW146" s="52">
        <v>0</v>
      </c>
      <c r="CX146" s="52">
        <v>897</v>
      </c>
      <c r="CY146" s="52">
        <v>0</v>
      </c>
      <c r="CZ146" s="52">
        <v>0</v>
      </c>
      <c r="DA146" s="52">
        <v>4486.17</v>
      </c>
      <c r="DB146" s="52">
        <v>0</v>
      </c>
      <c r="DC146" s="52">
        <v>0</v>
      </c>
      <c r="DD146" s="52">
        <v>0</v>
      </c>
      <c r="DE146" s="52">
        <v>2116.8</v>
      </c>
      <c r="DF146" s="52">
        <v>0</v>
      </c>
      <c r="DG146" s="52">
        <v>0</v>
      </c>
      <c r="DH146" s="52">
        <v>0</v>
      </c>
      <c r="DI146" s="52">
        <v>0</v>
      </c>
      <c r="DJ146" s="52">
        <v>0</v>
      </c>
      <c r="DK146" s="52">
        <v>0</v>
      </c>
      <c r="DL146" s="60">
        <v>1987.26</v>
      </c>
      <c r="DM146" s="43">
        <v>3000</v>
      </c>
      <c r="DN146" s="43">
        <v>0</v>
      </c>
      <c r="DO146" s="43">
        <v>9550</v>
      </c>
      <c r="DP146" s="43">
        <v>2328.51</v>
      </c>
      <c r="DQ146" s="43">
        <v>1100</v>
      </c>
      <c r="DR146" s="43">
        <v>0</v>
      </c>
      <c r="DS146" s="43">
        <v>1356.89</v>
      </c>
      <c r="DT146" s="43">
        <v>840</v>
      </c>
      <c r="DU146" s="43">
        <v>0</v>
      </c>
      <c r="DV146" s="43">
        <v>0</v>
      </c>
      <c r="DW146" s="43">
        <v>500</v>
      </c>
      <c r="DX146" s="43">
        <v>0</v>
      </c>
      <c r="DY146" s="43">
        <v>0</v>
      </c>
    </row>
    <row r="147" s="43" customFormat="1" spans="1:129">
      <c r="A147" s="51"/>
      <c r="B147" s="52" t="s">
        <v>139</v>
      </c>
      <c r="C147" s="52">
        <v>60700.85</v>
      </c>
      <c r="D147" s="52">
        <v>0</v>
      </c>
      <c r="E147" s="52">
        <v>0</v>
      </c>
      <c r="F147" s="52">
        <v>0</v>
      </c>
      <c r="G147" s="52">
        <v>0</v>
      </c>
      <c r="H147" s="52">
        <v>0</v>
      </c>
      <c r="I147" s="52">
        <v>0</v>
      </c>
      <c r="J147" s="52">
        <v>33749.05</v>
      </c>
      <c r="K147" s="52">
        <v>0</v>
      </c>
      <c r="L147" s="52">
        <v>0</v>
      </c>
      <c r="M147" s="52">
        <v>0</v>
      </c>
      <c r="N147" s="52">
        <v>0</v>
      </c>
      <c r="O147" s="52">
        <v>0</v>
      </c>
      <c r="P147" s="52">
        <v>0</v>
      </c>
      <c r="Q147" s="52"/>
      <c r="R147" s="52"/>
      <c r="S147" s="52">
        <v>0</v>
      </c>
      <c r="T147" s="52">
        <v>0</v>
      </c>
      <c r="U147" s="52">
        <v>26951.8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0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0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26951.8</v>
      </c>
      <c r="AV147" s="52">
        <v>0</v>
      </c>
      <c r="AW147" s="52">
        <v>0</v>
      </c>
      <c r="AX147" s="52">
        <v>0</v>
      </c>
      <c r="AY147" s="52">
        <v>0</v>
      </c>
      <c r="AZ147" s="52">
        <v>0</v>
      </c>
      <c r="BA147" s="52">
        <v>0</v>
      </c>
      <c r="BB147" s="52">
        <v>0</v>
      </c>
      <c r="BC147" s="52">
        <v>9514.56</v>
      </c>
      <c r="BD147" s="52">
        <v>0</v>
      </c>
      <c r="BE147" s="52">
        <v>0</v>
      </c>
      <c r="BF147" s="52">
        <v>0</v>
      </c>
      <c r="BG147" s="52">
        <v>9952.38</v>
      </c>
      <c r="BH147" s="52">
        <v>0</v>
      </c>
      <c r="BI147" s="52">
        <v>0</v>
      </c>
      <c r="BJ147" s="52">
        <v>0</v>
      </c>
      <c r="BK147" s="52">
        <v>0</v>
      </c>
      <c r="BL147" s="52">
        <v>0</v>
      </c>
      <c r="BM147" s="52">
        <v>0</v>
      </c>
      <c r="BN147" s="52">
        <v>0</v>
      </c>
      <c r="BO147" s="52">
        <v>0</v>
      </c>
      <c r="BP147" s="52">
        <v>0</v>
      </c>
      <c r="BQ147" s="52">
        <v>0</v>
      </c>
      <c r="BR147" s="52">
        <v>0</v>
      </c>
      <c r="BS147" s="52">
        <v>0</v>
      </c>
      <c r="BT147" s="52">
        <v>0</v>
      </c>
      <c r="BU147" s="52">
        <v>0</v>
      </c>
      <c r="BV147" s="52">
        <v>0</v>
      </c>
      <c r="BW147" s="52">
        <v>0</v>
      </c>
      <c r="BX147" s="52">
        <v>0</v>
      </c>
      <c r="BY147" s="52">
        <v>0</v>
      </c>
      <c r="BZ147" s="52">
        <v>0</v>
      </c>
      <c r="CA147" s="52">
        <v>0</v>
      </c>
      <c r="CB147" s="52">
        <v>0</v>
      </c>
      <c r="CC147" s="52">
        <v>0</v>
      </c>
      <c r="CD147" s="52">
        <v>4374.86</v>
      </c>
      <c r="CE147" s="52">
        <v>0</v>
      </c>
      <c r="CF147" s="52">
        <v>0</v>
      </c>
      <c r="CG147" s="52">
        <v>0</v>
      </c>
      <c r="CH147" s="52">
        <v>0</v>
      </c>
      <c r="CI147" s="52">
        <v>0</v>
      </c>
      <c r="CJ147" s="52">
        <v>0</v>
      </c>
      <c r="CK147" s="52">
        <v>0</v>
      </c>
      <c r="CL147" s="52">
        <v>0</v>
      </c>
      <c r="CM147" s="52">
        <v>0</v>
      </c>
      <c r="CN147" s="52">
        <v>0</v>
      </c>
      <c r="CO147" s="52">
        <v>0</v>
      </c>
      <c r="CP147" s="52">
        <v>0</v>
      </c>
      <c r="CQ147" s="52">
        <v>0</v>
      </c>
      <c r="CR147" s="52">
        <v>0</v>
      </c>
      <c r="CS147" s="52">
        <v>0</v>
      </c>
      <c r="CT147" s="52">
        <v>0</v>
      </c>
      <c r="CU147" s="52">
        <v>0</v>
      </c>
      <c r="CV147" s="52">
        <v>0</v>
      </c>
      <c r="CW147" s="52">
        <v>0</v>
      </c>
      <c r="CX147" s="52">
        <v>0</v>
      </c>
      <c r="CY147" s="52">
        <v>0</v>
      </c>
      <c r="CZ147" s="52">
        <v>0</v>
      </c>
      <c r="DA147" s="52">
        <v>0</v>
      </c>
      <c r="DB147" s="52">
        <v>0</v>
      </c>
      <c r="DC147" s="52">
        <v>0</v>
      </c>
      <c r="DD147" s="52">
        <v>0</v>
      </c>
      <c r="DE147" s="52">
        <v>0</v>
      </c>
      <c r="DF147" s="52">
        <v>0</v>
      </c>
      <c r="DG147" s="52">
        <v>0</v>
      </c>
      <c r="DH147" s="52">
        <v>0</v>
      </c>
      <c r="DI147" s="52">
        <v>0</v>
      </c>
      <c r="DJ147" s="52">
        <v>0</v>
      </c>
      <c r="DK147" s="52">
        <v>0</v>
      </c>
      <c r="DL147" s="60">
        <v>0</v>
      </c>
      <c r="DM147" s="43">
        <v>0</v>
      </c>
      <c r="DN147" s="43">
        <v>0</v>
      </c>
      <c r="DO147" s="43">
        <v>0</v>
      </c>
      <c r="DP147" s="43">
        <v>0</v>
      </c>
      <c r="DQ147" s="43">
        <v>290</v>
      </c>
      <c r="DR147" s="43">
        <v>0</v>
      </c>
      <c r="DS147" s="43">
        <v>0</v>
      </c>
      <c r="DT147" s="43">
        <v>0</v>
      </c>
      <c r="DU147" s="43">
        <v>0</v>
      </c>
      <c r="DV147" s="43">
        <v>2400</v>
      </c>
      <c r="DW147" s="43">
        <v>0</v>
      </c>
      <c r="DX147" s="43">
        <v>0</v>
      </c>
      <c r="DY147" s="43">
        <v>420</v>
      </c>
    </row>
    <row r="148" s="43" customFormat="1" spans="1:129">
      <c r="A148" s="51"/>
      <c r="B148" s="52" t="s">
        <v>140</v>
      </c>
      <c r="C148" s="52">
        <v>7376.11</v>
      </c>
      <c r="D148" s="52">
        <v>0</v>
      </c>
      <c r="E148" s="52">
        <v>0</v>
      </c>
      <c r="F148" s="52">
        <v>0</v>
      </c>
      <c r="G148" s="52">
        <v>0</v>
      </c>
      <c r="H148" s="52">
        <v>0</v>
      </c>
      <c r="I148" s="52">
        <v>0</v>
      </c>
      <c r="J148" s="52">
        <v>3370</v>
      </c>
      <c r="K148" s="52">
        <v>0</v>
      </c>
      <c r="L148" s="52">
        <v>0</v>
      </c>
      <c r="M148" s="52">
        <v>0</v>
      </c>
      <c r="N148" s="52">
        <v>0</v>
      </c>
      <c r="O148" s="52">
        <v>0</v>
      </c>
      <c r="P148" s="52">
        <v>0</v>
      </c>
      <c r="Q148" s="52"/>
      <c r="R148" s="52"/>
      <c r="S148" s="52">
        <v>0</v>
      </c>
      <c r="T148" s="52">
        <v>0</v>
      </c>
      <c r="U148" s="52">
        <v>4006.11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1000</v>
      </c>
      <c r="AU148" s="52">
        <v>3006.11</v>
      </c>
      <c r="AV148" s="52">
        <v>0</v>
      </c>
      <c r="AW148" s="52">
        <v>0</v>
      </c>
      <c r="AX148" s="52">
        <v>0</v>
      </c>
      <c r="AY148" s="52">
        <v>0</v>
      </c>
      <c r="AZ148" s="52">
        <v>0</v>
      </c>
      <c r="BA148" s="52">
        <v>0</v>
      </c>
      <c r="BB148" s="52">
        <v>0</v>
      </c>
      <c r="BC148" s="52">
        <v>1256.64</v>
      </c>
      <c r="BD148" s="52">
        <v>0</v>
      </c>
      <c r="BE148" s="52">
        <v>0</v>
      </c>
      <c r="BF148" s="52">
        <v>0</v>
      </c>
      <c r="BG148" s="52">
        <v>1299.47</v>
      </c>
      <c r="BH148" s="52">
        <v>0</v>
      </c>
      <c r="BI148" s="52">
        <v>0</v>
      </c>
      <c r="BJ148" s="52">
        <v>0</v>
      </c>
      <c r="BK148" s="52">
        <v>0</v>
      </c>
      <c r="BL148" s="52">
        <v>0</v>
      </c>
      <c r="BM148" s="52">
        <v>0</v>
      </c>
      <c r="BN148" s="52">
        <v>0</v>
      </c>
      <c r="BO148" s="52">
        <v>0</v>
      </c>
      <c r="BP148" s="52">
        <v>0</v>
      </c>
      <c r="BQ148" s="52">
        <v>0</v>
      </c>
      <c r="BR148" s="52">
        <v>0</v>
      </c>
      <c r="BS148" s="52">
        <v>0</v>
      </c>
      <c r="BT148" s="52">
        <v>0</v>
      </c>
      <c r="BU148" s="52">
        <v>0</v>
      </c>
      <c r="BV148" s="52">
        <v>0</v>
      </c>
      <c r="BW148" s="52">
        <v>0</v>
      </c>
      <c r="BX148" s="52">
        <v>0</v>
      </c>
      <c r="BY148" s="52">
        <v>0</v>
      </c>
      <c r="BZ148" s="52">
        <v>0</v>
      </c>
      <c r="CA148" s="52">
        <v>0</v>
      </c>
      <c r="CB148" s="52">
        <v>0</v>
      </c>
      <c r="CC148" s="52">
        <v>0</v>
      </c>
      <c r="CD148" s="52">
        <v>0</v>
      </c>
      <c r="CE148" s="52">
        <v>0</v>
      </c>
      <c r="CF148" s="52">
        <v>0</v>
      </c>
      <c r="CG148" s="52">
        <v>450</v>
      </c>
      <c r="CH148" s="52">
        <v>0</v>
      </c>
      <c r="CI148" s="52">
        <v>0</v>
      </c>
      <c r="CJ148" s="52">
        <v>0</v>
      </c>
      <c r="CK148" s="52">
        <v>0</v>
      </c>
      <c r="CL148" s="52">
        <v>0</v>
      </c>
      <c r="CM148" s="52">
        <v>0</v>
      </c>
      <c r="CN148" s="52">
        <v>0</v>
      </c>
      <c r="CO148" s="52">
        <v>0</v>
      </c>
      <c r="CP148" s="52">
        <v>0</v>
      </c>
      <c r="CQ148" s="52">
        <v>0</v>
      </c>
      <c r="CR148" s="52">
        <v>0</v>
      </c>
      <c r="CS148" s="52">
        <v>0</v>
      </c>
      <c r="CT148" s="52">
        <v>0</v>
      </c>
      <c r="CU148" s="52">
        <v>0</v>
      </c>
      <c r="CV148" s="52">
        <v>0</v>
      </c>
      <c r="CW148" s="52">
        <v>0</v>
      </c>
      <c r="CX148" s="52">
        <v>0</v>
      </c>
      <c r="CY148" s="52">
        <v>0</v>
      </c>
      <c r="CZ148" s="52">
        <v>0</v>
      </c>
      <c r="DA148" s="52">
        <v>0</v>
      </c>
      <c r="DB148" s="52">
        <v>0</v>
      </c>
      <c r="DC148" s="52">
        <v>0</v>
      </c>
      <c r="DD148" s="52">
        <v>0</v>
      </c>
      <c r="DE148" s="52">
        <v>0</v>
      </c>
      <c r="DF148" s="52">
        <v>0</v>
      </c>
      <c r="DG148" s="52">
        <v>0</v>
      </c>
      <c r="DH148" s="52">
        <v>0</v>
      </c>
      <c r="DI148" s="52">
        <v>0</v>
      </c>
      <c r="DJ148" s="52">
        <v>0</v>
      </c>
      <c r="DK148" s="52">
        <v>0</v>
      </c>
      <c r="DL148" s="60">
        <v>0</v>
      </c>
      <c r="DM148" s="43">
        <v>0</v>
      </c>
      <c r="DN148" s="43">
        <v>0</v>
      </c>
      <c r="DO148" s="43">
        <v>0</v>
      </c>
      <c r="DP148" s="43">
        <v>0</v>
      </c>
      <c r="DQ148" s="43">
        <v>0</v>
      </c>
      <c r="DR148" s="43">
        <v>0</v>
      </c>
      <c r="DS148" s="43">
        <v>0</v>
      </c>
      <c r="DT148" s="43">
        <v>0</v>
      </c>
      <c r="DU148" s="43">
        <v>0</v>
      </c>
      <c r="DV148" s="43">
        <v>0</v>
      </c>
      <c r="DW148" s="43">
        <v>0</v>
      </c>
      <c r="DX148" s="43">
        <v>0</v>
      </c>
      <c r="DY148" s="43">
        <v>0</v>
      </c>
    </row>
    <row r="149" s="43" customFormat="1" spans="1:129">
      <c r="A149" s="51"/>
      <c r="B149" s="52" t="s">
        <v>141</v>
      </c>
      <c r="C149" s="52">
        <v>0</v>
      </c>
      <c r="D149" s="52">
        <v>0</v>
      </c>
      <c r="E149" s="52">
        <v>0</v>
      </c>
      <c r="F149" s="52"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2">
        <v>0</v>
      </c>
      <c r="N149" s="52">
        <v>0</v>
      </c>
      <c r="O149" s="52">
        <v>0</v>
      </c>
      <c r="P149" s="52">
        <v>0</v>
      </c>
      <c r="Q149" s="52"/>
      <c r="R149" s="52"/>
      <c r="S149" s="52">
        <v>0</v>
      </c>
      <c r="T149" s="52">
        <v>0</v>
      </c>
      <c r="U149" s="52">
        <v>0</v>
      </c>
      <c r="V149" s="52">
        <v>0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0</v>
      </c>
      <c r="AM149" s="52">
        <v>0</v>
      </c>
      <c r="AN149" s="52">
        <v>0</v>
      </c>
      <c r="AO149" s="52">
        <v>0</v>
      </c>
      <c r="AP149" s="52">
        <v>0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2">
        <v>0</v>
      </c>
      <c r="BA149" s="52">
        <v>0</v>
      </c>
      <c r="BB149" s="52">
        <v>0</v>
      </c>
      <c r="BC149" s="52">
        <v>0</v>
      </c>
      <c r="BD149" s="52">
        <v>0</v>
      </c>
      <c r="BE149" s="52">
        <v>0</v>
      </c>
      <c r="BF149" s="52">
        <v>0</v>
      </c>
      <c r="BG149" s="52">
        <v>0</v>
      </c>
      <c r="BH149" s="52">
        <v>0</v>
      </c>
      <c r="BI149" s="52">
        <v>0</v>
      </c>
      <c r="BJ149" s="52">
        <v>0</v>
      </c>
      <c r="BK149" s="52">
        <v>0</v>
      </c>
      <c r="BL149" s="52">
        <v>0</v>
      </c>
      <c r="BM149" s="52">
        <v>0</v>
      </c>
      <c r="BN149" s="52">
        <v>0</v>
      </c>
      <c r="BO149" s="52">
        <v>0</v>
      </c>
      <c r="BP149" s="52">
        <v>0</v>
      </c>
      <c r="BQ149" s="52">
        <v>0</v>
      </c>
      <c r="BR149" s="52">
        <v>0</v>
      </c>
      <c r="BS149" s="52">
        <v>0</v>
      </c>
      <c r="BT149" s="52">
        <v>0</v>
      </c>
      <c r="BU149" s="52">
        <v>0</v>
      </c>
      <c r="BV149" s="52">
        <v>0</v>
      </c>
      <c r="BW149" s="52">
        <v>0</v>
      </c>
      <c r="BX149" s="52">
        <v>0</v>
      </c>
      <c r="BY149" s="52">
        <v>0</v>
      </c>
      <c r="BZ149" s="52">
        <v>0</v>
      </c>
      <c r="CA149" s="52">
        <v>0</v>
      </c>
      <c r="CB149" s="52">
        <v>0</v>
      </c>
      <c r="CC149" s="52">
        <v>0</v>
      </c>
      <c r="CD149" s="52">
        <v>0</v>
      </c>
      <c r="CE149" s="52">
        <v>0</v>
      </c>
      <c r="CF149" s="52">
        <v>0</v>
      </c>
      <c r="CG149" s="52">
        <v>0</v>
      </c>
      <c r="CH149" s="52">
        <v>0</v>
      </c>
      <c r="CI149" s="52">
        <v>0</v>
      </c>
      <c r="CJ149" s="52">
        <v>0</v>
      </c>
      <c r="CK149" s="52">
        <v>0</v>
      </c>
      <c r="CL149" s="52">
        <v>0</v>
      </c>
      <c r="CM149" s="52">
        <v>0</v>
      </c>
      <c r="CN149" s="52">
        <v>0</v>
      </c>
      <c r="CO149" s="52">
        <v>0</v>
      </c>
      <c r="CP149" s="52">
        <v>0</v>
      </c>
      <c r="CQ149" s="52">
        <v>0</v>
      </c>
      <c r="CR149" s="52">
        <v>0</v>
      </c>
      <c r="CS149" s="52">
        <v>0</v>
      </c>
      <c r="CT149" s="52">
        <v>0</v>
      </c>
      <c r="CU149" s="52">
        <v>0</v>
      </c>
      <c r="CV149" s="52">
        <v>0</v>
      </c>
      <c r="CW149" s="52">
        <v>0</v>
      </c>
      <c r="CX149" s="52">
        <v>0</v>
      </c>
      <c r="CY149" s="52">
        <v>0</v>
      </c>
      <c r="CZ149" s="52">
        <v>0</v>
      </c>
      <c r="DA149" s="52">
        <v>0</v>
      </c>
      <c r="DB149" s="52">
        <v>0</v>
      </c>
      <c r="DC149" s="52">
        <v>0</v>
      </c>
      <c r="DD149" s="52">
        <v>0</v>
      </c>
      <c r="DE149" s="52">
        <v>0</v>
      </c>
      <c r="DF149" s="52">
        <v>0</v>
      </c>
      <c r="DG149" s="52">
        <v>0</v>
      </c>
      <c r="DH149" s="52">
        <v>0</v>
      </c>
      <c r="DI149" s="52">
        <v>0</v>
      </c>
      <c r="DJ149" s="52">
        <v>0</v>
      </c>
      <c r="DK149" s="52">
        <v>0</v>
      </c>
      <c r="DL149" s="60">
        <v>0</v>
      </c>
      <c r="DM149" s="43">
        <v>0</v>
      </c>
      <c r="DN149" s="43">
        <v>0</v>
      </c>
      <c r="DO149" s="43">
        <v>0</v>
      </c>
      <c r="DP149" s="43">
        <v>0</v>
      </c>
      <c r="DQ149" s="43">
        <v>0</v>
      </c>
      <c r="DR149" s="43">
        <v>0</v>
      </c>
      <c r="DS149" s="43">
        <v>0</v>
      </c>
      <c r="DT149" s="43">
        <v>0</v>
      </c>
      <c r="DU149" s="43">
        <v>0</v>
      </c>
      <c r="DV149" s="43">
        <v>0</v>
      </c>
      <c r="DW149" s="43">
        <v>0</v>
      </c>
      <c r="DX149" s="43">
        <v>0</v>
      </c>
      <c r="DY149" s="43">
        <v>0</v>
      </c>
    </row>
    <row r="150" s="43" customFormat="1" spans="1:129">
      <c r="A150" s="51"/>
      <c r="B150" s="52" t="s">
        <v>142</v>
      </c>
      <c r="C150" s="52">
        <v>2878794.26</v>
      </c>
      <c r="D150" s="52">
        <v>1933139</v>
      </c>
      <c r="E150" s="52">
        <v>0</v>
      </c>
      <c r="F150" s="52">
        <v>0</v>
      </c>
      <c r="G150" s="52">
        <v>0</v>
      </c>
      <c r="H150" s="52">
        <v>0</v>
      </c>
      <c r="I150" s="52">
        <v>0</v>
      </c>
      <c r="J150" s="52">
        <v>4830.19</v>
      </c>
      <c r="K150" s="52">
        <v>0</v>
      </c>
      <c r="L150" s="52">
        <v>822966.67</v>
      </c>
      <c r="M150" s="52">
        <v>0</v>
      </c>
      <c r="N150" s="52">
        <v>0</v>
      </c>
      <c r="O150" s="52">
        <v>0</v>
      </c>
      <c r="P150" s="52">
        <v>0</v>
      </c>
      <c r="Q150" s="52"/>
      <c r="R150" s="52"/>
      <c r="S150" s="52">
        <v>1670.6</v>
      </c>
      <c r="T150" s="52">
        <v>0</v>
      </c>
      <c r="U150" s="52">
        <v>79929.94</v>
      </c>
      <c r="V150" s="52">
        <v>34303.33</v>
      </c>
      <c r="W150" s="52">
        <v>0</v>
      </c>
      <c r="X150" s="52">
        <v>1954.53</v>
      </c>
      <c r="Y150" s="52">
        <v>26608.21</v>
      </c>
      <c r="Z150" s="52">
        <v>7695.12</v>
      </c>
      <c r="AA150" s="52">
        <v>0</v>
      </c>
      <c r="AB150" s="52">
        <v>0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1954.53</v>
      </c>
      <c r="AM150" s="52">
        <v>0</v>
      </c>
      <c r="AN150" s="52">
        <v>0</v>
      </c>
      <c r="AO150" s="52">
        <v>0</v>
      </c>
      <c r="AP150" s="52">
        <v>0</v>
      </c>
      <c r="AQ150" s="52">
        <v>8198.94</v>
      </c>
      <c r="AR150" s="52">
        <v>5000</v>
      </c>
      <c r="AS150" s="52">
        <v>0</v>
      </c>
      <c r="AT150" s="52">
        <v>6869.09</v>
      </c>
      <c r="AU150" s="52">
        <v>59861.91</v>
      </c>
      <c r="AV150" s="52">
        <v>5022.84</v>
      </c>
      <c r="AW150" s="52">
        <v>355.74</v>
      </c>
      <c r="AX150" s="52">
        <v>388.52</v>
      </c>
      <c r="AY150" s="52">
        <v>183.82</v>
      </c>
      <c r="AZ150" s="52">
        <v>398.75</v>
      </c>
      <c r="BA150" s="52">
        <v>343.81</v>
      </c>
      <c r="BB150" s="52">
        <v>126.15</v>
      </c>
      <c r="BC150" s="52">
        <v>4528.74</v>
      </c>
      <c r="BD150" s="52">
        <v>6236.15</v>
      </c>
      <c r="BE150" s="52">
        <v>2192.01</v>
      </c>
      <c r="BF150" s="52">
        <v>249.99</v>
      </c>
      <c r="BG150" s="52">
        <v>6069.17</v>
      </c>
      <c r="BH150" s="52">
        <v>552.17</v>
      </c>
      <c r="BI150" s="52">
        <v>5348.4</v>
      </c>
      <c r="BJ150" s="52">
        <v>139.04</v>
      </c>
      <c r="BK150" s="52">
        <v>155.75</v>
      </c>
      <c r="BL150" s="52">
        <v>1630.28</v>
      </c>
      <c r="BM150" s="52">
        <v>93.66</v>
      </c>
      <c r="BN150" s="52">
        <v>1172.9</v>
      </c>
      <c r="BO150" s="52">
        <v>1175.41</v>
      </c>
      <c r="BP150" s="52">
        <v>123.75</v>
      </c>
      <c r="BQ150" s="52">
        <v>24.5</v>
      </c>
      <c r="BR150" s="52">
        <v>44.19</v>
      </c>
      <c r="BS150" s="52">
        <v>35.43</v>
      </c>
      <c r="BT150" s="52">
        <v>3033.74</v>
      </c>
      <c r="BU150" s="52">
        <v>34.42</v>
      </c>
      <c r="BV150" s="52">
        <v>1312.39</v>
      </c>
      <c r="BW150" s="52">
        <v>44.68</v>
      </c>
      <c r="BX150" s="52">
        <v>121.48</v>
      </c>
      <c r="BY150" s="52">
        <v>21.24</v>
      </c>
      <c r="BZ150" s="52">
        <v>31.97</v>
      </c>
      <c r="CA150" s="52">
        <v>8.93</v>
      </c>
      <c r="CB150" s="52">
        <v>26.88</v>
      </c>
      <c r="CC150" s="52">
        <v>52.23</v>
      </c>
      <c r="CD150" s="52">
        <v>35.69</v>
      </c>
      <c r="CE150" s="52">
        <v>155.1</v>
      </c>
      <c r="CF150" s="52">
        <v>18.62</v>
      </c>
      <c r="CG150" s="52">
        <v>3.02</v>
      </c>
      <c r="CH150" s="52">
        <v>26.85</v>
      </c>
      <c r="CI150" s="52">
        <v>324.12</v>
      </c>
      <c r="CJ150" s="52">
        <v>11.23</v>
      </c>
      <c r="CK150" s="52">
        <v>18.45</v>
      </c>
      <c r="CL150" s="52">
        <v>369.74</v>
      </c>
      <c r="CM150" s="52">
        <v>20.37</v>
      </c>
      <c r="CN150" s="52">
        <v>-38.55</v>
      </c>
      <c r="CO150" s="52">
        <v>110.27</v>
      </c>
      <c r="CP150" s="52">
        <v>23.92</v>
      </c>
      <c r="CQ150" s="52">
        <v>19.66</v>
      </c>
      <c r="CR150" s="52">
        <v>28.49</v>
      </c>
      <c r="CS150" s="52">
        <v>14.58</v>
      </c>
      <c r="CT150" s="52">
        <v>4.36</v>
      </c>
      <c r="CU150" s="52">
        <v>4.03</v>
      </c>
      <c r="CV150" s="52">
        <v>14.86</v>
      </c>
      <c r="CW150" s="52">
        <v>12.01</v>
      </c>
      <c r="CX150" s="52">
        <v>2.55</v>
      </c>
      <c r="CY150" s="52">
        <v>2.9</v>
      </c>
      <c r="CZ150" s="52">
        <v>144.82</v>
      </c>
      <c r="DA150" s="52">
        <v>272.64</v>
      </c>
      <c r="DB150" s="52">
        <v>17.2</v>
      </c>
      <c r="DC150" s="52">
        <v>2671.77</v>
      </c>
      <c r="DD150" s="52">
        <v>53.78</v>
      </c>
      <c r="DE150" s="52">
        <v>30.91</v>
      </c>
      <c r="DF150" s="52">
        <v>16.68</v>
      </c>
      <c r="DG150" s="52">
        <v>130.9</v>
      </c>
      <c r="DH150" s="52">
        <v>15.46</v>
      </c>
      <c r="DI150" s="52">
        <v>12.05</v>
      </c>
      <c r="DJ150" s="52">
        <v>2.66</v>
      </c>
      <c r="DK150" s="52">
        <v>462.98</v>
      </c>
      <c r="DL150" s="60">
        <v>7.23</v>
      </c>
      <c r="DM150" s="43">
        <v>275.12</v>
      </c>
      <c r="DN150" s="43">
        <v>1.21</v>
      </c>
      <c r="DO150" s="43">
        <v>460.56</v>
      </c>
      <c r="DP150" s="43">
        <v>464.44</v>
      </c>
      <c r="DQ150" s="43">
        <v>10.04</v>
      </c>
      <c r="DR150" s="43">
        <v>2.9</v>
      </c>
      <c r="DS150" s="43">
        <v>0</v>
      </c>
      <c r="DT150" s="43">
        <v>3773.58</v>
      </c>
      <c r="DU150" s="43">
        <v>0</v>
      </c>
      <c r="DV150" s="43">
        <v>4800</v>
      </c>
      <c r="DW150" s="43">
        <v>0</v>
      </c>
      <c r="DX150" s="43">
        <v>3773.58</v>
      </c>
      <c r="DY150" s="43">
        <v>0</v>
      </c>
    </row>
    <row r="151" s="43" customFormat="1" spans="1:129">
      <c r="A151" s="51"/>
      <c r="B151" s="52" t="s">
        <v>143</v>
      </c>
      <c r="C151" s="52">
        <v>204205.87</v>
      </c>
      <c r="D151" s="52">
        <v>0</v>
      </c>
      <c r="E151" s="52">
        <v>0</v>
      </c>
      <c r="F151" s="52"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24070.8</v>
      </c>
      <c r="M151" s="52">
        <v>0</v>
      </c>
      <c r="N151" s="52">
        <v>0</v>
      </c>
      <c r="O151" s="52">
        <v>0</v>
      </c>
      <c r="P151" s="52">
        <v>0</v>
      </c>
      <c r="Q151" s="52"/>
      <c r="R151" s="52"/>
      <c r="S151" s="52">
        <v>0</v>
      </c>
      <c r="T151" s="52">
        <v>0</v>
      </c>
      <c r="U151" s="52">
        <v>180135.07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0</v>
      </c>
      <c r="AM151" s="52">
        <v>0</v>
      </c>
      <c r="AN151" s="52">
        <v>0</v>
      </c>
      <c r="AO151" s="52">
        <v>0</v>
      </c>
      <c r="AP151" s="52">
        <v>0</v>
      </c>
      <c r="AQ151" s="52">
        <v>130503.07</v>
      </c>
      <c r="AR151" s="52">
        <v>0</v>
      </c>
      <c r="AS151" s="52">
        <v>0</v>
      </c>
      <c r="AT151" s="52">
        <v>884.96</v>
      </c>
      <c r="AU151" s="52">
        <v>48747.04</v>
      </c>
      <c r="AV151" s="52">
        <v>0</v>
      </c>
      <c r="AW151" s="52">
        <v>0</v>
      </c>
      <c r="AX151" s="52">
        <v>0</v>
      </c>
      <c r="AY151" s="52">
        <v>0</v>
      </c>
      <c r="AZ151" s="52">
        <v>396.23</v>
      </c>
      <c r="BA151" s="52">
        <v>0</v>
      </c>
      <c r="BB151" s="52">
        <v>0</v>
      </c>
      <c r="BC151" s="52">
        <v>396.23</v>
      </c>
      <c r="BD151" s="52">
        <v>0</v>
      </c>
      <c r="BE151" s="52">
        <v>0</v>
      </c>
      <c r="BF151" s="52">
        <v>0</v>
      </c>
      <c r="BG151" s="52">
        <v>0</v>
      </c>
      <c r="BH151" s="52">
        <v>0</v>
      </c>
      <c r="BI151" s="52">
        <v>0</v>
      </c>
      <c r="BJ151" s="52">
        <v>0</v>
      </c>
      <c r="BK151" s="52">
        <v>0</v>
      </c>
      <c r="BL151" s="52">
        <v>47954.58</v>
      </c>
      <c r="BM151" s="52">
        <v>0</v>
      </c>
      <c r="BN151" s="52">
        <v>0</v>
      </c>
      <c r="BO151" s="52">
        <v>0</v>
      </c>
      <c r="BP151" s="52">
        <v>0</v>
      </c>
      <c r="BQ151" s="52">
        <v>0</v>
      </c>
      <c r="BR151" s="52">
        <v>0</v>
      </c>
      <c r="BS151" s="52">
        <v>0</v>
      </c>
      <c r="BT151" s="52">
        <v>0</v>
      </c>
      <c r="BU151" s="52">
        <v>0</v>
      </c>
      <c r="BV151" s="52">
        <v>0</v>
      </c>
      <c r="BW151" s="52">
        <v>0</v>
      </c>
      <c r="BX151" s="52">
        <v>0</v>
      </c>
      <c r="BY151" s="52">
        <v>0</v>
      </c>
      <c r="BZ151" s="52">
        <v>0</v>
      </c>
      <c r="CA151" s="52">
        <v>0</v>
      </c>
      <c r="CB151" s="52">
        <v>0</v>
      </c>
      <c r="CC151" s="52">
        <v>0</v>
      </c>
      <c r="CD151" s="52">
        <v>0</v>
      </c>
      <c r="CE151" s="52">
        <v>0</v>
      </c>
      <c r="CF151" s="52">
        <v>0</v>
      </c>
      <c r="CG151" s="52">
        <v>0</v>
      </c>
      <c r="CH151" s="52">
        <v>0</v>
      </c>
      <c r="CI151" s="52">
        <v>0</v>
      </c>
      <c r="CJ151" s="52">
        <v>0</v>
      </c>
      <c r="CK151" s="52">
        <v>0</v>
      </c>
      <c r="CL151" s="52">
        <v>0</v>
      </c>
      <c r="CM151" s="52">
        <v>0</v>
      </c>
      <c r="CN151" s="52">
        <v>0</v>
      </c>
      <c r="CO151" s="52">
        <v>0</v>
      </c>
      <c r="CP151" s="52">
        <v>0</v>
      </c>
      <c r="CQ151" s="52">
        <v>0</v>
      </c>
      <c r="CR151" s="52">
        <v>0</v>
      </c>
      <c r="CS151" s="52">
        <v>0</v>
      </c>
      <c r="CT151" s="52">
        <v>0</v>
      </c>
      <c r="CU151" s="52">
        <v>0</v>
      </c>
      <c r="CV151" s="52">
        <v>0</v>
      </c>
      <c r="CW151" s="52">
        <v>0</v>
      </c>
      <c r="CX151" s="52">
        <v>0</v>
      </c>
      <c r="CY151" s="52">
        <v>0</v>
      </c>
      <c r="CZ151" s="52">
        <v>0</v>
      </c>
      <c r="DA151" s="52">
        <v>0</v>
      </c>
      <c r="DB151" s="52">
        <v>0</v>
      </c>
      <c r="DC151" s="52">
        <v>0</v>
      </c>
      <c r="DD151" s="52">
        <v>0</v>
      </c>
      <c r="DE151" s="52">
        <v>0</v>
      </c>
      <c r="DF151" s="52">
        <v>0</v>
      </c>
      <c r="DG151" s="52">
        <v>0</v>
      </c>
      <c r="DH151" s="52">
        <v>0</v>
      </c>
      <c r="DI151" s="52">
        <v>0</v>
      </c>
      <c r="DJ151" s="52">
        <v>0</v>
      </c>
      <c r="DK151" s="52">
        <v>0</v>
      </c>
      <c r="DL151" s="60">
        <v>0</v>
      </c>
      <c r="DM151" s="43">
        <v>0</v>
      </c>
      <c r="DN151" s="43">
        <v>0</v>
      </c>
      <c r="DO151" s="43">
        <v>0</v>
      </c>
      <c r="DP151" s="43">
        <v>0</v>
      </c>
      <c r="DQ151" s="43">
        <v>0</v>
      </c>
      <c r="DR151" s="43">
        <v>0</v>
      </c>
      <c r="DS151" s="43">
        <v>0</v>
      </c>
      <c r="DT151" s="43">
        <v>0</v>
      </c>
      <c r="DU151" s="43">
        <v>0</v>
      </c>
      <c r="DV151" s="43">
        <v>0</v>
      </c>
      <c r="DW151" s="43">
        <v>0</v>
      </c>
      <c r="DX151" s="43">
        <v>0</v>
      </c>
      <c r="DY151" s="43">
        <v>0</v>
      </c>
    </row>
    <row r="152" s="43" customFormat="1" spans="1:129">
      <c r="A152" s="51"/>
      <c r="B152" s="52" t="s">
        <v>144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2">
        <v>0</v>
      </c>
      <c r="N152" s="52">
        <v>0</v>
      </c>
      <c r="O152" s="52">
        <v>0</v>
      </c>
      <c r="P152" s="52">
        <v>0</v>
      </c>
      <c r="Q152" s="52"/>
      <c r="R152" s="52"/>
      <c r="S152" s="52">
        <v>0</v>
      </c>
      <c r="T152" s="52">
        <v>0</v>
      </c>
      <c r="U152" s="52">
        <v>0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0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2">
        <v>0</v>
      </c>
      <c r="BA152" s="52">
        <v>0</v>
      </c>
      <c r="BB152" s="52">
        <v>0</v>
      </c>
      <c r="BC152" s="52">
        <v>0</v>
      </c>
      <c r="BD152" s="52">
        <v>0</v>
      </c>
      <c r="BE152" s="52">
        <v>0</v>
      </c>
      <c r="BF152" s="52">
        <v>0</v>
      </c>
      <c r="BG152" s="52">
        <v>0</v>
      </c>
      <c r="BH152" s="52">
        <v>0</v>
      </c>
      <c r="BI152" s="52">
        <v>0</v>
      </c>
      <c r="BJ152" s="52">
        <v>0</v>
      </c>
      <c r="BK152" s="52">
        <v>0</v>
      </c>
      <c r="BL152" s="52">
        <v>0</v>
      </c>
      <c r="BM152" s="52">
        <v>0</v>
      </c>
      <c r="BN152" s="52">
        <v>0</v>
      </c>
      <c r="BO152" s="52">
        <v>0</v>
      </c>
      <c r="BP152" s="52">
        <v>0</v>
      </c>
      <c r="BQ152" s="52">
        <v>0</v>
      </c>
      <c r="BR152" s="52">
        <v>0</v>
      </c>
      <c r="BS152" s="52">
        <v>0</v>
      </c>
      <c r="BT152" s="52">
        <v>0</v>
      </c>
      <c r="BU152" s="52">
        <v>0</v>
      </c>
      <c r="BV152" s="52">
        <v>0</v>
      </c>
      <c r="BW152" s="52">
        <v>0</v>
      </c>
      <c r="BX152" s="52">
        <v>0</v>
      </c>
      <c r="BY152" s="52">
        <v>0</v>
      </c>
      <c r="BZ152" s="52">
        <v>0</v>
      </c>
      <c r="CA152" s="52">
        <v>0</v>
      </c>
      <c r="CB152" s="52">
        <v>0</v>
      </c>
      <c r="CC152" s="52">
        <v>0</v>
      </c>
      <c r="CD152" s="52">
        <v>0</v>
      </c>
      <c r="CE152" s="52">
        <v>0</v>
      </c>
      <c r="CF152" s="52">
        <v>0</v>
      </c>
      <c r="CG152" s="52">
        <v>0</v>
      </c>
      <c r="CH152" s="52">
        <v>0</v>
      </c>
      <c r="CI152" s="52">
        <v>0</v>
      </c>
      <c r="CJ152" s="52">
        <v>0</v>
      </c>
      <c r="CK152" s="52">
        <v>0</v>
      </c>
      <c r="CL152" s="52">
        <v>0</v>
      </c>
      <c r="CM152" s="52">
        <v>0</v>
      </c>
      <c r="CN152" s="52">
        <v>0</v>
      </c>
      <c r="CO152" s="52">
        <v>0</v>
      </c>
      <c r="CP152" s="52">
        <v>0</v>
      </c>
      <c r="CQ152" s="52">
        <v>0</v>
      </c>
      <c r="CR152" s="52">
        <v>0</v>
      </c>
      <c r="CS152" s="52">
        <v>0</v>
      </c>
      <c r="CT152" s="52">
        <v>0</v>
      </c>
      <c r="CU152" s="52">
        <v>0</v>
      </c>
      <c r="CV152" s="52">
        <v>0</v>
      </c>
      <c r="CW152" s="52">
        <v>0</v>
      </c>
      <c r="CX152" s="52">
        <v>0</v>
      </c>
      <c r="CY152" s="52">
        <v>0</v>
      </c>
      <c r="CZ152" s="52">
        <v>0</v>
      </c>
      <c r="DA152" s="52">
        <v>0</v>
      </c>
      <c r="DB152" s="52">
        <v>0</v>
      </c>
      <c r="DC152" s="52">
        <v>0</v>
      </c>
      <c r="DD152" s="52">
        <v>0</v>
      </c>
      <c r="DE152" s="52">
        <v>0</v>
      </c>
      <c r="DF152" s="52">
        <v>0</v>
      </c>
      <c r="DG152" s="52">
        <v>0</v>
      </c>
      <c r="DH152" s="52">
        <v>0</v>
      </c>
      <c r="DI152" s="52">
        <v>0</v>
      </c>
      <c r="DJ152" s="52">
        <v>0</v>
      </c>
      <c r="DK152" s="52">
        <v>0</v>
      </c>
      <c r="DL152" s="60">
        <v>0</v>
      </c>
      <c r="DM152" s="43">
        <v>0</v>
      </c>
      <c r="DN152" s="43">
        <v>0</v>
      </c>
      <c r="DO152" s="43">
        <v>0</v>
      </c>
      <c r="DP152" s="43">
        <v>0</v>
      </c>
      <c r="DQ152" s="43">
        <v>0</v>
      </c>
      <c r="DR152" s="43">
        <v>0</v>
      </c>
      <c r="DS152" s="43">
        <v>0</v>
      </c>
      <c r="DT152" s="43">
        <v>0</v>
      </c>
      <c r="DU152" s="43">
        <v>0</v>
      </c>
      <c r="DV152" s="43">
        <v>0</v>
      </c>
      <c r="DW152" s="43">
        <v>0</v>
      </c>
      <c r="DX152" s="43">
        <v>0</v>
      </c>
      <c r="DY152" s="43">
        <v>0</v>
      </c>
    </row>
    <row r="153" s="43" customFormat="1" spans="1:129">
      <c r="A153" s="51"/>
      <c r="B153" s="52" t="s">
        <v>145</v>
      </c>
      <c r="C153" s="52">
        <v>1145646.16</v>
      </c>
      <c r="D153" s="52">
        <v>797138.55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/>
      <c r="R153" s="52"/>
      <c r="S153" s="52">
        <v>0</v>
      </c>
      <c r="T153" s="52">
        <v>0</v>
      </c>
      <c r="U153" s="52">
        <v>299030.42</v>
      </c>
      <c r="V153" s="52">
        <v>43090.01</v>
      </c>
      <c r="W153" s="52">
        <v>0</v>
      </c>
      <c r="X153" s="52">
        <v>6387.18</v>
      </c>
      <c r="Y153" s="52">
        <v>23718.68</v>
      </c>
      <c r="Z153" s="52">
        <v>5042.58</v>
      </c>
      <c r="AA153" s="52">
        <v>3592.76</v>
      </c>
      <c r="AB153" s="52">
        <v>9089.73</v>
      </c>
      <c r="AC153" s="52">
        <v>1646.26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6387.18</v>
      </c>
      <c r="AM153" s="52">
        <v>0</v>
      </c>
      <c r="AN153" s="52">
        <v>0</v>
      </c>
      <c r="AO153" s="52">
        <v>0</v>
      </c>
      <c r="AP153" s="52">
        <v>0</v>
      </c>
      <c r="AQ153" s="52">
        <v>67205.98</v>
      </c>
      <c r="AR153" s="52">
        <v>2088.45</v>
      </c>
      <c r="AS153" s="52">
        <v>-24668.79</v>
      </c>
      <c r="AT153" s="52">
        <v>6361</v>
      </c>
      <c r="AU153" s="52">
        <v>248043.78</v>
      </c>
      <c r="AV153" s="52">
        <v>7324.38</v>
      </c>
      <c r="AW153" s="52">
        <v>8000.63</v>
      </c>
      <c r="AX153" s="52">
        <v>6917.1</v>
      </c>
      <c r="AY153" s="52">
        <v>5450.41</v>
      </c>
      <c r="AZ153" s="52">
        <v>9063.66</v>
      </c>
      <c r="BA153" s="52">
        <v>7692.88</v>
      </c>
      <c r="BB153" s="52">
        <v>2627.76</v>
      </c>
      <c r="BC153" s="52">
        <v>8517.8</v>
      </c>
      <c r="BD153" s="52">
        <v>2600.74</v>
      </c>
      <c r="BE153" s="52">
        <v>4836</v>
      </c>
      <c r="BF153" s="52">
        <v>4120.01</v>
      </c>
      <c r="BG153" s="52">
        <v>12120.41</v>
      </c>
      <c r="BH153" s="52">
        <v>2389.1</v>
      </c>
      <c r="BI153" s="52">
        <v>5893.17</v>
      </c>
      <c r="BJ153" s="52">
        <v>2128.83</v>
      </c>
      <c r="BK153" s="52">
        <v>4007.95</v>
      </c>
      <c r="BL153" s="52">
        <v>5776.13</v>
      </c>
      <c r="BM153" s="52">
        <v>4049.65</v>
      </c>
      <c r="BN153" s="52">
        <v>2070.88</v>
      </c>
      <c r="BO153" s="52">
        <v>1980.62</v>
      </c>
      <c r="BP153" s="52">
        <v>6242.87</v>
      </c>
      <c r="BQ153" s="52">
        <v>3166.53</v>
      </c>
      <c r="BR153" s="52">
        <v>1193.64</v>
      </c>
      <c r="BS153" s="52">
        <v>2108.22</v>
      </c>
      <c r="BT153" s="52">
        <v>1926.69</v>
      </c>
      <c r="BU153" s="52">
        <v>1602.78</v>
      </c>
      <c r="BV153" s="52">
        <v>1949.51</v>
      </c>
      <c r="BW153" s="52">
        <v>1419.34</v>
      </c>
      <c r="BX153" s="52">
        <v>2109.63</v>
      </c>
      <c r="BY153" s="52">
        <v>990.25</v>
      </c>
      <c r="BZ153" s="52">
        <v>2198.11</v>
      </c>
      <c r="CA153" s="52">
        <v>703.49</v>
      </c>
      <c r="CB153" s="52">
        <v>2215.48</v>
      </c>
      <c r="CC153" s="52">
        <v>786.59</v>
      </c>
      <c r="CD153" s="52">
        <v>3612.29</v>
      </c>
      <c r="CE153" s="52">
        <v>17851.73</v>
      </c>
      <c r="CF153" s="52">
        <v>871.31</v>
      </c>
      <c r="CG153" s="52">
        <v>2005.41</v>
      </c>
      <c r="CH153" s="52">
        <v>1811.5</v>
      </c>
      <c r="CI153" s="52">
        <v>2161.42</v>
      </c>
      <c r="CJ153" s="52">
        <v>1596.97</v>
      </c>
      <c r="CK153" s="52">
        <v>1480.07</v>
      </c>
      <c r="CL153" s="52">
        <v>2112.01</v>
      </c>
      <c r="CM153" s="52">
        <v>2767.15</v>
      </c>
      <c r="CN153" s="52">
        <v>1860.97</v>
      </c>
      <c r="CO153" s="52">
        <v>1434</v>
      </c>
      <c r="CP153" s="52">
        <v>3580.36</v>
      </c>
      <c r="CQ153" s="52">
        <v>2144.7</v>
      </c>
      <c r="CR153" s="52">
        <v>2074.2</v>
      </c>
      <c r="CS153" s="52">
        <v>2086.15</v>
      </c>
      <c r="CT153" s="52">
        <v>2108.25</v>
      </c>
      <c r="CU153" s="52">
        <v>1805</v>
      </c>
      <c r="CV153" s="52">
        <v>1595.63</v>
      </c>
      <c r="CW153" s="52">
        <v>1518.6</v>
      </c>
      <c r="CX153" s="52">
        <v>1831.4</v>
      </c>
      <c r="CY153" s="52">
        <v>2165.04</v>
      </c>
      <c r="CZ153" s="52">
        <v>1606.76</v>
      </c>
      <c r="DA153" s="52">
        <v>2100.4</v>
      </c>
      <c r="DB153" s="52">
        <v>2263.39</v>
      </c>
      <c r="DC153" s="52">
        <v>3322.61</v>
      </c>
      <c r="DD153" s="52">
        <v>2173.57</v>
      </c>
      <c r="DE153" s="52">
        <v>3025.38</v>
      </c>
      <c r="DF153" s="52">
        <v>2217.48</v>
      </c>
      <c r="DG153" s="52">
        <v>4003.14</v>
      </c>
      <c r="DH153" s="52">
        <v>2940.19</v>
      </c>
      <c r="DI153" s="52">
        <v>2807.21</v>
      </c>
      <c r="DJ153" s="52">
        <v>2253.51</v>
      </c>
      <c r="DK153" s="52">
        <v>1886.31</v>
      </c>
      <c r="DL153" s="60">
        <v>2293.46</v>
      </c>
      <c r="DM153" s="43">
        <v>2998.38</v>
      </c>
      <c r="DN153" s="43">
        <v>908.48</v>
      </c>
      <c r="DO153" s="43">
        <v>1914.96</v>
      </c>
      <c r="DP153" s="43">
        <v>1229.12</v>
      </c>
      <c r="DQ153" s="43">
        <v>2472.55</v>
      </c>
      <c r="DR153" s="43">
        <v>1689.46</v>
      </c>
      <c r="DS153" s="43">
        <v>1641.46</v>
      </c>
      <c r="DT153" s="43">
        <v>1556.54</v>
      </c>
      <c r="DU153" s="43">
        <v>849.29</v>
      </c>
      <c r="DV153" s="43">
        <v>969.73</v>
      </c>
      <c r="DW153" s="43">
        <v>1247.66</v>
      </c>
      <c r="DX153" s="43">
        <v>602.5</v>
      </c>
      <c r="DY153" s="43">
        <v>414.84</v>
      </c>
    </row>
    <row r="154" s="43" customFormat="1" spans="1:129">
      <c r="A154" s="51"/>
      <c r="B154" s="52" t="s">
        <v>146</v>
      </c>
      <c r="C154" s="52">
        <v>1443641.79</v>
      </c>
      <c r="D154" s="52">
        <v>1383189.45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1401.21</v>
      </c>
      <c r="M154" s="52">
        <v>0</v>
      </c>
      <c r="N154" s="52">
        <v>0</v>
      </c>
      <c r="O154" s="52">
        <v>0</v>
      </c>
      <c r="P154" s="52">
        <v>0</v>
      </c>
      <c r="Q154" s="52"/>
      <c r="R154" s="52"/>
      <c r="S154" s="52">
        <v>0</v>
      </c>
      <c r="T154" s="52">
        <v>0</v>
      </c>
      <c r="U154" s="52">
        <v>47889.22</v>
      </c>
      <c r="V154" s="52">
        <v>11161.91</v>
      </c>
      <c r="W154" s="52">
        <v>0</v>
      </c>
      <c r="X154" s="52">
        <v>0</v>
      </c>
      <c r="Y154" s="52">
        <v>0</v>
      </c>
      <c r="Z154" s="52">
        <v>11161.91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628.94</v>
      </c>
      <c r="AP154" s="52">
        <v>0</v>
      </c>
      <c r="AQ154" s="52">
        <v>44667.56</v>
      </c>
      <c r="AR154" s="52">
        <v>0</v>
      </c>
      <c r="AS154" s="52">
        <v>0</v>
      </c>
      <c r="AT154" s="52">
        <v>99.72</v>
      </c>
      <c r="AU154" s="52">
        <v>2493</v>
      </c>
      <c r="AV154" s="52">
        <v>99.72</v>
      </c>
      <c r="AW154" s="52">
        <v>99.72</v>
      </c>
      <c r="AX154" s="52">
        <v>99.72</v>
      </c>
      <c r="AY154" s="52">
        <v>99.72</v>
      </c>
      <c r="AZ154" s="52">
        <v>99.72</v>
      </c>
      <c r="BA154" s="52">
        <v>99.72</v>
      </c>
      <c r="BB154" s="52">
        <v>99.72</v>
      </c>
      <c r="BC154" s="52">
        <v>99.72</v>
      </c>
      <c r="BD154" s="52">
        <v>99.72</v>
      </c>
      <c r="BE154" s="52">
        <v>99.72</v>
      </c>
      <c r="BF154" s="52">
        <v>99.72</v>
      </c>
      <c r="BG154" s="52">
        <v>99.72</v>
      </c>
      <c r="BH154" s="52">
        <v>0</v>
      </c>
      <c r="BI154" s="52">
        <v>99.72</v>
      </c>
      <c r="BJ154" s="52">
        <v>0</v>
      </c>
      <c r="BK154" s="52">
        <v>99.72</v>
      </c>
      <c r="BL154" s="52">
        <v>99.72</v>
      </c>
      <c r="BM154" s="52">
        <v>0</v>
      </c>
      <c r="BN154" s="52">
        <v>99.72</v>
      </c>
      <c r="BO154" s="52">
        <v>99.72</v>
      </c>
      <c r="BP154" s="52">
        <v>99.72</v>
      </c>
      <c r="BQ154" s="52">
        <v>0</v>
      </c>
      <c r="BR154" s="52">
        <v>0</v>
      </c>
      <c r="BS154" s="52">
        <v>99.72</v>
      </c>
      <c r="BT154" s="52">
        <v>0</v>
      </c>
      <c r="BU154" s="52">
        <v>0</v>
      </c>
      <c r="BV154" s="52">
        <v>99.72</v>
      </c>
      <c r="BW154" s="52">
        <v>0</v>
      </c>
      <c r="BX154" s="52">
        <v>0</v>
      </c>
      <c r="BY154" s="52">
        <v>0</v>
      </c>
      <c r="BZ154" s="52">
        <v>0</v>
      </c>
      <c r="CA154" s="52">
        <v>0</v>
      </c>
      <c r="CB154" s="52">
        <v>0</v>
      </c>
      <c r="CC154" s="52">
        <v>0</v>
      </c>
      <c r="CD154" s="52">
        <v>99.72</v>
      </c>
      <c r="CE154" s="52">
        <v>99.72</v>
      </c>
      <c r="CF154" s="52">
        <v>0</v>
      </c>
      <c r="CG154" s="52">
        <v>0</v>
      </c>
      <c r="CH154" s="52">
        <v>0</v>
      </c>
      <c r="CI154" s="52">
        <v>0</v>
      </c>
      <c r="CJ154" s="52">
        <v>0</v>
      </c>
      <c r="CK154" s="52">
        <v>0</v>
      </c>
      <c r="CL154" s="52">
        <v>0</v>
      </c>
      <c r="CM154" s="52">
        <v>0</v>
      </c>
      <c r="CN154" s="52">
        <v>0</v>
      </c>
      <c r="CO154" s="52">
        <v>0</v>
      </c>
      <c r="CP154" s="52">
        <v>0</v>
      </c>
      <c r="CQ154" s="52">
        <v>0</v>
      </c>
      <c r="CR154" s="52">
        <v>0</v>
      </c>
      <c r="CS154" s="52">
        <v>0</v>
      </c>
      <c r="CT154" s="52">
        <v>0</v>
      </c>
      <c r="CU154" s="52">
        <v>0</v>
      </c>
      <c r="CV154" s="52">
        <v>0</v>
      </c>
      <c r="CW154" s="52">
        <v>0</v>
      </c>
      <c r="CX154" s="52">
        <v>0</v>
      </c>
      <c r="CY154" s="52">
        <v>0</v>
      </c>
      <c r="CZ154" s="52">
        <v>0</v>
      </c>
      <c r="DA154" s="52">
        <v>0</v>
      </c>
      <c r="DB154" s="52">
        <v>0</v>
      </c>
      <c r="DC154" s="52">
        <v>99.72</v>
      </c>
      <c r="DD154" s="52">
        <v>99.72</v>
      </c>
      <c r="DE154" s="52">
        <v>0</v>
      </c>
      <c r="DF154" s="52">
        <v>0</v>
      </c>
      <c r="DG154" s="52">
        <v>0</v>
      </c>
      <c r="DH154" s="52">
        <v>99.72</v>
      </c>
      <c r="DI154" s="52">
        <v>0</v>
      </c>
      <c r="DJ154" s="52">
        <v>0</v>
      </c>
      <c r="DK154" s="52">
        <v>0</v>
      </c>
      <c r="DL154" s="60">
        <v>0</v>
      </c>
      <c r="DM154" s="43">
        <v>0</v>
      </c>
      <c r="DN154" s="43">
        <v>0</v>
      </c>
      <c r="DO154" s="43">
        <v>0</v>
      </c>
      <c r="DP154" s="43">
        <v>0</v>
      </c>
      <c r="DQ154" s="43">
        <v>0</v>
      </c>
      <c r="DR154" s="43">
        <v>0</v>
      </c>
      <c r="DS154" s="43">
        <v>0</v>
      </c>
      <c r="DT154" s="43">
        <v>0</v>
      </c>
      <c r="DU154" s="43">
        <v>0</v>
      </c>
      <c r="DV154" s="43">
        <v>0</v>
      </c>
      <c r="DW154" s="43">
        <v>0</v>
      </c>
      <c r="DX154" s="43">
        <v>0</v>
      </c>
      <c r="DY154" s="43">
        <v>0</v>
      </c>
    </row>
    <row r="155" s="43" customFormat="1" spans="1:129">
      <c r="A155" s="51"/>
      <c r="B155" s="52" t="s">
        <v>147</v>
      </c>
      <c r="C155" s="52">
        <v>692823.24</v>
      </c>
      <c r="D155" s="52">
        <v>146649.33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/>
      <c r="R155" s="52"/>
      <c r="S155" s="52">
        <v>1983.42</v>
      </c>
      <c r="T155" s="52">
        <v>8635.3</v>
      </c>
      <c r="U155" s="52">
        <v>380955.7</v>
      </c>
      <c r="V155" s="52">
        <v>78741.33</v>
      </c>
      <c r="W155" s="52">
        <v>61591.34</v>
      </c>
      <c r="X155" s="52">
        <v>14266.82</v>
      </c>
      <c r="Y155" s="52">
        <v>-8826.52</v>
      </c>
      <c r="Z155" s="52">
        <v>32356.83</v>
      </c>
      <c r="AA155" s="52">
        <v>10037</v>
      </c>
      <c r="AB155" s="52">
        <v>33098.18</v>
      </c>
      <c r="AC155" s="52">
        <v>12075.84</v>
      </c>
      <c r="AD155" s="52">
        <v>3542.11</v>
      </c>
      <c r="AE155" s="52">
        <v>2358</v>
      </c>
      <c r="AF155" s="52">
        <v>7079.09</v>
      </c>
      <c r="AG155" s="52">
        <v>19188.2</v>
      </c>
      <c r="AH155" s="52">
        <v>0</v>
      </c>
      <c r="AI155" s="52">
        <v>29423.94</v>
      </c>
      <c r="AJ155" s="52">
        <v>0</v>
      </c>
      <c r="AK155" s="52">
        <v>0</v>
      </c>
      <c r="AL155" s="52">
        <v>14266.82</v>
      </c>
      <c r="AM155" s="52">
        <v>8248.33</v>
      </c>
      <c r="AN155" s="52">
        <v>0</v>
      </c>
      <c r="AO155" s="52">
        <v>0</v>
      </c>
      <c r="AP155" s="52">
        <v>0</v>
      </c>
      <c r="AQ155" s="52">
        <v>3925.46</v>
      </c>
      <c r="AR155" s="52">
        <v>15975.9</v>
      </c>
      <c r="AS155" s="52">
        <v>-138.04</v>
      </c>
      <c r="AT155" s="52">
        <v>0</v>
      </c>
      <c r="AU155" s="52">
        <v>352944.05</v>
      </c>
      <c r="AV155" s="52">
        <v>334.42</v>
      </c>
      <c r="AW155" s="52">
        <v>0</v>
      </c>
      <c r="AX155" s="52">
        <v>0</v>
      </c>
      <c r="AY155" s="52">
        <v>1300.57</v>
      </c>
      <c r="AZ155" s="52">
        <v>5366.68</v>
      </c>
      <c r="BA155" s="52">
        <v>4436.4</v>
      </c>
      <c r="BB155" s="52">
        <v>13283.75</v>
      </c>
      <c r="BC155" s="52">
        <v>38308.35</v>
      </c>
      <c r="BD155" s="52">
        <v>0</v>
      </c>
      <c r="BE155" s="52">
        <v>0</v>
      </c>
      <c r="BF155" s="52">
        <v>15186.94</v>
      </c>
      <c r="BG155" s="52">
        <v>50668.01</v>
      </c>
      <c r="BH155" s="52">
        <v>34751.4</v>
      </c>
      <c r="BI155" s="52">
        <v>0</v>
      </c>
      <c r="BJ155" s="52">
        <v>12219.14</v>
      </c>
      <c r="BK155" s="52">
        <v>3384.39</v>
      </c>
      <c r="BL155" s="52">
        <v>7204.79</v>
      </c>
      <c r="BM155" s="52">
        <v>1578.59</v>
      </c>
      <c r="BN155" s="52">
        <v>4938.56</v>
      </c>
      <c r="BO155" s="52">
        <v>12363.46</v>
      </c>
      <c r="BP155" s="52">
        <v>0</v>
      </c>
      <c r="BQ155" s="52">
        <v>3724.73</v>
      </c>
      <c r="BR155" s="52">
        <v>3092.38</v>
      </c>
      <c r="BS155" s="52">
        <v>255.3</v>
      </c>
      <c r="BT155" s="52">
        <v>0</v>
      </c>
      <c r="BU155" s="52">
        <v>1164.72</v>
      </c>
      <c r="BV155" s="52">
        <v>1461.84</v>
      </c>
      <c r="BW155" s="52">
        <v>0</v>
      </c>
      <c r="BX155" s="52">
        <v>7632.91</v>
      </c>
      <c r="BY155" s="52">
        <v>0</v>
      </c>
      <c r="BZ155" s="52">
        <v>9944.12</v>
      </c>
      <c r="CA155" s="52">
        <v>0</v>
      </c>
      <c r="CB155" s="52">
        <v>4012.7</v>
      </c>
      <c r="CC155" s="52">
        <v>0</v>
      </c>
      <c r="CD155" s="52">
        <v>271.43</v>
      </c>
      <c r="CE155" s="52">
        <v>298.94</v>
      </c>
      <c r="CF155" s="52">
        <v>0</v>
      </c>
      <c r="CG155" s="52">
        <v>4526.73</v>
      </c>
      <c r="CH155" s="52">
        <v>0</v>
      </c>
      <c r="CI155" s="52">
        <v>3293.91</v>
      </c>
      <c r="CJ155" s="52">
        <v>866.68</v>
      </c>
      <c r="CK155" s="52">
        <v>0</v>
      </c>
      <c r="CL155" s="52">
        <v>3439.4</v>
      </c>
      <c r="CM155" s="52">
        <v>4777.94</v>
      </c>
      <c r="CN155" s="52">
        <v>0</v>
      </c>
      <c r="CO155" s="52">
        <v>0</v>
      </c>
      <c r="CP155" s="52">
        <v>5851.5</v>
      </c>
      <c r="CQ155" s="52">
        <v>0</v>
      </c>
      <c r="CR155" s="52">
        <v>0</v>
      </c>
      <c r="CS155" s="52">
        <v>0</v>
      </c>
      <c r="CT155" s="52">
        <v>0</v>
      </c>
      <c r="CU155" s="52">
        <v>767.66</v>
      </c>
      <c r="CV155" s="52">
        <v>0</v>
      </c>
      <c r="CW155" s="52">
        <v>0</v>
      </c>
      <c r="CX155" s="52">
        <v>0</v>
      </c>
      <c r="CY155" s="52">
        <v>2095.14</v>
      </c>
      <c r="CZ155" s="52">
        <v>0</v>
      </c>
      <c r="DA155" s="52">
        <v>463.14</v>
      </c>
      <c r="DB155" s="52">
        <v>6596.55</v>
      </c>
      <c r="DC155" s="52">
        <v>5681.34</v>
      </c>
      <c r="DD155" s="52">
        <v>5949.3</v>
      </c>
      <c r="DE155" s="52">
        <v>2647.95</v>
      </c>
      <c r="DF155" s="52">
        <v>1937.1</v>
      </c>
      <c r="DG155" s="52">
        <v>4537.79</v>
      </c>
      <c r="DH155" s="52">
        <v>4452.97</v>
      </c>
      <c r="DI155" s="52">
        <v>5514.74</v>
      </c>
      <c r="DJ155" s="52">
        <v>3724.65</v>
      </c>
      <c r="DK155" s="52">
        <v>4038.33</v>
      </c>
      <c r="DL155" s="60">
        <v>12309.11</v>
      </c>
      <c r="DM155" s="43">
        <v>8349.47</v>
      </c>
      <c r="DN155" s="43">
        <v>0</v>
      </c>
      <c r="DO155" s="43">
        <v>1281.06</v>
      </c>
      <c r="DP155" s="43">
        <v>3490.26</v>
      </c>
      <c r="DQ155" s="43">
        <v>7525.44</v>
      </c>
      <c r="DR155" s="43">
        <v>5442.7</v>
      </c>
      <c r="DS155" s="43">
        <v>522.07</v>
      </c>
      <c r="DT155" s="43">
        <v>1043.08</v>
      </c>
      <c r="DU155" s="43">
        <v>0</v>
      </c>
      <c r="DV155" s="43">
        <v>204.91</v>
      </c>
      <c r="DW155" s="43">
        <v>952.93</v>
      </c>
      <c r="DX155" s="43">
        <v>2403.55</v>
      </c>
      <c r="DY155" s="43">
        <v>1072.13</v>
      </c>
    </row>
    <row r="156" s="43" customFormat="1" spans="1:129">
      <c r="A156" s="51"/>
      <c r="B156" s="52" t="s">
        <v>148</v>
      </c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/>
      <c r="R156" s="52"/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0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2">
        <v>0</v>
      </c>
      <c r="BA156" s="52">
        <v>0</v>
      </c>
      <c r="BB156" s="52">
        <v>0</v>
      </c>
      <c r="BC156" s="52">
        <v>0</v>
      </c>
      <c r="BD156" s="52">
        <v>0</v>
      </c>
      <c r="BE156" s="52">
        <v>0</v>
      </c>
      <c r="BF156" s="52">
        <v>0</v>
      </c>
      <c r="BG156" s="52">
        <v>0</v>
      </c>
      <c r="BH156" s="52">
        <v>0</v>
      </c>
      <c r="BI156" s="52">
        <v>0</v>
      </c>
      <c r="BJ156" s="52">
        <v>0</v>
      </c>
      <c r="BK156" s="52">
        <v>0</v>
      </c>
      <c r="BL156" s="52">
        <v>0</v>
      </c>
      <c r="BM156" s="52">
        <v>0</v>
      </c>
      <c r="BN156" s="52">
        <v>0</v>
      </c>
      <c r="BO156" s="52">
        <v>0</v>
      </c>
      <c r="BP156" s="52">
        <v>0</v>
      </c>
      <c r="BQ156" s="52">
        <v>0</v>
      </c>
      <c r="BR156" s="52">
        <v>0</v>
      </c>
      <c r="BS156" s="52">
        <v>0</v>
      </c>
      <c r="BT156" s="52">
        <v>0</v>
      </c>
      <c r="BU156" s="52">
        <v>0</v>
      </c>
      <c r="BV156" s="52">
        <v>0</v>
      </c>
      <c r="BW156" s="52">
        <v>0</v>
      </c>
      <c r="BX156" s="52">
        <v>0</v>
      </c>
      <c r="BY156" s="52">
        <v>0</v>
      </c>
      <c r="BZ156" s="52">
        <v>0</v>
      </c>
      <c r="CA156" s="52">
        <v>0</v>
      </c>
      <c r="CB156" s="52">
        <v>0</v>
      </c>
      <c r="CC156" s="52">
        <v>0</v>
      </c>
      <c r="CD156" s="52">
        <v>0</v>
      </c>
      <c r="CE156" s="52">
        <v>0</v>
      </c>
      <c r="CF156" s="52">
        <v>0</v>
      </c>
      <c r="CG156" s="52">
        <v>0</v>
      </c>
      <c r="CH156" s="52">
        <v>0</v>
      </c>
      <c r="CI156" s="52">
        <v>0</v>
      </c>
      <c r="CJ156" s="52">
        <v>0</v>
      </c>
      <c r="CK156" s="52">
        <v>0</v>
      </c>
      <c r="CL156" s="52">
        <v>0</v>
      </c>
      <c r="CM156" s="52">
        <v>0</v>
      </c>
      <c r="CN156" s="52">
        <v>0</v>
      </c>
      <c r="CO156" s="52">
        <v>0</v>
      </c>
      <c r="CP156" s="52">
        <v>0</v>
      </c>
      <c r="CQ156" s="52">
        <v>0</v>
      </c>
      <c r="CR156" s="52">
        <v>0</v>
      </c>
      <c r="CS156" s="52">
        <v>0</v>
      </c>
      <c r="CT156" s="52">
        <v>0</v>
      </c>
      <c r="CU156" s="52">
        <v>0</v>
      </c>
      <c r="CV156" s="52">
        <v>0</v>
      </c>
      <c r="CW156" s="52">
        <v>0</v>
      </c>
      <c r="CX156" s="52">
        <v>0</v>
      </c>
      <c r="CY156" s="52">
        <v>0</v>
      </c>
      <c r="CZ156" s="52">
        <v>0</v>
      </c>
      <c r="DA156" s="52">
        <v>0</v>
      </c>
      <c r="DB156" s="52">
        <v>0</v>
      </c>
      <c r="DC156" s="52">
        <v>0</v>
      </c>
      <c r="DD156" s="52">
        <v>0</v>
      </c>
      <c r="DE156" s="52">
        <v>0</v>
      </c>
      <c r="DF156" s="52">
        <v>0</v>
      </c>
      <c r="DG156" s="52">
        <v>0</v>
      </c>
      <c r="DH156" s="52">
        <v>0</v>
      </c>
      <c r="DI156" s="52">
        <v>0</v>
      </c>
      <c r="DJ156" s="52">
        <v>0</v>
      </c>
      <c r="DK156" s="52">
        <v>0</v>
      </c>
      <c r="DL156" s="60">
        <v>0</v>
      </c>
      <c r="DM156" s="43">
        <v>0</v>
      </c>
      <c r="DN156" s="43">
        <v>0</v>
      </c>
      <c r="DO156" s="43">
        <v>0</v>
      </c>
      <c r="DP156" s="43">
        <v>0</v>
      </c>
      <c r="DQ156" s="43">
        <v>0</v>
      </c>
      <c r="DR156" s="43">
        <v>0</v>
      </c>
      <c r="DS156" s="43">
        <v>0</v>
      </c>
      <c r="DT156" s="43">
        <v>0</v>
      </c>
      <c r="DU156" s="43">
        <v>0</v>
      </c>
      <c r="DV156" s="43">
        <v>0</v>
      </c>
      <c r="DW156" s="43">
        <v>0</v>
      </c>
      <c r="DX156" s="43">
        <v>0</v>
      </c>
      <c r="DY156" s="43">
        <v>0</v>
      </c>
    </row>
    <row r="157" s="45" customFormat="1" spans="1:129">
      <c r="A157" s="51"/>
      <c r="B157" s="53" t="s">
        <v>97</v>
      </c>
      <c r="C157" s="59">
        <v>11860076.02</v>
      </c>
      <c r="D157" s="59">
        <v>4260116.33</v>
      </c>
      <c r="E157" s="59">
        <v>0</v>
      </c>
      <c r="F157" s="59">
        <v>0</v>
      </c>
      <c r="G157" s="59">
        <v>0</v>
      </c>
      <c r="H157" s="59">
        <v>0</v>
      </c>
      <c r="I157" s="59">
        <v>0</v>
      </c>
      <c r="J157" s="59">
        <v>52163.95</v>
      </c>
      <c r="K157" s="59">
        <v>0</v>
      </c>
      <c r="L157" s="59">
        <v>851738.68</v>
      </c>
      <c r="M157" s="59">
        <v>0</v>
      </c>
      <c r="N157" s="59">
        <v>0</v>
      </c>
      <c r="O157" s="59">
        <v>0</v>
      </c>
      <c r="P157" s="59">
        <v>0</v>
      </c>
      <c r="Q157" s="59">
        <v>0</v>
      </c>
      <c r="R157" s="59">
        <v>0</v>
      </c>
      <c r="S157" s="59">
        <v>25617.92</v>
      </c>
      <c r="T157" s="59">
        <v>81691.9</v>
      </c>
      <c r="U157" s="52">
        <v>3893654.79</v>
      </c>
      <c r="V157" s="52">
        <v>2349983.93</v>
      </c>
      <c r="W157" s="52">
        <v>210656.97</v>
      </c>
      <c r="X157" s="52">
        <v>134451.55</v>
      </c>
      <c r="Y157" s="52">
        <v>1536193.76</v>
      </c>
      <c r="Z157" s="59">
        <v>314013.42</v>
      </c>
      <c r="AA157" s="52">
        <v>86819.19</v>
      </c>
      <c r="AB157" s="59">
        <v>307582.63</v>
      </c>
      <c r="AC157" s="59">
        <v>105374.93</v>
      </c>
      <c r="AD157" s="59">
        <v>17036.73</v>
      </c>
      <c r="AE157" s="59">
        <v>2358</v>
      </c>
      <c r="AF157" s="59">
        <v>33293.89</v>
      </c>
      <c r="AG157" s="59">
        <v>127383.26</v>
      </c>
      <c r="AH157" s="59">
        <v>0</v>
      </c>
      <c r="AI157" s="59">
        <v>30585.09</v>
      </c>
      <c r="AJ157" s="59">
        <v>0</v>
      </c>
      <c r="AK157" s="59">
        <v>0</v>
      </c>
      <c r="AL157" s="59">
        <v>134451.55</v>
      </c>
      <c r="AM157" s="59">
        <v>28774.33</v>
      </c>
      <c r="AN157" s="59">
        <v>21148</v>
      </c>
      <c r="AO157" s="59">
        <v>21154.94</v>
      </c>
      <c r="AP157" s="59">
        <v>0</v>
      </c>
      <c r="AQ157" s="59">
        <v>270364.52</v>
      </c>
      <c r="AR157" s="59">
        <v>169576.05</v>
      </c>
      <c r="AS157" s="59">
        <v>-13355.96</v>
      </c>
      <c r="AT157" s="59">
        <v>192239.31</v>
      </c>
      <c r="AU157" s="52">
        <v>3203753.6</v>
      </c>
      <c r="AV157" s="59">
        <v>80082.95</v>
      </c>
      <c r="AW157" s="59">
        <v>88773.59</v>
      </c>
      <c r="AX157" s="59">
        <v>76905.35</v>
      </c>
      <c r="AY157" s="59">
        <v>62590.07</v>
      </c>
      <c r="AZ157" s="59">
        <v>38545.34</v>
      </c>
      <c r="BA157" s="59">
        <v>53406.63</v>
      </c>
      <c r="BB157" s="59">
        <v>35962.85</v>
      </c>
      <c r="BC157" s="59">
        <v>104289.04</v>
      </c>
      <c r="BD157" s="59">
        <v>97746.13</v>
      </c>
      <c r="BE157" s="59">
        <v>123347.27</v>
      </c>
      <c r="BF157" s="59">
        <v>74983.88</v>
      </c>
      <c r="BG157" s="59">
        <v>191630.11</v>
      </c>
      <c r="BH157" s="59">
        <v>356263.74</v>
      </c>
      <c r="BI157" s="59">
        <v>39362.11</v>
      </c>
      <c r="BJ157" s="59">
        <v>25512.01</v>
      </c>
      <c r="BK157" s="59">
        <v>28200.5</v>
      </c>
      <c r="BL157" s="59">
        <v>102627.43</v>
      </c>
      <c r="BM157" s="59">
        <v>39456.4</v>
      </c>
      <c r="BN157" s="59">
        <v>40166.06</v>
      </c>
      <c r="BO157" s="59">
        <v>46367.19</v>
      </c>
      <c r="BP157" s="59">
        <v>44069.39</v>
      </c>
      <c r="BQ157" s="59">
        <v>36289.8</v>
      </c>
      <c r="BR157" s="59">
        <v>24007.84</v>
      </c>
      <c r="BS157" s="59">
        <v>15252.81</v>
      </c>
      <c r="BT157" s="59">
        <v>18801.7</v>
      </c>
      <c r="BU157" s="59">
        <v>15755.87</v>
      </c>
      <c r="BV157" s="59">
        <v>21351.71</v>
      </c>
      <c r="BW157" s="59">
        <v>16706.02</v>
      </c>
      <c r="BX157" s="59">
        <v>29941</v>
      </c>
      <c r="BY157" s="59">
        <v>10050.11</v>
      </c>
      <c r="BZ157" s="59">
        <v>31153.57</v>
      </c>
      <c r="CA157" s="59">
        <v>3923.57</v>
      </c>
      <c r="CB157" s="59">
        <v>14254.06</v>
      </c>
      <c r="CC157" s="59">
        <v>12080.12</v>
      </c>
      <c r="CD157" s="59">
        <v>104891.03</v>
      </c>
      <c r="CE157" s="59">
        <v>22539.02</v>
      </c>
      <c r="CF157" s="59">
        <v>28889.93</v>
      </c>
      <c r="CG157" s="59">
        <v>54714.06</v>
      </c>
      <c r="CH157" s="59">
        <v>26653.13</v>
      </c>
      <c r="CI157" s="59">
        <v>28863.85</v>
      </c>
      <c r="CJ157" s="59">
        <v>12321.45</v>
      </c>
      <c r="CK157" s="59">
        <v>9602.27</v>
      </c>
      <c r="CL157" s="59">
        <v>27165.44</v>
      </c>
      <c r="CM157" s="59">
        <v>36281.63</v>
      </c>
      <c r="CN157" s="59">
        <v>12718.51</v>
      </c>
      <c r="CO157" s="59">
        <v>17694.46</v>
      </c>
      <c r="CP157" s="59">
        <v>26953.27</v>
      </c>
      <c r="CQ157" s="59">
        <v>16217.53</v>
      </c>
      <c r="CR157" s="59">
        <v>13395.09</v>
      </c>
      <c r="CS157" s="59">
        <v>10748.76</v>
      </c>
      <c r="CT157" s="59">
        <v>13579.78</v>
      </c>
      <c r="CU157" s="59">
        <v>20313.73</v>
      </c>
      <c r="CV157" s="59">
        <v>12760.72</v>
      </c>
      <c r="CW157" s="59">
        <v>14273.8</v>
      </c>
      <c r="CX157" s="59">
        <v>17500.73</v>
      </c>
      <c r="CY157" s="59">
        <v>19769.58</v>
      </c>
      <c r="CZ157" s="59">
        <v>13815.23</v>
      </c>
      <c r="DA157" s="59">
        <v>23023.85</v>
      </c>
      <c r="DB157" s="59">
        <v>28673.46</v>
      </c>
      <c r="DC157" s="59">
        <v>62251.64</v>
      </c>
      <c r="DD157" s="59">
        <v>9382.51</v>
      </c>
      <c r="DE157" s="59">
        <v>17687.68</v>
      </c>
      <c r="DF157" s="59">
        <v>11671.26</v>
      </c>
      <c r="DG157" s="59">
        <v>53207.32</v>
      </c>
      <c r="DH157" s="59">
        <v>17508.34</v>
      </c>
      <c r="DI157" s="59">
        <v>26710.3</v>
      </c>
      <c r="DJ157" s="59">
        <v>15080.23</v>
      </c>
      <c r="DK157" s="59">
        <v>43688.58</v>
      </c>
      <c r="DL157" s="61">
        <v>46609.14</v>
      </c>
      <c r="DM157" s="62">
        <v>37707.03</v>
      </c>
      <c r="DN157" s="62">
        <v>909.69</v>
      </c>
      <c r="DO157" s="62">
        <v>55454.68</v>
      </c>
      <c r="DP157" s="62">
        <v>44326.02</v>
      </c>
      <c r="DQ157" s="62">
        <v>37189.26</v>
      </c>
      <c r="DR157" s="62">
        <v>20252.57</v>
      </c>
      <c r="DS157" s="62">
        <v>17299.08</v>
      </c>
      <c r="DT157" s="62">
        <v>21105.12</v>
      </c>
      <c r="DU157" s="62">
        <v>8394.29</v>
      </c>
      <c r="DV157" s="62">
        <v>13126.41</v>
      </c>
      <c r="DW157" s="62">
        <v>11219.92</v>
      </c>
      <c r="DX157" s="62">
        <v>12575.03</v>
      </c>
      <c r="DY157" s="62">
        <v>7180.97</v>
      </c>
    </row>
    <row r="158" s="43" customFormat="1" spans="1:129">
      <c r="A158" s="51" t="s">
        <v>149</v>
      </c>
      <c r="B158" s="52" t="s">
        <v>150</v>
      </c>
      <c r="C158" s="52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2">
        <v>0</v>
      </c>
      <c r="N158" s="52">
        <v>0</v>
      </c>
      <c r="O158" s="52">
        <v>0</v>
      </c>
      <c r="P158" s="52">
        <v>0</v>
      </c>
      <c r="Q158" s="52"/>
      <c r="R158" s="52"/>
      <c r="S158" s="52">
        <v>0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2">
        <v>0</v>
      </c>
      <c r="BA158" s="52">
        <v>0</v>
      </c>
      <c r="BB158" s="52">
        <v>0</v>
      </c>
      <c r="BC158" s="52">
        <v>0</v>
      </c>
      <c r="BD158" s="52">
        <v>0</v>
      </c>
      <c r="BE158" s="52">
        <v>0</v>
      </c>
      <c r="BF158" s="52">
        <v>0</v>
      </c>
      <c r="BG158" s="52">
        <v>0</v>
      </c>
      <c r="BH158" s="52">
        <v>0</v>
      </c>
      <c r="BI158" s="52">
        <v>0</v>
      </c>
      <c r="BJ158" s="52">
        <v>0</v>
      </c>
      <c r="BK158" s="52">
        <v>0</v>
      </c>
      <c r="BL158" s="52">
        <v>0</v>
      </c>
      <c r="BM158" s="52">
        <v>0</v>
      </c>
      <c r="BN158" s="52">
        <v>0</v>
      </c>
      <c r="BO158" s="52">
        <v>0</v>
      </c>
      <c r="BP158" s="52">
        <v>0</v>
      </c>
      <c r="BQ158" s="52">
        <v>0</v>
      </c>
      <c r="BR158" s="52">
        <v>0</v>
      </c>
      <c r="BS158" s="52">
        <v>0</v>
      </c>
      <c r="BT158" s="52">
        <v>0</v>
      </c>
      <c r="BU158" s="52">
        <v>0</v>
      </c>
      <c r="BV158" s="52">
        <v>0</v>
      </c>
      <c r="BW158" s="52">
        <v>0</v>
      </c>
      <c r="BX158" s="52">
        <v>0</v>
      </c>
      <c r="BY158" s="52">
        <v>0</v>
      </c>
      <c r="BZ158" s="52">
        <v>0</v>
      </c>
      <c r="CA158" s="52">
        <v>0</v>
      </c>
      <c r="CB158" s="52">
        <v>0</v>
      </c>
      <c r="CC158" s="52">
        <v>0</v>
      </c>
      <c r="CD158" s="52">
        <v>0</v>
      </c>
      <c r="CE158" s="52">
        <v>0</v>
      </c>
      <c r="CF158" s="52">
        <v>0</v>
      </c>
      <c r="CG158" s="52">
        <v>0</v>
      </c>
      <c r="CH158" s="52">
        <v>0</v>
      </c>
      <c r="CI158" s="52">
        <v>0</v>
      </c>
      <c r="CJ158" s="52">
        <v>0</v>
      </c>
      <c r="CK158" s="52">
        <v>0</v>
      </c>
      <c r="CL158" s="52">
        <v>0</v>
      </c>
      <c r="CM158" s="52">
        <v>0</v>
      </c>
      <c r="CN158" s="52">
        <v>0</v>
      </c>
      <c r="CO158" s="52">
        <v>0</v>
      </c>
      <c r="CP158" s="52">
        <v>0</v>
      </c>
      <c r="CQ158" s="52">
        <v>0</v>
      </c>
      <c r="CR158" s="52">
        <v>0</v>
      </c>
      <c r="CS158" s="52">
        <v>0</v>
      </c>
      <c r="CT158" s="52">
        <v>0</v>
      </c>
      <c r="CU158" s="52">
        <v>0</v>
      </c>
      <c r="CV158" s="52">
        <v>0</v>
      </c>
      <c r="CW158" s="52">
        <v>0</v>
      </c>
      <c r="CX158" s="52">
        <v>0</v>
      </c>
      <c r="CY158" s="52">
        <v>0</v>
      </c>
      <c r="CZ158" s="52">
        <v>0</v>
      </c>
      <c r="DA158" s="52">
        <v>0</v>
      </c>
      <c r="DB158" s="52">
        <v>0</v>
      </c>
      <c r="DC158" s="52">
        <v>0</v>
      </c>
      <c r="DD158" s="52">
        <v>0</v>
      </c>
      <c r="DE158" s="52">
        <v>0</v>
      </c>
      <c r="DF158" s="52">
        <v>0</v>
      </c>
      <c r="DG158" s="52">
        <v>0</v>
      </c>
      <c r="DH158" s="52">
        <v>0</v>
      </c>
      <c r="DI158" s="52">
        <v>0</v>
      </c>
      <c r="DJ158" s="52">
        <v>0</v>
      </c>
      <c r="DK158" s="52">
        <v>0</v>
      </c>
      <c r="DL158" s="60">
        <v>0</v>
      </c>
      <c r="DM158" s="43">
        <v>0</v>
      </c>
      <c r="DN158" s="43">
        <v>0</v>
      </c>
      <c r="DO158" s="43">
        <v>0</v>
      </c>
      <c r="DP158" s="43">
        <v>0</v>
      </c>
      <c r="DQ158" s="43">
        <v>0</v>
      </c>
      <c r="DR158" s="43">
        <v>0</v>
      </c>
      <c r="DS158" s="43">
        <v>0</v>
      </c>
      <c r="DT158" s="43">
        <v>0</v>
      </c>
      <c r="DU158" s="43">
        <v>0</v>
      </c>
      <c r="DV158" s="43">
        <v>0</v>
      </c>
      <c r="DW158" s="43">
        <v>0</v>
      </c>
      <c r="DX158" s="43">
        <v>0</v>
      </c>
      <c r="DY158" s="43">
        <v>0</v>
      </c>
    </row>
    <row r="159" s="43" customFormat="1" spans="1:129">
      <c r="A159" s="51"/>
      <c r="B159" s="52" t="s">
        <v>151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0</v>
      </c>
      <c r="L159" s="52">
        <v>0</v>
      </c>
      <c r="M159" s="52">
        <v>0</v>
      </c>
      <c r="N159" s="52">
        <v>0</v>
      </c>
      <c r="O159" s="52">
        <v>0</v>
      </c>
      <c r="P159" s="52">
        <v>0</v>
      </c>
      <c r="Q159" s="52"/>
      <c r="R159" s="52"/>
      <c r="S159" s="52">
        <v>0</v>
      </c>
      <c r="T159" s="52">
        <v>0</v>
      </c>
      <c r="U159" s="52">
        <v>0</v>
      </c>
      <c r="V159" s="52">
        <v>0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</v>
      </c>
      <c r="AC159" s="52">
        <v>0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0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0</v>
      </c>
      <c r="AW159" s="52">
        <v>0</v>
      </c>
      <c r="AX159" s="52">
        <v>0</v>
      </c>
      <c r="AY159" s="52">
        <v>0</v>
      </c>
      <c r="AZ159" s="52">
        <v>0</v>
      </c>
      <c r="BA159" s="52">
        <v>0</v>
      </c>
      <c r="BB159" s="52">
        <v>0</v>
      </c>
      <c r="BC159" s="52">
        <v>0</v>
      </c>
      <c r="BD159" s="52">
        <v>0</v>
      </c>
      <c r="BE159" s="52">
        <v>0</v>
      </c>
      <c r="BF159" s="52">
        <v>0</v>
      </c>
      <c r="BG159" s="52">
        <v>0</v>
      </c>
      <c r="BH159" s="52">
        <v>0</v>
      </c>
      <c r="BI159" s="52">
        <v>0</v>
      </c>
      <c r="BJ159" s="52">
        <v>0</v>
      </c>
      <c r="BK159" s="52">
        <v>0</v>
      </c>
      <c r="BL159" s="52">
        <v>0</v>
      </c>
      <c r="BM159" s="52">
        <v>0</v>
      </c>
      <c r="BN159" s="52">
        <v>0</v>
      </c>
      <c r="BO159" s="52">
        <v>0</v>
      </c>
      <c r="BP159" s="52">
        <v>0</v>
      </c>
      <c r="BQ159" s="52">
        <v>0</v>
      </c>
      <c r="BR159" s="52">
        <v>0</v>
      </c>
      <c r="BS159" s="52">
        <v>0</v>
      </c>
      <c r="BT159" s="52">
        <v>0</v>
      </c>
      <c r="BU159" s="52">
        <v>0</v>
      </c>
      <c r="BV159" s="52">
        <v>0</v>
      </c>
      <c r="BW159" s="52">
        <v>0</v>
      </c>
      <c r="BX159" s="52">
        <v>0</v>
      </c>
      <c r="BY159" s="52">
        <v>0</v>
      </c>
      <c r="BZ159" s="52">
        <v>0</v>
      </c>
      <c r="CA159" s="52">
        <v>0</v>
      </c>
      <c r="CB159" s="52">
        <v>0</v>
      </c>
      <c r="CC159" s="52">
        <v>0</v>
      </c>
      <c r="CD159" s="52">
        <v>0</v>
      </c>
      <c r="CE159" s="52">
        <v>0</v>
      </c>
      <c r="CF159" s="52">
        <v>0</v>
      </c>
      <c r="CG159" s="52">
        <v>0</v>
      </c>
      <c r="CH159" s="52">
        <v>0</v>
      </c>
      <c r="CI159" s="52">
        <v>0</v>
      </c>
      <c r="CJ159" s="52">
        <v>0</v>
      </c>
      <c r="CK159" s="52">
        <v>0</v>
      </c>
      <c r="CL159" s="52">
        <v>0</v>
      </c>
      <c r="CM159" s="52">
        <v>0</v>
      </c>
      <c r="CN159" s="52">
        <v>0</v>
      </c>
      <c r="CO159" s="52">
        <v>0</v>
      </c>
      <c r="CP159" s="52">
        <v>0</v>
      </c>
      <c r="CQ159" s="52">
        <v>0</v>
      </c>
      <c r="CR159" s="52">
        <v>0</v>
      </c>
      <c r="CS159" s="52">
        <v>0</v>
      </c>
      <c r="CT159" s="52">
        <v>0</v>
      </c>
      <c r="CU159" s="52">
        <v>0</v>
      </c>
      <c r="CV159" s="52">
        <v>0</v>
      </c>
      <c r="CW159" s="52">
        <v>0</v>
      </c>
      <c r="CX159" s="52">
        <v>0</v>
      </c>
      <c r="CY159" s="52">
        <v>0</v>
      </c>
      <c r="CZ159" s="52">
        <v>0</v>
      </c>
      <c r="DA159" s="52">
        <v>0</v>
      </c>
      <c r="DB159" s="52">
        <v>0</v>
      </c>
      <c r="DC159" s="52">
        <v>0</v>
      </c>
      <c r="DD159" s="52">
        <v>0</v>
      </c>
      <c r="DE159" s="52">
        <v>0</v>
      </c>
      <c r="DF159" s="52">
        <v>0</v>
      </c>
      <c r="DG159" s="52">
        <v>0</v>
      </c>
      <c r="DH159" s="52">
        <v>0</v>
      </c>
      <c r="DI159" s="52">
        <v>0</v>
      </c>
      <c r="DJ159" s="52">
        <v>0</v>
      </c>
      <c r="DK159" s="52">
        <v>0</v>
      </c>
      <c r="DL159" s="60">
        <v>0</v>
      </c>
      <c r="DM159" s="43">
        <v>0</v>
      </c>
      <c r="DN159" s="43">
        <v>0</v>
      </c>
      <c r="DO159" s="43">
        <v>0</v>
      </c>
      <c r="DP159" s="43">
        <v>0</v>
      </c>
      <c r="DQ159" s="43">
        <v>0</v>
      </c>
      <c r="DR159" s="43">
        <v>0</v>
      </c>
      <c r="DS159" s="43">
        <v>0</v>
      </c>
      <c r="DT159" s="43">
        <v>0</v>
      </c>
      <c r="DU159" s="43">
        <v>0</v>
      </c>
      <c r="DV159" s="43">
        <v>0</v>
      </c>
      <c r="DW159" s="43">
        <v>0</v>
      </c>
      <c r="DX159" s="43">
        <v>0</v>
      </c>
      <c r="DY159" s="43">
        <v>0</v>
      </c>
    </row>
    <row r="160" s="43" customFormat="1" spans="1:129">
      <c r="A160" s="51"/>
      <c r="B160" s="52" t="s">
        <v>152</v>
      </c>
      <c r="C160" s="52">
        <v>0</v>
      </c>
      <c r="D160" s="52">
        <v>0</v>
      </c>
      <c r="E160" s="52">
        <v>0</v>
      </c>
      <c r="F160" s="52">
        <v>0</v>
      </c>
      <c r="G160" s="52">
        <v>0</v>
      </c>
      <c r="H160" s="52">
        <v>0</v>
      </c>
      <c r="I160" s="52">
        <v>0</v>
      </c>
      <c r="J160" s="52">
        <v>0</v>
      </c>
      <c r="K160" s="52">
        <v>0</v>
      </c>
      <c r="L160" s="52">
        <v>0</v>
      </c>
      <c r="M160" s="52">
        <v>0</v>
      </c>
      <c r="N160" s="52">
        <v>0</v>
      </c>
      <c r="O160" s="52">
        <v>0</v>
      </c>
      <c r="P160" s="52">
        <v>0</v>
      </c>
      <c r="Q160" s="52"/>
      <c r="R160" s="52"/>
      <c r="S160" s="52">
        <v>0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0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0</v>
      </c>
      <c r="AM160" s="52">
        <v>0</v>
      </c>
      <c r="AN160" s="52">
        <v>0</v>
      </c>
      <c r="AO160" s="52">
        <v>0</v>
      </c>
      <c r="AP160" s="52">
        <v>0</v>
      </c>
      <c r="AQ160" s="52">
        <v>0</v>
      </c>
      <c r="AR160" s="52">
        <v>0</v>
      </c>
      <c r="AS160" s="52">
        <v>0</v>
      </c>
      <c r="AT160" s="52">
        <v>0</v>
      </c>
      <c r="AU160" s="52">
        <v>0</v>
      </c>
      <c r="AV160" s="52">
        <v>0</v>
      </c>
      <c r="AW160" s="52">
        <v>0</v>
      </c>
      <c r="AX160" s="52">
        <v>0</v>
      </c>
      <c r="AY160" s="52">
        <v>0</v>
      </c>
      <c r="AZ160" s="52">
        <v>0</v>
      </c>
      <c r="BA160" s="52">
        <v>0</v>
      </c>
      <c r="BB160" s="52">
        <v>0</v>
      </c>
      <c r="BC160" s="52">
        <v>0</v>
      </c>
      <c r="BD160" s="52">
        <v>0</v>
      </c>
      <c r="BE160" s="52">
        <v>0</v>
      </c>
      <c r="BF160" s="52">
        <v>0</v>
      </c>
      <c r="BG160" s="52">
        <v>0</v>
      </c>
      <c r="BH160" s="52">
        <v>0</v>
      </c>
      <c r="BI160" s="52">
        <v>0</v>
      </c>
      <c r="BJ160" s="52">
        <v>0</v>
      </c>
      <c r="BK160" s="52">
        <v>0</v>
      </c>
      <c r="BL160" s="52">
        <v>0</v>
      </c>
      <c r="BM160" s="52">
        <v>0</v>
      </c>
      <c r="BN160" s="52">
        <v>0</v>
      </c>
      <c r="BO160" s="52">
        <v>0</v>
      </c>
      <c r="BP160" s="52">
        <v>0</v>
      </c>
      <c r="BQ160" s="52">
        <v>0</v>
      </c>
      <c r="BR160" s="52">
        <v>0</v>
      </c>
      <c r="BS160" s="52">
        <v>0</v>
      </c>
      <c r="BT160" s="52">
        <v>0</v>
      </c>
      <c r="BU160" s="52">
        <v>0</v>
      </c>
      <c r="BV160" s="52">
        <v>0</v>
      </c>
      <c r="BW160" s="52">
        <v>0</v>
      </c>
      <c r="BX160" s="52">
        <v>0</v>
      </c>
      <c r="BY160" s="52">
        <v>0</v>
      </c>
      <c r="BZ160" s="52">
        <v>0</v>
      </c>
      <c r="CA160" s="52">
        <v>0</v>
      </c>
      <c r="CB160" s="52">
        <v>0</v>
      </c>
      <c r="CC160" s="52">
        <v>0</v>
      </c>
      <c r="CD160" s="52">
        <v>0</v>
      </c>
      <c r="CE160" s="52">
        <v>0</v>
      </c>
      <c r="CF160" s="52">
        <v>0</v>
      </c>
      <c r="CG160" s="52">
        <v>0</v>
      </c>
      <c r="CH160" s="52">
        <v>0</v>
      </c>
      <c r="CI160" s="52">
        <v>0</v>
      </c>
      <c r="CJ160" s="52">
        <v>0</v>
      </c>
      <c r="CK160" s="52">
        <v>0</v>
      </c>
      <c r="CL160" s="52">
        <v>0</v>
      </c>
      <c r="CM160" s="52">
        <v>0</v>
      </c>
      <c r="CN160" s="52">
        <v>0</v>
      </c>
      <c r="CO160" s="52">
        <v>0</v>
      </c>
      <c r="CP160" s="52">
        <v>0</v>
      </c>
      <c r="CQ160" s="52">
        <v>0</v>
      </c>
      <c r="CR160" s="52">
        <v>0</v>
      </c>
      <c r="CS160" s="52">
        <v>0</v>
      </c>
      <c r="CT160" s="52">
        <v>0</v>
      </c>
      <c r="CU160" s="52">
        <v>0</v>
      </c>
      <c r="CV160" s="52">
        <v>0</v>
      </c>
      <c r="CW160" s="52">
        <v>0</v>
      </c>
      <c r="CX160" s="52">
        <v>0</v>
      </c>
      <c r="CY160" s="52">
        <v>0</v>
      </c>
      <c r="CZ160" s="52">
        <v>0</v>
      </c>
      <c r="DA160" s="52">
        <v>0</v>
      </c>
      <c r="DB160" s="52">
        <v>0</v>
      </c>
      <c r="DC160" s="52">
        <v>0</v>
      </c>
      <c r="DD160" s="52">
        <v>0</v>
      </c>
      <c r="DE160" s="52">
        <v>0</v>
      </c>
      <c r="DF160" s="52">
        <v>0</v>
      </c>
      <c r="DG160" s="52">
        <v>0</v>
      </c>
      <c r="DH160" s="52">
        <v>0</v>
      </c>
      <c r="DI160" s="52">
        <v>0</v>
      </c>
      <c r="DJ160" s="52">
        <v>0</v>
      </c>
      <c r="DK160" s="52">
        <v>0</v>
      </c>
      <c r="DL160" s="60">
        <v>0</v>
      </c>
      <c r="DM160" s="43">
        <v>0</v>
      </c>
      <c r="DN160" s="43">
        <v>0</v>
      </c>
      <c r="DO160" s="43">
        <v>0</v>
      </c>
      <c r="DP160" s="43">
        <v>0</v>
      </c>
      <c r="DQ160" s="43">
        <v>0</v>
      </c>
      <c r="DR160" s="43">
        <v>0</v>
      </c>
      <c r="DS160" s="43">
        <v>0</v>
      </c>
      <c r="DT160" s="43">
        <v>0</v>
      </c>
      <c r="DU160" s="43">
        <v>0</v>
      </c>
      <c r="DV160" s="43">
        <v>0</v>
      </c>
      <c r="DW160" s="43">
        <v>0</v>
      </c>
      <c r="DX160" s="43">
        <v>0</v>
      </c>
      <c r="DY160" s="43">
        <v>0</v>
      </c>
    </row>
    <row r="161" s="43" customFormat="1" spans="1:129">
      <c r="A161" s="51"/>
      <c r="B161" s="52" t="s">
        <v>153</v>
      </c>
      <c r="C161" s="52">
        <v>39108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/>
      <c r="R161" s="52"/>
      <c r="S161" s="52">
        <v>0</v>
      </c>
      <c r="T161" s="52">
        <v>0</v>
      </c>
      <c r="U161" s="52">
        <v>39108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0</v>
      </c>
      <c r="AM161" s="52">
        <v>0</v>
      </c>
      <c r="AN161" s="52">
        <v>0</v>
      </c>
      <c r="AO161" s="52">
        <v>0</v>
      </c>
      <c r="AP161" s="52">
        <v>0</v>
      </c>
      <c r="AQ161" s="52">
        <v>0</v>
      </c>
      <c r="AR161" s="52">
        <v>0</v>
      </c>
      <c r="AS161" s="52">
        <v>0</v>
      </c>
      <c r="AT161" s="52">
        <v>0</v>
      </c>
      <c r="AU161" s="52">
        <v>39108</v>
      </c>
      <c r="AV161" s="52">
        <v>0</v>
      </c>
      <c r="AW161" s="52">
        <v>0</v>
      </c>
      <c r="AX161" s="52">
        <v>0</v>
      </c>
      <c r="AY161" s="52">
        <v>0</v>
      </c>
      <c r="AZ161" s="52">
        <v>0</v>
      </c>
      <c r="BA161" s="52">
        <v>0</v>
      </c>
      <c r="BB161" s="52">
        <v>0</v>
      </c>
      <c r="BC161" s="52">
        <v>0</v>
      </c>
      <c r="BD161" s="52">
        <v>0</v>
      </c>
      <c r="BE161" s="52">
        <v>0</v>
      </c>
      <c r="BF161" s="52">
        <v>0</v>
      </c>
      <c r="BG161" s="52">
        <v>0</v>
      </c>
      <c r="BH161" s="52">
        <v>0</v>
      </c>
      <c r="BI161" s="52">
        <v>0</v>
      </c>
      <c r="BJ161" s="52">
        <v>0</v>
      </c>
      <c r="BK161" s="52">
        <v>0</v>
      </c>
      <c r="BL161" s="52">
        <v>0</v>
      </c>
      <c r="BM161" s="52">
        <v>0</v>
      </c>
      <c r="BN161" s="52">
        <v>0</v>
      </c>
      <c r="BO161" s="52">
        <v>0</v>
      </c>
      <c r="BP161" s="52">
        <v>0</v>
      </c>
      <c r="BQ161" s="52">
        <v>0</v>
      </c>
      <c r="BR161" s="52">
        <v>0</v>
      </c>
      <c r="BS161" s="52">
        <v>0</v>
      </c>
      <c r="BT161" s="52">
        <v>0</v>
      </c>
      <c r="BU161" s="52">
        <v>0</v>
      </c>
      <c r="BV161" s="52">
        <v>0</v>
      </c>
      <c r="BW161" s="52">
        <v>0</v>
      </c>
      <c r="BX161" s="52">
        <v>0</v>
      </c>
      <c r="BY161" s="52">
        <v>0</v>
      </c>
      <c r="BZ161" s="52">
        <v>0</v>
      </c>
      <c r="CA161" s="52">
        <v>0</v>
      </c>
      <c r="CB161" s="52">
        <v>0</v>
      </c>
      <c r="CC161" s="52">
        <v>0</v>
      </c>
      <c r="CD161" s="52">
        <v>0</v>
      </c>
      <c r="CE161" s="52">
        <v>0</v>
      </c>
      <c r="CF161" s="52">
        <v>0</v>
      </c>
      <c r="CG161" s="52">
        <v>0</v>
      </c>
      <c r="CH161" s="52">
        <v>0</v>
      </c>
      <c r="CI161" s="52">
        <v>0</v>
      </c>
      <c r="CJ161" s="52">
        <v>0</v>
      </c>
      <c r="CK161" s="52">
        <v>0</v>
      </c>
      <c r="CL161" s="52">
        <v>0</v>
      </c>
      <c r="CM161" s="52">
        <v>0</v>
      </c>
      <c r="CN161" s="52">
        <v>0</v>
      </c>
      <c r="CO161" s="52">
        <v>0</v>
      </c>
      <c r="CP161" s="52">
        <v>0</v>
      </c>
      <c r="CQ161" s="52">
        <v>0</v>
      </c>
      <c r="CR161" s="52">
        <v>0</v>
      </c>
      <c r="CS161" s="52">
        <v>0</v>
      </c>
      <c r="CT161" s="52">
        <v>0</v>
      </c>
      <c r="CU161" s="52">
        <v>0</v>
      </c>
      <c r="CV161" s="52">
        <v>0</v>
      </c>
      <c r="CW161" s="52">
        <v>0</v>
      </c>
      <c r="CX161" s="52">
        <v>0</v>
      </c>
      <c r="CY161" s="52">
        <v>0</v>
      </c>
      <c r="CZ161" s="52">
        <v>0</v>
      </c>
      <c r="DA161" s="52">
        <v>0</v>
      </c>
      <c r="DB161" s="52">
        <v>0</v>
      </c>
      <c r="DC161" s="52">
        <v>0</v>
      </c>
      <c r="DD161" s="52">
        <v>0</v>
      </c>
      <c r="DE161" s="52">
        <v>0</v>
      </c>
      <c r="DF161" s="52">
        <v>0</v>
      </c>
      <c r="DG161" s="52">
        <v>0</v>
      </c>
      <c r="DH161" s="52">
        <v>0</v>
      </c>
      <c r="DI161" s="52">
        <v>0</v>
      </c>
      <c r="DJ161" s="52">
        <v>0</v>
      </c>
      <c r="DK161" s="52">
        <v>0</v>
      </c>
      <c r="DL161" s="60">
        <v>0</v>
      </c>
      <c r="DM161" s="43">
        <v>0</v>
      </c>
      <c r="DN161" s="43">
        <v>0</v>
      </c>
      <c r="DO161" s="43">
        <v>0</v>
      </c>
      <c r="DP161" s="43">
        <v>0</v>
      </c>
      <c r="DQ161" s="43">
        <v>0</v>
      </c>
      <c r="DR161" s="43">
        <v>0</v>
      </c>
      <c r="DS161" s="43">
        <v>0</v>
      </c>
      <c r="DT161" s="43">
        <v>19766</v>
      </c>
      <c r="DU161" s="43">
        <v>0</v>
      </c>
      <c r="DV161" s="43">
        <v>3097</v>
      </c>
      <c r="DW161" s="43">
        <v>0</v>
      </c>
      <c r="DX161" s="43">
        <v>14677</v>
      </c>
      <c r="DY161" s="43">
        <v>1568</v>
      </c>
    </row>
    <row r="162" s="45" customFormat="1" spans="1:129">
      <c r="A162" s="51"/>
      <c r="B162" s="53" t="s">
        <v>97</v>
      </c>
      <c r="C162" s="59">
        <v>39108</v>
      </c>
      <c r="D162" s="59">
        <v>0</v>
      </c>
      <c r="E162" s="59">
        <v>0</v>
      </c>
      <c r="F162" s="59">
        <v>0</v>
      </c>
      <c r="G162" s="59">
        <v>0</v>
      </c>
      <c r="H162" s="59">
        <v>0</v>
      </c>
      <c r="I162" s="59">
        <v>0</v>
      </c>
      <c r="J162" s="59">
        <v>0</v>
      </c>
      <c r="K162" s="59">
        <v>0</v>
      </c>
      <c r="L162" s="59">
        <v>0</v>
      </c>
      <c r="M162" s="59">
        <v>0</v>
      </c>
      <c r="N162" s="59">
        <v>0</v>
      </c>
      <c r="O162" s="59">
        <v>0</v>
      </c>
      <c r="P162" s="59">
        <v>0</v>
      </c>
      <c r="Q162" s="59"/>
      <c r="R162" s="59"/>
      <c r="S162" s="59">
        <v>0</v>
      </c>
      <c r="T162" s="59">
        <v>0</v>
      </c>
      <c r="U162" s="52">
        <v>39108</v>
      </c>
      <c r="V162" s="52">
        <v>0</v>
      </c>
      <c r="W162" s="52">
        <v>0</v>
      </c>
      <c r="X162" s="52">
        <v>0</v>
      </c>
      <c r="Y162" s="52">
        <v>0</v>
      </c>
      <c r="Z162" s="59">
        <v>0</v>
      </c>
      <c r="AA162" s="52">
        <v>0</v>
      </c>
      <c r="AB162" s="52">
        <v>0</v>
      </c>
      <c r="AC162" s="59">
        <v>0</v>
      </c>
      <c r="AD162" s="59">
        <v>0</v>
      </c>
      <c r="AE162" s="59">
        <v>0</v>
      </c>
      <c r="AF162" s="59">
        <v>0</v>
      </c>
      <c r="AG162" s="59">
        <v>0</v>
      </c>
      <c r="AH162" s="59">
        <v>0</v>
      </c>
      <c r="AI162" s="59">
        <v>0</v>
      </c>
      <c r="AJ162" s="59">
        <v>0</v>
      </c>
      <c r="AK162" s="59">
        <v>0</v>
      </c>
      <c r="AL162" s="59">
        <v>0</v>
      </c>
      <c r="AM162" s="59">
        <v>0</v>
      </c>
      <c r="AN162" s="59">
        <v>0</v>
      </c>
      <c r="AO162" s="59">
        <v>0</v>
      </c>
      <c r="AP162" s="59">
        <v>0</v>
      </c>
      <c r="AQ162" s="59">
        <v>0</v>
      </c>
      <c r="AR162" s="59">
        <v>0</v>
      </c>
      <c r="AS162" s="59">
        <v>0</v>
      </c>
      <c r="AT162" s="59">
        <v>0</v>
      </c>
      <c r="AU162" s="52">
        <v>39108</v>
      </c>
      <c r="AV162" s="59">
        <v>0</v>
      </c>
      <c r="AW162" s="59">
        <v>0</v>
      </c>
      <c r="AX162" s="59">
        <v>0</v>
      </c>
      <c r="AY162" s="59">
        <v>0</v>
      </c>
      <c r="AZ162" s="59">
        <v>0</v>
      </c>
      <c r="BA162" s="59">
        <v>0</v>
      </c>
      <c r="BB162" s="59">
        <v>0</v>
      </c>
      <c r="BC162" s="59">
        <v>0</v>
      </c>
      <c r="BD162" s="59">
        <v>0</v>
      </c>
      <c r="BE162" s="59">
        <v>0</v>
      </c>
      <c r="BF162" s="59">
        <v>0</v>
      </c>
      <c r="BG162" s="59">
        <v>0</v>
      </c>
      <c r="BH162" s="59">
        <v>0</v>
      </c>
      <c r="BI162" s="59">
        <v>0</v>
      </c>
      <c r="BJ162" s="59">
        <v>0</v>
      </c>
      <c r="BK162" s="59">
        <v>0</v>
      </c>
      <c r="BL162" s="59">
        <v>0</v>
      </c>
      <c r="BM162" s="59">
        <v>0</v>
      </c>
      <c r="BN162" s="59">
        <v>0</v>
      </c>
      <c r="BO162" s="59">
        <v>0</v>
      </c>
      <c r="BP162" s="59">
        <v>0</v>
      </c>
      <c r="BQ162" s="59">
        <v>0</v>
      </c>
      <c r="BR162" s="59">
        <v>0</v>
      </c>
      <c r="BS162" s="59">
        <v>0</v>
      </c>
      <c r="BT162" s="59">
        <v>0</v>
      </c>
      <c r="BU162" s="59">
        <v>0</v>
      </c>
      <c r="BV162" s="59">
        <v>0</v>
      </c>
      <c r="BW162" s="59">
        <v>0</v>
      </c>
      <c r="BX162" s="59">
        <v>0</v>
      </c>
      <c r="BY162" s="59">
        <v>0</v>
      </c>
      <c r="BZ162" s="59">
        <v>0</v>
      </c>
      <c r="CA162" s="59">
        <v>0</v>
      </c>
      <c r="CB162" s="59">
        <v>0</v>
      </c>
      <c r="CC162" s="59">
        <v>0</v>
      </c>
      <c r="CD162" s="59">
        <v>0</v>
      </c>
      <c r="CE162" s="59">
        <v>0</v>
      </c>
      <c r="CF162" s="59">
        <v>0</v>
      </c>
      <c r="CG162" s="59">
        <v>0</v>
      </c>
      <c r="CH162" s="59">
        <v>0</v>
      </c>
      <c r="CI162" s="59">
        <v>0</v>
      </c>
      <c r="CJ162" s="59">
        <v>0</v>
      </c>
      <c r="CK162" s="59">
        <v>0</v>
      </c>
      <c r="CL162" s="59">
        <v>0</v>
      </c>
      <c r="CM162" s="59">
        <v>0</v>
      </c>
      <c r="CN162" s="59">
        <v>0</v>
      </c>
      <c r="CO162" s="59">
        <v>0</v>
      </c>
      <c r="CP162" s="59">
        <v>0</v>
      </c>
      <c r="CQ162" s="59">
        <v>0</v>
      </c>
      <c r="CR162" s="59">
        <v>0</v>
      </c>
      <c r="CS162" s="59">
        <v>0</v>
      </c>
      <c r="CT162" s="59">
        <v>0</v>
      </c>
      <c r="CU162" s="59">
        <v>0</v>
      </c>
      <c r="CV162" s="59">
        <v>0</v>
      </c>
      <c r="CW162" s="59">
        <v>0</v>
      </c>
      <c r="CX162" s="59">
        <v>0</v>
      </c>
      <c r="CY162" s="59">
        <v>0</v>
      </c>
      <c r="CZ162" s="59">
        <v>0</v>
      </c>
      <c r="DA162" s="59">
        <v>0</v>
      </c>
      <c r="DB162" s="59">
        <v>0</v>
      </c>
      <c r="DC162" s="59">
        <v>0</v>
      </c>
      <c r="DD162" s="59">
        <v>0</v>
      </c>
      <c r="DE162" s="59">
        <v>0</v>
      </c>
      <c r="DF162" s="59">
        <v>0</v>
      </c>
      <c r="DG162" s="59">
        <v>0</v>
      </c>
      <c r="DH162" s="59">
        <v>0</v>
      </c>
      <c r="DI162" s="59">
        <v>0</v>
      </c>
      <c r="DJ162" s="59">
        <v>0</v>
      </c>
      <c r="DK162" s="59">
        <v>0</v>
      </c>
      <c r="DL162" s="61">
        <v>0</v>
      </c>
      <c r="DM162" s="62">
        <v>0</v>
      </c>
      <c r="DN162" s="62">
        <v>0</v>
      </c>
      <c r="DO162" s="62">
        <v>0</v>
      </c>
      <c r="DP162" s="62">
        <v>0</v>
      </c>
      <c r="DQ162" s="62">
        <v>0</v>
      </c>
      <c r="DR162" s="62">
        <v>0</v>
      </c>
      <c r="DS162" s="62">
        <v>0</v>
      </c>
      <c r="DT162" s="62">
        <v>19766</v>
      </c>
      <c r="DU162" s="62">
        <v>0</v>
      </c>
      <c r="DV162" s="62">
        <v>3097</v>
      </c>
      <c r="DW162" s="62">
        <v>0</v>
      </c>
      <c r="DX162" s="62">
        <v>14677</v>
      </c>
      <c r="DY162" s="62">
        <v>1568</v>
      </c>
    </row>
    <row r="163" s="45" customFormat="1" ht="14.25" spans="1:129">
      <c r="A163" s="56" t="s">
        <v>2</v>
      </c>
      <c r="B163" s="57" t="s">
        <v>2</v>
      </c>
      <c r="C163" s="63">
        <v>58374582.23</v>
      </c>
      <c r="D163" s="63">
        <v>8275230.73</v>
      </c>
      <c r="E163" s="63">
        <v>557239.03</v>
      </c>
      <c r="F163" s="63">
        <v>64689.76</v>
      </c>
      <c r="G163" s="63">
        <v>33203.62</v>
      </c>
      <c r="H163" s="63">
        <v>272844.08</v>
      </c>
      <c r="I163" s="63">
        <v>516251.08</v>
      </c>
      <c r="J163" s="63">
        <v>687154.26</v>
      </c>
      <c r="K163" s="63">
        <v>434464.54</v>
      </c>
      <c r="L163" s="63">
        <v>1647621.9</v>
      </c>
      <c r="M163" s="63">
        <v>203520.93</v>
      </c>
      <c r="N163" s="63">
        <v>343062.86</v>
      </c>
      <c r="O163" s="63">
        <v>253889.36</v>
      </c>
      <c r="P163" s="63">
        <v>241914.02</v>
      </c>
      <c r="Q163" s="63">
        <v>0</v>
      </c>
      <c r="R163" s="63">
        <v>0</v>
      </c>
      <c r="S163" s="63">
        <v>249332.67</v>
      </c>
      <c r="T163" s="63">
        <v>387070.33</v>
      </c>
      <c r="U163" s="63">
        <v>30811374.46</v>
      </c>
      <c r="V163" s="63">
        <v>3962573.97</v>
      </c>
      <c r="W163" s="63">
        <v>8180764.18</v>
      </c>
      <c r="X163" s="63">
        <v>1252380.45</v>
      </c>
      <c r="Y163" s="63">
        <v>1599308.96</v>
      </c>
      <c r="Z163" s="63">
        <v>1007427.68</v>
      </c>
      <c r="AA163" s="63">
        <v>248325.19</v>
      </c>
      <c r="AB163" s="63">
        <v>788601.14</v>
      </c>
      <c r="AC163" s="63">
        <v>318911</v>
      </c>
      <c r="AD163" s="63">
        <v>292541.35</v>
      </c>
      <c r="AE163" s="63">
        <v>111639.96</v>
      </c>
      <c r="AF163" s="63">
        <v>2163615.18</v>
      </c>
      <c r="AG163" s="63">
        <v>2230550.5</v>
      </c>
      <c r="AH163" s="63">
        <v>1662698.12</v>
      </c>
      <c r="AI163" s="63">
        <v>1719719.07</v>
      </c>
      <c r="AJ163" s="63">
        <v>403239.34</v>
      </c>
      <c r="AK163" s="63">
        <v>326780.85</v>
      </c>
      <c r="AL163" s="63">
        <v>522360.26</v>
      </c>
      <c r="AM163" s="63">
        <v>429796.98</v>
      </c>
      <c r="AN163" s="63">
        <v>1208223.03</v>
      </c>
      <c r="AO163" s="63">
        <v>357085.21</v>
      </c>
      <c r="AP163" s="63">
        <v>751532.52</v>
      </c>
      <c r="AQ163" s="63">
        <v>9312714.77</v>
      </c>
      <c r="AR163" s="63">
        <v>290218.09</v>
      </c>
      <c r="AS163" s="63">
        <v>300058.84</v>
      </c>
      <c r="AT163" s="63">
        <v>1255070.98</v>
      </c>
      <c r="AU163" s="63">
        <v>16906674.04</v>
      </c>
      <c r="AV163" s="63">
        <v>618081.61</v>
      </c>
      <c r="AW163" s="63">
        <v>601154.29</v>
      </c>
      <c r="AX163" s="63">
        <v>705459.35</v>
      </c>
      <c r="AY163" s="63">
        <v>541706.26</v>
      </c>
      <c r="AZ163" s="63">
        <v>676095.44</v>
      </c>
      <c r="BA163" s="63">
        <v>665136.19</v>
      </c>
      <c r="BB163" s="63">
        <v>237631.76</v>
      </c>
      <c r="BC163" s="63">
        <v>688876.19</v>
      </c>
      <c r="BD163" s="63">
        <v>407487.03</v>
      </c>
      <c r="BE163" s="63">
        <v>340927.07</v>
      </c>
      <c r="BF163" s="63">
        <v>447740.79</v>
      </c>
      <c r="BG163" s="63">
        <v>540537.09</v>
      </c>
      <c r="BH163" s="63">
        <v>561149.54</v>
      </c>
      <c r="BI163" s="63">
        <v>269676.11</v>
      </c>
      <c r="BJ163" s="63">
        <v>333540.77</v>
      </c>
      <c r="BK163" s="63">
        <v>270398.72</v>
      </c>
      <c r="BL163" s="63">
        <v>366217.72</v>
      </c>
      <c r="BM163" s="63">
        <v>175619.44</v>
      </c>
      <c r="BN163" s="63">
        <v>186807.85</v>
      </c>
      <c r="BO163" s="63">
        <v>248004.93</v>
      </c>
      <c r="BP163" s="63">
        <v>416952.06</v>
      </c>
      <c r="BQ163" s="63">
        <v>249780.45</v>
      </c>
      <c r="BR163" s="63">
        <v>143533.64</v>
      </c>
      <c r="BS163" s="63">
        <v>188910.52</v>
      </c>
      <c r="BT163" s="63">
        <v>169846.38</v>
      </c>
      <c r="BU163" s="63">
        <v>189817.72</v>
      </c>
      <c r="BV163" s="63">
        <v>177189.49</v>
      </c>
      <c r="BW163" s="63">
        <v>143198.23</v>
      </c>
      <c r="BX163" s="63">
        <v>244436.22</v>
      </c>
      <c r="BY163" s="63">
        <v>95766.61</v>
      </c>
      <c r="BZ163" s="63">
        <v>117464.25</v>
      </c>
      <c r="CA163" s="63">
        <v>54977.52</v>
      </c>
      <c r="CB163" s="63">
        <v>119864.52</v>
      </c>
      <c r="CC163" s="63">
        <v>144150.9</v>
      </c>
      <c r="CD163" s="63">
        <v>283448.38</v>
      </c>
      <c r="CE163" s="63">
        <v>367341.18</v>
      </c>
      <c r="CF163" s="63">
        <v>101471.97</v>
      </c>
      <c r="CG163" s="63">
        <v>137342.69</v>
      </c>
      <c r="CH163" s="63">
        <v>68430.69</v>
      </c>
      <c r="CI163" s="63">
        <v>98266.4</v>
      </c>
      <c r="CJ163" s="63">
        <v>69694.04</v>
      </c>
      <c r="CK163" s="63">
        <v>108249.5</v>
      </c>
      <c r="CL163" s="63">
        <v>158751.36</v>
      </c>
      <c r="CM163" s="63">
        <v>146808.62</v>
      </c>
      <c r="CN163" s="63">
        <v>106337.93</v>
      </c>
      <c r="CO163" s="63">
        <v>110360.84</v>
      </c>
      <c r="CP163" s="63">
        <v>136993.15</v>
      </c>
      <c r="CQ163" s="63">
        <v>80588.62</v>
      </c>
      <c r="CR163" s="63">
        <v>91782.54</v>
      </c>
      <c r="CS163" s="63">
        <v>172140.59</v>
      </c>
      <c r="CT163" s="63">
        <v>62399.29</v>
      </c>
      <c r="CU163" s="63">
        <v>113113.17</v>
      </c>
      <c r="CV163" s="63">
        <v>73249.43</v>
      </c>
      <c r="CW163" s="63">
        <v>110451.78</v>
      </c>
      <c r="CX163" s="63">
        <v>49029.97</v>
      </c>
      <c r="CY163" s="63">
        <v>119378.29</v>
      </c>
      <c r="CZ163" s="63">
        <v>107111.32</v>
      </c>
      <c r="DA163" s="63">
        <v>246529.46</v>
      </c>
      <c r="DB163" s="63">
        <v>115996.18</v>
      </c>
      <c r="DC163" s="63">
        <v>175399.94</v>
      </c>
      <c r="DD163" s="63">
        <v>94738.81</v>
      </c>
      <c r="DE163" s="63">
        <v>115169.14</v>
      </c>
      <c r="DF163" s="63">
        <v>88469.18</v>
      </c>
      <c r="DG163" s="63">
        <v>212056.9</v>
      </c>
      <c r="DH163" s="63">
        <v>96029.74</v>
      </c>
      <c r="DI163" s="63">
        <v>111337.64</v>
      </c>
      <c r="DJ163" s="63">
        <v>125413.37</v>
      </c>
      <c r="DK163" s="63">
        <v>89897.21</v>
      </c>
      <c r="DL163" s="63">
        <v>110550.78</v>
      </c>
      <c r="DM163" s="63">
        <v>156390.52</v>
      </c>
      <c r="DN163" s="63">
        <v>30350.97</v>
      </c>
      <c r="DO163" s="63">
        <v>152352.18</v>
      </c>
      <c r="DP163" s="63">
        <v>116526.86</v>
      </c>
      <c r="DQ163" s="63">
        <v>173295.62</v>
      </c>
      <c r="DR163" s="63">
        <v>86582.18</v>
      </c>
      <c r="DS163" s="63">
        <v>63560.55</v>
      </c>
      <c r="DT163" s="63">
        <v>80309.36</v>
      </c>
      <c r="DU163" s="63">
        <v>42702.29</v>
      </c>
      <c r="DV163" s="63">
        <v>60636.12</v>
      </c>
      <c r="DW163" s="63">
        <v>36669.98</v>
      </c>
      <c r="DX163" s="63">
        <v>72350.14</v>
      </c>
      <c r="DY163" s="63">
        <v>42480.51</v>
      </c>
    </row>
  </sheetData>
  <mergeCells count="10">
    <mergeCell ref="A3:A23"/>
    <mergeCell ref="A24:A37"/>
    <mergeCell ref="A38:A60"/>
    <mergeCell ref="A61:A75"/>
    <mergeCell ref="A76:A80"/>
    <mergeCell ref="A85:A105"/>
    <mergeCell ref="A106:A119"/>
    <mergeCell ref="A120:A142"/>
    <mergeCell ref="A143:A157"/>
    <mergeCell ref="A158:A16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18"/>
  <sheetViews>
    <sheetView workbookViewId="0">
      <selection activeCell="B19" sqref="B19"/>
    </sheetView>
  </sheetViews>
  <sheetFormatPr defaultColWidth="9" defaultRowHeight="13.5" outlineLevelCol="5"/>
  <cols>
    <col min="1" max="1" width="16.625" customWidth="1"/>
    <col min="2" max="2" width="20.6583333333333" customWidth="1"/>
    <col min="3" max="3" width="17.325" customWidth="1"/>
    <col min="5" max="5" width="10.8833333333333" customWidth="1"/>
  </cols>
  <sheetData>
    <row r="1" ht="14.25"/>
    <row r="2" spans="1:6">
      <c r="A2" s="28" t="s">
        <v>370</v>
      </c>
      <c r="B2" s="28" t="s">
        <v>371</v>
      </c>
      <c r="C2" s="28" t="s">
        <v>65</v>
      </c>
      <c r="D2" s="29"/>
      <c r="E2" s="30" t="s">
        <v>372</v>
      </c>
      <c r="F2" s="31">
        <v>0.055</v>
      </c>
    </row>
    <row r="3" spans="1:6">
      <c r="A3" s="32" t="s">
        <v>373</v>
      </c>
      <c r="B3" s="32">
        <v>2451302597.4</v>
      </c>
      <c r="C3" s="32">
        <f>B3*$F$2*$F$3/12</f>
        <v>22470273.8095</v>
      </c>
      <c r="E3" s="30" t="s">
        <v>374</v>
      </c>
      <c r="F3" s="33">
        <v>2</v>
      </c>
    </row>
    <row r="4" spans="1:3">
      <c r="A4" s="32" t="s">
        <v>14</v>
      </c>
      <c r="B4" s="32">
        <v>8094805.88</v>
      </c>
      <c r="C4" s="32">
        <f t="shared" ref="C4:C13" si="0">B4*$F$2*$F$3/12</f>
        <v>74202.3872333333</v>
      </c>
    </row>
    <row r="5" spans="1:3">
      <c r="A5" s="34" t="s">
        <v>375</v>
      </c>
      <c r="B5" s="35">
        <v>2459397403.28</v>
      </c>
      <c r="C5" s="35">
        <f t="shared" si="0"/>
        <v>22544476.1967333</v>
      </c>
    </row>
    <row r="6" spans="1:3">
      <c r="A6" s="32" t="s">
        <v>376</v>
      </c>
      <c r="B6" s="32">
        <v>491901271.849999</v>
      </c>
      <c r="C6" s="32">
        <f t="shared" si="0"/>
        <v>4509094.99195832</v>
      </c>
    </row>
    <row r="7" spans="1:3">
      <c r="A7" s="34" t="s">
        <v>377</v>
      </c>
      <c r="B7" s="35">
        <v>491901271.849999</v>
      </c>
      <c r="C7" s="35">
        <f t="shared" si="0"/>
        <v>4509094.99195832</v>
      </c>
    </row>
    <row r="8" spans="1:3">
      <c r="A8" s="32" t="s">
        <v>16</v>
      </c>
      <c r="B8" s="32">
        <v>932661964.325</v>
      </c>
      <c r="C8" s="32">
        <f t="shared" si="0"/>
        <v>8549401.33964583</v>
      </c>
    </row>
    <row r="9" spans="1:3">
      <c r="A9" s="32" t="s">
        <v>17</v>
      </c>
      <c r="B9" s="32">
        <v>246494322.66</v>
      </c>
      <c r="C9" s="32">
        <f t="shared" si="0"/>
        <v>2259531.29105</v>
      </c>
    </row>
    <row r="10" spans="1:3">
      <c r="A10" s="34" t="s">
        <v>378</v>
      </c>
      <c r="B10" s="35">
        <v>1179156286.985</v>
      </c>
      <c r="C10" s="35">
        <f t="shared" si="0"/>
        <v>10808932.6306958</v>
      </c>
    </row>
    <row r="11" spans="1:3">
      <c r="A11" s="36" t="s">
        <v>213</v>
      </c>
      <c r="B11" s="32">
        <v>5413593987.45667</v>
      </c>
      <c r="C11" s="32">
        <f t="shared" si="0"/>
        <v>49624611.5516861</v>
      </c>
    </row>
    <row r="12" spans="1:3">
      <c r="A12" s="37" t="s">
        <v>379</v>
      </c>
      <c r="B12" s="32">
        <v>32116337.5</v>
      </c>
      <c r="C12" s="32">
        <f t="shared" si="0"/>
        <v>294399.760416667</v>
      </c>
    </row>
    <row r="13" spans="1:3">
      <c r="A13" s="34" t="s">
        <v>380</v>
      </c>
      <c r="B13" s="35">
        <v>5445710324.95667</v>
      </c>
      <c r="C13" s="35">
        <f t="shared" si="0"/>
        <v>49919011.3121028</v>
      </c>
    </row>
    <row r="14" spans="1:3">
      <c r="A14" s="38" t="s">
        <v>2</v>
      </c>
      <c r="B14" s="38">
        <f>B5+B7+B10+B13</f>
        <v>9576165287.07167</v>
      </c>
      <c r="C14" s="38">
        <f>C5+C7+C10+C13</f>
        <v>87781515.1314903</v>
      </c>
    </row>
    <row r="15" spans="1:4">
      <c r="A15" s="39" t="s">
        <v>5</v>
      </c>
      <c r="B15" s="40">
        <v>234250.44825</v>
      </c>
      <c r="C15" s="35">
        <f>B15*$F$2*$F$3/12</f>
        <v>2147.295775625</v>
      </c>
      <c r="D15" s="41" t="s">
        <v>381</v>
      </c>
    </row>
    <row r="16" spans="1:3">
      <c r="A16" s="39" t="s">
        <v>7</v>
      </c>
      <c r="B16" s="35">
        <f>B13-B15</f>
        <v>5445476074.50842</v>
      </c>
      <c r="C16" s="35">
        <f>B16*$F$2*$F$3/12</f>
        <v>49916864.0163272</v>
      </c>
    </row>
    <row r="17" spans="1:3">
      <c r="A17" s="39" t="s">
        <v>382</v>
      </c>
      <c r="B17" s="42">
        <v>28368202.11</v>
      </c>
      <c r="C17" s="35">
        <f>B17*$F$2*$F$3/12</f>
        <v>260041.852675</v>
      </c>
    </row>
    <row r="18" spans="1:3">
      <c r="A18" s="39" t="s">
        <v>9</v>
      </c>
      <c r="B18" s="35">
        <f>B6-B17</f>
        <v>463533069.739999</v>
      </c>
      <c r="C18" s="35">
        <f>B18*$F$2*$F$3/12</f>
        <v>4249053.13928332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X34"/>
  <sheetViews>
    <sheetView workbookViewId="0">
      <selection activeCell="B2" sqref="B2"/>
    </sheetView>
  </sheetViews>
  <sheetFormatPr defaultColWidth="9.025" defaultRowHeight="13.5"/>
  <cols>
    <col min="1" max="1" width="42.85" customWidth="1"/>
    <col min="2" max="2" width="14.5333333333333"/>
    <col min="3" max="4" width="15.8"/>
    <col min="5" max="5" width="13.2666666666667"/>
    <col min="6" max="8" width="14.5333333333333"/>
    <col min="9" max="10" width="13.2666666666667"/>
    <col min="11" max="12" width="14.5333333333333"/>
    <col min="13" max="15" width="15.8"/>
    <col min="16" max="19" width="14.5333333333333"/>
    <col min="20" max="20" width="15.8"/>
    <col min="21" max="21" width="14.5333333333333"/>
    <col min="22" max="24" width="13.2666666666667"/>
  </cols>
  <sheetData>
    <row r="1" ht="16.5" spans="1:24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58</v>
      </c>
      <c r="N1" s="6" t="s">
        <v>15</v>
      </c>
      <c r="O1" s="6" t="s">
        <v>16</v>
      </c>
      <c r="P1" s="6" t="s">
        <v>17</v>
      </c>
      <c r="Q1" s="6" t="s">
        <v>6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</row>
    <row r="2" ht="16.5" spans="1:24">
      <c r="A2" s="22" t="s">
        <v>25</v>
      </c>
      <c r="B2" s="23">
        <f>考核利润!B72</f>
        <v>241145096.86</v>
      </c>
      <c r="C2" s="23">
        <f>考核利润!C72</f>
        <v>-7501950.43626863</v>
      </c>
      <c r="D2" s="23">
        <f>考核利润!D72</f>
        <v>-34127079.31</v>
      </c>
      <c r="E2" s="23">
        <f>考核利润!E72</f>
        <v>95962.65</v>
      </c>
      <c r="F2" s="23">
        <f>考核利润!G72</f>
        <v>162886201.29</v>
      </c>
      <c r="G2" s="23">
        <f>考核利润!H72</f>
        <v>23232598.24</v>
      </c>
      <c r="H2" s="23">
        <f>考核利润!I72</f>
        <v>5813434.23</v>
      </c>
      <c r="I2" s="23">
        <f>考核利润!J72</f>
        <v>17029136.58</v>
      </c>
      <c r="J2" s="23">
        <f>考核利润!K72</f>
        <v>390027.43</v>
      </c>
      <c r="K2" s="23">
        <f>考核利润!L72</f>
        <v>71089432.21</v>
      </c>
      <c r="L2" s="23">
        <f>考核利润!M72</f>
        <v>70940111.78</v>
      </c>
      <c r="M2" s="23">
        <f>考核利润!N72</f>
        <v>149320.43</v>
      </c>
      <c r="N2" s="23">
        <f>考核利润!O72</f>
        <v>9419519.67666667</v>
      </c>
      <c r="O2" s="23">
        <f>考核利润!P72</f>
        <v>-950848.63</v>
      </c>
      <c r="P2" s="23">
        <f>考核利润!Q72</f>
        <v>10370368.3066667</v>
      </c>
      <c r="Q2" s="23">
        <f>考核利润!F72</f>
        <v>-161.23</v>
      </c>
      <c r="R2" s="23">
        <f>考核利润!R72</f>
        <v>16050573.769602</v>
      </c>
      <c r="S2" s="23">
        <f>考核利润!S72</f>
        <v>5216691.63366503</v>
      </c>
      <c r="T2" s="23">
        <f>考核利润!T72</f>
        <v>754716.983207547</v>
      </c>
      <c r="U2" s="23">
        <f>考核利润!U72</f>
        <v>5362184.02272939</v>
      </c>
      <c r="V2" s="23">
        <f>考核利润!V72</f>
        <v>4716981.13</v>
      </c>
      <c r="W2" s="23">
        <f>考核利润!W72</f>
        <v>0</v>
      </c>
      <c r="X2" s="23">
        <f>考核利润!X72</f>
        <v>0</v>
      </c>
    </row>
    <row r="3" ht="16.5" spans="1:24">
      <c r="A3" s="24" t="s">
        <v>26</v>
      </c>
      <c r="B3" s="23">
        <f>考核利润!B73</f>
        <v>37713426.65</v>
      </c>
      <c r="C3" s="25">
        <f>考核利润!C73</f>
        <v>1226573.20794521</v>
      </c>
      <c r="D3" s="25">
        <f>考核利润!D73</f>
        <v>-38822493.01</v>
      </c>
      <c r="E3" s="25">
        <f>考核利润!E73</f>
        <v>2786.37</v>
      </c>
      <c r="F3" s="25">
        <f>考核利润!G73</f>
        <v>63834982.98</v>
      </c>
      <c r="G3" s="25">
        <f>考核利润!H73</f>
        <v>23980.92</v>
      </c>
      <c r="H3" s="25">
        <f>考核利润!I73</f>
        <v>0</v>
      </c>
      <c r="I3" s="25">
        <f>考核利润!J73</f>
        <v>0</v>
      </c>
      <c r="J3" s="25">
        <f>考核利润!K73</f>
        <v>23980.92</v>
      </c>
      <c r="K3" s="25">
        <f>考核利润!L73</f>
        <v>10702789.62</v>
      </c>
      <c r="L3" s="25">
        <f>考核利润!M73</f>
        <v>10702789.62</v>
      </c>
      <c r="M3" s="25">
        <f>考核利润!N73</f>
        <v>0</v>
      </c>
      <c r="N3" s="25">
        <f>考核利润!O73</f>
        <v>659327.11</v>
      </c>
      <c r="O3" s="25">
        <f>考核利润!P73</f>
        <v>659327.11</v>
      </c>
      <c r="P3" s="25">
        <f>考核利润!Q73</f>
        <v>0</v>
      </c>
      <c r="Q3" s="25">
        <f>考核利润!F73</f>
        <v>0</v>
      </c>
      <c r="R3" s="25">
        <f>考核利润!R73</f>
        <v>85479.4520547945</v>
      </c>
      <c r="S3" s="25">
        <f>考核利润!S73</f>
        <v>48767.1232876712</v>
      </c>
      <c r="T3" s="25">
        <f>考核利润!T73</f>
        <v>0</v>
      </c>
      <c r="U3" s="25">
        <f>考核利润!U73</f>
        <v>36712.3287671233</v>
      </c>
      <c r="V3" s="25">
        <f>考核利润!V73</f>
        <v>0</v>
      </c>
      <c r="W3" s="25">
        <f>考核利润!W73</f>
        <v>0</v>
      </c>
      <c r="X3" s="25">
        <f>考核利润!X73</f>
        <v>0</v>
      </c>
    </row>
    <row r="4" ht="16.5" spans="1:24">
      <c r="A4" s="26" t="s">
        <v>27</v>
      </c>
      <c r="B4" s="23">
        <f>考核利润!B74</f>
        <v>93243968.04</v>
      </c>
      <c r="C4" s="27">
        <f>考核利润!C74</f>
        <v>1226573.20794521</v>
      </c>
      <c r="D4" s="27">
        <f>考核利润!D74</f>
        <v>473576.36</v>
      </c>
      <c r="E4" s="27">
        <f>考核利润!E74</f>
        <v>2786.37</v>
      </c>
      <c r="F4" s="27">
        <f>考核利润!G74</f>
        <v>64029568.68</v>
      </c>
      <c r="G4" s="27">
        <f>考核利润!H74</f>
        <v>26440.19</v>
      </c>
      <c r="H4" s="27">
        <f>考核利润!I74</f>
        <v>0</v>
      </c>
      <c r="I4" s="27">
        <f>考核利润!J74</f>
        <v>0</v>
      </c>
      <c r="J4" s="27">
        <f>考核利润!K74</f>
        <v>26440.19</v>
      </c>
      <c r="K4" s="27">
        <f>考核利润!L74</f>
        <v>26740216.67</v>
      </c>
      <c r="L4" s="27">
        <f>考核利润!M74</f>
        <v>26740216.67</v>
      </c>
      <c r="M4" s="27">
        <f>考核利润!N74</f>
        <v>0</v>
      </c>
      <c r="N4" s="27">
        <f>考核利润!O74</f>
        <v>659327.11</v>
      </c>
      <c r="O4" s="27">
        <f>考核利润!P74</f>
        <v>659327.11</v>
      </c>
      <c r="P4" s="27">
        <f>考核利润!Q74</f>
        <v>0</v>
      </c>
      <c r="Q4" s="27">
        <f>考核利润!F74</f>
        <v>0</v>
      </c>
      <c r="R4" s="27">
        <f>考核利润!R74</f>
        <v>85479.4520547945</v>
      </c>
      <c r="S4" s="27">
        <f>考核利润!S74</f>
        <v>48767.1232876712</v>
      </c>
      <c r="T4" s="27">
        <f>考核利润!T74</f>
        <v>0</v>
      </c>
      <c r="U4" s="27">
        <f>考核利润!U74</f>
        <v>36712.3287671233</v>
      </c>
      <c r="V4" s="27">
        <f>考核利润!V74</f>
        <v>0</v>
      </c>
      <c r="W4" s="27">
        <f>考核利润!W74</f>
        <v>0</v>
      </c>
      <c r="X4" s="27">
        <f>考核利润!X74</f>
        <v>0</v>
      </c>
    </row>
    <row r="5" ht="16.5" spans="1:24">
      <c r="A5" s="26" t="s">
        <v>28</v>
      </c>
      <c r="B5" s="23">
        <f>考核利润!B75</f>
        <v>55530541.39</v>
      </c>
      <c r="C5" s="27">
        <f>考核利润!C75</f>
        <v>0</v>
      </c>
      <c r="D5" s="27">
        <f>考核利润!D75</f>
        <v>39296069.37</v>
      </c>
      <c r="E5" s="27">
        <f>考核利润!E75</f>
        <v>0</v>
      </c>
      <c r="F5" s="27">
        <f>考核利润!G75</f>
        <v>194585.7</v>
      </c>
      <c r="G5" s="27">
        <f>考核利润!H75</f>
        <v>2459.27</v>
      </c>
      <c r="H5" s="27">
        <f>考核利润!I75</f>
        <v>0</v>
      </c>
      <c r="I5" s="27">
        <f>考核利润!J75</f>
        <v>0</v>
      </c>
      <c r="J5" s="27">
        <f>考核利润!K75</f>
        <v>2459.27</v>
      </c>
      <c r="K5" s="27">
        <f>考核利润!L75</f>
        <v>16037427.05</v>
      </c>
      <c r="L5" s="27">
        <f>考核利润!M75</f>
        <v>16037427.05</v>
      </c>
      <c r="M5" s="27">
        <f>考核利润!N75</f>
        <v>0</v>
      </c>
      <c r="N5" s="27">
        <f>考核利润!O75</f>
        <v>0</v>
      </c>
      <c r="O5" s="27">
        <f>考核利润!P75</f>
        <v>0</v>
      </c>
      <c r="P5" s="27">
        <f>考核利润!Q75</f>
        <v>0</v>
      </c>
      <c r="Q5" s="27">
        <f>考核利润!F75</f>
        <v>0</v>
      </c>
      <c r="R5" s="27">
        <f>考核利润!R75</f>
        <v>0</v>
      </c>
      <c r="S5" s="27">
        <f>考核利润!S75</f>
        <v>0</v>
      </c>
      <c r="T5" s="27">
        <f>考核利润!T75</f>
        <v>0</v>
      </c>
      <c r="U5" s="27">
        <f>考核利润!U75</f>
        <v>0</v>
      </c>
      <c r="V5" s="27">
        <f>考核利润!V75</f>
        <v>0</v>
      </c>
      <c r="W5" s="27">
        <f>考核利润!W75</f>
        <v>0</v>
      </c>
      <c r="X5" s="27">
        <f>考核利润!X75</f>
        <v>0</v>
      </c>
    </row>
    <row r="6" ht="16.5" spans="1:24">
      <c r="A6" s="24" t="s">
        <v>29</v>
      </c>
      <c r="B6" s="23">
        <f>考核利润!B76</f>
        <v>133650730.77</v>
      </c>
      <c r="C6" s="25">
        <f>考核利润!C76</f>
        <v>-1498113.20754717</v>
      </c>
      <c r="D6" s="25">
        <f>考核利润!D76</f>
        <v>-67611.42</v>
      </c>
      <c r="E6" s="25">
        <f>考核利润!E76</f>
        <v>93176.28</v>
      </c>
      <c r="F6" s="25">
        <f>考核利润!G76</f>
        <v>99235305.46</v>
      </c>
      <c r="G6" s="25">
        <f>考核利润!H76</f>
        <v>19912728.13</v>
      </c>
      <c r="H6" s="25">
        <f>考核利润!I76</f>
        <v>2517545.04</v>
      </c>
      <c r="I6" s="25">
        <f>考核利润!J76</f>
        <v>17029136.58</v>
      </c>
      <c r="J6" s="25">
        <f>考核利润!K76</f>
        <v>366046.51</v>
      </c>
      <c r="K6" s="25">
        <f>考核利润!L76</f>
        <v>-15963.16</v>
      </c>
      <c r="L6" s="25">
        <f>考核利润!M76</f>
        <v>-171233.62</v>
      </c>
      <c r="M6" s="25">
        <f>考核利润!N76</f>
        <v>155270.46</v>
      </c>
      <c r="N6" s="25">
        <f>考核利润!O76</f>
        <v>26694.37</v>
      </c>
      <c r="O6" s="25">
        <f>考核利润!P76</f>
        <v>26694.37</v>
      </c>
      <c r="P6" s="25">
        <f>考核利润!Q76</f>
        <v>0</v>
      </c>
      <c r="Q6" s="25">
        <f>考核利润!F76</f>
        <v>-580</v>
      </c>
      <c r="R6" s="25">
        <f>考核利润!R76</f>
        <v>15965094.3175472</v>
      </c>
      <c r="S6" s="25">
        <f>考核利润!S76</f>
        <v>5167924.51037736</v>
      </c>
      <c r="T6" s="25">
        <f>考核利润!T76</f>
        <v>754716.983207547</v>
      </c>
      <c r="U6" s="25">
        <f>考核利润!U76</f>
        <v>5325471.69396226</v>
      </c>
      <c r="V6" s="25">
        <f>考核利润!V76</f>
        <v>4716981.13</v>
      </c>
      <c r="W6" s="25">
        <f>考核利润!W76</f>
        <v>0</v>
      </c>
      <c r="X6" s="25">
        <f>考核利润!X76</f>
        <v>0</v>
      </c>
    </row>
    <row r="7" ht="16.5" spans="1:24">
      <c r="A7" s="26" t="s">
        <v>30</v>
      </c>
      <c r="B7" s="23">
        <f>考核利润!B77</f>
        <v>98874134.86</v>
      </c>
      <c r="C7" s="27">
        <f>考核利润!C77</f>
        <v>0</v>
      </c>
      <c r="D7" s="27">
        <f>考核利润!D77</f>
        <v>0</v>
      </c>
      <c r="E7" s="27">
        <f>考核利润!E77</f>
        <v>92704.58</v>
      </c>
      <c r="F7" s="27">
        <f>考核利润!G77</f>
        <v>98429836.55</v>
      </c>
      <c r="G7" s="27">
        <f>考核利润!H77</f>
        <v>324899.36</v>
      </c>
      <c r="H7" s="27">
        <f>考核利润!I77</f>
        <v>44982.68</v>
      </c>
      <c r="I7" s="27">
        <f>考核利润!J77</f>
        <v>0</v>
      </c>
      <c r="J7" s="27">
        <f>考核利润!K77</f>
        <v>279916.68</v>
      </c>
      <c r="K7" s="27">
        <f>考核利润!L77</f>
        <v>0</v>
      </c>
      <c r="L7" s="27">
        <f>考核利润!M77</f>
        <v>0</v>
      </c>
      <c r="M7" s="27">
        <f>考核利润!N77</f>
        <v>0</v>
      </c>
      <c r="N7" s="27">
        <f>考核利润!O77</f>
        <v>26694.37</v>
      </c>
      <c r="O7" s="27">
        <f>考核利润!P77</f>
        <v>26694.37</v>
      </c>
      <c r="P7" s="27">
        <f>考核利润!Q77</f>
        <v>0</v>
      </c>
      <c r="Q7" s="27">
        <f>考核利润!F77</f>
        <v>0</v>
      </c>
      <c r="R7" s="27">
        <f>考核利润!R77</f>
        <v>0</v>
      </c>
      <c r="S7" s="27">
        <f>考核利润!S77</f>
        <v>0</v>
      </c>
      <c r="T7" s="27">
        <f>考核利润!T77</f>
        <v>0</v>
      </c>
      <c r="U7" s="27">
        <f>考核利润!U77</f>
        <v>0</v>
      </c>
      <c r="V7" s="27">
        <f>考核利润!V77</f>
        <v>0</v>
      </c>
      <c r="W7" s="27">
        <f>考核利润!W77</f>
        <v>0</v>
      </c>
      <c r="X7" s="27">
        <f>考核利润!X77</f>
        <v>0</v>
      </c>
    </row>
    <row r="8" ht="16.5" spans="1:24">
      <c r="A8" s="26" t="s">
        <v>31</v>
      </c>
      <c r="B8" s="23">
        <f>考核利润!B78</f>
        <v>14466981.11</v>
      </c>
      <c r="C8" s="27">
        <f>考核利润!C78</f>
        <v>-1498113.20754717</v>
      </c>
      <c r="D8" s="27">
        <f>考核利润!D78</f>
        <v>0</v>
      </c>
      <c r="E8" s="27">
        <f>考核利润!E78</f>
        <v>0</v>
      </c>
      <c r="F8" s="27">
        <f>考核利润!G78</f>
        <v>0</v>
      </c>
      <c r="G8" s="27">
        <f>考核利润!H78</f>
        <v>0</v>
      </c>
      <c r="H8" s="27">
        <f>考核利润!I78</f>
        <v>0</v>
      </c>
      <c r="I8" s="27">
        <f>考核利润!J78</f>
        <v>0</v>
      </c>
      <c r="J8" s="27">
        <f>考核利润!K78</f>
        <v>0</v>
      </c>
      <c r="K8" s="27">
        <f>考核利润!L78</f>
        <v>0</v>
      </c>
      <c r="L8" s="27">
        <f>考核利润!M78</f>
        <v>0</v>
      </c>
      <c r="M8" s="27">
        <f>考核利润!N78</f>
        <v>0</v>
      </c>
      <c r="N8" s="27">
        <f>考核利润!O78</f>
        <v>0</v>
      </c>
      <c r="O8" s="27">
        <f>考核利润!P78</f>
        <v>0</v>
      </c>
      <c r="P8" s="27">
        <f>考核利润!Q78</f>
        <v>0</v>
      </c>
      <c r="Q8" s="27">
        <f>考核利润!F78</f>
        <v>0</v>
      </c>
      <c r="R8" s="27">
        <f>考核利润!R78</f>
        <v>15965094.3175472</v>
      </c>
      <c r="S8" s="27">
        <f>考核利润!S78</f>
        <v>5167924.51037736</v>
      </c>
      <c r="T8" s="27">
        <f>考核利润!T78</f>
        <v>754716.983207547</v>
      </c>
      <c r="U8" s="27">
        <f>考核利润!U78</f>
        <v>5325471.69396226</v>
      </c>
      <c r="V8" s="27">
        <f>考核利润!V78</f>
        <v>4716981.13</v>
      </c>
      <c r="W8" s="27">
        <f>考核利润!W78</f>
        <v>0</v>
      </c>
      <c r="X8" s="27">
        <f>考核利润!X78</f>
        <v>0</v>
      </c>
    </row>
    <row r="9" ht="16.5" spans="1:24">
      <c r="A9" s="26" t="s">
        <v>32</v>
      </c>
      <c r="B9" s="23">
        <f>考核利润!B79</f>
        <v>20212941.32</v>
      </c>
      <c r="C9" s="27">
        <f>考核利润!C79</f>
        <v>0</v>
      </c>
      <c r="D9" s="27">
        <f>考核利润!D79</f>
        <v>0</v>
      </c>
      <c r="E9" s="27">
        <f>考核利润!E79</f>
        <v>0</v>
      </c>
      <c r="F9" s="27">
        <f>考核利润!G79</f>
        <v>474835.34</v>
      </c>
      <c r="G9" s="27">
        <f>考核利润!H79</f>
        <v>19587828.77</v>
      </c>
      <c r="H9" s="27">
        <f>考核利润!I79</f>
        <v>2472562.36</v>
      </c>
      <c r="I9" s="27">
        <f>考核利润!J79</f>
        <v>17029136.58</v>
      </c>
      <c r="J9" s="27">
        <f>考核利润!K79</f>
        <v>86129.83</v>
      </c>
      <c r="K9" s="27">
        <f>考核利润!L79</f>
        <v>150277.21</v>
      </c>
      <c r="L9" s="27">
        <f>考核利润!M79</f>
        <v>0</v>
      </c>
      <c r="M9" s="27">
        <f>考核利润!N79</f>
        <v>150277.21</v>
      </c>
      <c r="N9" s="27">
        <f>考核利润!O79</f>
        <v>0</v>
      </c>
      <c r="O9" s="27">
        <f>考核利润!P79</f>
        <v>0</v>
      </c>
      <c r="P9" s="27">
        <f>考核利润!Q79</f>
        <v>0</v>
      </c>
      <c r="Q9" s="27">
        <f>考核利润!F79</f>
        <v>0</v>
      </c>
      <c r="R9" s="27">
        <f>考核利润!R79</f>
        <v>0</v>
      </c>
      <c r="S9" s="27">
        <f>考核利润!S79</f>
        <v>0</v>
      </c>
      <c r="T9" s="27">
        <f>考核利润!T79</f>
        <v>0</v>
      </c>
      <c r="U9" s="27">
        <f>考核利润!U79</f>
        <v>0</v>
      </c>
      <c r="V9" s="27">
        <f>考核利润!V79</f>
        <v>0</v>
      </c>
      <c r="W9" s="27">
        <f>考核利润!W79</f>
        <v>0</v>
      </c>
      <c r="X9" s="27">
        <f>考核利润!X79</f>
        <v>0</v>
      </c>
    </row>
    <row r="10" ht="16.5" spans="1:24">
      <c r="A10" s="24" t="s">
        <v>33</v>
      </c>
      <c r="B10" s="23">
        <f>考核利润!B80</f>
        <v>50198676.13</v>
      </c>
      <c r="C10" s="25">
        <f>考核利润!C80</f>
        <v>824177.78</v>
      </c>
      <c r="D10" s="25">
        <f>考核利润!D80</f>
        <v>0</v>
      </c>
      <c r="E10" s="25">
        <f>考核利润!E80</f>
        <v>0</v>
      </c>
      <c r="F10" s="25">
        <f>考核利润!G80</f>
        <v>0</v>
      </c>
      <c r="G10" s="25">
        <f>考核利润!H80</f>
        <v>235545.68</v>
      </c>
      <c r="H10" s="25">
        <f>考核利润!I80</f>
        <v>235545.68</v>
      </c>
      <c r="I10" s="25">
        <f>考核利润!J80</f>
        <v>0</v>
      </c>
      <c r="J10" s="25">
        <f>考核利润!K80</f>
        <v>0</v>
      </c>
      <c r="K10" s="25">
        <f>考核利润!L80</f>
        <v>38405143.5</v>
      </c>
      <c r="L10" s="25">
        <f>考核利润!M80</f>
        <v>38405143.5</v>
      </c>
      <c r="M10" s="25">
        <f>考核利润!N80</f>
        <v>0</v>
      </c>
      <c r="N10" s="25">
        <f>考核利润!O80</f>
        <v>10733809.17</v>
      </c>
      <c r="O10" s="25">
        <f>考核利润!P80</f>
        <v>9955716.67</v>
      </c>
      <c r="P10" s="25">
        <f>考核利润!Q80</f>
        <v>778092.5</v>
      </c>
      <c r="Q10" s="25">
        <f>考核利润!F80</f>
        <v>0</v>
      </c>
      <c r="R10" s="25">
        <f>考核利润!R80</f>
        <v>0</v>
      </c>
      <c r="S10" s="25">
        <f>考核利润!S80</f>
        <v>0</v>
      </c>
      <c r="T10" s="25">
        <f>考核利润!T80</f>
        <v>0</v>
      </c>
      <c r="U10" s="25">
        <f>考核利润!U80</f>
        <v>0</v>
      </c>
      <c r="V10" s="25">
        <f>考核利润!V80</f>
        <v>0</v>
      </c>
      <c r="W10" s="25">
        <f>考核利润!W80</f>
        <v>0</v>
      </c>
      <c r="X10" s="25">
        <f>考核利润!X80</f>
        <v>0</v>
      </c>
    </row>
    <row r="11" ht="16.5" spans="1:24">
      <c r="A11" s="26" t="s">
        <v>34</v>
      </c>
      <c r="B11" s="23">
        <f>考核利润!B81</f>
        <v>0</v>
      </c>
      <c r="C11" s="27">
        <f>考核利润!C81</f>
        <v>0</v>
      </c>
      <c r="D11" s="27">
        <f>考核利润!D81</f>
        <v>0</v>
      </c>
      <c r="E11" s="27">
        <f>考核利润!E81</f>
        <v>0</v>
      </c>
      <c r="F11" s="27">
        <f>考核利润!G81</f>
        <v>0</v>
      </c>
      <c r="G11" s="27">
        <f>考核利润!H81</f>
        <v>0</v>
      </c>
      <c r="H11" s="27">
        <f>考核利润!I81</f>
        <v>0</v>
      </c>
      <c r="I11" s="27">
        <f>考核利润!J81</f>
        <v>0</v>
      </c>
      <c r="J11" s="27">
        <f>考核利润!K81</f>
        <v>0</v>
      </c>
      <c r="K11" s="27">
        <f>考核利润!L81</f>
        <v>0</v>
      </c>
      <c r="L11" s="27">
        <f>考核利润!M81</f>
        <v>0</v>
      </c>
      <c r="M11" s="27">
        <f>考核利润!N81</f>
        <v>0</v>
      </c>
      <c r="N11" s="27">
        <f>考核利润!O81</f>
        <v>0</v>
      </c>
      <c r="O11" s="27">
        <f>考核利润!P81</f>
        <v>0</v>
      </c>
      <c r="P11" s="27">
        <f>考核利润!Q81</f>
        <v>0</v>
      </c>
      <c r="Q11" s="27">
        <f>考核利润!F81</f>
        <v>0</v>
      </c>
      <c r="R11" s="27">
        <f>考核利润!R81</f>
        <v>0</v>
      </c>
      <c r="S11" s="27">
        <f>考核利润!S81</f>
        <v>0</v>
      </c>
      <c r="T11" s="27">
        <f>考核利润!T81</f>
        <v>0</v>
      </c>
      <c r="U11" s="27">
        <f>考核利润!U81</f>
        <v>0</v>
      </c>
      <c r="V11" s="27">
        <f>考核利润!V81</f>
        <v>0</v>
      </c>
      <c r="W11" s="27">
        <f>考核利润!W81</f>
        <v>0</v>
      </c>
      <c r="X11" s="27">
        <f>考核利润!X81</f>
        <v>0</v>
      </c>
    </row>
    <row r="12" ht="16.5" spans="1:24">
      <c r="A12" s="24" t="s">
        <v>35</v>
      </c>
      <c r="B12" s="23">
        <f>考核利润!B82</f>
        <v>0</v>
      </c>
      <c r="C12" s="25">
        <f>考核利润!C82</f>
        <v>0</v>
      </c>
      <c r="D12" s="25">
        <f>考核利润!D82</f>
        <v>0</v>
      </c>
      <c r="E12" s="25">
        <f>考核利润!E82</f>
        <v>0</v>
      </c>
      <c r="F12" s="25">
        <f>考核利润!G82</f>
        <v>0</v>
      </c>
      <c r="G12" s="25">
        <f>考核利润!H82</f>
        <v>0</v>
      </c>
      <c r="H12" s="25">
        <f>考核利润!I82</f>
        <v>0</v>
      </c>
      <c r="I12" s="25">
        <f>考核利润!J82</f>
        <v>0</v>
      </c>
      <c r="J12" s="25">
        <f>考核利润!K82</f>
        <v>0</v>
      </c>
      <c r="K12" s="25">
        <f>考核利润!L82</f>
        <v>0</v>
      </c>
      <c r="L12" s="25">
        <f>考核利润!M82</f>
        <v>0</v>
      </c>
      <c r="M12" s="25">
        <f>考核利润!N82</f>
        <v>0</v>
      </c>
      <c r="N12" s="25">
        <f>考核利润!O82</f>
        <v>0</v>
      </c>
      <c r="O12" s="25">
        <f>考核利润!P82</f>
        <v>0</v>
      </c>
      <c r="P12" s="25">
        <f>考核利润!Q82</f>
        <v>0</v>
      </c>
      <c r="Q12" s="25">
        <f>考核利润!F82</f>
        <v>0</v>
      </c>
      <c r="R12" s="25">
        <f>考核利润!R82</f>
        <v>0</v>
      </c>
      <c r="S12" s="25">
        <f>考核利润!S82</f>
        <v>0</v>
      </c>
      <c r="T12" s="25">
        <f>考核利润!T82</f>
        <v>0</v>
      </c>
      <c r="U12" s="25">
        <f>考核利润!U82</f>
        <v>0</v>
      </c>
      <c r="V12" s="25">
        <f>考核利润!V82</f>
        <v>0</v>
      </c>
      <c r="W12" s="25">
        <f>考核利润!W82</f>
        <v>0</v>
      </c>
      <c r="X12" s="25">
        <f>考核利润!X82</f>
        <v>0</v>
      </c>
    </row>
    <row r="13" ht="16.5" spans="1:24">
      <c r="A13" s="24" t="s">
        <v>36</v>
      </c>
      <c r="B13" s="23">
        <f>考核利润!B83</f>
        <v>0</v>
      </c>
      <c r="C13" s="25">
        <f>考核利润!C83</f>
        <v>0</v>
      </c>
      <c r="D13" s="25">
        <f>考核利润!D83</f>
        <v>0</v>
      </c>
      <c r="E13" s="25">
        <f>考核利润!E83</f>
        <v>0</v>
      </c>
      <c r="F13" s="25">
        <f>考核利润!G83</f>
        <v>0</v>
      </c>
      <c r="G13" s="25">
        <f>考核利润!H83</f>
        <v>0</v>
      </c>
      <c r="H13" s="25">
        <f>考核利润!I83</f>
        <v>0</v>
      </c>
      <c r="I13" s="25">
        <f>考核利润!J83</f>
        <v>0</v>
      </c>
      <c r="J13" s="25">
        <f>考核利润!K83</f>
        <v>0</v>
      </c>
      <c r="K13" s="25">
        <f>考核利润!L83</f>
        <v>0</v>
      </c>
      <c r="L13" s="25">
        <f>考核利润!M83</f>
        <v>0</v>
      </c>
      <c r="M13" s="25">
        <f>考核利润!N83</f>
        <v>0</v>
      </c>
      <c r="N13" s="25">
        <f>考核利润!O83</f>
        <v>0</v>
      </c>
      <c r="O13" s="25">
        <f>考核利润!P83</f>
        <v>0</v>
      </c>
      <c r="P13" s="25">
        <f>考核利润!Q83</f>
        <v>0</v>
      </c>
      <c r="Q13" s="25">
        <f>考核利润!F83</f>
        <v>0</v>
      </c>
      <c r="R13" s="25">
        <f>考核利润!R83</f>
        <v>0</v>
      </c>
      <c r="S13" s="25">
        <f>考核利润!S83</f>
        <v>0</v>
      </c>
      <c r="T13" s="25">
        <f>考核利润!T83</f>
        <v>0</v>
      </c>
      <c r="U13" s="25">
        <f>考核利润!U83</f>
        <v>0</v>
      </c>
      <c r="V13" s="25">
        <f>考核利润!V83</f>
        <v>0</v>
      </c>
      <c r="W13" s="25">
        <f>考核利润!W83</f>
        <v>0</v>
      </c>
      <c r="X13" s="25">
        <f>考核利润!X83</f>
        <v>0</v>
      </c>
    </row>
    <row r="14" ht="16.5" spans="1:24">
      <c r="A14" s="24" t="s">
        <v>37</v>
      </c>
      <c r="B14" s="23">
        <f>考核利润!B84</f>
        <v>0</v>
      </c>
      <c r="C14" s="25">
        <f>考核利润!C84</f>
        <v>0</v>
      </c>
      <c r="D14" s="25">
        <f>考核利润!D84</f>
        <v>0</v>
      </c>
      <c r="E14" s="25">
        <f>考核利润!E84</f>
        <v>0</v>
      </c>
      <c r="F14" s="25">
        <f>考核利润!G84</f>
        <v>0</v>
      </c>
      <c r="G14" s="25">
        <f>考核利润!H84</f>
        <v>0</v>
      </c>
      <c r="H14" s="25">
        <f>考核利润!I84</f>
        <v>0</v>
      </c>
      <c r="I14" s="25">
        <f>考核利润!J84</f>
        <v>0</v>
      </c>
      <c r="J14" s="25">
        <f>考核利润!K84</f>
        <v>0</v>
      </c>
      <c r="K14" s="25">
        <f>考核利润!L84</f>
        <v>0</v>
      </c>
      <c r="L14" s="25">
        <f>考核利润!M84</f>
        <v>0</v>
      </c>
      <c r="M14" s="25">
        <f>考核利润!N84</f>
        <v>0</v>
      </c>
      <c r="N14" s="25">
        <f>考核利润!O84</f>
        <v>0</v>
      </c>
      <c r="O14" s="25">
        <f>考核利润!P84</f>
        <v>0</v>
      </c>
      <c r="P14" s="25">
        <f>考核利润!Q84</f>
        <v>0</v>
      </c>
      <c r="Q14" s="25">
        <f>考核利润!F84</f>
        <v>0</v>
      </c>
      <c r="R14" s="25">
        <f>考核利润!R84</f>
        <v>0</v>
      </c>
      <c r="S14" s="25">
        <f>考核利润!S84</f>
        <v>0</v>
      </c>
      <c r="T14" s="25">
        <f>考核利润!T84</f>
        <v>0</v>
      </c>
      <c r="U14" s="25">
        <f>考核利润!U84</f>
        <v>0</v>
      </c>
      <c r="V14" s="25">
        <f>考核利润!V84</f>
        <v>0</v>
      </c>
      <c r="W14" s="25">
        <f>考核利润!W84</f>
        <v>0</v>
      </c>
      <c r="X14" s="25">
        <f>考核利润!X84</f>
        <v>0</v>
      </c>
    </row>
    <row r="15" ht="16.5" spans="1:24">
      <c r="A15" s="24" t="s">
        <v>38</v>
      </c>
      <c r="B15" s="23">
        <f>考核利润!B85</f>
        <v>19372436.52</v>
      </c>
      <c r="C15" s="25">
        <f>考核利润!C85</f>
        <v>-8250185.50666666</v>
      </c>
      <c r="D15" s="25">
        <f>考核利润!D85</f>
        <v>4758141</v>
      </c>
      <c r="E15" s="25">
        <f>考核利润!E85</f>
        <v>0</v>
      </c>
      <c r="F15" s="25">
        <f>考核利润!G85</f>
        <v>-193013.76</v>
      </c>
      <c r="G15" s="25">
        <f>考核利润!H85</f>
        <v>3060343.51</v>
      </c>
      <c r="H15" s="25">
        <f>考核利润!I85</f>
        <v>3060343.51</v>
      </c>
      <c r="I15" s="25">
        <f>考核利润!J85</f>
        <v>0</v>
      </c>
      <c r="J15" s="25">
        <f>考核利润!K85</f>
        <v>0</v>
      </c>
      <c r="K15" s="25">
        <f>考核利润!L85</f>
        <v>21997462.25</v>
      </c>
      <c r="L15" s="25">
        <f>考核利润!M85</f>
        <v>22003412.28</v>
      </c>
      <c r="M15" s="25">
        <f>考核利润!N85</f>
        <v>-5950.03</v>
      </c>
      <c r="N15" s="25">
        <f>考核利润!O85</f>
        <v>-2000310.97333333</v>
      </c>
      <c r="O15" s="25">
        <f>考核利润!P85</f>
        <v>-11592586.78</v>
      </c>
      <c r="P15" s="25">
        <f>考核利润!Q85</f>
        <v>9592275.80666667</v>
      </c>
      <c r="Q15" s="25">
        <f>考核利润!F85</f>
        <v>0</v>
      </c>
      <c r="R15" s="25">
        <f>考核利润!R85</f>
        <v>0</v>
      </c>
      <c r="S15" s="25">
        <f>考核利润!S85</f>
        <v>0</v>
      </c>
      <c r="T15" s="25">
        <f>考核利润!T85</f>
        <v>0</v>
      </c>
      <c r="U15" s="25">
        <f>考核利润!U85</f>
        <v>0</v>
      </c>
      <c r="V15" s="25">
        <f>考核利润!V85</f>
        <v>0</v>
      </c>
      <c r="W15" s="25">
        <f>考核利润!W85</f>
        <v>0</v>
      </c>
      <c r="X15" s="25">
        <f>考核利润!X85</f>
        <v>0</v>
      </c>
    </row>
    <row r="16" ht="16.5" spans="1:24">
      <c r="A16" s="24" t="s">
        <v>39</v>
      </c>
      <c r="B16" s="23">
        <f>考核利润!B86</f>
        <v>57434.86</v>
      </c>
      <c r="C16" s="25">
        <f>考核利润!C86</f>
        <v>0</v>
      </c>
      <c r="D16" s="25">
        <f>考核利润!D86</f>
        <v>-6207.72</v>
      </c>
      <c r="E16" s="25">
        <f>考核利润!E86</f>
        <v>0</v>
      </c>
      <c r="F16" s="25">
        <f>考核利润!G86</f>
        <v>63642.58</v>
      </c>
      <c r="G16" s="25">
        <f>考核利润!H86</f>
        <v>0</v>
      </c>
      <c r="H16" s="25">
        <f>考核利润!I86</f>
        <v>0</v>
      </c>
      <c r="I16" s="25">
        <f>考核利润!J86</f>
        <v>0</v>
      </c>
      <c r="J16" s="25">
        <f>考核利润!K86</f>
        <v>0</v>
      </c>
      <c r="K16" s="25">
        <f>考核利润!L86</f>
        <v>0</v>
      </c>
      <c r="L16" s="25">
        <f>考核利润!M86</f>
        <v>0</v>
      </c>
      <c r="M16" s="25">
        <f>考核利润!N86</f>
        <v>0</v>
      </c>
      <c r="N16" s="25">
        <f>考核利润!O86</f>
        <v>0</v>
      </c>
      <c r="O16" s="25">
        <f>考核利润!P86</f>
        <v>0</v>
      </c>
      <c r="P16" s="25">
        <f>考核利润!Q86</f>
        <v>0</v>
      </c>
      <c r="Q16" s="25">
        <f>考核利润!F86</f>
        <v>0</v>
      </c>
      <c r="R16" s="25">
        <f>考核利润!R86</f>
        <v>0</v>
      </c>
      <c r="S16" s="25">
        <f>考核利润!S86</f>
        <v>0</v>
      </c>
      <c r="T16" s="25">
        <f>考核利润!T86</f>
        <v>0</v>
      </c>
      <c r="U16" s="25">
        <f>考核利润!U86</f>
        <v>0</v>
      </c>
      <c r="V16" s="25">
        <f>考核利润!V86</f>
        <v>0</v>
      </c>
      <c r="W16" s="25">
        <f>考核利润!W86</f>
        <v>0</v>
      </c>
      <c r="X16" s="25">
        <f>考核利润!X86</f>
        <v>0</v>
      </c>
    </row>
    <row r="17" ht="16.5" spans="1:24">
      <c r="A17" s="24" t="s">
        <v>40</v>
      </c>
      <c r="B17" s="23">
        <f>考核利润!B87</f>
        <v>140881.32</v>
      </c>
      <c r="C17" s="25">
        <f>考核利润!C87</f>
        <v>195597.29</v>
      </c>
      <c r="D17" s="25">
        <f>考核利润!D87</f>
        <v>0</v>
      </c>
      <c r="E17" s="25">
        <f>考核利润!E87</f>
        <v>0</v>
      </c>
      <c r="F17" s="25">
        <f>考核利润!G87</f>
        <v>-54715.97</v>
      </c>
      <c r="G17" s="25">
        <f>考核利润!H87</f>
        <v>0</v>
      </c>
      <c r="H17" s="25">
        <f>考核利润!I87</f>
        <v>0</v>
      </c>
      <c r="I17" s="25">
        <f>考核利润!J87</f>
        <v>0</v>
      </c>
      <c r="J17" s="25">
        <f>考核利润!K87</f>
        <v>0</v>
      </c>
      <c r="K17" s="25">
        <f>考核利润!L87</f>
        <v>0</v>
      </c>
      <c r="L17" s="25">
        <f>考核利润!M87</f>
        <v>0</v>
      </c>
      <c r="M17" s="25">
        <f>考核利润!N87</f>
        <v>0</v>
      </c>
      <c r="N17" s="25">
        <f>考核利润!O87</f>
        <v>0</v>
      </c>
      <c r="O17" s="25">
        <f>考核利润!P87</f>
        <v>0</v>
      </c>
      <c r="P17" s="25">
        <f>考核利润!Q87</f>
        <v>0</v>
      </c>
      <c r="Q17" s="25">
        <f>考核利润!F87</f>
        <v>0</v>
      </c>
      <c r="R17" s="25">
        <f>考核利润!R87</f>
        <v>0</v>
      </c>
      <c r="S17" s="25">
        <f>考核利润!S87</f>
        <v>0</v>
      </c>
      <c r="T17" s="25">
        <f>考核利润!T87</f>
        <v>0</v>
      </c>
      <c r="U17" s="25">
        <f>考核利润!U87</f>
        <v>0</v>
      </c>
      <c r="V17" s="25">
        <f>考核利润!V87</f>
        <v>0</v>
      </c>
      <c r="W17" s="25">
        <f>考核利润!W87</f>
        <v>0</v>
      </c>
      <c r="X17" s="25">
        <f>考核利润!X87</f>
        <v>0</v>
      </c>
    </row>
    <row r="18" ht="16.5" spans="1:24">
      <c r="A18" s="24" t="s">
        <v>41</v>
      </c>
      <c r="B18" s="23">
        <f>考核利润!B88</f>
        <v>11510.61</v>
      </c>
      <c r="C18" s="25">
        <f>考核利润!C88</f>
        <v>0</v>
      </c>
      <c r="D18" s="25">
        <f>考核利润!D88</f>
        <v>11091.84</v>
      </c>
      <c r="E18" s="25">
        <f>考核利润!E88</f>
        <v>0</v>
      </c>
      <c r="F18" s="25">
        <f>考核利润!G88</f>
        <v>0</v>
      </c>
      <c r="G18" s="25">
        <f>考核利润!H88</f>
        <v>0</v>
      </c>
      <c r="H18" s="25">
        <f>考核利润!I88</f>
        <v>0</v>
      </c>
      <c r="I18" s="25">
        <f>考核利润!J88</f>
        <v>0</v>
      </c>
      <c r="J18" s="25">
        <f>考核利润!K88</f>
        <v>0</v>
      </c>
      <c r="K18" s="25">
        <f>考核利润!L88</f>
        <v>0</v>
      </c>
      <c r="L18" s="25">
        <f>考核利润!M88</f>
        <v>0</v>
      </c>
      <c r="M18" s="25">
        <f>考核利润!N88</f>
        <v>0</v>
      </c>
      <c r="N18" s="25">
        <f>考核利润!O88</f>
        <v>0</v>
      </c>
      <c r="O18" s="25">
        <f>考核利润!P88</f>
        <v>0</v>
      </c>
      <c r="P18" s="25">
        <f>考核利润!Q88</f>
        <v>0</v>
      </c>
      <c r="Q18" s="25">
        <f>考核利润!F88</f>
        <v>418.77</v>
      </c>
      <c r="R18" s="25">
        <f>考核利润!R88</f>
        <v>0</v>
      </c>
      <c r="S18" s="25">
        <f>考核利润!S88</f>
        <v>0</v>
      </c>
      <c r="T18" s="25">
        <f>考核利润!T88</f>
        <v>0</v>
      </c>
      <c r="U18" s="25">
        <f>考核利润!U88</f>
        <v>0</v>
      </c>
      <c r="V18" s="25">
        <f>考核利润!V88</f>
        <v>0</v>
      </c>
      <c r="W18" s="25">
        <f>考核利润!W88</f>
        <v>0</v>
      </c>
      <c r="X18" s="25">
        <f>考核利润!X88</f>
        <v>0</v>
      </c>
    </row>
    <row r="19" ht="16.5" spans="1:24">
      <c r="A19" s="22" t="s">
        <v>42</v>
      </c>
      <c r="B19" s="23">
        <f>考核利润!B89</f>
        <v>114075004.82</v>
      </c>
      <c r="C19" s="23">
        <f>考核利润!C89</f>
        <v>4840623.51325345</v>
      </c>
      <c r="D19" s="23">
        <f>考核利润!D89</f>
        <v>12590468.46</v>
      </c>
      <c r="E19" s="23">
        <f>考核利润!E89</f>
        <v>856645.28</v>
      </c>
      <c r="F19" s="23">
        <f>考核利润!G89</f>
        <v>69310877.8067466</v>
      </c>
      <c r="G19" s="23">
        <f>考核利润!H89</f>
        <v>3430381.39</v>
      </c>
      <c r="H19" s="23">
        <f>考核利润!I89</f>
        <v>960776.66</v>
      </c>
      <c r="I19" s="23">
        <f>考核利润!J89</f>
        <v>1293959.82</v>
      </c>
      <c r="J19" s="23">
        <f>考核利润!K89</f>
        <v>1175644.91</v>
      </c>
      <c r="K19" s="23">
        <f>考核利润!L89</f>
        <v>2439083.01</v>
      </c>
      <c r="L19" s="23">
        <f>考核利润!M89</f>
        <v>1980517.74</v>
      </c>
      <c r="M19" s="23">
        <f>考核利润!N89</f>
        <v>458565.27</v>
      </c>
      <c r="N19" s="23">
        <f>考核利润!O89</f>
        <v>2584603.06</v>
      </c>
      <c r="O19" s="23">
        <f>考核利润!P89</f>
        <v>1850601.19</v>
      </c>
      <c r="P19" s="23">
        <f>考核利润!Q89</f>
        <v>734001.87</v>
      </c>
      <c r="Q19" s="23">
        <f>考核利润!F89</f>
        <v>2680480.69</v>
      </c>
      <c r="R19" s="23">
        <f>考核利润!R89</f>
        <v>15341841.61</v>
      </c>
      <c r="S19" s="23">
        <f>考核利润!S89</f>
        <v>4077273</v>
      </c>
      <c r="T19" s="23">
        <f>考核利润!T89</f>
        <v>4935318.52</v>
      </c>
      <c r="U19" s="23">
        <f>考核利润!U89</f>
        <v>2431395.31</v>
      </c>
      <c r="V19" s="23">
        <f>考核利润!V89</f>
        <v>2646779.88</v>
      </c>
      <c r="W19" s="23">
        <f>考核利润!W89</f>
        <v>400682.96</v>
      </c>
      <c r="X19" s="23">
        <f>考核利润!X89</f>
        <v>850391.94</v>
      </c>
    </row>
    <row r="20" ht="16.5" spans="1:24">
      <c r="A20" s="26" t="s">
        <v>43</v>
      </c>
      <c r="B20" s="23">
        <f>考核利润!B90</f>
        <v>2195337.75</v>
      </c>
      <c r="C20" s="27">
        <f>考核利润!C90</f>
        <v>-3444.04</v>
      </c>
      <c r="D20" s="27">
        <f>考核利润!D90</f>
        <v>-33550.59</v>
      </c>
      <c r="E20" s="27">
        <f>考核利润!E90</f>
        <v>444.65</v>
      </c>
      <c r="F20" s="27">
        <f>考核利润!G90</f>
        <v>1565046.21</v>
      </c>
      <c r="G20" s="27">
        <f>考核利润!H90</f>
        <v>142879.77</v>
      </c>
      <c r="H20" s="27">
        <f>考核利润!I90</f>
        <v>17753.49</v>
      </c>
      <c r="I20" s="27">
        <f>考核利润!J90</f>
        <v>122553.02</v>
      </c>
      <c r="J20" s="27">
        <f>考核利润!K90</f>
        <v>2573.26</v>
      </c>
      <c r="K20" s="27">
        <f>考核利润!L90</f>
        <v>329280.31</v>
      </c>
      <c r="L20" s="27">
        <f>考核利润!M90</f>
        <v>328170.06</v>
      </c>
      <c r="M20" s="27">
        <f>考核利润!N90</f>
        <v>1110.25</v>
      </c>
      <c r="N20" s="27">
        <f>考核利润!O90</f>
        <v>81368.99</v>
      </c>
      <c r="O20" s="27">
        <f>考核利润!P90</f>
        <v>75833.56</v>
      </c>
      <c r="P20" s="27">
        <f>考核利润!Q90</f>
        <v>5535.43</v>
      </c>
      <c r="Q20" s="27">
        <f>考核利润!F90</f>
        <v>-99.52</v>
      </c>
      <c r="R20" s="27">
        <f>考核利润!R90</f>
        <v>113411.97</v>
      </c>
      <c r="S20" s="27">
        <f>考核利润!S90</f>
        <v>36398.81</v>
      </c>
      <c r="T20" s="27">
        <f>考核利润!T90</f>
        <v>5359.39</v>
      </c>
      <c r="U20" s="27">
        <f>考核利润!U90</f>
        <v>38137.98</v>
      </c>
      <c r="V20" s="27">
        <f>考核利润!V90</f>
        <v>33651.85</v>
      </c>
      <c r="W20" s="27">
        <f>考核利润!W90</f>
        <v>-27.17</v>
      </c>
      <c r="X20" s="27">
        <f>考核利润!X90</f>
        <v>-108.89</v>
      </c>
    </row>
    <row r="21" ht="16.5" spans="1:24">
      <c r="A21" s="26" t="s">
        <v>44</v>
      </c>
      <c r="B21" s="23">
        <f>考核利润!B91</f>
        <v>103098607.71</v>
      </c>
      <c r="C21" s="27">
        <f>考核利润!C91</f>
        <v>-612237.776746547</v>
      </c>
      <c r="D21" s="27">
        <f>考核利润!D91</f>
        <v>12624019.05</v>
      </c>
      <c r="E21" s="27">
        <f>考核利润!E91</f>
        <v>856200.63</v>
      </c>
      <c r="F21" s="27">
        <f>考核利润!G91</f>
        <v>64251180.2967465</v>
      </c>
      <c r="G21" s="27">
        <f>考核利润!H91</f>
        <v>3287501.62</v>
      </c>
      <c r="H21" s="27">
        <f>考核利润!I91</f>
        <v>943023.17</v>
      </c>
      <c r="I21" s="27">
        <f>考核利润!J91</f>
        <v>1171406.8</v>
      </c>
      <c r="J21" s="27">
        <f>考核利润!K91</f>
        <v>1173071.65</v>
      </c>
      <c r="K21" s="27">
        <f>考核利润!L91</f>
        <v>2279699.97</v>
      </c>
      <c r="L21" s="27">
        <f>考核利润!M91</f>
        <v>1822244.95</v>
      </c>
      <c r="M21" s="27">
        <f>考核利润!N91</f>
        <v>457455.02</v>
      </c>
      <c r="N21" s="27">
        <f>考核利润!O91</f>
        <v>2503234.07</v>
      </c>
      <c r="O21" s="27">
        <f>考核利润!P91</f>
        <v>1774767.63</v>
      </c>
      <c r="P21" s="27">
        <f>考核利润!Q91</f>
        <v>728466.44</v>
      </c>
      <c r="Q21" s="27">
        <f>考核利润!F91</f>
        <v>2680580.21</v>
      </c>
      <c r="R21" s="27">
        <f>考核利润!R91</f>
        <v>15228429.64</v>
      </c>
      <c r="S21" s="27">
        <f>考核利润!S91</f>
        <v>4040874.19</v>
      </c>
      <c r="T21" s="27">
        <f>考核利润!T91</f>
        <v>4929959.13</v>
      </c>
      <c r="U21" s="27">
        <f>考核利润!U91</f>
        <v>2393257.33</v>
      </c>
      <c r="V21" s="27">
        <f>考核利润!V91</f>
        <v>2613128.03</v>
      </c>
      <c r="W21" s="27">
        <f>考核利润!W91</f>
        <v>400710.13</v>
      </c>
      <c r="X21" s="27">
        <f>考核利润!X91</f>
        <v>850500.83</v>
      </c>
    </row>
    <row r="22" ht="16.5" spans="1:24">
      <c r="A22" s="26" t="s">
        <v>45</v>
      </c>
      <c r="B22" s="23">
        <f>考核利润!B92</f>
        <v>8201360.01</v>
      </c>
      <c r="C22" s="27">
        <f>考核利润!C92</f>
        <v>5456305.33</v>
      </c>
      <c r="D22" s="27">
        <f>考核利润!D92</f>
        <v>0</v>
      </c>
      <c r="E22" s="27">
        <f>考核利润!E92</f>
        <v>0</v>
      </c>
      <c r="F22" s="27">
        <f>考核利润!G92</f>
        <v>2914951.95</v>
      </c>
      <c r="G22" s="27">
        <f>考核利润!H92</f>
        <v>0</v>
      </c>
      <c r="H22" s="27">
        <f>考核利润!I92</f>
        <v>0</v>
      </c>
      <c r="I22" s="27">
        <f>考核利润!J92</f>
        <v>0</v>
      </c>
      <c r="J22" s="27">
        <f>考核利润!K92</f>
        <v>0</v>
      </c>
      <c r="K22" s="27">
        <f>考核利润!L92</f>
        <v>-169897.27</v>
      </c>
      <c r="L22" s="27">
        <f>考核利润!M92</f>
        <v>-169897.27</v>
      </c>
      <c r="M22" s="27">
        <f>考核利润!N92</f>
        <v>0</v>
      </c>
      <c r="N22" s="27">
        <f>考核利润!O92</f>
        <v>0</v>
      </c>
      <c r="O22" s="27">
        <f>考核利润!P92</f>
        <v>0</v>
      </c>
      <c r="P22" s="27">
        <f>考核利润!Q92</f>
        <v>0</v>
      </c>
      <c r="Q22" s="27">
        <f>考核利润!F92</f>
        <v>0</v>
      </c>
      <c r="R22" s="27">
        <f>考核利润!R92</f>
        <v>0</v>
      </c>
      <c r="S22" s="27">
        <f>考核利润!S92</f>
        <v>0</v>
      </c>
      <c r="T22" s="27">
        <f>考核利润!T92</f>
        <v>0</v>
      </c>
      <c r="U22" s="27">
        <f>考核利润!U92</f>
        <v>0</v>
      </c>
      <c r="V22" s="27">
        <f>考核利润!V92</f>
        <v>0</v>
      </c>
      <c r="W22" s="27">
        <f>考核利润!W92</f>
        <v>0</v>
      </c>
      <c r="X22" s="27">
        <f>考核利润!X92</f>
        <v>0</v>
      </c>
    </row>
    <row r="23" ht="16.5" spans="1:24">
      <c r="A23" s="26" t="s">
        <v>46</v>
      </c>
      <c r="B23" s="23">
        <f>考核利润!B93</f>
        <v>0</v>
      </c>
      <c r="C23" s="27">
        <f>考核利润!C93</f>
        <v>0</v>
      </c>
      <c r="D23" s="27">
        <f>考核利润!D93</f>
        <v>0</v>
      </c>
      <c r="E23" s="27">
        <f>考核利润!E93</f>
        <v>0</v>
      </c>
      <c r="F23" s="27">
        <f>考核利润!G93</f>
        <v>0</v>
      </c>
      <c r="G23" s="27">
        <f>考核利润!H93</f>
        <v>0</v>
      </c>
      <c r="H23" s="27">
        <f>考核利润!I93</f>
        <v>0</v>
      </c>
      <c r="I23" s="27">
        <f>考核利润!J93</f>
        <v>0</v>
      </c>
      <c r="J23" s="27">
        <f>考核利润!K93</f>
        <v>0</v>
      </c>
      <c r="K23" s="27">
        <f>考核利润!L93</f>
        <v>0</v>
      </c>
      <c r="L23" s="27">
        <f>考核利润!M93</f>
        <v>0</v>
      </c>
      <c r="M23" s="27">
        <f>考核利润!N93</f>
        <v>0</v>
      </c>
      <c r="N23" s="27">
        <f>考核利润!O93</f>
        <v>0</v>
      </c>
      <c r="O23" s="27">
        <f>考核利润!P93</f>
        <v>0</v>
      </c>
      <c r="P23" s="27">
        <f>考核利润!Q93</f>
        <v>0</v>
      </c>
      <c r="Q23" s="27">
        <f>考核利润!F93</f>
        <v>0</v>
      </c>
      <c r="R23" s="27">
        <f>考核利润!R93</f>
        <v>0</v>
      </c>
      <c r="S23" s="27">
        <f>考核利润!S93</f>
        <v>0</v>
      </c>
      <c r="T23" s="27">
        <f>考核利润!T93</f>
        <v>0</v>
      </c>
      <c r="U23" s="27">
        <f>考核利润!U93</f>
        <v>0</v>
      </c>
      <c r="V23" s="27">
        <f>考核利润!V93</f>
        <v>0</v>
      </c>
      <c r="W23" s="27">
        <f>考核利润!W93</f>
        <v>0</v>
      </c>
      <c r="X23" s="27">
        <f>考核利润!X93</f>
        <v>0</v>
      </c>
    </row>
    <row r="24" ht="16.5" spans="1:24">
      <c r="A24" s="26" t="s">
        <v>47</v>
      </c>
      <c r="B24" s="23">
        <f>考核利润!B94</f>
        <v>579699.35</v>
      </c>
      <c r="C24" s="27">
        <f>考核利润!C94</f>
        <v>0</v>
      </c>
      <c r="D24" s="27">
        <f>考核利润!D94</f>
        <v>0</v>
      </c>
      <c r="E24" s="27">
        <f>考核利润!E94</f>
        <v>0</v>
      </c>
      <c r="F24" s="27">
        <f>考核利润!G94</f>
        <v>579699.35</v>
      </c>
      <c r="G24" s="27">
        <f>考核利润!H94</f>
        <v>0</v>
      </c>
      <c r="H24" s="27">
        <f>考核利润!I94</f>
        <v>0</v>
      </c>
      <c r="I24" s="27">
        <f>考核利润!J94</f>
        <v>0</v>
      </c>
      <c r="J24" s="27">
        <f>考核利润!K94</f>
        <v>0</v>
      </c>
      <c r="K24" s="27">
        <f>考核利润!L94</f>
        <v>0</v>
      </c>
      <c r="L24" s="27">
        <f>考核利润!M94</f>
        <v>0</v>
      </c>
      <c r="M24" s="27">
        <f>考核利润!N94</f>
        <v>0</v>
      </c>
      <c r="N24" s="27">
        <f>考核利润!O94</f>
        <v>0</v>
      </c>
      <c r="O24" s="27">
        <f>考核利润!P94</f>
        <v>0</v>
      </c>
      <c r="P24" s="27">
        <f>考核利润!Q94</f>
        <v>0</v>
      </c>
      <c r="Q24" s="27">
        <f>考核利润!F94</f>
        <v>0</v>
      </c>
      <c r="R24" s="27">
        <f>考核利润!R94</f>
        <v>0</v>
      </c>
      <c r="S24" s="27">
        <f>考核利润!S94</f>
        <v>0</v>
      </c>
      <c r="T24" s="27">
        <f>考核利润!T94</f>
        <v>0</v>
      </c>
      <c r="U24" s="27">
        <f>考核利润!U94</f>
        <v>0</v>
      </c>
      <c r="V24" s="27">
        <f>考核利润!V94</f>
        <v>0</v>
      </c>
      <c r="W24" s="27">
        <f>考核利润!W94</f>
        <v>0</v>
      </c>
      <c r="X24" s="27">
        <f>考核利润!X94</f>
        <v>0</v>
      </c>
    </row>
    <row r="25" ht="16.5" spans="1:24">
      <c r="A25" s="22" t="s">
        <v>48</v>
      </c>
      <c r="B25" s="23">
        <f>考核利润!B95</f>
        <v>127070092.04</v>
      </c>
      <c r="C25" s="23">
        <f>考核利润!C95</f>
        <v>-12342573.9495221</v>
      </c>
      <c r="D25" s="23">
        <f>考核利润!D95</f>
        <v>-46717547.77</v>
      </c>
      <c r="E25" s="23">
        <f>考核利润!E95</f>
        <v>-760682.63</v>
      </c>
      <c r="F25" s="23">
        <f>考核利润!G95</f>
        <v>93575323.4832534</v>
      </c>
      <c r="G25" s="23">
        <f>考核利润!H95</f>
        <v>19802216.85</v>
      </c>
      <c r="H25" s="23">
        <f>考核利润!I95</f>
        <v>4852657.57</v>
      </c>
      <c r="I25" s="23">
        <f>考核利润!J95</f>
        <v>15735176.76</v>
      </c>
      <c r="J25" s="23">
        <f>考核利润!K95</f>
        <v>-785617.48</v>
      </c>
      <c r="K25" s="23">
        <f>考核利润!L95</f>
        <v>68650349.2</v>
      </c>
      <c r="L25" s="23">
        <f>考核利润!M95</f>
        <v>68959594.04</v>
      </c>
      <c r="M25" s="23">
        <f>考核利润!N95</f>
        <v>-309244.84</v>
      </c>
      <c r="N25" s="23">
        <f>考核利润!O95</f>
        <v>6834916.61666667</v>
      </c>
      <c r="O25" s="23">
        <f>考核利润!P95</f>
        <v>-2801449.82</v>
      </c>
      <c r="P25" s="23">
        <f>考核利润!Q95</f>
        <v>9636366.43666667</v>
      </c>
      <c r="Q25" s="23">
        <f>考核利润!F95</f>
        <v>-2680641.92</v>
      </c>
      <c r="R25" s="23">
        <f>考核利润!R95</f>
        <v>708732.159601965</v>
      </c>
      <c r="S25" s="23">
        <f>考核利润!S95</f>
        <v>1139418.63366503</v>
      </c>
      <c r="T25" s="23">
        <f>考核利润!T95</f>
        <v>-4180601.53679245</v>
      </c>
      <c r="U25" s="23">
        <f>考核利润!U95</f>
        <v>2930788.71272939</v>
      </c>
      <c r="V25" s="23">
        <f>考核利润!V95</f>
        <v>2070201.25</v>
      </c>
      <c r="W25" s="23">
        <f>考核利润!W95</f>
        <v>-400682.96</v>
      </c>
      <c r="X25" s="23">
        <f>考核利润!X95</f>
        <v>-850391.94</v>
      </c>
    </row>
    <row r="26" ht="16.5" spans="1:24">
      <c r="A26" s="26" t="s">
        <v>49</v>
      </c>
      <c r="B26" s="23">
        <f>考核利润!B96</f>
        <v>1467636.52</v>
      </c>
      <c r="C26" s="27">
        <f>考核利润!C96</f>
        <v>0</v>
      </c>
      <c r="D26" s="27">
        <f>考核利润!D96</f>
        <v>4474.33</v>
      </c>
      <c r="E26" s="27">
        <f>考核利润!E96</f>
        <v>0</v>
      </c>
      <c r="F26" s="27">
        <f>考核利润!G96</f>
        <v>3.15</v>
      </c>
      <c r="G26" s="27">
        <f>考核利润!H96</f>
        <v>0</v>
      </c>
      <c r="H26" s="27">
        <f>考核利润!I96</f>
        <v>0</v>
      </c>
      <c r="I26" s="27">
        <f>考核利润!J96</f>
        <v>0</v>
      </c>
      <c r="J26" s="27">
        <f>考核利润!K96</f>
        <v>0</v>
      </c>
      <c r="K26" s="27">
        <f>考核利润!L96</f>
        <v>1455159.04</v>
      </c>
      <c r="L26" s="27">
        <f>考核利润!M96</f>
        <v>1455159.04</v>
      </c>
      <c r="M26" s="27">
        <f>考核利润!N96</f>
        <v>0</v>
      </c>
      <c r="N26" s="27">
        <f>考核利润!O96</f>
        <v>0</v>
      </c>
      <c r="O26" s="27">
        <f>考核利润!P96</f>
        <v>0</v>
      </c>
      <c r="P26" s="27">
        <f>考核利润!Q96</f>
        <v>0</v>
      </c>
      <c r="Q26" s="27">
        <f>考核利润!F96</f>
        <v>0</v>
      </c>
      <c r="R26" s="27">
        <f>考核利润!R96</f>
        <v>8000</v>
      </c>
      <c r="S26" s="27">
        <f>考核利润!S96</f>
        <v>8000</v>
      </c>
      <c r="T26" s="27">
        <f>考核利润!T96</f>
        <v>0</v>
      </c>
      <c r="U26" s="27">
        <f>考核利润!U96</f>
        <v>0</v>
      </c>
      <c r="V26" s="27">
        <f>考核利润!V96</f>
        <v>0</v>
      </c>
      <c r="W26" s="27">
        <f>考核利润!W96</f>
        <v>0</v>
      </c>
      <c r="X26" s="27">
        <f>考核利润!X96</f>
        <v>0</v>
      </c>
    </row>
    <row r="27" ht="16.5" spans="1:24">
      <c r="A27" s="26" t="s">
        <v>50</v>
      </c>
      <c r="B27" s="23">
        <f>考核利润!B97</f>
        <v>2018909.2</v>
      </c>
      <c r="C27" s="27">
        <f>考核利润!C97</f>
        <v>0</v>
      </c>
      <c r="D27" s="27">
        <f>考核利润!D97</f>
        <v>2010000</v>
      </c>
      <c r="E27" s="27">
        <f>考核利润!E97</f>
        <v>0</v>
      </c>
      <c r="F27" s="27">
        <f>考核利润!G97</f>
        <v>8909.2</v>
      </c>
      <c r="G27" s="27">
        <f>考核利润!H97</f>
        <v>0</v>
      </c>
      <c r="H27" s="27">
        <f>考核利润!I97</f>
        <v>0</v>
      </c>
      <c r="I27" s="27">
        <f>考核利润!J97</f>
        <v>0</v>
      </c>
      <c r="J27" s="27">
        <f>考核利润!K97</f>
        <v>0</v>
      </c>
      <c r="K27" s="27">
        <f>考核利润!L97</f>
        <v>0</v>
      </c>
      <c r="L27" s="27">
        <f>考核利润!M97</f>
        <v>0</v>
      </c>
      <c r="M27" s="27">
        <f>考核利润!N97</f>
        <v>0</v>
      </c>
      <c r="N27" s="27">
        <f>考核利润!O97</f>
        <v>0</v>
      </c>
      <c r="O27" s="27">
        <f>考核利润!P97</f>
        <v>0</v>
      </c>
      <c r="P27" s="27">
        <f>考核利润!Q97</f>
        <v>0</v>
      </c>
      <c r="Q27" s="27">
        <f>考核利润!F97</f>
        <v>0</v>
      </c>
      <c r="R27" s="27">
        <f>考核利润!R97</f>
        <v>0</v>
      </c>
      <c r="S27" s="27">
        <f>考核利润!S97</f>
        <v>0</v>
      </c>
      <c r="T27" s="27">
        <f>考核利润!T97</f>
        <v>0</v>
      </c>
      <c r="U27" s="27">
        <f>考核利润!U97</f>
        <v>0</v>
      </c>
      <c r="V27" s="27">
        <f>考核利润!V97</f>
        <v>0</v>
      </c>
      <c r="W27" s="27">
        <f>考核利润!W97</f>
        <v>0</v>
      </c>
      <c r="X27" s="27">
        <f>考核利润!X97</f>
        <v>0</v>
      </c>
    </row>
    <row r="28" ht="16.5" spans="1:24">
      <c r="A28" s="22" t="s">
        <v>51</v>
      </c>
      <c r="B28" s="23">
        <f>考核利润!B98</f>
        <v>126518819.36</v>
      </c>
      <c r="C28" s="23">
        <f>考核利润!C98</f>
        <v>-12342573.9495221</v>
      </c>
      <c r="D28" s="23">
        <f>考核利润!D98</f>
        <v>-48723073.44</v>
      </c>
      <c r="E28" s="23">
        <f>考核利润!E98</f>
        <v>-760682.63</v>
      </c>
      <c r="F28" s="23">
        <f>考核利润!G98</f>
        <v>93566417.4332535</v>
      </c>
      <c r="G28" s="23">
        <f>考核利润!H98</f>
        <v>19802216.85</v>
      </c>
      <c r="H28" s="23">
        <f>考核利润!I98</f>
        <v>4852657.57</v>
      </c>
      <c r="I28" s="23">
        <f>考核利润!J98</f>
        <v>15735176.76</v>
      </c>
      <c r="J28" s="23">
        <f>考核利润!K98</f>
        <v>-785617.48</v>
      </c>
      <c r="K28" s="23">
        <f>考核利润!L98</f>
        <v>70105508.24</v>
      </c>
      <c r="L28" s="23">
        <f>考核利润!M98</f>
        <v>70414753.08</v>
      </c>
      <c r="M28" s="23">
        <f>考核利润!N98</f>
        <v>-309244.84</v>
      </c>
      <c r="N28" s="23">
        <f>考核利润!O98</f>
        <v>6834916.61666667</v>
      </c>
      <c r="O28" s="23">
        <f>考核利润!P98</f>
        <v>-2801449.82</v>
      </c>
      <c r="P28" s="23">
        <f>考核利润!Q98</f>
        <v>9636366.43666667</v>
      </c>
      <c r="Q28" s="23">
        <f>考核利润!F98</f>
        <v>-2680641.92</v>
      </c>
      <c r="R28" s="23">
        <f>考核利润!R98</f>
        <v>716732.159601965</v>
      </c>
      <c r="S28" s="23">
        <f>考核利润!S98</f>
        <v>1147418.63366503</v>
      </c>
      <c r="T28" s="23">
        <f>考核利润!T98</f>
        <v>-4180601.53679245</v>
      </c>
      <c r="U28" s="23">
        <f>考核利润!U98</f>
        <v>2930788.71272939</v>
      </c>
      <c r="V28" s="23">
        <f>考核利润!V98</f>
        <v>2070201.25</v>
      </c>
      <c r="W28" s="23">
        <f>考核利润!W98</f>
        <v>-400682.96</v>
      </c>
      <c r="X28" s="23">
        <f>考核利润!X98</f>
        <v>-850391.94</v>
      </c>
    </row>
    <row r="29" ht="16.5" spans="1:24">
      <c r="A29" s="26" t="s">
        <v>52</v>
      </c>
      <c r="B29" s="23">
        <f>考核利润!B99</f>
        <v>31844126.23</v>
      </c>
      <c r="C29" s="27">
        <f>考核利润!C99</f>
        <v>0</v>
      </c>
      <c r="D29" s="27">
        <f>考核利润!D99</f>
        <v>31844126.23</v>
      </c>
      <c r="E29" s="27">
        <f>考核利润!E99</f>
        <v>0</v>
      </c>
      <c r="F29" s="27">
        <f>考核利润!G99</f>
        <v>0</v>
      </c>
      <c r="G29" s="27">
        <f>考核利润!H99</f>
        <v>0</v>
      </c>
      <c r="H29" s="27">
        <f>考核利润!I99</f>
        <v>0</v>
      </c>
      <c r="I29" s="27">
        <f>考核利润!J99</f>
        <v>0</v>
      </c>
      <c r="J29" s="27">
        <f>考核利润!K99</f>
        <v>0</v>
      </c>
      <c r="K29" s="27">
        <f>考核利润!L99</f>
        <v>0</v>
      </c>
      <c r="L29" s="27">
        <f>考核利润!M99</f>
        <v>0</v>
      </c>
      <c r="M29" s="27">
        <f>考核利润!N99</f>
        <v>0</v>
      </c>
      <c r="N29" s="27">
        <f>考核利润!O99</f>
        <v>0</v>
      </c>
      <c r="O29" s="27">
        <f>考核利润!P99</f>
        <v>0</v>
      </c>
      <c r="P29" s="27">
        <f>考核利润!Q99</f>
        <v>0</v>
      </c>
      <c r="Q29" s="27">
        <f>考核利润!F99</f>
        <v>0</v>
      </c>
      <c r="R29" s="27">
        <f>考核利润!R99</f>
        <v>0</v>
      </c>
      <c r="S29" s="27">
        <f>考核利润!S99</f>
        <v>0</v>
      </c>
      <c r="T29" s="27">
        <f>考核利润!T99</f>
        <v>0</v>
      </c>
      <c r="U29" s="27">
        <f>考核利润!U99</f>
        <v>0</v>
      </c>
      <c r="V29" s="27">
        <f>考核利润!V99</f>
        <v>0</v>
      </c>
      <c r="W29" s="27">
        <f>考核利润!W99</f>
        <v>0</v>
      </c>
      <c r="X29" s="27">
        <f>考核利润!X99</f>
        <v>0</v>
      </c>
    </row>
    <row r="30" ht="16.5" spans="1:24">
      <c r="A30" s="22" t="s">
        <v>53</v>
      </c>
      <c r="B30" s="23">
        <f>考核利润!B100</f>
        <v>94674693.13</v>
      </c>
      <c r="C30" s="23">
        <f>考核利润!C100</f>
        <v>-12342573.9495221</v>
      </c>
      <c r="D30" s="23">
        <f>考核利润!D100</f>
        <v>-80567199.67</v>
      </c>
      <c r="E30" s="23">
        <f>考核利润!E100</f>
        <v>-760682.63</v>
      </c>
      <c r="F30" s="23">
        <f>考核利润!G100</f>
        <v>93566417.4332535</v>
      </c>
      <c r="G30" s="23">
        <f>考核利润!H100</f>
        <v>19802216.85</v>
      </c>
      <c r="H30" s="23">
        <f>考核利润!I100</f>
        <v>4852657.57</v>
      </c>
      <c r="I30" s="23">
        <f>考核利润!J100</f>
        <v>15735176.76</v>
      </c>
      <c r="J30" s="23">
        <f>考核利润!K100</f>
        <v>-785617.48</v>
      </c>
      <c r="K30" s="23">
        <f>考核利润!L100</f>
        <v>70105508.24</v>
      </c>
      <c r="L30" s="23">
        <f>考核利润!M100</f>
        <v>70414753.08</v>
      </c>
      <c r="M30" s="23">
        <f>考核利润!N100</f>
        <v>-309244.84</v>
      </c>
      <c r="N30" s="23">
        <f>考核利润!O100</f>
        <v>6834916.61666667</v>
      </c>
      <c r="O30" s="23">
        <f>考核利润!P100</f>
        <v>-2801449.82</v>
      </c>
      <c r="P30" s="23">
        <f>考核利润!Q100</f>
        <v>9636366.43666667</v>
      </c>
      <c r="Q30" s="23">
        <f>考核利润!F100</f>
        <v>-2680641.92</v>
      </c>
      <c r="R30" s="23">
        <f>考核利润!R100</f>
        <v>716732.159601965</v>
      </c>
      <c r="S30" s="23">
        <f>考核利润!S100</f>
        <v>1147418.63366503</v>
      </c>
      <c r="T30" s="23">
        <f>考核利润!T100</f>
        <v>-4180601.53679245</v>
      </c>
      <c r="U30" s="23">
        <f>考核利润!U100</f>
        <v>2930788.71272939</v>
      </c>
      <c r="V30" s="23">
        <f>考核利润!V100</f>
        <v>2070201.25</v>
      </c>
      <c r="W30" s="23">
        <f>考核利润!W100</f>
        <v>-400682.96</v>
      </c>
      <c r="X30" s="23">
        <f>考核利润!X100</f>
        <v>-850391.94</v>
      </c>
    </row>
    <row r="31" ht="16.5" spans="1:24">
      <c r="A31" s="22" t="s">
        <v>54</v>
      </c>
      <c r="B31" s="23">
        <f>考核利润!B101</f>
        <v>10597192.79</v>
      </c>
      <c r="C31" s="23">
        <f>考核利润!C101</f>
        <v>10597192.79</v>
      </c>
      <c r="D31" s="23">
        <f>考核利润!D101</f>
        <v>0</v>
      </c>
      <c r="E31" s="23">
        <f>考核利润!E101</f>
        <v>0</v>
      </c>
      <c r="F31" s="23">
        <f>考核利润!G101</f>
        <v>0</v>
      </c>
      <c r="G31" s="23">
        <f>考核利润!H101</f>
        <v>0</v>
      </c>
      <c r="H31" s="23">
        <f>考核利润!I101</f>
        <v>0</v>
      </c>
      <c r="I31" s="23">
        <f>考核利润!J101</f>
        <v>0</v>
      </c>
      <c r="J31" s="23">
        <f>考核利润!K101</f>
        <v>0</v>
      </c>
      <c r="K31" s="23">
        <f>考核利润!L101</f>
        <v>0</v>
      </c>
      <c r="L31" s="23">
        <f>考核利润!M101</f>
        <v>0</v>
      </c>
      <c r="M31" s="23">
        <f>考核利润!N101</f>
        <v>0</v>
      </c>
      <c r="N31" s="23">
        <f>考核利润!O101</f>
        <v>0</v>
      </c>
      <c r="O31" s="23">
        <f>考核利润!P101</f>
        <v>0</v>
      </c>
      <c r="P31" s="23">
        <f>考核利润!Q101</f>
        <v>0</v>
      </c>
      <c r="Q31" s="23">
        <f>考核利润!F101</f>
        <v>0</v>
      </c>
      <c r="R31" s="23">
        <f>考核利润!R101</f>
        <v>0</v>
      </c>
      <c r="S31" s="23">
        <f>考核利润!S101</f>
        <v>0</v>
      </c>
      <c r="T31" s="23">
        <f>考核利润!T101</f>
        <v>0</v>
      </c>
      <c r="U31" s="23">
        <f>考核利润!U101</f>
        <v>0</v>
      </c>
      <c r="V31" s="23">
        <f>考核利润!V101</f>
        <v>0</v>
      </c>
      <c r="W31" s="23">
        <f>考核利润!W101</f>
        <v>0</v>
      </c>
      <c r="X31" s="23">
        <f>考核利润!X101</f>
        <v>0</v>
      </c>
    </row>
    <row r="32" ht="16.5" spans="1:24">
      <c r="A32" s="22" t="s">
        <v>55</v>
      </c>
      <c r="B32" s="23">
        <f>考核利润!B102</f>
        <v>105271885.92</v>
      </c>
      <c r="C32" s="23">
        <f>考核利润!C102</f>
        <v>-1745381.15952208</v>
      </c>
      <c r="D32" s="23">
        <f>考核利润!D102</f>
        <v>-80567199.67</v>
      </c>
      <c r="E32" s="23">
        <f>考核利润!E102</f>
        <v>-760682.63</v>
      </c>
      <c r="F32" s="23">
        <f>考核利润!G102</f>
        <v>93566417.4332535</v>
      </c>
      <c r="G32" s="23">
        <f>考核利润!H102</f>
        <v>19802216.85</v>
      </c>
      <c r="H32" s="23">
        <f>考核利润!I102</f>
        <v>4852657.57</v>
      </c>
      <c r="I32" s="23">
        <f>考核利润!J102</f>
        <v>15735176.76</v>
      </c>
      <c r="J32" s="23">
        <f>考核利润!K102</f>
        <v>-785617.48</v>
      </c>
      <c r="K32" s="23">
        <f>考核利润!L102</f>
        <v>70105508.24</v>
      </c>
      <c r="L32" s="23">
        <f>考核利润!M102</f>
        <v>70414753.08</v>
      </c>
      <c r="M32" s="23">
        <f>考核利润!N102</f>
        <v>-309244.84</v>
      </c>
      <c r="N32" s="23">
        <f>考核利润!O102</f>
        <v>6834916.61666667</v>
      </c>
      <c r="O32" s="23">
        <f>考核利润!P102</f>
        <v>-2801449.82</v>
      </c>
      <c r="P32" s="23">
        <f>考核利润!Q102</f>
        <v>9636366.43666667</v>
      </c>
      <c r="Q32" s="23">
        <f>考核利润!F102</f>
        <v>-2680641.92</v>
      </c>
      <c r="R32" s="23">
        <f>考核利润!R102</f>
        <v>716732.159601965</v>
      </c>
      <c r="S32" s="23">
        <f>考核利润!S102</f>
        <v>1147418.63366503</v>
      </c>
      <c r="T32" s="23">
        <f>考核利润!T102</f>
        <v>-4180601.53679245</v>
      </c>
      <c r="U32" s="23">
        <f>考核利润!U102</f>
        <v>2930788.71272939</v>
      </c>
      <c r="V32" s="23">
        <f>考核利润!V102</f>
        <v>2070201.25</v>
      </c>
      <c r="W32" s="23">
        <f>考核利润!W102</f>
        <v>-400682.96</v>
      </c>
      <c r="X32" s="23">
        <f>考核利润!X102</f>
        <v>-850391.94</v>
      </c>
    </row>
    <row r="33" ht="16.5" spans="1:24">
      <c r="A33" s="22" t="s">
        <v>65</v>
      </c>
      <c r="B33" s="23">
        <f>考核利润!B103</f>
        <v>0</v>
      </c>
      <c r="C33" s="23">
        <f>考核利润!C103</f>
        <v>0</v>
      </c>
      <c r="D33" s="23">
        <f>考核利润!D103</f>
        <v>0</v>
      </c>
      <c r="E33" s="23">
        <f>考核利润!E103</f>
        <v>0.2147295775625</v>
      </c>
      <c r="F33" s="23">
        <f>考核利润!G103</f>
        <v>49916864.0163272</v>
      </c>
      <c r="G33" s="23">
        <f>考核利润!H103</f>
        <v>4249053.13928332</v>
      </c>
      <c r="H33" s="23">
        <f>考核利润!I103</f>
        <v>4249053.13928332</v>
      </c>
      <c r="I33" s="23">
        <f>考核利润!J103</f>
        <v>0</v>
      </c>
      <c r="J33" s="23">
        <f>考核利润!K103</f>
        <v>0</v>
      </c>
      <c r="K33" s="23">
        <f>考核利润!L103</f>
        <v>22544476.1967333</v>
      </c>
      <c r="L33" s="23">
        <f>考核利润!M103</f>
        <v>22470273.8095</v>
      </c>
      <c r="M33" s="23">
        <f>考核利润!N103</f>
        <v>74202.3872333333</v>
      </c>
      <c r="N33" s="23">
        <f>考核利润!O103</f>
        <v>10808932.6306958</v>
      </c>
      <c r="O33" s="23">
        <f>考核利润!P103</f>
        <v>8549401.33964583</v>
      </c>
      <c r="P33" s="23">
        <f>考核利润!Q103</f>
        <v>2259531.29105</v>
      </c>
      <c r="Q33" s="23">
        <f>考核利润!F103</f>
        <v>0</v>
      </c>
      <c r="R33" s="23">
        <f>考核利润!R103</f>
        <v>0</v>
      </c>
      <c r="S33" s="23">
        <f>考核利润!S103</f>
        <v>0</v>
      </c>
      <c r="T33" s="23">
        <f>考核利润!T103</f>
        <v>0</v>
      </c>
      <c r="U33" s="23">
        <f>考核利润!U103</f>
        <v>0</v>
      </c>
      <c r="V33" s="23">
        <f>考核利润!V103</f>
        <v>0</v>
      </c>
      <c r="W33" s="23">
        <f>考核利润!W103</f>
        <v>0</v>
      </c>
      <c r="X33" s="23">
        <f>考核利润!X103</f>
        <v>0</v>
      </c>
    </row>
    <row r="34" ht="16.5" spans="1:24">
      <c r="A34" s="22" t="s">
        <v>67</v>
      </c>
      <c r="B34" s="23">
        <f>考核利润!B104</f>
        <v>105271885.92</v>
      </c>
      <c r="C34" s="23">
        <f>考核利润!C104</f>
        <v>-1745381.15952208</v>
      </c>
      <c r="D34" s="23">
        <f>考核利润!D104</f>
        <v>-80567199.67</v>
      </c>
      <c r="E34" s="23">
        <f>考核利润!E104</f>
        <v>-760682.844729578</v>
      </c>
      <c r="F34" s="23">
        <f>考核利润!G104</f>
        <v>43649553.4169263</v>
      </c>
      <c r="G34" s="23">
        <f>考核利润!H104</f>
        <v>15553163.7107167</v>
      </c>
      <c r="H34" s="23">
        <f>考核利润!I104</f>
        <v>603604.430716675</v>
      </c>
      <c r="I34" s="23">
        <f>考核利润!J104</f>
        <v>15735176.76</v>
      </c>
      <c r="J34" s="23">
        <f>考核利润!K104</f>
        <v>-785617.48</v>
      </c>
      <c r="K34" s="23">
        <f>考核利润!L104</f>
        <v>47561032.0432667</v>
      </c>
      <c r="L34" s="23">
        <f>考核利润!M104</f>
        <v>47944479.2705</v>
      </c>
      <c r="M34" s="23">
        <f>考核利润!N104</f>
        <v>-383447.227233333</v>
      </c>
      <c r="N34" s="23">
        <f>考核利润!O104</f>
        <v>-3974016.01402917</v>
      </c>
      <c r="O34" s="23">
        <f>考核利润!P104</f>
        <v>-11350851.1596458</v>
      </c>
      <c r="P34" s="23">
        <f>考核利润!Q104</f>
        <v>7376835.14561667</v>
      </c>
      <c r="Q34" s="23">
        <f>考核利润!F104</f>
        <v>-2680641.92</v>
      </c>
      <c r="R34" s="23">
        <f>考核利润!R104</f>
        <v>716732.159601965</v>
      </c>
      <c r="S34" s="23">
        <f>考核利润!S104</f>
        <v>1147418.63366503</v>
      </c>
      <c r="T34" s="23">
        <f>考核利润!T104</f>
        <v>-4180601.53679245</v>
      </c>
      <c r="U34" s="23">
        <f>考核利润!U104</f>
        <v>2930788.71272939</v>
      </c>
      <c r="V34" s="23">
        <f>考核利润!V104</f>
        <v>2070201.25</v>
      </c>
      <c r="W34" s="23">
        <f>考核利润!W104</f>
        <v>-400682.96</v>
      </c>
      <c r="X34" s="23">
        <f>考核利润!X104</f>
        <v>-850391.94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Y80"/>
  <sheetViews>
    <sheetView workbookViewId="0">
      <selection activeCell="G23" sqref="G23"/>
    </sheetView>
  </sheetViews>
  <sheetFormatPr defaultColWidth="9.025" defaultRowHeight="13.5"/>
  <cols>
    <col min="3" max="3" width="12.8"/>
    <col min="4" max="4" width="13.8583333333333"/>
    <col min="5" max="5" width="12.8"/>
    <col min="6" max="6" width="10.5333333333333"/>
    <col min="7" max="7" width="13.8583333333333"/>
    <col min="8" max="8" width="11.6666666666667"/>
    <col min="9" max="14" width="10.5333333333333"/>
    <col min="15" max="15" width="11.6666666666667"/>
    <col min="16" max="17" width="10.5333333333333"/>
    <col min="18" max="21" width="11.6666666666667"/>
    <col min="22" max="25" width="10.5333333333333"/>
  </cols>
  <sheetData>
    <row r="1" ht="16.5" spans="1:25">
      <c r="A1" s="6" t="s">
        <v>1</v>
      </c>
      <c r="B1" s="6" t="s">
        <v>75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58</v>
      </c>
      <c r="O1" s="6" t="s">
        <v>15</v>
      </c>
      <c r="P1" s="6" t="s">
        <v>16</v>
      </c>
      <c r="Q1" s="6" t="s">
        <v>17</v>
      </c>
      <c r="R1" s="6" t="s">
        <v>6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ht="16.5" spans="1:25">
      <c r="A2" s="7" t="s">
        <v>76</v>
      </c>
      <c r="B2" s="8" t="s">
        <v>77</v>
      </c>
      <c r="C2" s="8">
        <f>考核费用!C167</f>
        <v>8996039.63</v>
      </c>
      <c r="D2" s="4">
        <f>考核费用!D167</f>
        <v>0</v>
      </c>
      <c r="E2" s="4">
        <f>考核费用!E167</f>
        <v>0</v>
      </c>
      <c r="F2" s="4">
        <f>考核费用!F167</f>
        <v>0</v>
      </c>
      <c r="G2" s="9">
        <f>考核费用!H167</f>
        <v>5759787.63</v>
      </c>
      <c r="H2" s="9">
        <f>考核费用!I167</f>
        <v>0</v>
      </c>
      <c r="I2" s="4">
        <f>考核费用!J167</f>
        <v>0</v>
      </c>
      <c r="J2" s="4">
        <f>考核费用!K167</f>
        <v>0</v>
      </c>
      <c r="K2" s="4">
        <f>考核费用!L167</f>
        <v>0</v>
      </c>
      <c r="L2" s="9">
        <f>考核费用!M167</f>
        <v>0</v>
      </c>
      <c r="M2" s="4">
        <f>考核费用!N167</f>
        <v>0</v>
      </c>
      <c r="N2" s="4">
        <f>考核费用!O167</f>
        <v>0</v>
      </c>
      <c r="O2" s="9">
        <f>考核费用!P167</f>
        <v>0</v>
      </c>
      <c r="P2" s="4">
        <f>考核费用!Q167</f>
        <v>0</v>
      </c>
      <c r="Q2" s="4">
        <f>考核费用!R167</f>
        <v>0</v>
      </c>
      <c r="R2" s="4">
        <f>考核费用!G167</f>
        <v>0</v>
      </c>
      <c r="S2" s="9">
        <f>考核费用!S167</f>
        <v>3236252</v>
      </c>
      <c r="T2" s="4">
        <f>考核费用!T167</f>
        <v>812400</v>
      </c>
      <c r="U2" s="4">
        <f>考核费用!U167</f>
        <v>0</v>
      </c>
      <c r="V2" s="4">
        <f>考核费用!V167</f>
        <v>1214952</v>
      </c>
      <c r="W2" s="4">
        <f>考核费用!W167</f>
        <v>1208900</v>
      </c>
      <c r="X2" s="4">
        <f>考核费用!X167</f>
        <v>0</v>
      </c>
      <c r="Y2" s="4">
        <f>考核费用!Y167</f>
        <v>0</v>
      </c>
    </row>
    <row r="3" ht="16.5" spans="1:25">
      <c r="A3" s="7"/>
      <c r="B3" s="10" t="s">
        <v>78</v>
      </c>
      <c r="C3" s="4">
        <f>考核费用!C168</f>
        <v>12217811.32</v>
      </c>
      <c r="D3" s="4">
        <f>考核费用!D168</f>
        <v>0</v>
      </c>
      <c r="E3" s="4">
        <f>考核费用!E168</f>
        <v>0</v>
      </c>
      <c r="F3" s="4">
        <f>考核费用!F168</f>
        <v>0</v>
      </c>
      <c r="G3" s="9">
        <f>考核费用!H168</f>
        <v>12217811.32</v>
      </c>
      <c r="H3" s="9">
        <f>考核费用!I168</f>
        <v>0</v>
      </c>
      <c r="I3" s="4">
        <f>考核费用!J168</f>
        <v>0</v>
      </c>
      <c r="J3" s="4">
        <f>考核费用!K168</f>
        <v>0</v>
      </c>
      <c r="K3" s="4">
        <f>考核费用!L168</f>
        <v>0</v>
      </c>
      <c r="L3" s="9">
        <f>考核费用!M168</f>
        <v>0</v>
      </c>
      <c r="M3" s="4">
        <f>考核费用!N168</f>
        <v>0</v>
      </c>
      <c r="N3" s="4">
        <f>考核费用!O168</f>
        <v>0</v>
      </c>
      <c r="O3" s="9">
        <f>考核费用!P168</f>
        <v>0</v>
      </c>
      <c r="P3" s="4">
        <f>考核费用!Q168</f>
        <v>0</v>
      </c>
      <c r="Q3" s="4">
        <f>考核费用!R168</f>
        <v>0</v>
      </c>
      <c r="R3" s="4">
        <f>考核费用!G168</f>
        <v>0</v>
      </c>
      <c r="S3" s="9">
        <f>考核费用!S168</f>
        <v>0</v>
      </c>
      <c r="T3" s="4">
        <f>考核费用!T168</f>
        <v>0</v>
      </c>
      <c r="U3" s="4">
        <f>考核费用!U168</f>
        <v>0</v>
      </c>
      <c r="V3" s="4">
        <f>考核费用!V168</f>
        <v>0</v>
      </c>
      <c r="W3" s="4">
        <f>考核费用!W168</f>
        <v>0</v>
      </c>
      <c r="X3" s="4">
        <f>考核费用!X168</f>
        <v>0</v>
      </c>
      <c r="Y3" s="4">
        <f>考核费用!Y168</f>
        <v>0</v>
      </c>
    </row>
    <row r="4" ht="16.5" spans="1:25">
      <c r="A4" s="7"/>
      <c r="B4" s="10" t="s">
        <v>79</v>
      </c>
      <c r="C4" s="4">
        <f>考核费用!C169</f>
        <v>121009.71</v>
      </c>
      <c r="D4" s="4">
        <f>考核费用!D169</f>
        <v>0</v>
      </c>
      <c r="E4" s="4">
        <f>考核费用!E169</f>
        <v>0</v>
      </c>
      <c r="F4" s="4">
        <f>考核费用!F169</f>
        <v>0</v>
      </c>
      <c r="G4" s="9">
        <f>考核费用!H169</f>
        <v>0</v>
      </c>
      <c r="H4" s="9">
        <f>考核费用!I169</f>
        <v>0</v>
      </c>
      <c r="I4" s="4">
        <f>考核费用!J169</f>
        <v>0</v>
      </c>
      <c r="J4" s="4">
        <f>考核费用!K169</f>
        <v>0</v>
      </c>
      <c r="K4" s="4">
        <f>考核费用!L169</f>
        <v>0</v>
      </c>
      <c r="L4" s="9">
        <f>考核费用!M169</f>
        <v>0</v>
      </c>
      <c r="M4" s="4">
        <f>考核费用!N169</f>
        <v>0</v>
      </c>
      <c r="N4" s="4">
        <f>考核费用!O169</f>
        <v>0</v>
      </c>
      <c r="O4" s="9">
        <f>考核费用!P169</f>
        <v>0</v>
      </c>
      <c r="P4" s="4">
        <f>考核费用!Q169</f>
        <v>0</v>
      </c>
      <c r="Q4" s="4">
        <f>考核费用!R169</f>
        <v>0</v>
      </c>
      <c r="R4" s="4">
        <f>考核费用!G169</f>
        <v>0</v>
      </c>
      <c r="S4" s="9">
        <f>考核费用!S169</f>
        <v>121009.71</v>
      </c>
      <c r="T4" s="4">
        <f>考核费用!T169</f>
        <v>121009.71</v>
      </c>
      <c r="U4" s="4">
        <f>考核费用!U169</f>
        <v>0</v>
      </c>
      <c r="V4" s="4">
        <f>考核费用!V169</f>
        <v>0</v>
      </c>
      <c r="W4" s="4">
        <f>考核费用!W169</f>
        <v>0</v>
      </c>
      <c r="X4" s="4">
        <f>考核费用!X169</f>
        <v>0</v>
      </c>
      <c r="Y4" s="4">
        <f>考核费用!Y169</f>
        <v>0</v>
      </c>
    </row>
    <row r="5" ht="16.5" spans="1:25">
      <c r="A5" s="7"/>
      <c r="B5" s="10" t="s">
        <v>80</v>
      </c>
      <c r="C5" s="4">
        <f>考核费用!C170</f>
        <v>2623140.23</v>
      </c>
      <c r="D5" s="4">
        <f>考核费用!D170</f>
        <v>1039329.69992012</v>
      </c>
      <c r="E5" s="4">
        <f>考核费用!E170</f>
        <v>1264.88</v>
      </c>
      <c r="F5" s="4">
        <f>考核费用!F170</f>
        <v>52405.51</v>
      </c>
      <c r="G5" s="9">
        <f>考核费用!H170</f>
        <v>801669.67007988</v>
      </c>
      <c r="H5" s="9">
        <f>考核费用!I170</f>
        <v>76348.51</v>
      </c>
      <c r="I5" s="4">
        <f>考核费用!J170</f>
        <v>18471.79</v>
      </c>
      <c r="J5" s="4">
        <f>考核费用!K170</f>
        <v>28505.49</v>
      </c>
      <c r="K5" s="4">
        <f>考核费用!L170</f>
        <v>29371.23</v>
      </c>
      <c r="L5" s="9">
        <f>考核费用!M170</f>
        <v>36854.39</v>
      </c>
      <c r="M5" s="4">
        <f>考核费用!N170</f>
        <v>0</v>
      </c>
      <c r="N5" s="4">
        <f>考核费用!O170</f>
        <v>36854.39</v>
      </c>
      <c r="O5" s="9">
        <f>考核费用!P170</f>
        <v>24841.29</v>
      </c>
      <c r="P5" s="4">
        <f>考核费用!Q170</f>
        <v>14175.31</v>
      </c>
      <c r="Q5" s="4">
        <f>考核费用!R170</f>
        <v>10665.98</v>
      </c>
      <c r="R5" s="4">
        <f>考核费用!G170</f>
        <v>6869.93</v>
      </c>
      <c r="S5" s="9">
        <f>考核费用!S170</f>
        <v>583556.35</v>
      </c>
      <c r="T5" s="4">
        <f>考核费用!T170</f>
        <v>310282.32</v>
      </c>
      <c r="U5" s="4">
        <f>考核费用!U170</f>
        <v>57115.96</v>
      </c>
      <c r="V5" s="4">
        <f>考核费用!V170</f>
        <v>114485.69</v>
      </c>
      <c r="W5" s="4">
        <f>考核费用!W170</f>
        <v>69601.54</v>
      </c>
      <c r="X5" s="4">
        <f>考核费用!X170</f>
        <v>5669.59</v>
      </c>
      <c r="Y5" s="4">
        <f>考核费用!Y170</f>
        <v>26401.25</v>
      </c>
    </row>
    <row r="6" ht="16.5" spans="1:25">
      <c r="A6" s="7"/>
      <c r="B6" s="10" t="s">
        <v>81</v>
      </c>
      <c r="C6" s="4">
        <f>考核费用!C171</f>
        <v>0</v>
      </c>
      <c r="D6" s="4">
        <f>考核费用!D171</f>
        <v>0</v>
      </c>
      <c r="E6" s="4">
        <f>考核费用!E171</f>
        <v>0</v>
      </c>
      <c r="F6" s="4">
        <f>考核费用!F171</f>
        <v>0</v>
      </c>
      <c r="G6" s="9">
        <f>考核费用!H171</f>
        <v>0</v>
      </c>
      <c r="H6" s="9">
        <f>考核费用!I171</f>
        <v>0</v>
      </c>
      <c r="I6" s="4">
        <f>考核费用!J171</f>
        <v>0</v>
      </c>
      <c r="J6" s="4">
        <f>考核费用!K171</f>
        <v>0</v>
      </c>
      <c r="K6" s="4">
        <f>考核费用!L171</f>
        <v>0</v>
      </c>
      <c r="L6" s="9">
        <f>考核费用!M171</f>
        <v>0</v>
      </c>
      <c r="M6" s="4">
        <f>考核费用!N171</f>
        <v>0</v>
      </c>
      <c r="N6" s="4">
        <f>考核费用!O171</f>
        <v>0</v>
      </c>
      <c r="O6" s="9">
        <f>考核费用!P171</f>
        <v>0</v>
      </c>
      <c r="P6" s="4">
        <f>考核费用!Q171</f>
        <v>0</v>
      </c>
      <c r="Q6" s="4">
        <f>考核费用!R171</f>
        <v>0</v>
      </c>
      <c r="R6" s="4">
        <f>考核费用!G171</f>
        <v>0</v>
      </c>
      <c r="S6" s="9">
        <f>考核费用!S171</f>
        <v>0</v>
      </c>
      <c r="T6" s="4">
        <f>考核费用!T171</f>
        <v>0</v>
      </c>
      <c r="U6" s="4">
        <f>考核费用!U171</f>
        <v>0</v>
      </c>
      <c r="V6" s="4">
        <f>考核费用!V171</f>
        <v>0</v>
      </c>
      <c r="W6" s="4">
        <f>考核费用!W171</f>
        <v>0</v>
      </c>
      <c r="X6" s="4">
        <f>考核费用!X171</f>
        <v>0</v>
      </c>
      <c r="Y6" s="4">
        <f>考核费用!Y171</f>
        <v>0</v>
      </c>
    </row>
    <row r="7" ht="16.5" spans="1:25">
      <c r="A7" s="7"/>
      <c r="B7" s="10" t="s">
        <v>82</v>
      </c>
      <c r="C7" s="4">
        <f>考核费用!C172</f>
        <v>1708391.44</v>
      </c>
      <c r="D7" s="4">
        <f>考核费用!D172</f>
        <v>15099.19</v>
      </c>
      <c r="E7" s="4">
        <f>考核费用!E172</f>
        <v>-239445.25</v>
      </c>
      <c r="F7" s="4">
        <f>考核费用!F172</f>
        <v>722.86</v>
      </c>
      <c r="G7" s="9">
        <f>考核费用!H172</f>
        <v>1154892.99</v>
      </c>
      <c r="H7" s="9">
        <f>考核费用!I172</f>
        <v>162096.26</v>
      </c>
      <c r="I7" s="4">
        <f>考核费用!J172</f>
        <v>39112.83</v>
      </c>
      <c r="J7" s="4">
        <f>考核费用!K172</f>
        <v>120223.8</v>
      </c>
      <c r="K7" s="4">
        <f>考核费用!L172</f>
        <v>2759.63</v>
      </c>
      <c r="L7" s="9">
        <f>考核费用!M172</f>
        <v>453551.71</v>
      </c>
      <c r="M7" s="4">
        <f>考核费用!N172</f>
        <v>452433.93</v>
      </c>
      <c r="N7" s="4">
        <f>考核费用!O172</f>
        <v>1117.78</v>
      </c>
      <c r="O7" s="9">
        <f>考核费用!P172</f>
        <v>47237.16</v>
      </c>
      <c r="P7" s="4">
        <f>考核费用!Q172</f>
        <v>-7447.52</v>
      </c>
      <c r="Q7" s="4">
        <f>考核费用!R172</f>
        <v>54684.68</v>
      </c>
      <c r="R7" s="4">
        <f>考核费用!G172</f>
        <v>-1.14</v>
      </c>
      <c r="S7" s="9">
        <f>考核费用!S172</f>
        <v>114237.66</v>
      </c>
      <c r="T7" s="4">
        <f>考核费用!T172</f>
        <v>37306.92</v>
      </c>
      <c r="U7" s="4">
        <f>考核费用!U172</f>
        <v>5540.23</v>
      </c>
      <c r="V7" s="4">
        <f>考核费用!V172</f>
        <v>38015.64</v>
      </c>
      <c r="W7" s="4">
        <f>考核费用!W172</f>
        <v>33374.87</v>
      </c>
      <c r="X7" s="4">
        <f>考核费用!X172</f>
        <v>0</v>
      </c>
      <c r="Y7" s="4">
        <f>考核费用!Y172</f>
        <v>0</v>
      </c>
    </row>
    <row r="8" ht="16.5" spans="1:25">
      <c r="A8" s="7"/>
      <c r="B8" s="11" t="s">
        <v>83</v>
      </c>
      <c r="C8" s="4">
        <f>考核费用!C173</f>
        <v>4120000</v>
      </c>
      <c r="D8" s="4">
        <f>考核费用!D173</f>
        <v>0</v>
      </c>
      <c r="E8" s="4">
        <f>考核费用!E173</f>
        <v>4120000</v>
      </c>
      <c r="F8" s="4">
        <f>考核费用!F173</f>
        <v>0</v>
      </c>
      <c r="G8" s="9">
        <f>考核费用!H173</f>
        <v>0</v>
      </c>
      <c r="H8" s="9">
        <f>考核费用!I173</f>
        <v>0</v>
      </c>
      <c r="I8" s="4">
        <f>考核费用!J173</f>
        <v>0</v>
      </c>
      <c r="J8" s="4">
        <f>考核费用!K173</f>
        <v>0</v>
      </c>
      <c r="K8" s="4">
        <f>考核费用!L173</f>
        <v>0</v>
      </c>
      <c r="L8" s="9">
        <f>考核费用!M173</f>
        <v>0</v>
      </c>
      <c r="M8" s="4">
        <f>考核费用!N173</f>
        <v>0</v>
      </c>
      <c r="N8" s="4">
        <f>考核费用!O173</f>
        <v>0</v>
      </c>
      <c r="O8" s="9">
        <f>考核费用!P173</f>
        <v>0</v>
      </c>
      <c r="P8" s="4">
        <f>考核费用!Q173</f>
        <v>0</v>
      </c>
      <c r="Q8" s="4">
        <f>考核费用!R173</f>
        <v>0</v>
      </c>
      <c r="R8" s="4">
        <f>考核费用!G173</f>
        <v>0</v>
      </c>
      <c r="S8" s="9">
        <f>考核费用!S173</f>
        <v>0</v>
      </c>
      <c r="T8" s="4">
        <f>考核费用!T173</f>
        <v>0</v>
      </c>
      <c r="U8" s="4">
        <f>考核费用!U173</f>
        <v>0</v>
      </c>
      <c r="V8" s="4">
        <f>考核费用!V173</f>
        <v>0</v>
      </c>
      <c r="W8" s="4">
        <f>考核费用!W173</f>
        <v>0</v>
      </c>
      <c r="X8" s="4">
        <f>考核费用!X173</f>
        <v>0</v>
      </c>
      <c r="Y8" s="4">
        <f>考核费用!Y173</f>
        <v>0</v>
      </c>
    </row>
    <row r="9" ht="16.5" spans="1:25">
      <c r="A9" s="7"/>
      <c r="B9" s="10" t="s">
        <v>84</v>
      </c>
      <c r="C9" s="4">
        <f>考核费用!C174</f>
        <v>0</v>
      </c>
      <c r="D9" s="4">
        <f>考核费用!D174</f>
        <v>0</v>
      </c>
      <c r="E9" s="4">
        <f>考核费用!E174</f>
        <v>0</v>
      </c>
      <c r="F9" s="4">
        <f>考核费用!F174</f>
        <v>0</v>
      </c>
      <c r="G9" s="9">
        <f>考核费用!H174</f>
        <v>0</v>
      </c>
      <c r="H9" s="9">
        <f>考核费用!I174</f>
        <v>0</v>
      </c>
      <c r="I9" s="4">
        <f>考核费用!J174</f>
        <v>0</v>
      </c>
      <c r="J9" s="4">
        <f>考核费用!K174</f>
        <v>0</v>
      </c>
      <c r="K9" s="4">
        <f>考核费用!L174</f>
        <v>0</v>
      </c>
      <c r="L9" s="9">
        <f>考核费用!M174</f>
        <v>0</v>
      </c>
      <c r="M9" s="4">
        <f>考核费用!N174</f>
        <v>0</v>
      </c>
      <c r="N9" s="4">
        <f>考核费用!O174</f>
        <v>0</v>
      </c>
      <c r="O9" s="9">
        <f>考核费用!P174</f>
        <v>0</v>
      </c>
      <c r="P9" s="4">
        <f>考核费用!Q174</f>
        <v>0</v>
      </c>
      <c r="Q9" s="4">
        <f>考核费用!R174</f>
        <v>0</v>
      </c>
      <c r="R9" s="4">
        <f>考核费用!G174</f>
        <v>0</v>
      </c>
      <c r="S9" s="9">
        <f>考核费用!S174</f>
        <v>0</v>
      </c>
      <c r="T9" s="4">
        <f>考核费用!T174</f>
        <v>0</v>
      </c>
      <c r="U9" s="4">
        <f>考核费用!U174</f>
        <v>0</v>
      </c>
      <c r="V9" s="4">
        <f>考核费用!V174</f>
        <v>0</v>
      </c>
      <c r="W9" s="4">
        <f>考核费用!W174</f>
        <v>0</v>
      </c>
      <c r="X9" s="4">
        <f>考核费用!X174</f>
        <v>0</v>
      </c>
      <c r="Y9" s="4">
        <f>考核费用!Y174</f>
        <v>0</v>
      </c>
    </row>
    <row r="10" ht="16.5" spans="1:25">
      <c r="A10" s="7"/>
      <c r="B10" s="10" t="s">
        <v>85</v>
      </c>
      <c r="C10" s="4">
        <f>考核费用!C175</f>
        <v>0</v>
      </c>
      <c r="D10" s="4">
        <f>考核费用!D175</f>
        <v>0</v>
      </c>
      <c r="E10" s="4">
        <f>考核费用!E175</f>
        <v>0</v>
      </c>
      <c r="F10" s="4">
        <f>考核费用!F175</f>
        <v>0</v>
      </c>
      <c r="G10" s="9">
        <f>考核费用!H175</f>
        <v>0</v>
      </c>
      <c r="H10" s="9">
        <f>考核费用!I175</f>
        <v>0</v>
      </c>
      <c r="I10" s="4">
        <f>考核费用!J175</f>
        <v>0</v>
      </c>
      <c r="J10" s="4">
        <f>考核费用!K175</f>
        <v>0</v>
      </c>
      <c r="K10" s="4">
        <f>考核费用!L175</f>
        <v>0</v>
      </c>
      <c r="L10" s="9">
        <f>考核费用!M175</f>
        <v>0</v>
      </c>
      <c r="M10" s="4">
        <f>考核费用!N175</f>
        <v>0</v>
      </c>
      <c r="N10" s="4">
        <f>考核费用!O175</f>
        <v>0</v>
      </c>
      <c r="O10" s="9">
        <f>考核费用!P175</f>
        <v>0</v>
      </c>
      <c r="P10" s="4">
        <f>考核费用!Q175</f>
        <v>0</v>
      </c>
      <c r="Q10" s="4">
        <f>考核费用!R175</f>
        <v>0</v>
      </c>
      <c r="R10" s="4">
        <f>考核费用!G175</f>
        <v>0</v>
      </c>
      <c r="S10" s="9">
        <f>考核费用!S175</f>
        <v>0</v>
      </c>
      <c r="T10" s="4">
        <f>考核费用!T175</f>
        <v>0</v>
      </c>
      <c r="U10" s="4">
        <f>考核费用!U175</f>
        <v>0</v>
      </c>
      <c r="V10" s="4">
        <f>考核费用!V175</f>
        <v>0</v>
      </c>
      <c r="W10" s="4">
        <f>考核费用!W175</f>
        <v>0</v>
      </c>
      <c r="X10" s="4">
        <f>考核费用!X175</f>
        <v>0</v>
      </c>
      <c r="Y10" s="4">
        <f>考核费用!Y175</f>
        <v>0</v>
      </c>
    </row>
    <row r="11" ht="33" spans="1:25">
      <c r="A11" s="7"/>
      <c r="B11" s="12" t="s">
        <v>86</v>
      </c>
      <c r="C11" s="4">
        <f>考核费用!C176</f>
        <v>0</v>
      </c>
      <c r="D11" s="4">
        <f>考核费用!D176</f>
        <v>0</v>
      </c>
      <c r="E11" s="4">
        <f>考核费用!E176</f>
        <v>0</v>
      </c>
      <c r="F11" s="4">
        <f>考核费用!F176</f>
        <v>0</v>
      </c>
      <c r="G11" s="9">
        <f>考核费用!H176</f>
        <v>0</v>
      </c>
      <c r="H11" s="9">
        <f>考核费用!I176</f>
        <v>0</v>
      </c>
      <c r="I11" s="4">
        <f>考核费用!J176</f>
        <v>0</v>
      </c>
      <c r="J11" s="4">
        <f>考核费用!K176</f>
        <v>0</v>
      </c>
      <c r="K11" s="4">
        <f>考核费用!L176</f>
        <v>0</v>
      </c>
      <c r="L11" s="9">
        <f>考核费用!M176</f>
        <v>0</v>
      </c>
      <c r="M11" s="4">
        <f>考核费用!N176</f>
        <v>0</v>
      </c>
      <c r="N11" s="4">
        <f>考核费用!O176</f>
        <v>0</v>
      </c>
      <c r="O11" s="9">
        <f>考核费用!P176</f>
        <v>0</v>
      </c>
      <c r="P11" s="4">
        <f>考核费用!Q176</f>
        <v>0</v>
      </c>
      <c r="Q11" s="4">
        <f>考核费用!R176</f>
        <v>0</v>
      </c>
      <c r="R11" s="4">
        <f>考核费用!G176</f>
        <v>0</v>
      </c>
      <c r="S11" s="9">
        <f>考核费用!S176</f>
        <v>0</v>
      </c>
      <c r="T11" s="4">
        <f>考核费用!T176</f>
        <v>0</v>
      </c>
      <c r="U11" s="4">
        <f>考核费用!U176</f>
        <v>0</v>
      </c>
      <c r="V11" s="4">
        <f>考核费用!V176</f>
        <v>0</v>
      </c>
      <c r="W11" s="4">
        <f>考核费用!W176</f>
        <v>0</v>
      </c>
      <c r="X11" s="4">
        <f>考核费用!X176</f>
        <v>0</v>
      </c>
      <c r="Y11" s="4">
        <f>考核费用!Y176</f>
        <v>0</v>
      </c>
    </row>
    <row r="12" ht="16.5" spans="1:25">
      <c r="A12" s="7"/>
      <c r="B12" s="12" t="s">
        <v>87</v>
      </c>
      <c r="C12" s="4">
        <f>考核费用!C177</f>
        <v>0</v>
      </c>
      <c r="D12" s="4">
        <f>考核费用!D177</f>
        <v>0</v>
      </c>
      <c r="E12" s="4">
        <f>考核费用!E177</f>
        <v>0</v>
      </c>
      <c r="F12" s="4">
        <f>考核费用!F177</f>
        <v>0</v>
      </c>
      <c r="G12" s="9">
        <f>考核费用!H177</f>
        <v>0</v>
      </c>
      <c r="H12" s="9">
        <f>考核费用!I177</f>
        <v>0</v>
      </c>
      <c r="I12" s="4">
        <f>考核费用!J177</f>
        <v>0</v>
      </c>
      <c r="J12" s="4">
        <f>考核费用!K177</f>
        <v>0</v>
      </c>
      <c r="K12" s="4">
        <f>考核费用!L177</f>
        <v>0</v>
      </c>
      <c r="L12" s="9">
        <f>考核费用!M177</f>
        <v>0</v>
      </c>
      <c r="M12" s="4">
        <f>考核费用!N177</f>
        <v>0</v>
      </c>
      <c r="N12" s="4">
        <f>考核费用!O177</f>
        <v>0</v>
      </c>
      <c r="O12" s="9">
        <f>考核费用!P177</f>
        <v>0</v>
      </c>
      <c r="P12" s="4">
        <f>考核费用!Q177</f>
        <v>0</v>
      </c>
      <c r="Q12" s="4">
        <f>考核费用!R177</f>
        <v>0</v>
      </c>
      <c r="R12" s="4">
        <f>考核费用!G177</f>
        <v>0</v>
      </c>
      <c r="S12" s="9">
        <f>考核费用!S177</f>
        <v>0</v>
      </c>
      <c r="T12" s="4">
        <f>考核费用!T177</f>
        <v>0</v>
      </c>
      <c r="U12" s="4">
        <f>考核费用!U177</f>
        <v>0</v>
      </c>
      <c r="V12" s="4">
        <f>考核费用!V177</f>
        <v>0</v>
      </c>
      <c r="W12" s="4">
        <f>考核费用!W177</f>
        <v>0</v>
      </c>
      <c r="X12" s="4">
        <f>考核费用!X177</f>
        <v>0</v>
      </c>
      <c r="Y12" s="4">
        <f>考核费用!Y177</f>
        <v>0</v>
      </c>
    </row>
    <row r="13" ht="33" spans="1:25">
      <c r="A13" s="7"/>
      <c r="B13" s="12" t="s">
        <v>88</v>
      </c>
      <c r="C13" s="4">
        <f>考核费用!C178</f>
        <v>0</v>
      </c>
      <c r="D13" s="4">
        <f>考核费用!D178</f>
        <v>0</v>
      </c>
      <c r="E13" s="4">
        <f>考核费用!E178</f>
        <v>0</v>
      </c>
      <c r="F13" s="4">
        <f>考核费用!F178</f>
        <v>0</v>
      </c>
      <c r="G13" s="9">
        <f>考核费用!H178</f>
        <v>0</v>
      </c>
      <c r="H13" s="9">
        <f>考核费用!I178</f>
        <v>0</v>
      </c>
      <c r="I13" s="4">
        <f>考核费用!J178</f>
        <v>0</v>
      </c>
      <c r="J13" s="4">
        <f>考核费用!K178</f>
        <v>0</v>
      </c>
      <c r="K13" s="4">
        <f>考核费用!L178</f>
        <v>0</v>
      </c>
      <c r="L13" s="9">
        <f>考核费用!M178</f>
        <v>0</v>
      </c>
      <c r="M13" s="4">
        <f>考核费用!N178</f>
        <v>0</v>
      </c>
      <c r="N13" s="4">
        <f>考核费用!O178</f>
        <v>0</v>
      </c>
      <c r="O13" s="9">
        <f>考核费用!P178</f>
        <v>0</v>
      </c>
      <c r="P13" s="4">
        <f>考核费用!Q178</f>
        <v>0</v>
      </c>
      <c r="Q13" s="4">
        <f>考核费用!R178</f>
        <v>0</v>
      </c>
      <c r="R13" s="4">
        <f>考核费用!G178</f>
        <v>0</v>
      </c>
      <c r="S13" s="9">
        <f>考核费用!S178</f>
        <v>0</v>
      </c>
      <c r="T13" s="4">
        <f>考核费用!T178</f>
        <v>0</v>
      </c>
      <c r="U13" s="4">
        <f>考核费用!U178</f>
        <v>0</v>
      </c>
      <c r="V13" s="4">
        <f>考核费用!V178</f>
        <v>0</v>
      </c>
      <c r="W13" s="4">
        <f>考核费用!W178</f>
        <v>0</v>
      </c>
      <c r="X13" s="4">
        <f>考核费用!X178</f>
        <v>0</v>
      </c>
      <c r="Y13" s="4">
        <f>考核费用!Y178</f>
        <v>0</v>
      </c>
    </row>
    <row r="14" ht="33" spans="1:25">
      <c r="A14" s="7"/>
      <c r="B14" s="12" t="s">
        <v>89</v>
      </c>
      <c r="C14" s="4">
        <f>考核费用!C179</f>
        <v>0</v>
      </c>
      <c r="D14" s="4">
        <f>考核费用!D179</f>
        <v>0</v>
      </c>
      <c r="E14" s="4">
        <f>考核费用!E179</f>
        <v>0</v>
      </c>
      <c r="F14" s="4">
        <f>考核费用!F179</f>
        <v>0</v>
      </c>
      <c r="G14" s="9">
        <f>考核费用!H179</f>
        <v>0</v>
      </c>
      <c r="H14" s="9">
        <f>考核费用!I179</f>
        <v>0</v>
      </c>
      <c r="I14" s="4">
        <f>考核费用!J179</f>
        <v>0</v>
      </c>
      <c r="J14" s="4">
        <f>考核费用!K179</f>
        <v>0</v>
      </c>
      <c r="K14" s="4">
        <f>考核费用!L179</f>
        <v>0</v>
      </c>
      <c r="L14" s="9">
        <f>考核费用!M179</f>
        <v>0</v>
      </c>
      <c r="M14" s="4">
        <f>考核费用!N179</f>
        <v>0</v>
      </c>
      <c r="N14" s="4">
        <f>考核费用!O179</f>
        <v>0</v>
      </c>
      <c r="O14" s="9">
        <f>考核费用!P179</f>
        <v>0</v>
      </c>
      <c r="P14" s="4">
        <f>考核费用!Q179</f>
        <v>0</v>
      </c>
      <c r="Q14" s="4">
        <f>考核费用!R179</f>
        <v>0</v>
      </c>
      <c r="R14" s="4">
        <f>考核费用!G179</f>
        <v>0</v>
      </c>
      <c r="S14" s="9">
        <f>考核费用!S179</f>
        <v>0</v>
      </c>
      <c r="T14" s="4">
        <f>考核费用!T179</f>
        <v>0</v>
      </c>
      <c r="U14" s="4">
        <f>考核费用!U179</f>
        <v>0</v>
      </c>
      <c r="V14" s="4">
        <f>考核费用!V179</f>
        <v>0</v>
      </c>
      <c r="W14" s="4">
        <f>考核费用!W179</f>
        <v>0</v>
      </c>
      <c r="X14" s="4">
        <f>考核费用!X179</f>
        <v>0</v>
      </c>
      <c r="Y14" s="4">
        <f>考核费用!Y179</f>
        <v>0</v>
      </c>
    </row>
    <row r="15" ht="16.5" spans="1:25">
      <c r="A15" s="7"/>
      <c r="B15" s="12" t="s">
        <v>90</v>
      </c>
      <c r="C15" s="4">
        <f>考核费用!C180</f>
        <v>0</v>
      </c>
      <c r="D15" s="4">
        <f>考核费用!D180</f>
        <v>0</v>
      </c>
      <c r="E15" s="4">
        <f>考核费用!E180</f>
        <v>0</v>
      </c>
      <c r="F15" s="4">
        <f>考核费用!F180</f>
        <v>0</v>
      </c>
      <c r="G15" s="9">
        <f>考核费用!H180</f>
        <v>0</v>
      </c>
      <c r="H15" s="9">
        <f>考核费用!I180</f>
        <v>0</v>
      </c>
      <c r="I15" s="4">
        <f>考核费用!J180</f>
        <v>0</v>
      </c>
      <c r="J15" s="4">
        <f>考核费用!K180</f>
        <v>0</v>
      </c>
      <c r="K15" s="4">
        <f>考核费用!L180</f>
        <v>0</v>
      </c>
      <c r="L15" s="9">
        <f>考核费用!M180</f>
        <v>0</v>
      </c>
      <c r="M15" s="4">
        <f>考核费用!N180</f>
        <v>0</v>
      </c>
      <c r="N15" s="4">
        <f>考核费用!O180</f>
        <v>0</v>
      </c>
      <c r="O15" s="9">
        <f>考核费用!P180</f>
        <v>0</v>
      </c>
      <c r="P15" s="4">
        <f>考核费用!Q180</f>
        <v>0</v>
      </c>
      <c r="Q15" s="4">
        <f>考核费用!R180</f>
        <v>0</v>
      </c>
      <c r="R15" s="4">
        <f>考核费用!G180</f>
        <v>0</v>
      </c>
      <c r="S15" s="9">
        <f>考核费用!S180</f>
        <v>0</v>
      </c>
      <c r="T15" s="4">
        <f>考核费用!T180</f>
        <v>0</v>
      </c>
      <c r="U15" s="4">
        <f>考核费用!U180</f>
        <v>0</v>
      </c>
      <c r="V15" s="4">
        <f>考核费用!V180</f>
        <v>0</v>
      </c>
      <c r="W15" s="4">
        <f>考核费用!W180</f>
        <v>0</v>
      </c>
      <c r="X15" s="4">
        <f>考核费用!X180</f>
        <v>0</v>
      </c>
      <c r="Y15" s="4">
        <f>考核费用!Y180</f>
        <v>0</v>
      </c>
    </row>
    <row r="16" ht="16.5" spans="1:25">
      <c r="A16" s="7"/>
      <c r="B16" s="12" t="s">
        <v>91</v>
      </c>
      <c r="C16" s="4">
        <f>考核费用!C181</f>
        <v>0</v>
      </c>
      <c r="D16" s="4">
        <f>考核费用!D181</f>
        <v>0</v>
      </c>
      <c r="E16" s="4">
        <f>考核费用!E181</f>
        <v>0</v>
      </c>
      <c r="F16" s="4">
        <f>考核费用!F181</f>
        <v>0</v>
      </c>
      <c r="G16" s="9">
        <f>考核费用!H181</f>
        <v>0</v>
      </c>
      <c r="H16" s="9">
        <f>考核费用!I181</f>
        <v>0</v>
      </c>
      <c r="I16" s="4">
        <f>考核费用!J181</f>
        <v>0</v>
      </c>
      <c r="J16" s="4">
        <f>考核费用!K181</f>
        <v>0</v>
      </c>
      <c r="K16" s="4">
        <f>考核费用!L181</f>
        <v>0</v>
      </c>
      <c r="L16" s="9">
        <f>考核费用!M181</f>
        <v>0</v>
      </c>
      <c r="M16" s="4">
        <f>考核费用!N181</f>
        <v>0</v>
      </c>
      <c r="N16" s="4">
        <f>考核费用!O181</f>
        <v>0</v>
      </c>
      <c r="O16" s="9">
        <f>考核费用!P181</f>
        <v>0</v>
      </c>
      <c r="P16" s="4">
        <f>考核费用!Q181</f>
        <v>0</v>
      </c>
      <c r="Q16" s="4">
        <f>考核费用!R181</f>
        <v>0</v>
      </c>
      <c r="R16" s="4">
        <f>考核费用!G181</f>
        <v>0</v>
      </c>
      <c r="S16" s="9">
        <f>考核费用!S181</f>
        <v>0</v>
      </c>
      <c r="T16" s="4">
        <f>考核费用!T181</f>
        <v>0</v>
      </c>
      <c r="U16" s="4">
        <f>考核费用!U181</f>
        <v>0</v>
      </c>
      <c r="V16" s="4">
        <f>考核费用!V181</f>
        <v>0</v>
      </c>
      <c r="W16" s="4">
        <f>考核费用!W181</f>
        <v>0</v>
      </c>
      <c r="X16" s="4">
        <f>考核费用!X181</f>
        <v>0</v>
      </c>
      <c r="Y16" s="4">
        <f>考核费用!Y181</f>
        <v>0</v>
      </c>
    </row>
    <row r="17" ht="16.5" spans="1:25">
      <c r="A17" s="7"/>
      <c r="B17" s="12" t="s">
        <v>92</v>
      </c>
      <c r="C17" s="4">
        <f>考核费用!C182</f>
        <v>0</v>
      </c>
      <c r="D17" s="4">
        <f>考核费用!D182</f>
        <v>0</v>
      </c>
      <c r="E17" s="4">
        <f>考核费用!E182</f>
        <v>0</v>
      </c>
      <c r="F17" s="4">
        <f>考核费用!F182</f>
        <v>0</v>
      </c>
      <c r="G17" s="9">
        <f>考核费用!H182</f>
        <v>0</v>
      </c>
      <c r="H17" s="9">
        <f>考核费用!I182</f>
        <v>0</v>
      </c>
      <c r="I17" s="4">
        <f>考核费用!J182</f>
        <v>0</v>
      </c>
      <c r="J17" s="4">
        <f>考核费用!K182</f>
        <v>0</v>
      </c>
      <c r="K17" s="4">
        <f>考核费用!L182</f>
        <v>0</v>
      </c>
      <c r="L17" s="9">
        <f>考核费用!M182</f>
        <v>0</v>
      </c>
      <c r="M17" s="4">
        <f>考核费用!N182</f>
        <v>0</v>
      </c>
      <c r="N17" s="4">
        <f>考核费用!O182</f>
        <v>0</v>
      </c>
      <c r="O17" s="9">
        <f>考核费用!P182</f>
        <v>0</v>
      </c>
      <c r="P17" s="4">
        <f>考核费用!Q182</f>
        <v>0</v>
      </c>
      <c r="Q17" s="4">
        <f>考核费用!R182</f>
        <v>0</v>
      </c>
      <c r="R17" s="4">
        <f>考核费用!G182</f>
        <v>0</v>
      </c>
      <c r="S17" s="9">
        <f>考核费用!S182</f>
        <v>0</v>
      </c>
      <c r="T17" s="4">
        <f>考核费用!T182</f>
        <v>0</v>
      </c>
      <c r="U17" s="4">
        <f>考核费用!U182</f>
        <v>0</v>
      </c>
      <c r="V17" s="4">
        <f>考核费用!V182</f>
        <v>0</v>
      </c>
      <c r="W17" s="4">
        <f>考核费用!W182</f>
        <v>0</v>
      </c>
      <c r="X17" s="4">
        <f>考核费用!X182</f>
        <v>0</v>
      </c>
      <c r="Y17" s="4">
        <f>考核费用!Y182</f>
        <v>0</v>
      </c>
    </row>
    <row r="18" ht="16.5" spans="1:25">
      <c r="A18" s="7"/>
      <c r="B18" s="12" t="s">
        <v>93</v>
      </c>
      <c r="C18" s="4">
        <f>考核费用!C183</f>
        <v>0</v>
      </c>
      <c r="D18" s="4">
        <f>考核费用!D183</f>
        <v>0</v>
      </c>
      <c r="E18" s="4">
        <f>考核费用!E183</f>
        <v>0</v>
      </c>
      <c r="F18" s="4">
        <f>考核费用!F183</f>
        <v>0</v>
      </c>
      <c r="G18" s="9">
        <f>考核费用!H183</f>
        <v>0</v>
      </c>
      <c r="H18" s="9">
        <f>考核费用!I183</f>
        <v>0</v>
      </c>
      <c r="I18" s="4">
        <f>考核费用!J183</f>
        <v>0</v>
      </c>
      <c r="J18" s="4">
        <f>考核费用!K183</f>
        <v>0</v>
      </c>
      <c r="K18" s="4">
        <f>考核费用!L183</f>
        <v>0</v>
      </c>
      <c r="L18" s="9">
        <f>考核费用!M183</f>
        <v>0</v>
      </c>
      <c r="M18" s="4">
        <f>考核费用!N183</f>
        <v>0</v>
      </c>
      <c r="N18" s="4">
        <f>考核费用!O183</f>
        <v>0</v>
      </c>
      <c r="O18" s="9">
        <f>考核费用!P183</f>
        <v>0</v>
      </c>
      <c r="P18" s="4">
        <f>考核费用!Q183</f>
        <v>0</v>
      </c>
      <c r="Q18" s="4">
        <f>考核费用!R183</f>
        <v>0</v>
      </c>
      <c r="R18" s="4">
        <f>考核费用!G183</f>
        <v>0</v>
      </c>
      <c r="S18" s="9">
        <f>考核费用!S183</f>
        <v>0</v>
      </c>
      <c r="T18" s="4">
        <f>考核费用!T183</f>
        <v>0</v>
      </c>
      <c r="U18" s="4">
        <f>考核费用!U183</f>
        <v>0</v>
      </c>
      <c r="V18" s="4">
        <f>考核费用!V183</f>
        <v>0</v>
      </c>
      <c r="W18" s="4">
        <f>考核费用!W183</f>
        <v>0</v>
      </c>
      <c r="X18" s="4">
        <f>考核费用!X183</f>
        <v>0</v>
      </c>
      <c r="Y18" s="4">
        <f>考核费用!Y183</f>
        <v>0</v>
      </c>
    </row>
    <row r="19" ht="16.5" spans="1:25">
      <c r="A19" s="7"/>
      <c r="B19" s="13" t="s">
        <v>94</v>
      </c>
      <c r="C19" s="4">
        <f>考核费用!C184</f>
        <v>0</v>
      </c>
      <c r="D19" s="4">
        <f>考核费用!D184</f>
        <v>0</v>
      </c>
      <c r="E19" s="4">
        <f>考核费用!E184</f>
        <v>0</v>
      </c>
      <c r="F19" s="4">
        <f>考核费用!F184</f>
        <v>0</v>
      </c>
      <c r="G19" s="9">
        <f>考核费用!H184</f>
        <v>0</v>
      </c>
      <c r="H19" s="9">
        <f>考核费用!I184</f>
        <v>0</v>
      </c>
      <c r="I19" s="4">
        <f>考核费用!J184</f>
        <v>0</v>
      </c>
      <c r="J19" s="4">
        <f>考核费用!K184</f>
        <v>0</v>
      </c>
      <c r="K19" s="4">
        <f>考核费用!L184</f>
        <v>0</v>
      </c>
      <c r="L19" s="9">
        <f>考核费用!M184</f>
        <v>0</v>
      </c>
      <c r="M19" s="4">
        <f>考核费用!N184</f>
        <v>0</v>
      </c>
      <c r="N19" s="4">
        <f>考核费用!O184</f>
        <v>0</v>
      </c>
      <c r="O19" s="9">
        <f>考核费用!P184</f>
        <v>0</v>
      </c>
      <c r="P19" s="4">
        <f>考核费用!Q184</f>
        <v>0</v>
      </c>
      <c r="Q19" s="4">
        <f>考核费用!R184</f>
        <v>0</v>
      </c>
      <c r="R19" s="4">
        <f>考核费用!G184</f>
        <v>0</v>
      </c>
      <c r="S19" s="9">
        <f>考核费用!S184</f>
        <v>0</v>
      </c>
      <c r="T19" s="4">
        <f>考核费用!T184</f>
        <v>0</v>
      </c>
      <c r="U19" s="4">
        <f>考核费用!U184</f>
        <v>0</v>
      </c>
      <c r="V19" s="4">
        <f>考核费用!V184</f>
        <v>0</v>
      </c>
      <c r="W19" s="4">
        <f>考核费用!W184</f>
        <v>0</v>
      </c>
      <c r="X19" s="4">
        <f>考核费用!X184</f>
        <v>0</v>
      </c>
      <c r="Y19" s="4">
        <f>考核费用!Y184</f>
        <v>0</v>
      </c>
    </row>
    <row r="20" ht="16.5" spans="1:25">
      <c r="A20" s="7"/>
      <c r="B20" s="13" t="s">
        <v>95</v>
      </c>
      <c r="C20" s="4">
        <f>考核费用!C185</f>
        <v>0</v>
      </c>
      <c r="D20" s="4">
        <f>考核费用!D185</f>
        <v>0</v>
      </c>
      <c r="E20" s="4">
        <f>考核费用!E185</f>
        <v>0</v>
      </c>
      <c r="F20" s="4">
        <f>考核费用!F185</f>
        <v>0</v>
      </c>
      <c r="G20" s="9">
        <f>考核费用!H185</f>
        <v>0</v>
      </c>
      <c r="H20" s="9">
        <f>考核费用!I185</f>
        <v>0</v>
      </c>
      <c r="I20" s="4">
        <f>考核费用!J185</f>
        <v>0</v>
      </c>
      <c r="J20" s="4">
        <f>考核费用!K185</f>
        <v>0</v>
      </c>
      <c r="K20" s="4">
        <f>考核费用!L185</f>
        <v>0</v>
      </c>
      <c r="L20" s="9">
        <f>考核费用!M185</f>
        <v>0</v>
      </c>
      <c r="M20" s="4">
        <f>考核费用!N185</f>
        <v>0</v>
      </c>
      <c r="N20" s="4">
        <f>考核费用!O185</f>
        <v>0</v>
      </c>
      <c r="O20" s="9">
        <f>考核费用!P185</f>
        <v>0</v>
      </c>
      <c r="P20" s="4">
        <f>考核费用!Q185</f>
        <v>0</v>
      </c>
      <c r="Q20" s="4">
        <f>考核费用!R185</f>
        <v>0</v>
      </c>
      <c r="R20" s="4">
        <f>考核费用!G185</f>
        <v>0</v>
      </c>
      <c r="S20" s="9">
        <f>考核费用!S185</f>
        <v>0</v>
      </c>
      <c r="T20" s="4">
        <f>考核费用!T185</f>
        <v>0</v>
      </c>
      <c r="U20" s="4">
        <f>考核费用!U185</f>
        <v>0</v>
      </c>
      <c r="V20" s="4">
        <f>考核费用!V185</f>
        <v>0</v>
      </c>
      <c r="W20" s="4">
        <f>考核费用!W185</f>
        <v>0</v>
      </c>
      <c r="X20" s="4">
        <f>考核费用!X185</f>
        <v>0</v>
      </c>
      <c r="Y20" s="4">
        <f>考核费用!Y185</f>
        <v>0</v>
      </c>
    </row>
    <row r="21" ht="16.5" spans="1:25">
      <c r="A21" s="7"/>
      <c r="B21" s="13" t="s">
        <v>96</v>
      </c>
      <c r="C21" s="4">
        <f>考核费用!C186</f>
        <v>16000</v>
      </c>
      <c r="D21" s="4">
        <f>考核费用!D186</f>
        <v>0</v>
      </c>
      <c r="E21" s="4">
        <f>考核费用!E186</f>
        <v>16000</v>
      </c>
      <c r="F21" s="4">
        <f>考核费用!F186</f>
        <v>0</v>
      </c>
      <c r="G21" s="9">
        <f>考核费用!H186</f>
        <v>0</v>
      </c>
      <c r="H21" s="9">
        <f>考核费用!I186</f>
        <v>0</v>
      </c>
      <c r="I21" s="4">
        <f>考核费用!J186</f>
        <v>0</v>
      </c>
      <c r="J21" s="4">
        <f>考核费用!K186</f>
        <v>0</v>
      </c>
      <c r="K21" s="4">
        <f>考核费用!L186</f>
        <v>0</v>
      </c>
      <c r="L21" s="9">
        <f>考核费用!M186</f>
        <v>0</v>
      </c>
      <c r="M21" s="4">
        <f>考核费用!N186</f>
        <v>0</v>
      </c>
      <c r="N21" s="4">
        <f>考核费用!O186</f>
        <v>0</v>
      </c>
      <c r="O21" s="9">
        <f>考核费用!P186</f>
        <v>0</v>
      </c>
      <c r="P21" s="4">
        <f>考核费用!Q186</f>
        <v>0</v>
      </c>
      <c r="Q21" s="4">
        <f>考核费用!R186</f>
        <v>0</v>
      </c>
      <c r="R21" s="4">
        <f>考核费用!G186</f>
        <v>0</v>
      </c>
      <c r="S21" s="9">
        <f>考核费用!S186</f>
        <v>0</v>
      </c>
      <c r="T21" s="4">
        <f>考核费用!T186</f>
        <v>0</v>
      </c>
      <c r="U21" s="4">
        <f>考核费用!U186</f>
        <v>0</v>
      </c>
      <c r="V21" s="4">
        <f>考核费用!V186</f>
        <v>0</v>
      </c>
      <c r="W21" s="4">
        <f>考核费用!W186</f>
        <v>0</v>
      </c>
      <c r="X21" s="4">
        <f>考核费用!X186</f>
        <v>0</v>
      </c>
      <c r="Y21" s="4">
        <f>考核费用!Y186</f>
        <v>0</v>
      </c>
    </row>
    <row r="22" ht="16.5" spans="1:25">
      <c r="A22" s="7"/>
      <c r="B22" s="14" t="s">
        <v>97</v>
      </c>
      <c r="C22" s="15">
        <f>考核费用!C187</f>
        <v>29802392.33</v>
      </c>
      <c r="D22" s="15">
        <f>考核费用!D187</f>
        <v>1054428.88992012</v>
      </c>
      <c r="E22" s="15">
        <f>考核费用!E187</f>
        <v>3897819.63</v>
      </c>
      <c r="F22" s="15">
        <f>考核费用!F187</f>
        <v>53128.37</v>
      </c>
      <c r="G22" s="9">
        <f>考核费用!H187</f>
        <v>19934161.6100799</v>
      </c>
      <c r="H22" s="9">
        <f>考核费用!I187</f>
        <v>238444.77</v>
      </c>
      <c r="I22" s="15">
        <f>考核费用!J187</f>
        <v>57584.62</v>
      </c>
      <c r="J22" s="15">
        <f>考核费用!K187</f>
        <v>148729.29</v>
      </c>
      <c r="K22" s="15">
        <f>考核费用!L187</f>
        <v>32130.86</v>
      </c>
      <c r="L22" s="9">
        <f>考核费用!M187</f>
        <v>490406.1</v>
      </c>
      <c r="M22" s="15">
        <f>考核费用!N187</f>
        <v>452433.93</v>
      </c>
      <c r="N22" s="15">
        <f>考核费用!O187</f>
        <v>37972.17</v>
      </c>
      <c r="O22" s="9">
        <f>考核费用!P187</f>
        <v>72078.45</v>
      </c>
      <c r="P22" s="15">
        <f>考核费用!Q187</f>
        <v>6727.79</v>
      </c>
      <c r="Q22" s="15">
        <f>考核费用!R187</f>
        <v>65350.66</v>
      </c>
      <c r="R22" s="15">
        <f>考核费用!G187</f>
        <v>6868.79</v>
      </c>
      <c r="S22" s="9">
        <f>考核费用!S187</f>
        <v>4055055.72</v>
      </c>
      <c r="T22" s="15">
        <f>考核费用!T187</f>
        <v>1280998.95</v>
      </c>
      <c r="U22" s="15">
        <f>考核费用!U187</f>
        <v>62656.19</v>
      </c>
      <c r="V22" s="15">
        <f>考核费用!V187</f>
        <v>1367453.33</v>
      </c>
      <c r="W22" s="15">
        <f>考核费用!W187</f>
        <v>1311876.41</v>
      </c>
      <c r="X22" s="15">
        <f>考核费用!X187</f>
        <v>5669.59</v>
      </c>
      <c r="Y22" s="15">
        <f>考核费用!Y187</f>
        <v>26401.25</v>
      </c>
    </row>
    <row r="23" ht="16.5" spans="1:25">
      <c r="A23" s="7" t="s">
        <v>98</v>
      </c>
      <c r="B23" s="16" t="s">
        <v>99</v>
      </c>
      <c r="C23" s="4">
        <f>考核费用!C188</f>
        <v>37114530.08</v>
      </c>
      <c r="D23" s="4">
        <f>考核费用!D188</f>
        <v>0</v>
      </c>
      <c r="E23" s="4">
        <f>考核费用!E188</f>
        <v>-2545995.22</v>
      </c>
      <c r="F23" s="4">
        <f>考核费用!F188</f>
        <v>596808.28</v>
      </c>
      <c r="G23" s="9">
        <f>考核费用!H188</f>
        <v>25806593.74</v>
      </c>
      <c r="H23" s="9">
        <f>考核费用!I188</f>
        <v>2291410.45</v>
      </c>
      <c r="I23" s="4">
        <f>考核费用!J188</f>
        <v>645964.78</v>
      </c>
      <c r="J23" s="4">
        <f>考核费用!K188</f>
        <v>751167.8</v>
      </c>
      <c r="K23" s="4">
        <f>考核费用!L188</f>
        <v>894277.87</v>
      </c>
      <c r="L23" s="9">
        <f>考核费用!M188</f>
        <v>1164520.55</v>
      </c>
      <c r="M23" s="4">
        <f>考核费用!N188</f>
        <v>887850.89</v>
      </c>
      <c r="N23" s="4">
        <f>考核费用!O188</f>
        <v>276669.66</v>
      </c>
      <c r="O23" s="9">
        <f>考核费用!P188</f>
        <v>1710247.76</v>
      </c>
      <c r="P23" s="4">
        <f>考核费用!Q188</f>
        <v>1239407.08</v>
      </c>
      <c r="Q23" s="4">
        <f>考核费用!R188</f>
        <v>470840.68</v>
      </c>
      <c r="R23" s="4">
        <f>考核费用!G188</f>
        <v>468606.02</v>
      </c>
      <c r="S23" s="9">
        <f>考核费用!S188</f>
        <v>7622338.5</v>
      </c>
      <c r="T23" s="4">
        <f>考核费用!T188</f>
        <v>2068568.99</v>
      </c>
      <c r="U23" s="4">
        <f>考核费用!U188</f>
        <v>2902615.33</v>
      </c>
      <c r="V23" s="4">
        <f>考核费用!V188</f>
        <v>794945.66</v>
      </c>
      <c r="W23" s="4">
        <f>考核费用!W188</f>
        <v>905276.19</v>
      </c>
      <c r="X23" s="4">
        <f>考核费用!X188</f>
        <v>308413.99</v>
      </c>
      <c r="Y23" s="4">
        <f>考核费用!Y188</f>
        <v>642518.34</v>
      </c>
    </row>
    <row r="24" ht="16.5" spans="1:25">
      <c r="A24" s="7"/>
      <c r="B24" s="13" t="s">
        <v>100</v>
      </c>
      <c r="C24" s="4">
        <f>考核费用!C189</f>
        <v>-337880</v>
      </c>
      <c r="D24" s="4">
        <f>考核费用!D189</f>
        <v>0</v>
      </c>
      <c r="E24" s="4">
        <f>考核费用!E189</f>
        <v>-337880</v>
      </c>
      <c r="F24" s="4">
        <f>考核费用!F189</f>
        <v>0</v>
      </c>
      <c r="G24" s="9">
        <f>考核费用!H189</f>
        <v>0</v>
      </c>
      <c r="H24" s="9">
        <f>考核费用!I189</f>
        <v>0</v>
      </c>
      <c r="I24" s="4">
        <f>考核费用!J189</f>
        <v>0</v>
      </c>
      <c r="J24" s="4">
        <f>考核费用!K189</f>
        <v>0</v>
      </c>
      <c r="K24" s="4">
        <f>考核费用!L189</f>
        <v>0</v>
      </c>
      <c r="L24" s="9">
        <f>考核费用!M189</f>
        <v>0</v>
      </c>
      <c r="M24" s="4">
        <f>考核费用!N189</f>
        <v>0</v>
      </c>
      <c r="N24" s="4">
        <f>考核费用!O189</f>
        <v>0</v>
      </c>
      <c r="O24" s="9">
        <f>考核费用!P189</f>
        <v>0</v>
      </c>
      <c r="P24" s="4">
        <f>考核费用!Q189</f>
        <v>0</v>
      </c>
      <c r="Q24" s="4">
        <f>考核费用!R189</f>
        <v>0</v>
      </c>
      <c r="R24" s="4">
        <f>考核费用!G189</f>
        <v>0</v>
      </c>
      <c r="S24" s="9">
        <f>考核费用!S189</f>
        <v>0</v>
      </c>
      <c r="T24" s="4">
        <f>考核费用!T189</f>
        <v>0</v>
      </c>
      <c r="U24" s="4">
        <f>考核费用!U189</f>
        <v>0</v>
      </c>
      <c r="V24" s="4">
        <f>考核费用!V189</f>
        <v>0</v>
      </c>
      <c r="W24" s="4">
        <f>考核费用!W189</f>
        <v>0</v>
      </c>
      <c r="X24" s="4">
        <f>考核费用!X189</f>
        <v>0</v>
      </c>
      <c r="Y24" s="4">
        <f>考核费用!Y189</f>
        <v>0</v>
      </c>
    </row>
    <row r="25" ht="16.5" spans="1:25">
      <c r="A25" s="7"/>
      <c r="B25" s="13" t="s">
        <v>101</v>
      </c>
      <c r="C25" s="4">
        <f>考核费用!C190</f>
        <v>3618283.1</v>
      </c>
      <c r="D25" s="4">
        <f>考核费用!D190</f>
        <v>0</v>
      </c>
      <c r="E25" s="4">
        <f>考核费用!E190</f>
        <v>600617</v>
      </c>
      <c r="F25" s="4">
        <f>考核费用!F190</f>
        <v>28190</v>
      </c>
      <c r="G25" s="9">
        <f>考核费用!H190</f>
        <v>1332509.53</v>
      </c>
      <c r="H25" s="9">
        <f>考核费用!I190</f>
        <v>117731.9</v>
      </c>
      <c r="I25" s="4">
        <f>考核费用!J190</f>
        <v>31000</v>
      </c>
      <c r="J25" s="4">
        <f>考核费用!K190</f>
        <v>33562.93</v>
      </c>
      <c r="K25" s="4">
        <f>考核费用!L190</f>
        <v>53168.97</v>
      </c>
      <c r="L25" s="9">
        <f>考核费用!M190</f>
        <v>55077.1</v>
      </c>
      <c r="M25" s="4">
        <f>考核费用!N190</f>
        <v>38707</v>
      </c>
      <c r="N25" s="4">
        <f>考核费用!O190</f>
        <v>16370.1</v>
      </c>
      <c r="O25" s="9">
        <f>考核费用!P190</f>
        <v>62756.77</v>
      </c>
      <c r="P25" s="4">
        <f>考核费用!Q190</f>
        <v>43184.82</v>
      </c>
      <c r="Q25" s="4">
        <f>考核费用!R190</f>
        <v>19571.95</v>
      </c>
      <c r="R25" s="4">
        <f>考核费用!G190</f>
        <v>24820</v>
      </c>
      <c r="S25" s="9">
        <f>考核费用!S190</f>
        <v>1396580.8</v>
      </c>
      <c r="T25" s="4">
        <f>考核费用!T190</f>
        <v>108445.39</v>
      </c>
      <c r="U25" s="4">
        <f>考核费用!U190</f>
        <v>1163286.7</v>
      </c>
      <c r="V25" s="4">
        <f>考核费用!V190</f>
        <v>43950</v>
      </c>
      <c r="W25" s="4">
        <f>考核费用!W190</f>
        <v>40183.31</v>
      </c>
      <c r="X25" s="4">
        <f>考核费用!X190</f>
        <v>13100</v>
      </c>
      <c r="Y25" s="4">
        <f>考核费用!Y190</f>
        <v>27615.4</v>
      </c>
    </row>
    <row r="26" ht="16.5" spans="1:25">
      <c r="A26" s="7"/>
      <c r="B26" s="13" t="s">
        <v>102</v>
      </c>
      <c r="C26" s="4">
        <f>考核费用!C191</f>
        <v>30732.12</v>
      </c>
      <c r="D26" s="4">
        <f>考核费用!D191</f>
        <v>0</v>
      </c>
      <c r="E26" s="4">
        <f>考核费用!E191</f>
        <v>22909.78</v>
      </c>
      <c r="F26" s="4">
        <f>考核费用!F191</f>
        <v>0</v>
      </c>
      <c r="G26" s="9">
        <f>考核费用!H191</f>
        <v>4729.3</v>
      </c>
      <c r="H26" s="9">
        <f>考核费用!I191</f>
        <v>694.14</v>
      </c>
      <c r="I26" s="4">
        <f>考核费用!J191</f>
        <v>0</v>
      </c>
      <c r="J26" s="4">
        <f>考核费用!K191</f>
        <v>694.14</v>
      </c>
      <c r="K26" s="4">
        <f>考核费用!L191</f>
        <v>0</v>
      </c>
      <c r="L26" s="9">
        <f>考核费用!M191</f>
        <v>0</v>
      </c>
      <c r="M26" s="4">
        <f>考核费用!N191</f>
        <v>0</v>
      </c>
      <c r="N26" s="4">
        <f>考核费用!O191</f>
        <v>0</v>
      </c>
      <c r="O26" s="9">
        <f>考核费用!P191</f>
        <v>0</v>
      </c>
      <c r="P26" s="4">
        <f>考核费用!Q191</f>
        <v>0</v>
      </c>
      <c r="Q26" s="4">
        <f>考核费用!R191</f>
        <v>0</v>
      </c>
      <c r="R26" s="4">
        <f>考核费用!G191</f>
        <v>0</v>
      </c>
      <c r="S26" s="9">
        <f>考核费用!S191</f>
        <v>2398.9</v>
      </c>
      <c r="T26" s="4">
        <f>考核费用!T191</f>
        <v>0</v>
      </c>
      <c r="U26" s="4">
        <f>考核费用!U191</f>
        <v>0</v>
      </c>
      <c r="V26" s="4">
        <f>考核费用!V191</f>
        <v>0</v>
      </c>
      <c r="W26" s="4">
        <f>考核费用!W191</f>
        <v>0</v>
      </c>
      <c r="X26" s="4">
        <f>考核费用!X191</f>
        <v>0</v>
      </c>
      <c r="Y26" s="4">
        <f>考核费用!Y191</f>
        <v>2398.9</v>
      </c>
    </row>
    <row r="27" ht="16.5" spans="1:25">
      <c r="A27" s="7"/>
      <c r="B27" s="13" t="s">
        <v>103</v>
      </c>
      <c r="C27" s="4">
        <f>考核费用!C192</f>
        <v>931728.56</v>
      </c>
      <c r="D27" s="4">
        <f>考核费用!D192</f>
        <v>0</v>
      </c>
      <c r="E27" s="4">
        <f>考核费用!E192</f>
        <v>435202.69</v>
      </c>
      <c r="F27" s="4">
        <f>考核费用!F192</f>
        <v>0</v>
      </c>
      <c r="G27" s="9">
        <f>考核费用!H192</f>
        <v>470041.33</v>
      </c>
      <c r="H27" s="9">
        <f>考核费用!I192</f>
        <v>0</v>
      </c>
      <c r="I27" s="4">
        <f>考核费用!J192</f>
        <v>0</v>
      </c>
      <c r="J27" s="4">
        <f>考核费用!K192</f>
        <v>0</v>
      </c>
      <c r="K27" s="4">
        <f>考核费用!L192</f>
        <v>0</v>
      </c>
      <c r="L27" s="9">
        <f>考核费用!M192</f>
        <v>0</v>
      </c>
      <c r="M27" s="4">
        <f>考核费用!N192</f>
        <v>0</v>
      </c>
      <c r="N27" s="4">
        <f>考核费用!O192</f>
        <v>0</v>
      </c>
      <c r="O27" s="9">
        <f>考核费用!P192</f>
        <v>0</v>
      </c>
      <c r="P27" s="4">
        <f>考核费用!Q192</f>
        <v>0</v>
      </c>
      <c r="Q27" s="4">
        <f>考核费用!R192</f>
        <v>0</v>
      </c>
      <c r="R27" s="4">
        <f>考核费用!G192</f>
        <v>10453.79</v>
      </c>
      <c r="S27" s="9">
        <f>考核费用!S192</f>
        <v>16030.75</v>
      </c>
      <c r="T27" s="4">
        <f>考核费用!T192</f>
        <v>10146.38</v>
      </c>
      <c r="U27" s="4">
        <f>考核费用!U192</f>
        <v>2558.42</v>
      </c>
      <c r="V27" s="4">
        <f>考核费用!V192</f>
        <v>0</v>
      </c>
      <c r="W27" s="4">
        <f>考核费用!W192</f>
        <v>3325.95</v>
      </c>
      <c r="X27" s="4">
        <f>考核费用!X192</f>
        <v>0</v>
      </c>
      <c r="Y27" s="4">
        <f>考核费用!Y192</f>
        <v>0</v>
      </c>
    </row>
    <row r="28" ht="16.5" spans="1:25">
      <c r="A28" s="7"/>
      <c r="B28" s="13" t="s">
        <v>104</v>
      </c>
      <c r="C28" s="4">
        <f>考核费用!C193</f>
        <v>-219160.75</v>
      </c>
      <c r="D28" s="4">
        <f>考核费用!D193</f>
        <v>0</v>
      </c>
      <c r="E28" s="4">
        <f>考核费用!E193</f>
        <v>-296655.86</v>
      </c>
      <c r="F28" s="4">
        <f>考核费用!F193</f>
        <v>0</v>
      </c>
      <c r="G28" s="9">
        <f>考核费用!H193</f>
        <v>77495.11</v>
      </c>
      <c r="H28" s="9">
        <f>考核费用!I193</f>
        <v>0</v>
      </c>
      <c r="I28" s="4">
        <f>考核费用!J193</f>
        <v>0</v>
      </c>
      <c r="J28" s="4">
        <f>考核费用!K193</f>
        <v>0</v>
      </c>
      <c r="K28" s="4">
        <f>考核费用!L193</f>
        <v>0</v>
      </c>
      <c r="L28" s="9">
        <f>考核费用!M193</f>
        <v>0</v>
      </c>
      <c r="M28" s="4">
        <f>考核费用!N193</f>
        <v>0</v>
      </c>
      <c r="N28" s="4">
        <f>考核费用!O193</f>
        <v>0</v>
      </c>
      <c r="O28" s="9">
        <f>考核费用!P193</f>
        <v>0</v>
      </c>
      <c r="P28" s="4">
        <f>考核费用!Q193</f>
        <v>0</v>
      </c>
      <c r="Q28" s="4">
        <f>考核费用!R193</f>
        <v>0</v>
      </c>
      <c r="R28" s="4">
        <f>考核费用!G193</f>
        <v>0</v>
      </c>
      <c r="S28" s="9">
        <f>考核费用!S193</f>
        <v>0</v>
      </c>
      <c r="T28" s="4">
        <f>考核费用!T193</f>
        <v>0</v>
      </c>
      <c r="U28" s="4">
        <f>考核费用!U193</f>
        <v>0</v>
      </c>
      <c r="V28" s="4">
        <f>考核费用!V193</f>
        <v>0</v>
      </c>
      <c r="W28" s="4">
        <f>考核费用!W193</f>
        <v>0</v>
      </c>
      <c r="X28" s="4">
        <f>考核费用!X193</f>
        <v>0</v>
      </c>
      <c r="Y28" s="4">
        <f>考核费用!Y193</f>
        <v>0</v>
      </c>
    </row>
    <row r="29" ht="16.5" spans="1:25">
      <c r="A29" s="7"/>
      <c r="B29" s="13" t="s">
        <v>105</v>
      </c>
      <c r="C29" s="4">
        <f>考核费用!C194</f>
        <v>6370576.85</v>
      </c>
      <c r="D29" s="4">
        <f>考核费用!D194</f>
        <v>0</v>
      </c>
      <c r="E29" s="4">
        <f>考核费用!E194</f>
        <v>1342560.88</v>
      </c>
      <c r="F29" s="4">
        <f>考核费用!F194</f>
        <v>42700.29</v>
      </c>
      <c r="G29" s="9">
        <f>考核费用!H194</f>
        <v>3370154.97</v>
      </c>
      <c r="H29" s="9">
        <f>考核费用!I194</f>
        <v>224556.23</v>
      </c>
      <c r="I29" s="4">
        <f>考核费用!J194</f>
        <v>87304.48</v>
      </c>
      <c r="J29" s="4">
        <f>考核费用!K194</f>
        <v>32753.36</v>
      </c>
      <c r="K29" s="4">
        <f>考核费用!L194</f>
        <v>104498.39</v>
      </c>
      <c r="L29" s="9">
        <f>考核费用!M194</f>
        <v>49744.67</v>
      </c>
      <c r="M29" s="4">
        <f>考核费用!N194</f>
        <v>35584.25</v>
      </c>
      <c r="N29" s="4">
        <f>考核费用!O194</f>
        <v>14160.42</v>
      </c>
      <c r="O29" s="9">
        <f>考核费用!P194</f>
        <v>84491.18</v>
      </c>
      <c r="P29" s="4">
        <f>考核费用!Q194</f>
        <v>58870.49</v>
      </c>
      <c r="Q29" s="4">
        <f>考核费用!R194</f>
        <v>25620.69</v>
      </c>
      <c r="R29" s="4">
        <f>考核费用!G194</f>
        <v>279143.32</v>
      </c>
      <c r="S29" s="9">
        <f>考核费用!S194</f>
        <v>977225.31</v>
      </c>
      <c r="T29" s="4">
        <f>考核费用!T194</f>
        <v>270747.28</v>
      </c>
      <c r="U29" s="4">
        <f>考核费用!U194</f>
        <v>346374.22</v>
      </c>
      <c r="V29" s="4">
        <f>考核费用!V194</f>
        <v>90781.38</v>
      </c>
      <c r="W29" s="4">
        <f>考核费用!W194</f>
        <v>156330.42</v>
      </c>
      <c r="X29" s="4">
        <f>考核费用!X194</f>
        <v>39497.27</v>
      </c>
      <c r="Y29" s="4">
        <f>考核费用!Y194</f>
        <v>73494.74</v>
      </c>
    </row>
    <row r="30" ht="16.5" spans="1:25">
      <c r="A30" s="7"/>
      <c r="B30" s="13" t="s">
        <v>106</v>
      </c>
      <c r="C30" s="4">
        <f>考核费用!C195</f>
        <v>3199665.69</v>
      </c>
      <c r="D30" s="4">
        <f>考核费用!D195</f>
        <v>0</v>
      </c>
      <c r="E30" s="4">
        <f>考核费用!E195</f>
        <v>642850.78</v>
      </c>
      <c r="F30" s="4">
        <f>考核费用!F195</f>
        <v>32649.68</v>
      </c>
      <c r="G30" s="9">
        <f>考核费用!H195</f>
        <v>1736814.56</v>
      </c>
      <c r="H30" s="9">
        <f>考核费用!I195</f>
        <v>128694.24</v>
      </c>
      <c r="I30" s="4">
        <f>考核费用!J195</f>
        <v>37470</v>
      </c>
      <c r="J30" s="4">
        <f>考核费用!K195</f>
        <v>39514.24</v>
      </c>
      <c r="K30" s="4">
        <f>考核费用!L195</f>
        <v>51710</v>
      </c>
      <c r="L30" s="9">
        <f>考核费用!M195</f>
        <v>63429.96</v>
      </c>
      <c r="M30" s="4">
        <f>考核费用!N195</f>
        <v>47609.88</v>
      </c>
      <c r="N30" s="4">
        <f>考核费用!O195</f>
        <v>15820.08</v>
      </c>
      <c r="O30" s="9">
        <f>考核费用!P195</f>
        <v>91752.96</v>
      </c>
      <c r="P30" s="4">
        <f>考核费用!Q195</f>
        <v>65546.24</v>
      </c>
      <c r="Q30" s="4">
        <f>考核费用!R195</f>
        <v>26206.72</v>
      </c>
      <c r="R30" s="4">
        <f>考核费用!G195</f>
        <v>34342.55</v>
      </c>
      <c r="S30" s="9">
        <f>考核费用!S195</f>
        <v>469130.96</v>
      </c>
      <c r="T30" s="4">
        <f>考核费用!T195</f>
        <v>131924.56</v>
      </c>
      <c r="U30" s="4">
        <f>考核费用!U195</f>
        <v>175832.4</v>
      </c>
      <c r="V30" s="4">
        <f>考核费用!V195</f>
        <v>39444</v>
      </c>
      <c r="W30" s="4">
        <f>考核费用!W195</f>
        <v>70892</v>
      </c>
      <c r="X30" s="4">
        <f>考核费用!X195</f>
        <v>16840</v>
      </c>
      <c r="Y30" s="4">
        <f>考核费用!Y195</f>
        <v>34198</v>
      </c>
    </row>
    <row r="31" ht="16.5" spans="1:25">
      <c r="A31" s="7"/>
      <c r="B31" s="13" t="s">
        <v>107</v>
      </c>
      <c r="C31" s="4">
        <f>考核费用!C196</f>
        <v>0</v>
      </c>
      <c r="D31" s="4">
        <f>考核费用!D196</f>
        <v>0</v>
      </c>
      <c r="E31" s="4">
        <f>考核费用!E196</f>
        <v>0</v>
      </c>
      <c r="F31" s="4">
        <f>考核费用!F196</f>
        <v>0</v>
      </c>
      <c r="G31" s="9">
        <f>考核费用!H196</f>
        <v>0</v>
      </c>
      <c r="H31" s="9">
        <f>考核费用!I196</f>
        <v>0</v>
      </c>
      <c r="I31" s="4">
        <f>考核费用!J196</f>
        <v>0</v>
      </c>
      <c r="J31" s="4">
        <f>考核费用!K196</f>
        <v>0</v>
      </c>
      <c r="K31" s="4">
        <f>考核费用!L196</f>
        <v>0</v>
      </c>
      <c r="L31" s="9">
        <f>考核费用!M196</f>
        <v>0</v>
      </c>
      <c r="M31" s="4">
        <f>考核费用!N196</f>
        <v>0</v>
      </c>
      <c r="N31" s="4">
        <f>考核费用!O196</f>
        <v>0</v>
      </c>
      <c r="O31" s="9">
        <f>考核费用!P196</f>
        <v>0</v>
      </c>
      <c r="P31" s="4">
        <f>考核费用!Q196</f>
        <v>0</v>
      </c>
      <c r="Q31" s="4">
        <f>考核费用!R196</f>
        <v>0</v>
      </c>
      <c r="R31" s="4">
        <f>考核费用!G196</f>
        <v>0</v>
      </c>
      <c r="S31" s="9">
        <f>考核费用!S196</f>
        <v>0</v>
      </c>
      <c r="T31" s="4">
        <f>考核费用!T196</f>
        <v>0</v>
      </c>
      <c r="U31" s="4">
        <f>考核费用!U196</f>
        <v>0</v>
      </c>
      <c r="V31" s="4">
        <f>考核费用!V196</f>
        <v>0</v>
      </c>
      <c r="W31" s="4">
        <f>考核费用!W196</f>
        <v>0</v>
      </c>
      <c r="X31" s="4">
        <f>考核费用!X196</f>
        <v>0</v>
      </c>
      <c r="Y31" s="4">
        <f>考核费用!Y196</f>
        <v>0</v>
      </c>
    </row>
    <row r="32" ht="16.5" spans="1:25">
      <c r="A32" s="7"/>
      <c r="B32" s="13" t="s">
        <v>108</v>
      </c>
      <c r="C32" s="4">
        <f>考核费用!C197</f>
        <v>1445080</v>
      </c>
      <c r="D32" s="4">
        <f>考核费用!D197</f>
        <v>0</v>
      </c>
      <c r="E32" s="4">
        <f>考核费用!E197</f>
        <v>214995</v>
      </c>
      <c r="F32" s="4">
        <f>考核费用!F197</f>
        <v>8570</v>
      </c>
      <c r="G32" s="9">
        <f>考核费用!H197</f>
        <v>986270</v>
      </c>
      <c r="H32" s="9">
        <f>考核费用!I197</f>
        <v>42550</v>
      </c>
      <c r="I32" s="4">
        <f>考核费用!J197</f>
        <v>12430</v>
      </c>
      <c r="J32" s="4">
        <f>考核费用!K197</f>
        <v>11170</v>
      </c>
      <c r="K32" s="4">
        <f>考核费用!L197</f>
        <v>18950</v>
      </c>
      <c r="L32" s="9">
        <f>考核费用!M197</f>
        <v>18685</v>
      </c>
      <c r="M32" s="4">
        <f>考核费用!N197</f>
        <v>14705</v>
      </c>
      <c r="N32" s="4">
        <f>考核费用!O197</f>
        <v>3980</v>
      </c>
      <c r="O32" s="9">
        <f>考核费用!P197</f>
        <v>18760</v>
      </c>
      <c r="P32" s="4">
        <f>考核费用!Q197</f>
        <v>12820</v>
      </c>
      <c r="Q32" s="4">
        <f>考核费用!R197</f>
        <v>5940</v>
      </c>
      <c r="R32" s="4">
        <f>考核费用!G197</f>
        <v>10730</v>
      </c>
      <c r="S32" s="9">
        <f>考核费用!S197</f>
        <v>144520</v>
      </c>
      <c r="T32" s="4">
        <f>考核费用!T197</f>
        <v>46725</v>
      </c>
      <c r="U32" s="4">
        <f>考核费用!U197</f>
        <v>43265</v>
      </c>
      <c r="V32" s="4">
        <f>考核费用!V197</f>
        <v>16045</v>
      </c>
      <c r="W32" s="4">
        <f>考核费用!W197</f>
        <v>21985</v>
      </c>
      <c r="X32" s="4">
        <f>考核费用!X197</f>
        <v>6215</v>
      </c>
      <c r="Y32" s="4">
        <f>考核费用!Y197</f>
        <v>10285</v>
      </c>
    </row>
    <row r="33" ht="16.5" spans="1:25">
      <c r="A33" s="7"/>
      <c r="B33" s="13" t="s">
        <v>109</v>
      </c>
      <c r="C33" s="4">
        <f>考核费用!C198</f>
        <v>976405.08</v>
      </c>
      <c r="D33" s="4">
        <f>考核费用!D198</f>
        <v>0</v>
      </c>
      <c r="E33" s="4">
        <f>考核费用!E198</f>
        <v>-54765.5</v>
      </c>
      <c r="F33" s="4">
        <f>考核费用!F198</f>
        <v>12136.16</v>
      </c>
      <c r="G33" s="9">
        <f>考核费用!H198</f>
        <v>663547.76</v>
      </c>
      <c r="H33" s="9">
        <f>考核费用!I198</f>
        <v>46782.21</v>
      </c>
      <c r="I33" s="4">
        <f>考核费用!J198</f>
        <v>13141.29</v>
      </c>
      <c r="J33" s="4">
        <f>考核费用!K198</f>
        <v>15305.36</v>
      </c>
      <c r="K33" s="4">
        <f>考核费用!L198</f>
        <v>18335.56</v>
      </c>
      <c r="L33" s="9">
        <f>考核费用!M198</f>
        <v>23796.56</v>
      </c>
      <c r="M33" s="4">
        <f>考核费用!N198</f>
        <v>18133.16</v>
      </c>
      <c r="N33" s="4">
        <f>考核费用!O198</f>
        <v>5663.4</v>
      </c>
      <c r="O33" s="9">
        <f>考核费用!P198</f>
        <v>34655.41</v>
      </c>
      <c r="P33" s="4">
        <f>考核费用!Q198</f>
        <v>25094.6</v>
      </c>
      <c r="Q33" s="4">
        <f>考核费用!R198</f>
        <v>9560.81</v>
      </c>
      <c r="R33" s="4">
        <f>考核费用!G198</f>
        <v>9595.34</v>
      </c>
      <c r="S33" s="9">
        <f>考核费用!S198</f>
        <v>240657.14</v>
      </c>
      <c r="T33" s="4">
        <f>考核费用!T198</f>
        <v>58523.41</v>
      </c>
      <c r="U33" s="4">
        <f>考核费用!U198</f>
        <v>79673.6</v>
      </c>
      <c r="V33" s="4">
        <f>考核费用!V198</f>
        <v>40637.96</v>
      </c>
      <c r="W33" s="4">
        <f>考核费用!W198</f>
        <v>42553.53</v>
      </c>
      <c r="X33" s="4">
        <f>考核费用!X198</f>
        <v>6258.28</v>
      </c>
      <c r="Y33" s="4">
        <f>考核费用!Y198</f>
        <v>13010.36</v>
      </c>
    </row>
    <row r="34" ht="16.5" spans="1:25">
      <c r="A34" s="7"/>
      <c r="B34" s="13" t="s">
        <v>110</v>
      </c>
      <c r="C34" s="4">
        <f>考核费用!C199</f>
        <v>527602.63</v>
      </c>
      <c r="D34" s="4">
        <f>考核费用!D199</f>
        <v>0</v>
      </c>
      <c r="E34" s="4">
        <f>考核费用!E199</f>
        <v>0</v>
      </c>
      <c r="F34" s="4">
        <f>考核费用!F199</f>
        <v>0</v>
      </c>
      <c r="G34" s="9">
        <f>考核费用!H199</f>
        <v>469474.63</v>
      </c>
      <c r="H34" s="9">
        <f>考核费用!I199</f>
        <v>58128</v>
      </c>
      <c r="I34" s="4">
        <f>考核费用!J199</f>
        <v>58128</v>
      </c>
      <c r="J34" s="4">
        <f>考核费用!K199</f>
        <v>0</v>
      </c>
      <c r="K34" s="4">
        <f>考核费用!L199</f>
        <v>0</v>
      </c>
      <c r="L34" s="9">
        <f>考核费用!M199</f>
        <v>0</v>
      </c>
      <c r="M34" s="4">
        <f>考核费用!N199</f>
        <v>0</v>
      </c>
      <c r="N34" s="4">
        <f>考核费用!O199</f>
        <v>0</v>
      </c>
      <c r="O34" s="9">
        <f>考核费用!P199</f>
        <v>0</v>
      </c>
      <c r="P34" s="4">
        <f>考核费用!Q199</f>
        <v>0</v>
      </c>
      <c r="Q34" s="4">
        <f>考核费用!R199</f>
        <v>0</v>
      </c>
      <c r="R34" s="4">
        <f>考核费用!G199</f>
        <v>0</v>
      </c>
      <c r="S34" s="9">
        <f>考核费用!S199</f>
        <v>0</v>
      </c>
      <c r="T34" s="4">
        <f>考核费用!T199</f>
        <v>0</v>
      </c>
      <c r="U34" s="4">
        <f>考核费用!U199</f>
        <v>0</v>
      </c>
      <c r="V34" s="4">
        <f>考核费用!V199</f>
        <v>0</v>
      </c>
      <c r="W34" s="4">
        <f>考核费用!W199</f>
        <v>0</v>
      </c>
      <c r="X34" s="4">
        <f>考核费用!X199</f>
        <v>0</v>
      </c>
      <c r="Y34" s="4">
        <f>考核费用!Y199</f>
        <v>0</v>
      </c>
    </row>
    <row r="35" ht="16.5" spans="1:25">
      <c r="A35" s="7"/>
      <c r="B35" s="13" t="s">
        <v>111</v>
      </c>
      <c r="C35" s="4">
        <f>考核费用!C200</f>
        <v>0</v>
      </c>
      <c r="D35" s="4">
        <f>考核费用!D200</f>
        <v>0</v>
      </c>
      <c r="E35" s="4">
        <f>考核费用!E200</f>
        <v>0</v>
      </c>
      <c r="F35" s="4">
        <f>考核费用!F200</f>
        <v>0</v>
      </c>
      <c r="G35" s="9">
        <f>考核费用!H200</f>
        <v>0</v>
      </c>
      <c r="H35" s="9">
        <f>考核费用!I200</f>
        <v>0</v>
      </c>
      <c r="I35" s="4">
        <f>考核费用!J200</f>
        <v>0</v>
      </c>
      <c r="J35" s="4">
        <f>考核费用!K200</f>
        <v>0</v>
      </c>
      <c r="K35" s="4">
        <f>考核费用!L200</f>
        <v>0</v>
      </c>
      <c r="L35" s="9">
        <f>考核费用!M200</f>
        <v>0</v>
      </c>
      <c r="M35" s="4">
        <f>考核费用!N200</f>
        <v>0</v>
      </c>
      <c r="N35" s="4">
        <f>考核费用!O200</f>
        <v>0</v>
      </c>
      <c r="O35" s="9">
        <f>考核费用!P200</f>
        <v>0</v>
      </c>
      <c r="P35" s="4">
        <f>考核费用!Q200</f>
        <v>0</v>
      </c>
      <c r="Q35" s="4">
        <f>考核费用!R200</f>
        <v>0</v>
      </c>
      <c r="R35" s="4">
        <f>考核费用!G200</f>
        <v>0</v>
      </c>
      <c r="S35" s="9">
        <f>考核费用!S200</f>
        <v>0</v>
      </c>
      <c r="T35" s="4">
        <f>考核费用!T200</f>
        <v>0</v>
      </c>
      <c r="U35" s="4">
        <f>考核费用!U200</f>
        <v>0</v>
      </c>
      <c r="V35" s="4">
        <f>考核费用!V200</f>
        <v>0</v>
      </c>
      <c r="W35" s="4">
        <f>考核费用!W200</f>
        <v>0</v>
      </c>
      <c r="X35" s="4">
        <f>考核费用!X200</f>
        <v>0</v>
      </c>
      <c r="Y35" s="4">
        <f>考核费用!Y200</f>
        <v>0</v>
      </c>
    </row>
    <row r="36" ht="16.5" spans="1:25">
      <c r="A36" s="7"/>
      <c r="B36" s="17" t="s">
        <v>97</v>
      </c>
      <c r="C36" s="15">
        <f>考核费用!C201</f>
        <v>53657563.36</v>
      </c>
      <c r="D36" s="15">
        <f>考核费用!D201</f>
        <v>0</v>
      </c>
      <c r="E36" s="15">
        <f>考核费用!E201</f>
        <v>23839.5500000005</v>
      </c>
      <c r="F36" s="15">
        <f>考核费用!F201</f>
        <v>721054.41</v>
      </c>
      <c r="G36" s="9">
        <f>考核费用!H201</f>
        <v>34917630.93</v>
      </c>
      <c r="H36" s="9">
        <f>考核费用!I201</f>
        <v>2910547.17</v>
      </c>
      <c r="I36" s="15">
        <f>考核费用!J201</f>
        <v>885438.55</v>
      </c>
      <c r="J36" s="15">
        <f>考核费用!K201</f>
        <v>884167.83</v>
      </c>
      <c r="K36" s="15">
        <f>考核费用!L201</f>
        <v>1140940.79</v>
      </c>
      <c r="L36" s="9">
        <f>考核费用!M201</f>
        <v>1375253.84</v>
      </c>
      <c r="M36" s="15">
        <f>考核费用!N201</f>
        <v>1042590.18</v>
      </c>
      <c r="N36" s="15">
        <f>考核费用!O201</f>
        <v>332663.66</v>
      </c>
      <c r="O36" s="9">
        <f>考核费用!P201</f>
        <v>2002664.08</v>
      </c>
      <c r="P36" s="15">
        <f>考核费用!Q201</f>
        <v>1444923.23</v>
      </c>
      <c r="Q36" s="15">
        <f>考核费用!R201</f>
        <v>557740.85</v>
      </c>
      <c r="R36" s="15">
        <f>考核费用!G201</f>
        <v>837691.02</v>
      </c>
      <c r="S36" s="9">
        <f>考核费用!S201</f>
        <v>10868882.36</v>
      </c>
      <c r="T36" s="15">
        <f>考核费用!T201</f>
        <v>2695081.01</v>
      </c>
      <c r="U36" s="15">
        <f>考核费用!U201</f>
        <v>4713605.67</v>
      </c>
      <c r="V36" s="15">
        <f>考核费用!V201</f>
        <v>1025804</v>
      </c>
      <c r="W36" s="15">
        <f>考核费用!W201</f>
        <v>1240546.4</v>
      </c>
      <c r="X36" s="15">
        <f>考核费用!X201</f>
        <v>390324.54</v>
      </c>
      <c r="Y36" s="15">
        <f>考核费用!Y201</f>
        <v>803520.74</v>
      </c>
    </row>
    <row r="37" ht="16.5" spans="1:25">
      <c r="A37" s="7" t="s">
        <v>112</v>
      </c>
      <c r="B37" s="13" t="s">
        <v>113</v>
      </c>
      <c r="C37" s="4">
        <f>考核费用!C202</f>
        <v>39568.69</v>
      </c>
      <c r="D37" s="4">
        <f>考核费用!D202</f>
        <v>0</v>
      </c>
      <c r="E37" s="4">
        <f>考核费用!E202</f>
        <v>39222.69</v>
      </c>
      <c r="F37" s="4">
        <f>考核费用!F202</f>
        <v>0</v>
      </c>
      <c r="G37" s="9">
        <f>考核费用!H202</f>
        <v>346</v>
      </c>
      <c r="H37" s="9">
        <f>考核费用!I202</f>
        <v>0</v>
      </c>
      <c r="I37" s="4">
        <f>考核费用!J202</f>
        <v>0</v>
      </c>
      <c r="J37" s="4">
        <f>考核费用!K202</f>
        <v>0</v>
      </c>
      <c r="K37" s="4">
        <f>考核费用!L202</f>
        <v>0</v>
      </c>
      <c r="L37" s="9">
        <f>考核费用!M202</f>
        <v>0</v>
      </c>
      <c r="M37" s="4">
        <f>考核费用!N202</f>
        <v>0</v>
      </c>
      <c r="N37" s="4">
        <f>考核费用!O202</f>
        <v>0</v>
      </c>
      <c r="O37" s="9">
        <f>考核费用!P202</f>
        <v>0</v>
      </c>
      <c r="P37" s="4">
        <f>考核费用!Q202</f>
        <v>0</v>
      </c>
      <c r="Q37" s="4">
        <f>考核费用!R202</f>
        <v>0</v>
      </c>
      <c r="R37" s="4">
        <f>考核费用!G202</f>
        <v>0</v>
      </c>
      <c r="S37" s="9">
        <f>考核费用!S202</f>
        <v>0</v>
      </c>
      <c r="T37" s="4">
        <f>考核费用!T202</f>
        <v>0</v>
      </c>
      <c r="U37" s="4">
        <f>考核费用!U202</f>
        <v>0</v>
      </c>
      <c r="V37" s="4">
        <f>考核费用!V202</f>
        <v>0</v>
      </c>
      <c r="W37" s="4">
        <f>考核费用!W202</f>
        <v>0</v>
      </c>
      <c r="X37" s="4">
        <f>考核费用!X202</f>
        <v>0</v>
      </c>
      <c r="Y37" s="4">
        <f>考核费用!Y202</f>
        <v>0</v>
      </c>
    </row>
    <row r="38" ht="16.5" spans="1:25">
      <c r="A38" s="7"/>
      <c r="B38" s="13" t="s">
        <v>114</v>
      </c>
      <c r="C38" s="4">
        <f>考核费用!C203</f>
        <v>5029.27</v>
      </c>
      <c r="D38" s="4">
        <f>考核费用!D203</f>
        <v>0</v>
      </c>
      <c r="E38" s="4">
        <f>考核费用!E203</f>
        <v>2122.9</v>
      </c>
      <c r="F38" s="4">
        <f>考核费用!F203</f>
        <v>0</v>
      </c>
      <c r="G38" s="9">
        <f>考核费用!H203</f>
        <v>783.07</v>
      </c>
      <c r="H38" s="9">
        <f>考核费用!I203</f>
        <v>2123.3</v>
      </c>
      <c r="I38" s="4">
        <f>考核费用!J203</f>
        <v>0</v>
      </c>
      <c r="J38" s="4">
        <f>考核费用!K203</f>
        <v>2123.3</v>
      </c>
      <c r="K38" s="4">
        <f>考核费用!L203</f>
        <v>0</v>
      </c>
      <c r="L38" s="9">
        <f>考核费用!M203</f>
        <v>0</v>
      </c>
      <c r="M38" s="4">
        <f>考核费用!N203</f>
        <v>0</v>
      </c>
      <c r="N38" s="4">
        <f>考核费用!O203</f>
        <v>0</v>
      </c>
      <c r="O38" s="9">
        <f>考核费用!P203</f>
        <v>0</v>
      </c>
      <c r="P38" s="4">
        <f>考核费用!Q203</f>
        <v>0</v>
      </c>
      <c r="Q38" s="4">
        <f>考核费用!R203</f>
        <v>0</v>
      </c>
      <c r="R38" s="4">
        <f>考核费用!G203</f>
        <v>0</v>
      </c>
      <c r="S38" s="9">
        <f>考核费用!S203</f>
        <v>0</v>
      </c>
      <c r="T38" s="4">
        <f>考核费用!T203</f>
        <v>0</v>
      </c>
      <c r="U38" s="4">
        <f>考核费用!U203</f>
        <v>0</v>
      </c>
      <c r="V38" s="4">
        <f>考核费用!V203</f>
        <v>0</v>
      </c>
      <c r="W38" s="4">
        <f>考核费用!W203</f>
        <v>0</v>
      </c>
      <c r="X38" s="4">
        <f>考核费用!X203</f>
        <v>0</v>
      </c>
      <c r="Y38" s="4">
        <f>考核费用!Y203</f>
        <v>0</v>
      </c>
    </row>
    <row r="39" ht="16.5" spans="1:25">
      <c r="A39" s="7"/>
      <c r="B39" s="13" t="s">
        <v>115</v>
      </c>
      <c r="C39" s="4">
        <f>考核费用!C204</f>
        <v>194443.43</v>
      </c>
      <c r="D39" s="4">
        <f>考核费用!D204</f>
        <v>0</v>
      </c>
      <c r="E39" s="4">
        <f>考核费用!E204</f>
        <v>194443.43</v>
      </c>
      <c r="F39" s="4">
        <f>考核费用!F204</f>
        <v>0</v>
      </c>
      <c r="G39" s="9">
        <f>考核费用!H204</f>
        <v>0</v>
      </c>
      <c r="H39" s="9">
        <f>考核费用!I204</f>
        <v>0</v>
      </c>
      <c r="I39" s="4">
        <f>考核费用!J204</f>
        <v>0</v>
      </c>
      <c r="J39" s="4">
        <f>考核费用!K204</f>
        <v>0</v>
      </c>
      <c r="K39" s="4">
        <f>考核费用!L204</f>
        <v>0</v>
      </c>
      <c r="L39" s="9">
        <f>考核费用!M204</f>
        <v>0</v>
      </c>
      <c r="M39" s="4">
        <f>考核费用!N204</f>
        <v>0</v>
      </c>
      <c r="N39" s="4">
        <f>考核费用!O204</f>
        <v>0</v>
      </c>
      <c r="O39" s="9">
        <f>考核费用!P204</f>
        <v>0</v>
      </c>
      <c r="P39" s="4">
        <f>考核费用!Q204</f>
        <v>0</v>
      </c>
      <c r="Q39" s="4">
        <f>考核费用!R204</f>
        <v>0</v>
      </c>
      <c r="R39" s="4">
        <f>考核费用!G204</f>
        <v>0</v>
      </c>
      <c r="S39" s="9">
        <f>考核费用!S204</f>
        <v>0</v>
      </c>
      <c r="T39" s="4">
        <f>考核费用!T204</f>
        <v>0</v>
      </c>
      <c r="U39" s="4">
        <f>考核费用!U204</f>
        <v>0</v>
      </c>
      <c r="V39" s="4">
        <f>考核费用!V204</f>
        <v>0</v>
      </c>
      <c r="W39" s="4">
        <f>考核费用!W204</f>
        <v>0</v>
      </c>
      <c r="X39" s="4">
        <f>考核费用!X204</f>
        <v>0</v>
      </c>
      <c r="Y39" s="4">
        <f>考核费用!Y204</f>
        <v>0</v>
      </c>
    </row>
    <row r="40" ht="16.5" spans="1:25">
      <c r="A40" s="7"/>
      <c r="B40" s="10" t="s">
        <v>116</v>
      </c>
      <c r="C40" s="4">
        <f>考核费用!C205</f>
        <v>41574.54</v>
      </c>
      <c r="D40" s="4">
        <f>考核费用!D205</f>
        <v>0</v>
      </c>
      <c r="E40" s="4">
        <f>考核费用!E205</f>
        <v>22245.23</v>
      </c>
      <c r="F40" s="4">
        <f>考核费用!F205</f>
        <v>0</v>
      </c>
      <c r="G40" s="9">
        <f>考核费用!H205</f>
        <v>0</v>
      </c>
      <c r="H40" s="9">
        <f>考核费用!I205</f>
        <v>0</v>
      </c>
      <c r="I40" s="4">
        <f>考核费用!J205</f>
        <v>0</v>
      </c>
      <c r="J40" s="4">
        <f>考核费用!K205</f>
        <v>0</v>
      </c>
      <c r="K40" s="4">
        <f>考核费用!L205</f>
        <v>0</v>
      </c>
      <c r="L40" s="9">
        <f>考核费用!M205</f>
        <v>0</v>
      </c>
      <c r="M40" s="4">
        <f>考核费用!N205</f>
        <v>0</v>
      </c>
      <c r="N40" s="4">
        <f>考核费用!O205</f>
        <v>0</v>
      </c>
      <c r="O40" s="9">
        <f>考核费用!P205</f>
        <v>0</v>
      </c>
      <c r="P40" s="4">
        <f>考核费用!Q205</f>
        <v>0</v>
      </c>
      <c r="Q40" s="4">
        <f>考核费用!R205</f>
        <v>0</v>
      </c>
      <c r="R40" s="4">
        <f>考核费用!G205</f>
        <v>19329.31</v>
      </c>
      <c r="S40" s="9">
        <f>考核费用!S205</f>
        <v>0</v>
      </c>
      <c r="T40" s="4">
        <f>考核费用!T205</f>
        <v>0</v>
      </c>
      <c r="U40" s="4">
        <f>考核费用!U205</f>
        <v>0</v>
      </c>
      <c r="V40" s="4">
        <f>考核费用!V205</f>
        <v>0</v>
      </c>
      <c r="W40" s="4">
        <f>考核费用!W205</f>
        <v>0</v>
      </c>
      <c r="X40" s="4">
        <f>考核费用!X205</f>
        <v>0</v>
      </c>
      <c r="Y40" s="4">
        <f>考核费用!Y205</f>
        <v>0</v>
      </c>
    </row>
    <row r="41" ht="16.5" spans="1:25">
      <c r="A41" s="7"/>
      <c r="B41" s="10" t="s">
        <v>117</v>
      </c>
      <c r="C41" s="4">
        <f>考核费用!C206</f>
        <v>0</v>
      </c>
      <c r="D41" s="4">
        <f>考核费用!D206</f>
        <v>0</v>
      </c>
      <c r="E41" s="4">
        <f>考核费用!E206</f>
        <v>0</v>
      </c>
      <c r="F41" s="4">
        <f>考核费用!F206</f>
        <v>0</v>
      </c>
      <c r="G41" s="9">
        <f>考核费用!H206</f>
        <v>0</v>
      </c>
      <c r="H41" s="9">
        <f>考核费用!I206</f>
        <v>0</v>
      </c>
      <c r="I41" s="4">
        <f>考核费用!J206</f>
        <v>0</v>
      </c>
      <c r="J41" s="4">
        <f>考核费用!K206</f>
        <v>0</v>
      </c>
      <c r="K41" s="4">
        <f>考核费用!L206</f>
        <v>0</v>
      </c>
      <c r="L41" s="9">
        <f>考核费用!M206</f>
        <v>0</v>
      </c>
      <c r="M41" s="4">
        <f>考核费用!N206</f>
        <v>0</v>
      </c>
      <c r="N41" s="4">
        <f>考核费用!O206</f>
        <v>0</v>
      </c>
      <c r="O41" s="9">
        <f>考核费用!P206</f>
        <v>0</v>
      </c>
      <c r="P41" s="4">
        <f>考核费用!Q206</f>
        <v>0</v>
      </c>
      <c r="Q41" s="4">
        <f>考核费用!R206</f>
        <v>0</v>
      </c>
      <c r="R41" s="4">
        <f>考核费用!G206</f>
        <v>0</v>
      </c>
      <c r="S41" s="9">
        <f>考核费用!S206</f>
        <v>0</v>
      </c>
      <c r="T41" s="4">
        <f>考核费用!T206</f>
        <v>0</v>
      </c>
      <c r="U41" s="4">
        <f>考核费用!U206</f>
        <v>0</v>
      </c>
      <c r="V41" s="4">
        <f>考核费用!V206</f>
        <v>0</v>
      </c>
      <c r="W41" s="4">
        <f>考核费用!W206</f>
        <v>0</v>
      </c>
      <c r="X41" s="4">
        <f>考核费用!X206</f>
        <v>0</v>
      </c>
      <c r="Y41" s="4">
        <f>考核费用!Y206</f>
        <v>0</v>
      </c>
    </row>
    <row r="42" ht="16.5" spans="1:25">
      <c r="A42" s="7"/>
      <c r="B42" s="10" t="s">
        <v>118</v>
      </c>
      <c r="C42" s="4">
        <f>考核费用!C207</f>
        <v>0</v>
      </c>
      <c r="D42" s="4">
        <f>考核费用!D207</f>
        <v>0</v>
      </c>
      <c r="E42" s="4">
        <f>考核费用!E207</f>
        <v>0</v>
      </c>
      <c r="F42" s="4">
        <f>考核费用!F207</f>
        <v>0</v>
      </c>
      <c r="G42" s="9">
        <f>考核费用!H207</f>
        <v>0</v>
      </c>
      <c r="H42" s="9">
        <f>考核费用!I207</f>
        <v>0</v>
      </c>
      <c r="I42" s="4">
        <f>考核费用!J207</f>
        <v>0</v>
      </c>
      <c r="J42" s="4">
        <f>考核费用!K207</f>
        <v>0</v>
      </c>
      <c r="K42" s="4">
        <f>考核费用!L207</f>
        <v>0</v>
      </c>
      <c r="L42" s="9">
        <f>考核费用!M207</f>
        <v>0</v>
      </c>
      <c r="M42" s="4">
        <f>考核费用!N207</f>
        <v>0</v>
      </c>
      <c r="N42" s="4">
        <f>考核费用!O207</f>
        <v>0</v>
      </c>
      <c r="O42" s="9">
        <f>考核费用!P207</f>
        <v>0</v>
      </c>
      <c r="P42" s="4">
        <f>考核费用!Q207</f>
        <v>0</v>
      </c>
      <c r="Q42" s="4">
        <f>考核费用!R207</f>
        <v>0</v>
      </c>
      <c r="R42" s="4">
        <f>考核费用!G207</f>
        <v>0</v>
      </c>
      <c r="S42" s="9">
        <f>考核费用!S207</f>
        <v>0</v>
      </c>
      <c r="T42" s="4">
        <f>考核费用!T207</f>
        <v>0</v>
      </c>
      <c r="U42" s="4">
        <f>考核费用!U207</f>
        <v>0</v>
      </c>
      <c r="V42" s="4">
        <f>考核费用!V207</f>
        <v>0</v>
      </c>
      <c r="W42" s="4">
        <f>考核费用!W207</f>
        <v>0</v>
      </c>
      <c r="X42" s="4">
        <f>考核费用!X207</f>
        <v>0</v>
      </c>
      <c r="Y42" s="4">
        <f>考核费用!Y207</f>
        <v>0</v>
      </c>
    </row>
    <row r="43" ht="16.5" spans="1:25">
      <c r="A43" s="7"/>
      <c r="B43" s="10" t="s">
        <v>119</v>
      </c>
      <c r="C43" s="4">
        <f>考核费用!C208</f>
        <v>61687.68</v>
      </c>
      <c r="D43" s="4">
        <f>考核费用!D208</f>
        <v>0</v>
      </c>
      <c r="E43" s="4">
        <f>考核费用!E208</f>
        <v>27547.27</v>
      </c>
      <c r="F43" s="4">
        <f>考核费用!F208</f>
        <v>0</v>
      </c>
      <c r="G43" s="9">
        <f>考核费用!H208</f>
        <v>27792.41</v>
      </c>
      <c r="H43" s="9">
        <f>考核费用!I208</f>
        <v>0</v>
      </c>
      <c r="I43" s="4">
        <f>考核费用!J208</f>
        <v>0</v>
      </c>
      <c r="J43" s="4">
        <f>考核费用!K208</f>
        <v>0</v>
      </c>
      <c r="K43" s="4">
        <f>考核费用!L208</f>
        <v>0</v>
      </c>
      <c r="L43" s="9">
        <f>考核费用!M208</f>
        <v>0</v>
      </c>
      <c r="M43" s="4">
        <f>考核费用!N208</f>
        <v>0</v>
      </c>
      <c r="N43" s="4">
        <f>考核费用!O208</f>
        <v>0</v>
      </c>
      <c r="O43" s="9">
        <f>考核费用!P208</f>
        <v>0</v>
      </c>
      <c r="P43" s="4">
        <f>考核费用!Q208</f>
        <v>0</v>
      </c>
      <c r="Q43" s="4">
        <f>考核费用!R208</f>
        <v>0</v>
      </c>
      <c r="R43" s="4">
        <f>考核费用!G208</f>
        <v>6348</v>
      </c>
      <c r="S43" s="9">
        <f>考核费用!S208</f>
        <v>0</v>
      </c>
      <c r="T43" s="4">
        <f>考核费用!T208</f>
        <v>0</v>
      </c>
      <c r="U43" s="4">
        <f>考核费用!U208</f>
        <v>0</v>
      </c>
      <c r="V43" s="4">
        <f>考核费用!V208</f>
        <v>0</v>
      </c>
      <c r="W43" s="4">
        <f>考核费用!W208</f>
        <v>0</v>
      </c>
      <c r="X43" s="4">
        <f>考核费用!X208</f>
        <v>0</v>
      </c>
      <c r="Y43" s="4">
        <f>考核费用!Y208</f>
        <v>0</v>
      </c>
    </row>
    <row r="44" ht="16.5" spans="1:25">
      <c r="A44" s="7"/>
      <c r="B44" s="10" t="s">
        <v>120</v>
      </c>
      <c r="C44" s="4">
        <f>考核费用!C209</f>
        <v>85584.91</v>
      </c>
      <c r="D44" s="4">
        <f>考核费用!D209</f>
        <v>0</v>
      </c>
      <c r="E44" s="4">
        <f>考核费用!E209</f>
        <v>85584.91</v>
      </c>
      <c r="F44" s="4">
        <f>考核费用!F209</f>
        <v>0</v>
      </c>
      <c r="G44" s="9">
        <f>考核费用!H209</f>
        <v>0</v>
      </c>
      <c r="H44" s="9">
        <f>考核费用!I209</f>
        <v>0</v>
      </c>
      <c r="I44" s="4">
        <f>考核费用!J209</f>
        <v>0</v>
      </c>
      <c r="J44" s="4">
        <f>考核费用!K209</f>
        <v>0</v>
      </c>
      <c r="K44" s="4">
        <f>考核费用!L209</f>
        <v>0</v>
      </c>
      <c r="L44" s="9">
        <f>考核费用!M209</f>
        <v>0</v>
      </c>
      <c r="M44" s="4">
        <f>考核费用!N209</f>
        <v>0</v>
      </c>
      <c r="N44" s="4">
        <f>考核费用!O209</f>
        <v>0</v>
      </c>
      <c r="O44" s="9">
        <f>考核费用!P209</f>
        <v>0</v>
      </c>
      <c r="P44" s="4">
        <f>考核费用!Q209</f>
        <v>0</v>
      </c>
      <c r="Q44" s="4">
        <f>考核费用!R209</f>
        <v>0</v>
      </c>
      <c r="R44" s="4">
        <f>考核费用!G209</f>
        <v>0</v>
      </c>
      <c r="S44" s="9">
        <f>考核费用!S209</f>
        <v>0</v>
      </c>
      <c r="T44" s="4">
        <f>考核费用!T209</f>
        <v>0</v>
      </c>
      <c r="U44" s="4">
        <f>考核费用!U209</f>
        <v>0</v>
      </c>
      <c r="V44" s="4">
        <f>考核费用!V209</f>
        <v>0</v>
      </c>
      <c r="W44" s="4">
        <f>考核费用!W209</f>
        <v>0</v>
      </c>
      <c r="X44" s="4">
        <f>考核费用!X209</f>
        <v>0</v>
      </c>
      <c r="Y44" s="4">
        <f>考核费用!Y209</f>
        <v>0</v>
      </c>
    </row>
    <row r="45" ht="16.5" spans="1:25">
      <c r="A45" s="7"/>
      <c r="B45" s="10" t="s">
        <v>121</v>
      </c>
      <c r="C45" s="4">
        <f>考核费用!C210</f>
        <v>2905.95</v>
      </c>
      <c r="D45" s="4">
        <f>考核费用!D210</f>
        <v>0</v>
      </c>
      <c r="E45" s="4">
        <f>考核费用!E210</f>
        <v>0</v>
      </c>
      <c r="F45" s="4">
        <f>考核费用!F210</f>
        <v>0</v>
      </c>
      <c r="G45" s="9">
        <f>考核费用!H210</f>
        <v>2415</v>
      </c>
      <c r="H45" s="9">
        <f>考核费用!I210</f>
        <v>0</v>
      </c>
      <c r="I45" s="4">
        <f>考核费用!J210</f>
        <v>0</v>
      </c>
      <c r="J45" s="4">
        <f>考核费用!K210</f>
        <v>0</v>
      </c>
      <c r="K45" s="4">
        <f>考核费用!L210</f>
        <v>0</v>
      </c>
      <c r="L45" s="9">
        <f>考核费用!M210</f>
        <v>0</v>
      </c>
      <c r="M45" s="4">
        <f>考核费用!N210</f>
        <v>0</v>
      </c>
      <c r="N45" s="4">
        <f>考核费用!O210</f>
        <v>0</v>
      </c>
      <c r="O45" s="9">
        <f>考核费用!P210</f>
        <v>0</v>
      </c>
      <c r="P45" s="4">
        <f>考核费用!Q210</f>
        <v>0</v>
      </c>
      <c r="Q45" s="4">
        <f>考核费用!R210</f>
        <v>0</v>
      </c>
      <c r="R45" s="4">
        <f>考核费用!G210</f>
        <v>0</v>
      </c>
      <c r="S45" s="9">
        <f>考核费用!S210</f>
        <v>490.95</v>
      </c>
      <c r="T45" s="4">
        <f>考核费用!T210</f>
        <v>490.95</v>
      </c>
      <c r="U45" s="4">
        <f>考核费用!U210</f>
        <v>0</v>
      </c>
      <c r="V45" s="4">
        <f>考核费用!V210</f>
        <v>0</v>
      </c>
      <c r="W45" s="4">
        <f>考核费用!W210</f>
        <v>0</v>
      </c>
      <c r="X45" s="4">
        <f>考核费用!X210</f>
        <v>0</v>
      </c>
      <c r="Y45" s="4">
        <f>考核费用!Y210</f>
        <v>0</v>
      </c>
    </row>
    <row r="46" ht="16.5" spans="1:25">
      <c r="A46" s="7"/>
      <c r="B46" s="10" t="s">
        <v>122</v>
      </c>
      <c r="C46" s="4">
        <f>考核费用!C211</f>
        <v>308152.29</v>
      </c>
      <c r="D46" s="4">
        <f>考核费用!D211</f>
        <v>0</v>
      </c>
      <c r="E46" s="4">
        <f>考核费用!E211</f>
        <v>78259.73</v>
      </c>
      <c r="F46" s="4">
        <f>考核费用!F211</f>
        <v>0</v>
      </c>
      <c r="G46" s="9">
        <f>考核费用!H211</f>
        <v>229892.56</v>
      </c>
      <c r="H46" s="9">
        <f>考核费用!I211</f>
        <v>0</v>
      </c>
      <c r="I46" s="4">
        <f>考核费用!J211</f>
        <v>0</v>
      </c>
      <c r="J46" s="4">
        <f>考核费用!K211</f>
        <v>0</v>
      </c>
      <c r="K46" s="4">
        <f>考核费用!L211</f>
        <v>0</v>
      </c>
      <c r="L46" s="9">
        <f>考核费用!M211</f>
        <v>0</v>
      </c>
      <c r="M46" s="4">
        <f>考核费用!N211</f>
        <v>0</v>
      </c>
      <c r="N46" s="4">
        <f>考核费用!O211</f>
        <v>0</v>
      </c>
      <c r="O46" s="9">
        <f>考核费用!P211</f>
        <v>0</v>
      </c>
      <c r="P46" s="4">
        <f>考核费用!Q211</f>
        <v>0</v>
      </c>
      <c r="Q46" s="4">
        <f>考核费用!R211</f>
        <v>0</v>
      </c>
      <c r="R46" s="4">
        <f>考核费用!G211</f>
        <v>0</v>
      </c>
      <c r="S46" s="9">
        <f>考核费用!S211</f>
        <v>0</v>
      </c>
      <c r="T46" s="4">
        <f>考核费用!T211</f>
        <v>0</v>
      </c>
      <c r="U46" s="4">
        <f>考核费用!U211</f>
        <v>0</v>
      </c>
      <c r="V46" s="4">
        <f>考核费用!V211</f>
        <v>0</v>
      </c>
      <c r="W46" s="4">
        <f>考核费用!W211</f>
        <v>0</v>
      </c>
      <c r="X46" s="4">
        <f>考核费用!X211</f>
        <v>0</v>
      </c>
      <c r="Y46" s="4">
        <f>考核费用!Y211</f>
        <v>0</v>
      </c>
    </row>
    <row r="47" ht="16.5" spans="1:25">
      <c r="A47" s="7"/>
      <c r="B47" s="13" t="s">
        <v>123</v>
      </c>
      <c r="C47" s="4">
        <f>考核费用!C212</f>
        <v>0</v>
      </c>
      <c r="D47" s="4">
        <f>考核费用!D212</f>
        <v>0</v>
      </c>
      <c r="E47" s="4">
        <f>考核费用!E212</f>
        <v>0</v>
      </c>
      <c r="F47" s="4">
        <f>考核费用!F212</f>
        <v>0</v>
      </c>
      <c r="G47" s="9">
        <f>考核费用!H212</f>
        <v>0</v>
      </c>
      <c r="H47" s="9">
        <f>考核费用!I212</f>
        <v>0</v>
      </c>
      <c r="I47" s="4">
        <f>考核费用!J212</f>
        <v>0</v>
      </c>
      <c r="J47" s="4">
        <f>考核费用!K212</f>
        <v>0</v>
      </c>
      <c r="K47" s="4">
        <f>考核费用!L212</f>
        <v>0</v>
      </c>
      <c r="L47" s="9">
        <f>考核费用!M212</f>
        <v>0</v>
      </c>
      <c r="M47" s="4">
        <f>考核费用!N212</f>
        <v>0</v>
      </c>
      <c r="N47" s="4">
        <f>考核费用!O212</f>
        <v>0</v>
      </c>
      <c r="O47" s="9">
        <f>考核费用!P212</f>
        <v>0</v>
      </c>
      <c r="P47" s="4">
        <f>考核费用!Q212</f>
        <v>0</v>
      </c>
      <c r="Q47" s="4">
        <f>考核费用!R212</f>
        <v>0</v>
      </c>
      <c r="R47" s="4">
        <f>考核费用!G212</f>
        <v>0</v>
      </c>
      <c r="S47" s="9">
        <f>考核费用!S212</f>
        <v>0</v>
      </c>
      <c r="T47" s="4">
        <f>考核费用!T212</f>
        <v>0</v>
      </c>
      <c r="U47" s="4">
        <f>考核费用!U212</f>
        <v>0</v>
      </c>
      <c r="V47" s="4">
        <f>考核费用!V212</f>
        <v>0</v>
      </c>
      <c r="W47" s="4">
        <f>考核费用!W212</f>
        <v>0</v>
      </c>
      <c r="X47" s="4">
        <f>考核费用!X212</f>
        <v>0</v>
      </c>
      <c r="Y47" s="4">
        <f>考核费用!Y212</f>
        <v>0</v>
      </c>
    </row>
    <row r="48" ht="16.5" spans="1:25">
      <c r="A48" s="7"/>
      <c r="B48" s="13" t="s">
        <v>124</v>
      </c>
      <c r="C48" s="4">
        <f>考核费用!C213</f>
        <v>208424.1</v>
      </c>
      <c r="D48" s="4">
        <f>考核费用!D213</f>
        <v>0</v>
      </c>
      <c r="E48" s="4">
        <f>考核费用!E213</f>
        <v>92637.79</v>
      </c>
      <c r="F48" s="4">
        <f>考核费用!F213</f>
        <v>325.95</v>
      </c>
      <c r="G48" s="9">
        <f>考核费用!H213</f>
        <v>63318.88</v>
      </c>
      <c r="H48" s="9">
        <f>考核费用!I213</f>
        <v>0</v>
      </c>
      <c r="I48" s="4">
        <f>考核费用!J213</f>
        <v>0</v>
      </c>
      <c r="J48" s="4">
        <f>考核费用!K213</f>
        <v>0</v>
      </c>
      <c r="K48" s="4">
        <f>考核费用!L213</f>
        <v>0</v>
      </c>
      <c r="L48" s="9">
        <f>考核费用!M213</f>
        <v>0</v>
      </c>
      <c r="M48" s="4">
        <f>考核费用!N213</f>
        <v>0</v>
      </c>
      <c r="N48" s="4">
        <f>考核费用!O213</f>
        <v>0</v>
      </c>
      <c r="O48" s="9">
        <f>考核费用!P213</f>
        <v>0</v>
      </c>
      <c r="P48" s="4">
        <f>考核费用!Q213</f>
        <v>0</v>
      </c>
      <c r="Q48" s="4">
        <f>考核费用!R213</f>
        <v>0</v>
      </c>
      <c r="R48" s="4">
        <f>考核费用!G213</f>
        <v>50703.25</v>
      </c>
      <c r="S48" s="9">
        <f>考核费用!S213</f>
        <v>1438.23</v>
      </c>
      <c r="T48" s="4">
        <f>考核费用!T213</f>
        <v>160</v>
      </c>
      <c r="U48" s="4">
        <f>考核费用!U213</f>
        <v>361.23</v>
      </c>
      <c r="V48" s="4">
        <f>考核费用!V213</f>
        <v>0</v>
      </c>
      <c r="W48" s="4">
        <f>考核费用!W213</f>
        <v>917</v>
      </c>
      <c r="X48" s="4">
        <f>考核费用!X213</f>
        <v>0</v>
      </c>
      <c r="Y48" s="4">
        <f>考核费用!Y213</f>
        <v>0</v>
      </c>
    </row>
    <row r="49" ht="16.5" spans="1:25">
      <c r="A49" s="7"/>
      <c r="B49" s="18" t="s">
        <v>125</v>
      </c>
      <c r="C49" s="4">
        <f>考核费用!C214</f>
        <v>47490.09</v>
      </c>
      <c r="D49" s="4">
        <f>考核费用!D214</f>
        <v>0</v>
      </c>
      <c r="E49" s="4">
        <f>考核费用!E214</f>
        <v>0</v>
      </c>
      <c r="F49" s="4">
        <f>考核费用!F214</f>
        <v>0</v>
      </c>
      <c r="G49" s="9">
        <f>考核费用!H214</f>
        <v>47490.09</v>
      </c>
      <c r="H49" s="9">
        <f>考核费用!I214</f>
        <v>0</v>
      </c>
      <c r="I49" s="4">
        <f>考核费用!J214</f>
        <v>0</v>
      </c>
      <c r="J49" s="4">
        <f>考核费用!K214</f>
        <v>0</v>
      </c>
      <c r="K49" s="4">
        <f>考核费用!L214</f>
        <v>0</v>
      </c>
      <c r="L49" s="9">
        <f>考核费用!M214</f>
        <v>0</v>
      </c>
      <c r="M49" s="4">
        <f>考核费用!N214</f>
        <v>0</v>
      </c>
      <c r="N49" s="4">
        <f>考核费用!O214</f>
        <v>0</v>
      </c>
      <c r="O49" s="9">
        <f>考核费用!P214</f>
        <v>0</v>
      </c>
      <c r="P49" s="4">
        <f>考核费用!Q214</f>
        <v>0</v>
      </c>
      <c r="Q49" s="4">
        <f>考核费用!R214</f>
        <v>0</v>
      </c>
      <c r="R49" s="4">
        <f>考核费用!G214</f>
        <v>0</v>
      </c>
      <c r="S49" s="9">
        <f>考核费用!S214</f>
        <v>0</v>
      </c>
      <c r="T49" s="4">
        <f>考核费用!T214</f>
        <v>0</v>
      </c>
      <c r="U49" s="4">
        <f>考核费用!U214</f>
        <v>0</v>
      </c>
      <c r="V49" s="4">
        <f>考核费用!V214</f>
        <v>0</v>
      </c>
      <c r="W49" s="4">
        <f>考核费用!W214</f>
        <v>0</v>
      </c>
      <c r="X49" s="4">
        <f>考核费用!X214</f>
        <v>0</v>
      </c>
      <c r="Y49" s="4">
        <f>考核费用!Y214</f>
        <v>0</v>
      </c>
    </row>
    <row r="50" ht="16.5" spans="1:25">
      <c r="A50" s="7"/>
      <c r="B50" s="18" t="s">
        <v>126</v>
      </c>
      <c r="C50" s="4">
        <f>考核费用!C215</f>
        <v>0</v>
      </c>
      <c r="D50" s="4">
        <f>考核费用!D215</f>
        <v>0</v>
      </c>
      <c r="E50" s="4">
        <f>考核费用!E215</f>
        <v>0</v>
      </c>
      <c r="F50" s="4">
        <f>考核费用!F215</f>
        <v>0</v>
      </c>
      <c r="G50" s="9">
        <f>考核费用!H215</f>
        <v>0</v>
      </c>
      <c r="H50" s="9">
        <f>考核费用!I215</f>
        <v>0</v>
      </c>
      <c r="I50" s="4">
        <f>考核费用!J215</f>
        <v>0</v>
      </c>
      <c r="J50" s="4">
        <f>考核费用!K215</f>
        <v>0</v>
      </c>
      <c r="K50" s="4">
        <f>考核费用!L215</f>
        <v>0</v>
      </c>
      <c r="L50" s="9">
        <f>考核费用!M215</f>
        <v>0</v>
      </c>
      <c r="M50" s="4">
        <f>考核费用!N215</f>
        <v>0</v>
      </c>
      <c r="N50" s="4">
        <f>考核费用!O215</f>
        <v>0</v>
      </c>
      <c r="O50" s="9">
        <f>考核费用!P215</f>
        <v>0</v>
      </c>
      <c r="P50" s="4">
        <f>考核费用!Q215</f>
        <v>0</v>
      </c>
      <c r="Q50" s="4">
        <f>考核费用!R215</f>
        <v>0</v>
      </c>
      <c r="R50" s="4">
        <f>考核费用!G215</f>
        <v>0</v>
      </c>
      <c r="S50" s="9">
        <f>考核费用!S215</f>
        <v>0</v>
      </c>
      <c r="T50" s="4">
        <f>考核费用!T215</f>
        <v>0</v>
      </c>
      <c r="U50" s="4">
        <f>考核费用!U215</f>
        <v>0</v>
      </c>
      <c r="V50" s="4">
        <f>考核费用!V215</f>
        <v>0</v>
      </c>
      <c r="W50" s="4">
        <f>考核费用!W215</f>
        <v>0</v>
      </c>
      <c r="X50" s="4">
        <f>考核费用!X215</f>
        <v>0</v>
      </c>
      <c r="Y50" s="4">
        <f>考核费用!Y215</f>
        <v>0</v>
      </c>
    </row>
    <row r="51" ht="16.5" spans="1:25">
      <c r="A51" s="7"/>
      <c r="B51" s="18" t="s">
        <v>127</v>
      </c>
      <c r="C51" s="4">
        <f>考核费用!C216</f>
        <v>0</v>
      </c>
      <c r="D51" s="4">
        <f>考核费用!D216</f>
        <v>0</v>
      </c>
      <c r="E51" s="4">
        <f>考核费用!E216</f>
        <v>0</v>
      </c>
      <c r="F51" s="4">
        <f>考核费用!F216</f>
        <v>0</v>
      </c>
      <c r="G51" s="9">
        <f>考核费用!H216</f>
        <v>0</v>
      </c>
      <c r="H51" s="9">
        <f>考核费用!I216</f>
        <v>0</v>
      </c>
      <c r="I51" s="4">
        <f>考核费用!J216</f>
        <v>0</v>
      </c>
      <c r="J51" s="4">
        <f>考核费用!K216</f>
        <v>0</v>
      </c>
      <c r="K51" s="4">
        <f>考核费用!L216</f>
        <v>0</v>
      </c>
      <c r="L51" s="9">
        <f>考核费用!M216</f>
        <v>0</v>
      </c>
      <c r="M51" s="4">
        <f>考核费用!N216</f>
        <v>0</v>
      </c>
      <c r="N51" s="4">
        <f>考核费用!O216</f>
        <v>0</v>
      </c>
      <c r="O51" s="9">
        <f>考核费用!P216</f>
        <v>0</v>
      </c>
      <c r="P51" s="4">
        <f>考核费用!Q216</f>
        <v>0</v>
      </c>
      <c r="Q51" s="4">
        <f>考核费用!R216</f>
        <v>0</v>
      </c>
      <c r="R51" s="4">
        <f>考核费用!G216</f>
        <v>0</v>
      </c>
      <c r="S51" s="9">
        <f>考核费用!S216</f>
        <v>0</v>
      </c>
      <c r="T51" s="4">
        <f>考核费用!T216</f>
        <v>0</v>
      </c>
      <c r="U51" s="4">
        <f>考核费用!U216</f>
        <v>0</v>
      </c>
      <c r="V51" s="4">
        <f>考核费用!V216</f>
        <v>0</v>
      </c>
      <c r="W51" s="4">
        <f>考核费用!W216</f>
        <v>0</v>
      </c>
      <c r="X51" s="4">
        <f>考核费用!X216</f>
        <v>0</v>
      </c>
      <c r="Y51" s="4">
        <f>考核费用!Y216</f>
        <v>0</v>
      </c>
    </row>
    <row r="52" ht="16.5" spans="1:25">
      <c r="A52" s="7"/>
      <c r="B52" s="18" t="s">
        <v>128</v>
      </c>
      <c r="C52" s="4">
        <f>考核费用!C217</f>
        <v>52500</v>
      </c>
      <c r="D52" s="4">
        <f>考核费用!D217</f>
        <v>0</v>
      </c>
      <c r="E52" s="4">
        <f>考核费用!E217</f>
        <v>52500</v>
      </c>
      <c r="F52" s="4">
        <f>考核费用!F217</f>
        <v>0</v>
      </c>
      <c r="G52" s="9">
        <f>考核费用!H217</f>
        <v>0</v>
      </c>
      <c r="H52" s="9">
        <f>考核费用!I217</f>
        <v>0</v>
      </c>
      <c r="I52" s="4">
        <f>考核费用!J217</f>
        <v>0</v>
      </c>
      <c r="J52" s="4">
        <f>考核费用!K217</f>
        <v>0</v>
      </c>
      <c r="K52" s="4">
        <f>考核费用!L217</f>
        <v>0</v>
      </c>
      <c r="L52" s="9">
        <f>考核费用!M217</f>
        <v>0</v>
      </c>
      <c r="M52" s="4">
        <f>考核费用!N217</f>
        <v>0</v>
      </c>
      <c r="N52" s="4">
        <f>考核费用!O217</f>
        <v>0</v>
      </c>
      <c r="O52" s="9">
        <f>考核费用!P217</f>
        <v>0</v>
      </c>
      <c r="P52" s="4">
        <f>考核费用!Q217</f>
        <v>0</v>
      </c>
      <c r="Q52" s="4">
        <f>考核费用!R217</f>
        <v>0</v>
      </c>
      <c r="R52" s="4">
        <f>考核费用!G217</f>
        <v>0</v>
      </c>
      <c r="S52" s="9">
        <f>考核费用!S217</f>
        <v>0</v>
      </c>
      <c r="T52" s="4">
        <f>考核费用!T217</f>
        <v>0</v>
      </c>
      <c r="U52" s="4">
        <f>考核费用!U217</f>
        <v>0</v>
      </c>
      <c r="V52" s="4">
        <f>考核费用!V217</f>
        <v>0</v>
      </c>
      <c r="W52" s="4">
        <f>考核费用!W217</f>
        <v>0</v>
      </c>
      <c r="X52" s="4">
        <f>考核费用!X217</f>
        <v>0</v>
      </c>
      <c r="Y52" s="4">
        <f>考核费用!Y217</f>
        <v>0</v>
      </c>
    </row>
    <row r="53" ht="16.5" spans="1:25">
      <c r="A53" s="7"/>
      <c r="B53" s="13" t="s">
        <v>129</v>
      </c>
      <c r="C53" s="4">
        <f>考核费用!C218</f>
        <v>27144.66</v>
      </c>
      <c r="D53" s="4">
        <f>考核费用!D218</f>
        <v>0</v>
      </c>
      <c r="E53" s="4">
        <f>考核费用!E218</f>
        <v>8959.77</v>
      </c>
      <c r="F53" s="4">
        <f>考核费用!F218</f>
        <v>0</v>
      </c>
      <c r="G53" s="9">
        <f>考核费用!H218</f>
        <v>18184.89</v>
      </c>
      <c r="H53" s="9">
        <f>考核费用!I218</f>
        <v>0</v>
      </c>
      <c r="I53" s="4">
        <f>考核费用!J218</f>
        <v>0</v>
      </c>
      <c r="J53" s="4">
        <f>考核费用!K218</f>
        <v>0</v>
      </c>
      <c r="K53" s="4">
        <f>考核费用!L218</f>
        <v>0</v>
      </c>
      <c r="L53" s="9">
        <f>考核费用!M218</f>
        <v>0</v>
      </c>
      <c r="M53" s="4">
        <f>考核费用!N218</f>
        <v>0</v>
      </c>
      <c r="N53" s="4">
        <f>考核费用!O218</f>
        <v>0</v>
      </c>
      <c r="O53" s="9">
        <f>考核费用!P218</f>
        <v>0</v>
      </c>
      <c r="P53" s="4">
        <f>考核费用!Q218</f>
        <v>0</v>
      </c>
      <c r="Q53" s="4">
        <f>考核费用!R218</f>
        <v>0</v>
      </c>
      <c r="R53" s="4">
        <f>考核费用!G218</f>
        <v>0</v>
      </c>
      <c r="S53" s="9">
        <f>考核费用!S218</f>
        <v>0</v>
      </c>
      <c r="T53" s="4">
        <f>考核费用!T218</f>
        <v>0</v>
      </c>
      <c r="U53" s="4">
        <f>考核费用!U218</f>
        <v>0</v>
      </c>
      <c r="V53" s="4">
        <f>考核费用!V218</f>
        <v>0</v>
      </c>
      <c r="W53" s="4">
        <f>考核费用!W218</f>
        <v>0</v>
      </c>
      <c r="X53" s="4">
        <f>考核费用!X218</f>
        <v>0</v>
      </c>
      <c r="Y53" s="4">
        <f>考核费用!Y218</f>
        <v>0</v>
      </c>
    </row>
    <row r="54" ht="16.5" spans="1:25">
      <c r="A54" s="7"/>
      <c r="B54" s="13" t="s">
        <v>130</v>
      </c>
      <c r="C54" s="4">
        <f>考核费用!C219</f>
        <v>0</v>
      </c>
      <c r="D54" s="4">
        <f>考核费用!D219</f>
        <v>0</v>
      </c>
      <c r="E54" s="4">
        <f>考核费用!E219</f>
        <v>0</v>
      </c>
      <c r="F54" s="4">
        <f>考核费用!F219</f>
        <v>0</v>
      </c>
      <c r="G54" s="9">
        <f>考核费用!H219</f>
        <v>0</v>
      </c>
      <c r="H54" s="9">
        <f>考核费用!I219</f>
        <v>0</v>
      </c>
      <c r="I54" s="4">
        <f>考核费用!J219</f>
        <v>0</v>
      </c>
      <c r="J54" s="4">
        <f>考核费用!K219</f>
        <v>0</v>
      </c>
      <c r="K54" s="4">
        <f>考核费用!L219</f>
        <v>0</v>
      </c>
      <c r="L54" s="9">
        <f>考核费用!M219</f>
        <v>0</v>
      </c>
      <c r="M54" s="4">
        <f>考核费用!N219</f>
        <v>0</v>
      </c>
      <c r="N54" s="4">
        <f>考核费用!O219</f>
        <v>0</v>
      </c>
      <c r="O54" s="9">
        <f>考核费用!P219</f>
        <v>0</v>
      </c>
      <c r="P54" s="4">
        <f>考核费用!Q219</f>
        <v>0</v>
      </c>
      <c r="Q54" s="4">
        <f>考核费用!R219</f>
        <v>0</v>
      </c>
      <c r="R54" s="4">
        <f>考核费用!G219</f>
        <v>0</v>
      </c>
      <c r="S54" s="9">
        <f>考核费用!S219</f>
        <v>0</v>
      </c>
      <c r="T54" s="4">
        <f>考核费用!T219</f>
        <v>0</v>
      </c>
      <c r="U54" s="4">
        <f>考核费用!U219</f>
        <v>0</v>
      </c>
      <c r="V54" s="4">
        <f>考核费用!V219</f>
        <v>0</v>
      </c>
      <c r="W54" s="4">
        <f>考核费用!W219</f>
        <v>0</v>
      </c>
      <c r="X54" s="4">
        <f>考核费用!X219</f>
        <v>0</v>
      </c>
      <c r="Y54" s="4">
        <f>考核费用!Y219</f>
        <v>0</v>
      </c>
    </row>
    <row r="55" ht="16.5" spans="1:25">
      <c r="A55" s="7"/>
      <c r="B55" s="13" t="s">
        <v>131</v>
      </c>
      <c r="C55" s="4">
        <f>考核费用!C220</f>
        <v>-2205.7</v>
      </c>
      <c r="D55" s="4">
        <f>考核费用!D220</f>
        <v>0</v>
      </c>
      <c r="E55" s="4">
        <f>考核费用!E220</f>
        <v>0</v>
      </c>
      <c r="F55" s="4">
        <f>考核费用!F220</f>
        <v>0</v>
      </c>
      <c r="G55" s="9">
        <f>考核费用!H220</f>
        <v>0</v>
      </c>
      <c r="H55" s="9">
        <f>考核费用!I220</f>
        <v>0</v>
      </c>
      <c r="I55" s="4">
        <f>考核费用!J220</f>
        <v>0</v>
      </c>
      <c r="J55" s="4">
        <f>考核费用!K220</f>
        <v>0</v>
      </c>
      <c r="K55" s="4">
        <f>考核费用!L220</f>
        <v>0</v>
      </c>
      <c r="L55" s="9">
        <f>考核费用!M220</f>
        <v>0</v>
      </c>
      <c r="M55" s="4">
        <f>考核费用!N220</f>
        <v>0</v>
      </c>
      <c r="N55" s="4">
        <f>考核费用!O220</f>
        <v>0</v>
      </c>
      <c r="O55" s="9">
        <f>考核费用!P220</f>
        <v>0</v>
      </c>
      <c r="P55" s="4">
        <f>考核费用!Q220</f>
        <v>0</v>
      </c>
      <c r="Q55" s="4">
        <f>考核费用!R220</f>
        <v>0</v>
      </c>
      <c r="R55" s="4">
        <f>考核费用!G220</f>
        <v>0</v>
      </c>
      <c r="S55" s="9">
        <f>考核费用!S220</f>
        <v>-2205.7</v>
      </c>
      <c r="T55" s="4">
        <f>考核费用!T220</f>
        <v>-2205.7</v>
      </c>
      <c r="U55" s="4">
        <f>考核费用!U220</f>
        <v>0</v>
      </c>
      <c r="V55" s="4">
        <f>考核费用!V220</f>
        <v>0</v>
      </c>
      <c r="W55" s="4">
        <f>考核费用!W220</f>
        <v>0</v>
      </c>
      <c r="X55" s="4">
        <f>考核费用!X220</f>
        <v>0</v>
      </c>
      <c r="Y55" s="4">
        <f>考核费用!Y220</f>
        <v>0</v>
      </c>
    </row>
    <row r="56" ht="16.5" spans="1:25">
      <c r="A56" s="7"/>
      <c r="B56" s="13" t="s">
        <v>132</v>
      </c>
      <c r="C56" s="4">
        <f>考核费用!C221</f>
        <v>0</v>
      </c>
      <c r="D56" s="4">
        <f>考核费用!D221</f>
        <v>0</v>
      </c>
      <c r="E56" s="4">
        <f>考核费用!E221</f>
        <v>0</v>
      </c>
      <c r="F56" s="4">
        <f>考核费用!F221</f>
        <v>0</v>
      </c>
      <c r="G56" s="9">
        <f>考核费用!H221</f>
        <v>0</v>
      </c>
      <c r="H56" s="9">
        <f>考核费用!I221</f>
        <v>0</v>
      </c>
      <c r="I56" s="4">
        <f>考核费用!J221</f>
        <v>0</v>
      </c>
      <c r="J56" s="4">
        <f>考核费用!K221</f>
        <v>0</v>
      </c>
      <c r="K56" s="4">
        <f>考核费用!L221</f>
        <v>0</v>
      </c>
      <c r="L56" s="9">
        <f>考核费用!M221</f>
        <v>0</v>
      </c>
      <c r="M56" s="4">
        <f>考核费用!N221</f>
        <v>0</v>
      </c>
      <c r="N56" s="4">
        <f>考核费用!O221</f>
        <v>0</v>
      </c>
      <c r="O56" s="9">
        <f>考核费用!P221</f>
        <v>0</v>
      </c>
      <c r="P56" s="4">
        <f>考核费用!Q221</f>
        <v>0</v>
      </c>
      <c r="Q56" s="4">
        <f>考核费用!R221</f>
        <v>0</v>
      </c>
      <c r="R56" s="4">
        <f>考核费用!G221</f>
        <v>0</v>
      </c>
      <c r="S56" s="9">
        <f>考核费用!S221</f>
        <v>0</v>
      </c>
      <c r="T56" s="4">
        <f>考核费用!T221</f>
        <v>0</v>
      </c>
      <c r="U56" s="4">
        <f>考核费用!U221</f>
        <v>0</v>
      </c>
      <c r="V56" s="4">
        <f>考核费用!V221</f>
        <v>0</v>
      </c>
      <c r="W56" s="4">
        <f>考核费用!W221</f>
        <v>0</v>
      </c>
      <c r="X56" s="4">
        <f>考核费用!X221</f>
        <v>0</v>
      </c>
      <c r="Y56" s="4">
        <f>考核费用!Y221</f>
        <v>0</v>
      </c>
    </row>
    <row r="57" ht="16.5" spans="1:25">
      <c r="A57" s="7"/>
      <c r="B57" s="13" t="s">
        <v>133</v>
      </c>
      <c r="C57" s="4">
        <f>考核费用!C222</f>
        <v>0</v>
      </c>
      <c r="D57" s="4">
        <f>考核费用!D222</f>
        <v>0</v>
      </c>
      <c r="E57" s="4">
        <f>考核费用!E222</f>
        <v>0</v>
      </c>
      <c r="F57" s="4">
        <f>考核费用!F222</f>
        <v>0</v>
      </c>
      <c r="G57" s="9">
        <f>考核费用!H222</f>
        <v>0</v>
      </c>
      <c r="H57" s="9">
        <f>考核费用!I222</f>
        <v>0</v>
      </c>
      <c r="I57" s="4">
        <f>考核费用!J222</f>
        <v>0</v>
      </c>
      <c r="J57" s="4">
        <f>考核费用!K222</f>
        <v>0</v>
      </c>
      <c r="K57" s="4">
        <f>考核费用!L222</f>
        <v>0</v>
      </c>
      <c r="L57" s="9">
        <f>考核费用!M222</f>
        <v>0</v>
      </c>
      <c r="M57" s="4">
        <f>考核费用!N222</f>
        <v>0</v>
      </c>
      <c r="N57" s="4">
        <f>考核费用!O222</f>
        <v>0</v>
      </c>
      <c r="O57" s="9">
        <f>考核费用!P222</f>
        <v>0</v>
      </c>
      <c r="P57" s="4">
        <f>考核费用!Q222</f>
        <v>0</v>
      </c>
      <c r="Q57" s="4">
        <f>考核费用!R222</f>
        <v>0</v>
      </c>
      <c r="R57" s="4">
        <f>考核费用!G222</f>
        <v>0</v>
      </c>
      <c r="S57" s="9">
        <f>考核费用!S222</f>
        <v>0</v>
      </c>
      <c r="T57" s="4">
        <f>考核费用!T222</f>
        <v>0</v>
      </c>
      <c r="U57" s="4">
        <f>考核费用!U222</f>
        <v>0</v>
      </c>
      <c r="V57" s="4">
        <f>考核费用!V222</f>
        <v>0</v>
      </c>
      <c r="W57" s="4">
        <f>考核费用!W222</f>
        <v>0</v>
      </c>
      <c r="X57" s="4">
        <f>考核费用!X222</f>
        <v>0</v>
      </c>
      <c r="Y57" s="4">
        <f>考核费用!Y222</f>
        <v>0</v>
      </c>
    </row>
    <row r="58" ht="16.5" spans="1:25">
      <c r="A58" s="7"/>
      <c r="B58" s="13" t="s">
        <v>134</v>
      </c>
      <c r="C58" s="4">
        <f>考核费用!C223</f>
        <v>15533.98</v>
      </c>
      <c r="D58" s="4">
        <f>考核费用!D223</f>
        <v>0</v>
      </c>
      <c r="E58" s="4">
        <f>考核费用!E223</f>
        <v>0</v>
      </c>
      <c r="F58" s="4">
        <f>考核费用!F223</f>
        <v>0</v>
      </c>
      <c r="G58" s="9">
        <f>考核费用!H223</f>
        <v>0</v>
      </c>
      <c r="H58" s="9">
        <f>考核费用!I223</f>
        <v>0</v>
      </c>
      <c r="I58" s="4">
        <f>考核费用!J223</f>
        <v>0</v>
      </c>
      <c r="J58" s="4">
        <f>考核费用!K223</f>
        <v>0</v>
      </c>
      <c r="K58" s="4">
        <f>考核费用!L223</f>
        <v>0</v>
      </c>
      <c r="L58" s="9">
        <f>考核费用!M223</f>
        <v>0</v>
      </c>
      <c r="M58" s="4">
        <f>考核费用!N223</f>
        <v>0</v>
      </c>
      <c r="N58" s="4">
        <f>考核费用!O223</f>
        <v>0</v>
      </c>
      <c r="O58" s="9">
        <f>考核费用!P223</f>
        <v>15533.98</v>
      </c>
      <c r="P58" s="4">
        <f>考核费用!Q223</f>
        <v>15533.98</v>
      </c>
      <c r="Q58" s="4">
        <f>考核费用!R223</f>
        <v>0</v>
      </c>
      <c r="R58" s="4">
        <f>考核费用!G223</f>
        <v>0</v>
      </c>
      <c r="S58" s="9">
        <f>考核费用!S223</f>
        <v>0</v>
      </c>
      <c r="T58" s="4">
        <f>考核费用!T223</f>
        <v>0</v>
      </c>
      <c r="U58" s="4">
        <f>考核费用!U223</f>
        <v>0</v>
      </c>
      <c r="V58" s="4">
        <f>考核费用!V223</f>
        <v>0</v>
      </c>
      <c r="W58" s="4">
        <f>考核费用!W223</f>
        <v>0</v>
      </c>
      <c r="X58" s="4">
        <f>考核费用!X223</f>
        <v>0</v>
      </c>
      <c r="Y58" s="4">
        <f>考核费用!Y223</f>
        <v>0</v>
      </c>
    </row>
    <row r="59" ht="16.5" spans="1:25">
      <c r="A59" s="7"/>
      <c r="B59" s="19" t="s">
        <v>97</v>
      </c>
      <c r="C59" s="15">
        <f>考核费用!C224</f>
        <v>1087833.89</v>
      </c>
      <c r="D59" s="15">
        <f>考核费用!D224</f>
        <v>0</v>
      </c>
      <c r="E59" s="15">
        <f>考核费用!E224</f>
        <v>603523.72</v>
      </c>
      <c r="F59" s="15">
        <f>考核费用!F224</f>
        <v>325.95</v>
      </c>
      <c r="G59" s="9">
        <f>考核费用!H224</f>
        <v>390222.9</v>
      </c>
      <c r="H59" s="9">
        <f>考核费用!I224</f>
        <v>2123.3</v>
      </c>
      <c r="I59" s="15">
        <f>考核费用!J224</f>
        <v>0</v>
      </c>
      <c r="J59" s="15">
        <f>考核费用!K224</f>
        <v>2123.3</v>
      </c>
      <c r="K59" s="15">
        <f>考核费用!L224</f>
        <v>0</v>
      </c>
      <c r="L59" s="9">
        <f>考核费用!M224</f>
        <v>0</v>
      </c>
      <c r="M59" s="15">
        <f>考核费用!N224</f>
        <v>0</v>
      </c>
      <c r="N59" s="15">
        <f>考核费用!O224</f>
        <v>0</v>
      </c>
      <c r="O59" s="9">
        <f>考核费用!P224</f>
        <v>15533.98</v>
      </c>
      <c r="P59" s="15">
        <f>考核费用!Q224</f>
        <v>15533.98</v>
      </c>
      <c r="Q59" s="15">
        <f>考核费用!R224</f>
        <v>0</v>
      </c>
      <c r="R59" s="15">
        <f>考核费用!G224</f>
        <v>76380.56</v>
      </c>
      <c r="S59" s="9">
        <f>考核费用!S224</f>
        <v>-276.52</v>
      </c>
      <c r="T59" s="15">
        <f>考核费用!T224</f>
        <v>-1554.75</v>
      </c>
      <c r="U59" s="15">
        <f>考核费用!U224</f>
        <v>361.23</v>
      </c>
      <c r="V59" s="15">
        <f>考核费用!V224</f>
        <v>0</v>
      </c>
      <c r="W59" s="15">
        <f>考核费用!W224</f>
        <v>917</v>
      </c>
      <c r="X59" s="15">
        <f>考核费用!X224</f>
        <v>0</v>
      </c>
      <c r="Y59" s="15">
        <f>考核费用!Y224</f>
        <v>0</v>
      </c>
    </row>
    <row r="60" ht="16.5" spans="1:25">
      <c r="A60" s="7" t="s">
        <v>135</v>
      </c>
      <c r="B60" s="10" t="s">
        <v>136</v>
      </c>
      <c r="C60" s="4">
        <f>考核费用!C225</f>
        <v>0</v>
      </c>
      <c r="D60" s="4">
        <f>考核费用!D225</f>
        <v>0</v>
      </c>
      <c r="E60" s="4">
        <f>考核费用!E225</f>
        <v>0</v>
      </c>
      <c r="F60" s="4">
        <f>考核费用!F225</f>
        <v>0</v>
      </c>
      <c r="G60" s="9">
        <f>考核费用!H225</f>
        <v>0</v>
      </c>
      <c r="H60" s="9">
        <f>考核费用!I225</f>
        <v>0</v>
      </c>
      <c r="I60" s="4">
        <f>考核费用!J225</f>
        <v>0</v>
      </c>
      <c r="J60" s="4">
        <f>考核费用!K225</f>
        <v>0</v>
      </c>
      <c r="K60" s="4">
        <f>考核费用!L225</f>
        <v>0</v>
      </c>
      <c r="L60" s="9">
        <f>考核费用!M225</f>
        <v>0</v>
      </c>
      <c r="M60" s="4">
        <f>考核费用!N225</f>
        <v>0</v>
      </c>
      <c r="N60" s="4">
        <f>考核费用!O225</f>
        <v>0</v>
      </c>
      <c r="O60" s="9">
        <f>考核费用!P225</f>
        <v>0</v>
      </c>
      <c r="P60" s="4">
        <f>考核费用!Q225</f>
        <v>0</v>
      </c>
      <c r="Q60" s="4">
        <f>考核费用!R225</f>
        <v>0</v>
      </c>
      <c r="R60" s="4">
        <f>考核费用!G225</f>
        <v>0</v>
      </c>
      <c r="S60" s="9">
        <f>考核费用!S225</f>
        <v>0</v>
      </c>
      <c r="T60" s="4">
        <f>考核费用!T225</f>
        <v>0</v>
      </c>
      <c r="U60" s="4">
        <f>考核费用!U225</f>
        <v>0</v>
      </c>
      <c r="V60" s="4">
        <f>考核费用!V225</f>
        <v>0</v>
      </c>
      <c r="W60" s="4">
        <f>考核费用!W225</f>
        <v>0</v>
      </c>
      <c r="X60" s="4">
        <f>考核费用!X225</f>
        <v>0</v>
      </c>
      <c r="Y60" s="4">
        <f>考核费用!Y225</f>
        <v>0</v>
      </c>
    </row>
    <row r="61" ht="16.5" spans="1:25">
      <c r="A61" s="7"/>
      <c r="B61" s="13" t="s">
        <v>137</v>
      </c>
      <c r="C61" s="4">
        <f>考核费用!C226</f>
        <v>288447.26</v>
      </c>
      <c r="D61" s="4">
        <f>考核费用!D226</f>
        <v>0</v>
      </c>
      <c r="E61" s="4">
        <f>考核费用!E226</f>
        <v>100157.12</v>
      </c>
      <c r="F61" s="4">
        <f>考核费用!F226</f>
        <v>0</v>
      </c>
      <c r="G61" s="9">
        <f>考核费用!H226</f>
        <v>178630.23</v>
      </c>
      <c r="H61" s="9">
        <f>考核费用!I226</f>
        <v>0</v>
      </c>
      <c r="I61" s="4">
        <f>考核费用!J226</f>
        <v>0</v>
      </c>
      <c r="J61" s="4">
        <f>考核费用!K226</f>
        <v>0</v>
      </c>
      <c r="K61" s="4">
        <f>考核费用!L226</f>
        <v>0</v>
      </c>
      <c r="L61" s="9">
        <f>考核费用!M226</f>
        <v>0</v>
      </c>
      <c r="M61" s="4">
        <f>考核费用!N226</f>
        <v>0</v>
      </c>
      <c r="N61" s="4">
        <f>考核费用!O226</f>
        <v>0</v>
      </c>
      <c r="O61" s="9">
        <f>考核费用!P226</f>
        <v>0</v>
      </c>
      <c r="P61" s="4">
        <f>考核费用!Q226</f>
        <v>0</v>
      </c>
      <c r="Q61" s="4">
        <f>考核费用!R226</f>
        <v>0</v>
      </c>
      <c r="R61" s="4">
        <f>考核费用!G226</f>
        <v>8396</v>
      </c>
      <c r="S61" s="9">
        <f>考核费用!S226</f>
        <v>1263.91</v>
      </c>
      <c r="T61" s="4">
        <f>考核费用!T226</f>
        <v>0</v>
      </c>
      <c r="U61" s="4">
        <f>考核费用!U226</f>
        <v>0</v>
      </c>
      <c r="V61" s="4">
        <f>考核费用!V226</f>
        <v>0</v>
      </c>
      <c r="W61" s="4">
        <f>考核费用!W226</f>
        <v>0</v>
      </c>
      <c r="X61" s="4">
        <f>考核费用!X226</f>
        <v>0</v>
      </c>
      <c r="Y61" s="4">
        <f>考核费用!Y226</f>
        <v>1263.91</v>
      </c>
    </row>
    <row r="62" ht="16.5" spans="1:25">
      <c r="A62" s="7"/>
      <c r="B62" s="13" t="s">
        <v>138</v>
      </c>
      <c r="C62" s="4">
        <f>考核费用!C227</f>
        <v>7035855.07</v>
      </c>
      <c r="D62" s="4">
        <f>考核费用!D227</f>
        <v>0</v>
      </c>
      <c r="E62" s="4">
        <f>考核费用!E227</f>
        <v>14460</v>
      </c>
      <c r="F62" s="4">
        <f>考核费用!F227</f>
        <v>66000</v>
      </c>
      <c r="G62" s="9">
        <f>考核费用!H227</f>
        <v>4724349.07</v>
      </c>
      <c r="H62" s="9">
        <f>考核费用!I227</f>
        <v>101040</v>
      </c>
      <c r="I62" s="4">
        <f>考核费用!J227</f>
        <v>0</v>
      </c>
      <c r="J62" s="4">
        <f>考核费用!K227</f>
        <v>101040</v>
      </c>
      <c r="K62" s="4">
        <f>考核费用!L227</f>
        <v>0</v>
      </c>
      <c r="L62" s="9">
        <f>考核费用!M227</f>
        <v>298980</v>
      </c>
      <c r="M62" s="4">
        <f>考核费用!N227</f>
        <v>232860</v>
      </c>
      <c r="N62" s="4">
        <f>考核费用!O227</f>
        <v>66120</v>
      </c>
      <c r="O62" s="9">
        <f>考核费用!P227</f>
        <v>322560</v>
      </c>
      <c r="P62" s="4">
        <f>考核费用!Q227</f>
        <v>239760</v>
      </c>
      <c r="Q62" s="4">
        <f>考核费用!R227</f>
        <v>82800</v>
      </c>
      <c r="R62" s="4">
        <f>考核费用!G227</f>
        <v>1339890</v>
      </c>
      <c r="S62" s="9">
        <f>考核费用!S227</f>
        <v>168576</v>
      </c>
      <c r="T62" s="4">
        <f>考核费用!T227</f>
        <v>51952</v>
      </c>
      <c r="U62" s="4">
        <f>考核费用!U227</f>
        <v>116624</v>
      </c>
      <c r="V62" s="4">
        <f>考核费用!V227</f>
        <v>0</v>
      </c>
      <c r="W62" s="4">
        <f>考核费用!W227</f>
        <v>0</v>
      </c>
      <c r="X62" s="4">
        <f>考核费用!X227</f>
        <v>0</v>
      </c>
      <c r="Y62" s="4">
        <f>考核费用!Y227</f>
        <v>0</v>
      </c>
    </row>
    <row r="63" ht="16.5" spans="1:25">
      <c r="A63" s="7"/>
      <c r="B63" s="13" t="s">
        <v>85</v>
      </c>
      <c r="C63" s="4">
        <f>考核费用!C228</f>
        <v>687515.14</v>
      </c>
      <c r="D63" s="4">
        <f>考核费用!D228</f>
        <v>0</v>
      </c>
      <c r="E63" s="4">
        <f>考核费用!E228</f>
        <v>51292.44</v>
      </c>
      <c r="F63" s="4">
        <f>考核费用!F228</f>
        <v>7056.6</v>
      </c>
      <c r="G63" s="9">
        <f>考核费用!H228</f>
        <v>382983.01</v>
      </c>
      <c r="H63" s="9">
        <f>考核费用!I228</f>
        <v>10803.02</v>
      </c>
      <c r="I63" s="4">
        <f>考核费用!J228</f>
        <v>0</v>
      </c>
      <c r="J63" s="4">
        <f>考核费用!K228</f>
        <v>10803.02</v>
      </c>
      <c r="K63" s="4">
        <f>考核费用!L228</f>
        <v>0</v>
      </c>
      <c r="L63" s="9">
        <f>考核费用!M228</f>
        <v>31966.41</v>
      </c>
      <c r="M63" s="4">
        <f>考核费用!N228</f>
        <v>24896.98</v>
      </c>
      <c r="N63" s="4">
        <f>考核费用!O228</f>
        <v>7069.43</v>
      </c>
      <c r="O63" s="9">
        <f>考核费用!P228</f>
        <v>34487.55</v>
      </c>
      <c r="P63" s="4">
        <f>考核费用!Q228</f>
        <v>25634.72</v>
      </c>
      <c r="Q63" s="4">
        <f>考核费用!R228</f>
        <v>8852.83</v>
      </c>
      <c r="R63" s="4">
        <f>考核费用!G228</f>
        <v>146407.39</v>
      </c>
      <c r="S63" s="9">
        <f>考核费用!S228</f>
        <v>22518.72</v>
      </c>
      <c r="T63" s="4">
        <f>考核费用!T228</f>
        <v>238.8</v>
      </c>
      <c r="U63" s="4">
        <f>考核费用!U228</f>
        <v>8888.06</v>
      </c>
      <c r="V63" s="4">
        <f>考核费用!V228</f>
        <v>0</v>
      </c>
      <c r="W63" s="4">
        <f>考核费用!W228</f>
        <v>1161.15</v>
      </c>
      <c r="X63" s="4">
        <f>考核费用!X228</f>
        <v>0</v>
      </c>
      <c r="Y63" s="4">
        <f>考核费用!Y228</f>
        <v>12230.71</v>
      </c>
    </row>
    <row r="64" ht="16.5" spans="1:25">
      <c r="A64" s="7"/>
      <c r="B64" s="13" t="s">
        <v>139</v>
      </c>
      <c r="C64" s="4">
        <f>考核费用!C229</f>
        <v>113263.34</v>
      </c>
      <c r="D64" s="4">
        <f>考核费用!D229</f>
        <v>0</v>
      </c>
      <c r="E64" s="4">
        <f>考核费用!E229</f>
        <v>39949.05</v>
      </c>
      <c r="F64" s="4">
        <f>考核费用!F229</f>
        <v>0</v>
      </c>
      <c r="G64" s="9">
        <f>考核费用!H229</f>
        <v>73314.29</v>
      </c>
      <c r="H64" s="9">
        <f>考核费用!I229</f>
        <v>0</v>
      </c>
      <c r="I64" s="4">
        <f>考核费用!J229</f>
        <v>0</v>
      </c>
      <c r="J64" s="4">
        <f>考核费用!K229</f>
        <v>0</v>
      </c>
      <c r="K64" s="4">
        <f>考核费用!L229</f>
        <v>0</v>
      </c>
      <c r="L64" s="9">
        <f>考核费用!M229</f>
        <v>0</v>
      </c>
      <c r="M64" s="4">
        <f>考核费用!N229</f>
        <v>0</v>
      </c>
      <c r="N64" s="4">
        <f>考核费用!O229</f>
        <v>0</v>
      </c>
      <c r="O64" s="9">
        <f>考核费用!P229</f>
        <v>0</v>
      </c>
      <c r="P64" s="4">
        <f>考核费用!Q229</f>
        <v>0</v>
      </c>
      <c r="Q64" s="4">
        <f>考核费用!R229</f>
        <v>0</v>
      </c>
      <c r="R64" s="4">
        <f>考核费用!G229</f>
        <v>0</v>
      </c>
      <c r="S64" s="9">
        <f>考核费用!S229</f>
        <v>0</v>
      </c>
      <c r="T64" s="4">
        <f>考核费用!T229</f>
        <v>0</v>
      </c>
      <c r="U64" s="4">
        <f>考核费用!U229</f>
        <v>0</v>
      </c>
      <c r="V64" s="4">
        <f>考核费用!V229</f>
        <v>0</v>
      </c>
      <c r="W64" s="4">
        <f>考核费用!W229</f>
        <v>0</v>
      </c>
      <c r="X64" s="4">
        <f>考核费用!X229</f>
        <v>0</v>
      </c>
      <c r="Y64" s="4">
        <f>考核费用!Y229</f>
        <v>0</v>
      </c>
    </row>
    <row r="65" ht="16.5" spans="1:25">
      <c r="A65" s="7"/>
      <c r="B65" s="13" t="s">
        <v>140</v>
      </c>
      <c r="C65" s="4">
        <f>考核费用!C230</f>
        <v>12240.44</v>
      </c>
      <c r="D65" s="4">
        <f>考核费用!D230</f>
        <v>0</v>
      </c>
      <c r="E65" s="4">
        <f>考核费用!E230</f>
        <v>8210.75</v>
      </c>
      <c r="F65" s="4">
        <f>考核费用!F230</f>
        <v>0</v>
      </c>
      <c r="G65" s="9">
        <f>考核费用!H230</f>
        <v>4029.69</v>
      </c>
      <c r="H65" s="9">
        <f>考核费用!I230</f>
        <v>0</v>
      </c>
      <c r="I65" s="4">
        <f>考核费用!J230</f>
        <v>0</v>
      </c>
      <c r="J65" s="4">
        <f>考核费用!K230</f>
        <v>0</v>
      </c>
      <c r="K65" s="4">
        <f>考核费用!L230</f>
        <v>0</v>
      </c>
      <c r="L65" s="9">
        <f>考核费用!M230</f>
        <v>0</v>
      </c>
      <c r="M65" s="4">
        <f>考核费用!N230</f>
        <v>0</v>
      </c>
      <c r="N65" s="4">
        <f>考核费用!O230</f>
        <v>0</v>
      </c>
      <c r="O65" s="9">
        <f>考核费用!P230</f>
        <v>0</v>
      </c>
      <c r="P65" s="4">
        <f>考核费用!Q230</f>
        <v>0</v>
      </c>
      <c r="Q65" s="4">
        <f>考核费用!R230</f>
        <v>0</v>
      </c>
      <c r="R65" s="4">
        <f>考核费用!G230</f>
        <v>0</v>
      </c>
      <c r="S65" s="9">
        <f>考核费用!S230</f>
        <v>0</v>
      </c>
      <c r="T65" s="4">
        <f>考核费用!T230</f>
        <v>0</v>
      </c>
      <c r="U65" s="4">
        <f>考核费用!U230</f>
        <v>0</v>
      </c>
      <c r="V65" s="4">
        <f>考核费用!V230</f>
        <v>0</v>
      </c>
      <c r="W65" s="4">
        <f>考核费用!W230</f>
        <v>0</v>
      </c>
      <c r="X65" s="4">
        <f>考核费用!X230</f>
        <v>0</v>
      </c>
      <c r="Y65" s="4">
        <f>考核费用!Y230</f>
        <v>0</v>
      </c>
    </row>
    <row r="66" ht="16.5" spans="1:25">
      <c r="A66" s="7"/>
      <c r="B66" s="13" t="s">
        <v>141</v>
      </c>
      <c r="C66" s="4">
        <f>考核费用!C231</f>
        <v>-220.81</v>
      </c>
      <c r="D66" s="4">
        <f>考核费用!D231</f>
        <v>0</v>
      </c>
      <c r="E66" s="4">
        <f>考核费用!E231</f>
        <v>0</v>
      </c>
      <c r="F66" s="4">
        <f>考核费用!F231</f>
        <v>0</v>
      </c>
      <c r="G66" s="9">
        <f>考核费用!H231</f>
        <v>0</v>
      </c>
      <c r="H66" s="9">
        <f>考核费用!I231</f>
        <v>0</v>
      </c>
      <c r="I66" s="4">
        <f>考核费用!J231</f>
        <v>0</v>
      </c>
      <c r="J66" s="4">
        <f>考核费用!K231</f>
        <v>0</v>
      </c>
      <c r="K66" s="4">
        <f>考核费用!L231</f>
        <v>0</v>
      </c>
      <c r="L66" s="9">
        <f>考核费用!M231</f>
        <v>0</v>
      </c>
      <c r="M66" s="4">
        <f>考核费用!N231</f>
        <v>0</v>
      </c>
      <c r="N66" s="4">
        <f>考核费用!O231</f>
        <v>0</v>
      </c>
      <c r="O66" s="9">
        <f>考核费用!P231</f>
        <v>0</v>
      </c>
      <c r="P66" s="4">
        <f>考核费用!Q231</f>
        <v>0</v>
      </c>
      <c r="Q66" s="4">
        <f>考核费用!R231</f>
        <v>0</v>
      </c>
      <c r="R66" s="4">
        <f>考核费用!G231</f>
        <v>0</v>
      </c>
      <c r="S66" s="9">
        <f>考核费用!S231</f>
        <v>-220.81</v>
      </c>
      <c r="T66" s="4">
        <f>考核费用!T231</f>
        <v>0</v>
      </c>
      <c r="U66" s="4">
        <f>考核费用!U231</f>
        <v>0</v>
      </c>
      <c r="V66" s="4">
        <f>考核费用!V231</f>
        <v>0</v>
      </c>
      <c r="W66" s="4">
        <f>考核费用!W231</f>
        <v>-220.81</v>
      </c>
      <c r="X66" s="4">
        <f>考核费用!X231</f>
        <v>0</v>
      </c>
      <c r="Y66" s="4">
        <f>考核费用!Y231</f>
        <v>0</v>
      </c>
    </row>
    <row r="67" ht="16.5" spans="1:25">
      <c r="A67" s="7"/>
      <c r="B67" s="13" t="s">
        <v>142</v>
      </c>
      <c r="C67" s="4">
        <f>考核费用!C232</f>
        <v>3056017.51</v>
      </c>
      <c r="D67" s="4">
        <f>考核费用!D232</f>
        <v>0</v>
      </c>
      <c r="E67" s="4">
        <f>考核费用!E232</f>
        <v>2876791.92</v>
      </c>
      <c r="F67" s="4">
        <f>考核费用!F232</f>
        <v>0</v>
      </c>
      <c r="G67" s="9">
        <f>考核费用!H232</f>
        <v>130098.06</v>
      </c>
      <c r="H67" s="9">
        <f>考核费用!I232</f>
        <v>3889.36</v>
      </c>
      <c r="I67" s="4">
        <f>考核费用!J232</f>
        <v>0</v>
      </c>
      <c r="J67" s="4">
        <f>考核费用!K232</f>
        <v>3889.36</v>
      </c>
      <c r="K67" s="4">
        <f>考核费用!L232</f>
        <v>0</v>
      </c>
      <c r="L67" s="9">
        <f>考核费用!M232</f>
        <v>9629.96</v>
      </c>
      <c r="M67" s="4">
        <f>考核费用!N232</f>
        <v>9629.96</v>
      </c>
      <c r="N67" s="4">
        <f>考核费用!O232</f>
        <v>0</v>
      </c>
      <c r="O67" s="9">
        <f>考核费用!P232</f>
        <v>0</v>
      </c>
      <c r="P67" s="4">
        <f>考核费用!Q232</f>
        <v>0</v>
      </c>
      <c r="Q67" s="4">
        <f>考核费用!R232</f>
        <v>0</v>
      </c>
      <c r="R67" s="4">
        <f>考核费用!G232</f>
        <v>35608.21</v>
      </c>
      <c r="S67" s="9">
        <f>考核费用!S232</f>
        <v>0</v>
      </c>
      <c r="T67" s="4">
        <f>考核费用!T232</f>
        <v>0</v>
      </c>
      <c r="U67" s="4">
        <f>考核费用!U232</f>
        <v>0</v>
      </c>
      <c r="V67" s="4">
        <f>考核费用!V232</f>
        <v>0</v>
      </c>
      <c r="W67" s="4">
        <f>考核费用!W232</f>
        <v>0</v>
      </c>
      <c r="X67" s="4">
        <f>考核费用!X232</f>
        <v>0</v>
      </c>
      <c r="Y67" s="4">
        <f>考核费用!Y232</f>
        <v>0</v>
      </c>
    </row>
    <row r="68" ht="16.5" spans="1:25">
      <c r="A68" s="7"/>
      <c r="B68" s="13" t="s">
        <v>143</v>
      </c>
      <c r="C68" s="4">
        <f>考核费用!C233</f>
        <v>335593.9</v>
      </c>
      <c r="D68" s="4">
        <f>考核费用!D233</f>
        <v>0</v>
      </c>
      <c r="E68" s="4">
        <f>考核费用!E233</f>
        <v>24070.8</v>
      </c>
      <c r="F68" s="4">
        <f>考核费用!F233</f>
        <v>0</v>
      </c>
      <c r="G68" s="9">
        <f>考核费用!H233</f>
        <v>311523.1</v>
      </c>
      <c r="H68" s="9">
        <f>考核费用!I233</f>
        <v>0</v>
      </c>
      <c r="I68" s="4">
        <f>考核费用!J233</f>
        <v>0</v>
      </c>
      <c r="J68" s="4">
        <f>考核费用!K233</f>
        <v>0</v>
      </c>
      <c r="K68" s="4">
        <f>考核费用!L233</f>
        <v>0</v>
      </c>
      <c r="L68" s="9">
        <f>考核费用!M233</f>
        <v>0</v>
      </c>
      <c r="M68" s="4">
        <f>考核费用!N233</f>
        <v>0</v>
      </c>
      <c r="N68" s="4">
        <f>考核费用!O233</f>
        <v>0</v>
      </c>
      <c r="O68" s="9">
        <f>考核费用!P233</f>
        <v>0</v>
      </c>
      <c r="P68" s="4">
        <f>考核费用!Q233</f>
        <v>0</v>
      </c>
      <c r="Q68" s="4">
        <f>考核费用!R233</f>
        <v>0</v>
      </c>
      <c r="R68" s="4">
        <f>考核费用!G233</f>
        <v>0</v>
      </c>
      <c r="S68" s="9">
        <f>考核费用!S233</f>
        <v>0</v>
      </c>
      <c r="T68" s="4">
        <f>考核费用!T233</f>
        <v>0</v>
      </c>
      <c r="U68" s="4">
        <f>考核费用!U233</f>
        <v>0</v>
      </c>
      <c r="V68" s="4">
        <f>考核费用!V233</f>
        <v>0</v>
      </c>
      <c r="W68" s="4">
        <f>考核费用!W233</f>
        <v>0</v>
      </c>
      <c r="X68" s="4">
        <f>考核费用!X233</f>
        <v>0</v>
      </c>
      <c r="Y68" s="4">
        <f>考核费用!Y233</f>
        <v>0</v>
      </c>
    </row>
    <row r="69" ht="16.5" spans="1:25">
      <c r="A69" s="7"/>
      <c r="B69" s="13" t="s">
        <v>144</v>
      </c>
      <c r="C69" s="4">
        <f>考核费用!C234</f>
        <v>0</v>
      </c>
      <c r="D69" s="4">
        <f>考核费用!D234</f>
        <v>0</v>
      </c>
      <c r="E69" s="4">
        <f>考核费用!E234</f>
        <v>0</v>
      </c>
      <c r="F69" s="4">
        <f>考核费用!F234</f>
        <v>0</v>
      </c>
      <c r="G69" s="9">
        <f>考核费用!H234</f>
        <v>0</v>
      </c>
      <c r="H69" s="9">
        <f>考核费用!I234</f>
        <v>0</v>
      </c>
      <c r="I69" s="4">
        <f>考核费用!J234</f>
        <v>0</v>
      </c>
      <c r="J69" s="4">
        <f>考核费用!K234</f>
        <v>0</v>
      </c>
      <c r="K69" s="4">
        <f>考核费用!L234</f>
        <v>0</v>
      </c>
      <c r="L69" s="9">
        <f>考核费用!M234</f>
        <v>0</v>
      </c>
      <c r="M69" s="4">
        <f>考核费用!N234</f>
        <v>0</v>
      </c>
      <c r="N69" s="4">
        <f>考核费用!O234</f>
        <v>0</v>
      </c>
      <c r="O69" s="9">
        <f>考核费用!P234</f>
        <v>0</v>
      </c>
      <c r="P69" s="4">
        <f>考核费用!Q234</f>
        <v>0</v>
      </c>
      <c r="Q69" s="4">
        <f>考核费用!R234</f>
        <v>0</v>
      </c>
      <c r="R69" s="4">
        <f>考核费用!G234</f>
        <v>0</v>
      </c>
      <c r="S69" s="9">
        <f>考核费用!S234</f>
        <v>0</v>
      </c>
      <c r="T69" s="4">
        <f>考核费用!T234</f>
        <v>0</v>
      </c>
      <c r="U69" s="4">
        <f>考核费用!U234</f>
        <v>0</v>
      </c>
      <c r="V69" s="4">
        <f>考核费用!V234</f>
        <v>0</v>
      </c>
      <c r="W69" s="4">
        <f>考核费用!W234</f>
        <v>0</v>
      </c>
      <c r="X69" s="4">
        <f>考核费用!X234</f>
        <v>0</v>
      </c>
      <c r="Y69" s="4">
        <f>考核费用!Y234</f>
        <v>0</v>
      </c>
    </row>
    <row r="70" ht="16.5" spans="1:25">
      <c r="A70" s="7"/>
      <c r="B70" s="13" t="s">
        <v>145</v>
      </c>
      <c r="C70" s="4">
        <f>考核费用!C235</f>
        <v>2278525.95</v>
      </c>
      <c r="D70" s="4">
        <f>考核费用!D235</f>
        <v>0</v>
      </c>
      <c r="E70" s="4">
        <f>考核费用!E235</f>
        <v>1569205.73</v>
      </c>
      <c r="F70" s="4">
        <f>考核费用!F235</f>
        <v>0</v>
      </c>
      <c r="G70" s="9">
        <f>考核费用!H235</f>
        <v>610192.87</v>
      </c>
      <c r="H70" s="9">
        <f>考核费用!I235</f>
        <v>6387.18</v>
      </c>
      <c r="I70" s="4">
        <f>考核费用!J235</f>
        <v>0</v>
      </c>
      <c r="J70" s="4">
        <f>考核费用!K235</f>
        <v>6387.18</v>
      </c>
      <c r="K70" s="4">
        <f>考核费用!L235</f>
        <v>0</v>
      </c>
      <c r="L70" s="9">
        <f>考核费用!M235</f>
        <v>8635.34</v>
      </c>
      <c r="M70" s="4">
        <f>考核费用!N235</f>
        <v>5042.58</v>
      </c>
      <c r="N70" s="4">
        <f>考核费用!O235</f>
        <v>3592.76</v>
      </c>
      <c r="O70" s="9">
        <f>考核费用!P235</f>
        <v>10735.99</v>
      </c>
      <c r="P70" s="4">
        <f>考核费用!Q235</f>
        <v>9089.73</v>
      </c>
      <c r="Q70" s="4">
        <f>考核费用!R235</f>
        <v>1646.26</v>
      </c>
      <c r="R70" s="4">
        <f>考核费用!G235</f>
        <v>73368.84</v>
      </c>
      <c r="S70" s="9">
        <f>考核费用!S235</f>
        <v>0</v>
      </c>
      <c r="T70" s="4">
        <f>考核费用!T235</f>
        <v>0</v>
      </c>
      <c r="U70" s="4">
        <f>考核费用!U235</f>
        <v>0</v>
      </c>
      <c r="V70" s="4">
        <f>考核费用!V235</f>
        <v>0</v>
      </c>
      <c r="W70" s="4">
        <f>考核费用!W235</f>
        <v>0</v>
      </c>
      <c r="X70" s="4">
        <f>考核费用!X235</f>
        <v>0</v>
      </c>
      <c r="Y70" s="4">
        <f>考核费用!Y235</f>
        <v>0</v>
      </c>
    </row>
    <row r="71" ht="16.5" spans="1:25">
      <c r="A71" s="7"/>
      <c r="B71" s="13" t="s">
        <v>146</v>
      </c>
      <c r="C71" s="4">
        <f>考核费用!C236</f>
        <v>3237517.24</v>
      </c>
      <c r="D71" s="4">
        <f>考核费用!D236</f>
        <v>0</v>
      </c>
      <c r="E71" s="4">
        <f>考核费用!E236</f>
        <v>3119414.98</v>
      </c>
      <c r="F71" s="4">
        <f>考核费用!F236</f>
        <v>0</v>
      </c>
      <c r="G71" s="9">
        <f>考核费用!H236</f>
        <v>95778.44</v>
      </c>
      <c r="H71" s="9">
        <f>考核费用!I236</f>
        <v>0</v>
      </c>
      <c r="I71" s="4">
        <f>考核费用!J236</f>
        <v>0</v>
      </c>
      <c r="J71" s="4">
        <f>考核费用!K236</f>
        <v>0</v>
      </c>
      <c r="K71" s="4">
        <f>考核费用!L236</f>
        <v>0</v>
      </c>
      <c r="L71" s="9">
        <f>考核费用!M236</f>
        <v>22323.82</v>
      </c>
      <c r="M71" s="4">
        <f>考核费用!N236</f>
        <v>22323.82</v>
      </c>
      <c r="N71" s="4">
        <f>考核费用!O236</f>
        <v>0</v>
      </c>
      <c r="O71" s="9">
        <f>考核费用!P236</f>
        <v>0</v>
      </c>
      <c r="P71" s="4">
        <f>考核费用!Q236</f>
        <v>0</v>
      </c>
      <c r="Q71" s="4">
        <f>考核费用!R236</f>
        <v>0</v>
      </c>
      <c r="R71" s="4">
        <f>考核费用!G236</f>
        <v>0</v>
      </c>
      <c r="S71" s="9">
        <f>考核费用!S236</f>
        <v>0</v>
      </c>
      <c r="T71" s="4">
        <f>考核费用!T236</f>
        <v>0</v>
      </c>
      <c r="U71" s="4">
        <f>考核费用!U236</f>
        <v>0</v>
      </c>
      <c r="V71" s="4">
        <f>考核费用!V236</f>
        <v>0</v>
      </c>
      <c r="W71" s="4">
        <f>考核费用!W236</f>
        <v>0</v>
      </c>
      <c r="X71" s="4">
        <f>考核费用!X236</f>
        <v>0</v>
      </c>
      <c r="Y71" s="4">
        <f>考核费用!Y236</f>
        <v>0</v>
      </c>
    </row>
    <row r="72" ht="16.5" spans="1:25">
      <c r="A72" s="7"/>
      <c r="B72" s="13" t="s">
        <v>147</v>
      </c>
      <c r="C72" s="4">
        <f>考核费用!C237</f>
        <v>1437137.59</v>
      </c>
      <c r="D72" s="4">
        <f>考核费用!D237</f>
        <v>-1666666.66666667</v>
      </c>
      <c r="E72" s="4">
        <f>考核费用!E237</f>
        <v>295283.36</v>
      </c>
      <c r="F72" s="4">
        <f>考核费用!F237</f>
        <v>8635.3</v>
      </c>
      <c r="G72" s="9">
        <f>考核费用!H237</f>
        <v>2429340.59666667</v>
      </c>
      <c r="H72" s="9">
        <f>考核费用!I237</f>
        <v>14266.82</v>
      </c>
      <c r="I72" s="4">
        <f>考核费用!J237</f>
        <v>0</v>
      </c>
      <c r="J72" s="4">
        <f>考核费用!K237</f>
        <v>14266.82</v>
      </c>
      <c r="K72" s="4">
        <f>考核费用!L237</f>
        <v>0</v>
      </c>
      <c r="L72" s="9">
        <f>考核费用!M237</f>
        <v>42504.5</v>
      </c>
      <c r="M72" s="4">
        <f>考核费用!N237</f>
        <v>32467.5</v>
      </c>
      <c r="N72" s="4">
        <f>考核费用!O237</f>
        <v>10037</v>
      </c>
      <c r="O72" s="9">
        <f>考核费用!P237</f>
        <v>45174.02</v>
      </c>
      <c r="P72" s="4">
        <f>考核费用!Q237</f>
        <v>33098.18</v>
      </c>
      <c r="Q72" s="4">
        <f>考核费用!R237</f>
        <v>12075.84</v>
      </c>
      <c r="R72" s="4">
        <f>考核费用!G237</f>
        <v>155969.4</v>
      </c>
      <c r="S72" s="9">
        <f>考核费用!S237</f>
        <v>112630.26</v>
      </c>
      <c r="T72" s="4">
        <f>考核费用!T237</f>
        <v>14158.18</v>
      </c>
      <c r="U72" s="4">
        <f>考核费用!U237</f>
        <v>27823.98</v>
      </c>
      <c r="V72" s="4">
        <f>考核费用!V237</f>
        <v>0</v>
      </c>
      <c r="W72" s="4">
        <f>考核费用!W237</f>
        <v>58847.88</v>
      </c>
      <c r="X72" s="4">
        <f>考核费用!X237</f>
        <v>4716</v>
      </c>
      <c r="Y72" s="4">
        <f>考核费用!Y237</f>
        <v>7084.22</v>
      </c>
    </row>
    <row r="73" ht="16.5" spans="1:25">
      <c r="A73" s="7"/>
      <c r="B73" s="13" t="s">
        <v>148</v>
      </c>
      <c r="C73" s="4">
        <f>考核费用!C238</f>
        <v>0</v>
      </c>
      <c r="D73" s="4">
        <f>考核费用!D238</f>
        <v>0</v>
      </c>
      <c r="E73" s="4">
        <f>考核费用!E238</f>
        <v>0</v>
      </c>
      <c r="F73" s="4">
        <f>考核费用!F238</f>
        <v>0</v>
      </c>
      <c r="G73" s="9">
        <f>考核费用!H238</f>
        <v>0</v>
      </c>
      <c r="H73" s="9">
        <f>考核费用!I238</f>
        <v>0</v>
      </c>
      <c r="I73" s="4">
        <f>考核费用!J238</f>
        <v>0</v>
      </c>
      <c r="J73" s="4">
        <f>考核费用!K238</f>
        <v>0</v>
      </c>
      <c r="K73" s="4">
        <f>考核费用!L238</f>
        <v>0</v>
      </c>
      <c r="L73" s="9">
        <f>考核费用!M238</f>
        <v>0</v>
      </c>
      <c r="M73" s="4">
        <f>考核费用!N238</f>
        <v>0</v>
      </c>
      <c r="N73" s="4">
        <f>考核费用!O238</f>
        <v>0</v>
      </c>
      <c r="O73" s="9">
        <f>考核费用!P238</f>
        <v>0</v>
      </c>
      <c r="P73" s="4">
        <f>考核费用!Q238</f>
        <v>0</v>
      </c>
      <c r="Q73" s="4">
        <f>考核费用!R238</f>
        <v>0</v>
      </c>
      <c r="R73" s="4">
        <f>考核费用!G238</f>
        <v>0</v>
      </c>
      <c r="S73" s="9">
        <f>考核费用!S238</f>
        <v>0</v>
      </c>
      <c r="T73" s="4">
        <f>考核费用!T238</f>
        <v>0</v>
      </c>
      <c r="U73" s="4">
        <f>考核费用!U238</f>
        <v>0</v>
      </c>
      <c r="V73" s="4">
        <f>考核费用!V238</f>
        <v>0</v>
      </c>
      <c r="W73" s="4">
        <f>考核费用!W238</f>
        <v>0</v>
      </c>
      <c r="X73" s="4">
        <f>考核费用!X238</f>
        <v>0</v>
      </c>
      <c r="Y73" s="4">
        <f>考核费用!Y238</f>
        <v>0</v>
      </c>
    </row>
    <row r="74" ht="16.5" spans="1:25">
      <c r="A74" s="7"/>
      <c r="B74" s="19" t="s">
        <v>97</v>
      </c>
      <c r="C74" s="15">
        <f>考核费用!C239</f>
        <v>18481892.63</v>
      </c>
      <c r="D74" s="15">
        <f>考核费用!D239</f>
        <v>-1666666.66666667</v>
      </c>
      <c r="E74" s="15">
        <f>考核费用!E239</f>
        <v>8098836.15</v>
      </c>
      <c r="F74" s="15">
        <f>考核费用!F239</f>
        <v>81691.9</v>
      </c>
      <c r="G74" s="9">
        <f>考核费用!H239</f>
        <v>8940239.35666667</v>
      </c>
      <c r="H74" s="9">
        <f>考核费用!I239</f>
        <v>136386.38</v>
      </c>
      <c r="I74" s="15">
        <f>考核费用!J239</f>
        <v>0</v>
      </c>
      <c r="J74" s="15">
        <f>考核费用!K239</f>
        <v>136386.38</v>
      </c>
      <c r="K74" s="15">
        <f>考核费用!L239</f>
        <v>0</v>
      </c>
      <c r="L74" s="9">
        <f>考核费用!M239</f>
        <v>414040.03</v>
      </c>
      <c r="M74" s="15">
        <f>考核费用!N239</f>
        <v>327220.84</v>
      </c>
      <c r="N74" s="15">
        <f>考核费用!O239</f>
        <v>86819.19</v>
      </c>
      <c r="O74" s="9">
        <f>考核费用!P239</f>
        <v>412957.56</v>
      </c>
      <c r="P74" s="15">
        <f>考核费用!Q239</f>
        <v>307582.63</v>
      </c>
      <c r="Q74" s="15">
        <f>考核费用!R239</f>
        <v>105374.93</v>
      </c>
      <c r="R74" s="15">
        <f>考核费用!G239</f>
        <v>1759639.84</v>
      </c>
      <c r="S74" s="9">
        <f>考核费用!S239</f>
        <v>304768.08</v>
      </c>
      <c r="T74" s="15">
        <f>考核费用!T239</f>
        <v>66348.98</v>
      </c>
      <c r="U74" s="15">
        <f>考核费用!U239</f>
        <v>153336.04</v>
      </c>
      <c r="V74" s="15">
        <f>考核费用!V239</f>
        <v>0</v>
      </c>
      <c r="W74" s="15">
        <f>考核费用!W239</f>
        <v>59788.22</v>
      </c>
      <c r="X74" s="15">
        <f>考核费用!X239</f>
        <v>4716</v>
      </c>
      <c r="Y74" s="15">
        <f>考核费用!Y239</f>
        <v>20578.84</v>
      </c>
    </row>
    <row r="75" ht="16.5" spans="1:25">
      <c r="A75" s="7" t="s">
        <v>149</v>
      </c>
      <c r="B75" s="10" t="s">
        <v>150</v>
      </c>
      <c r="C75" s="4">
        <f>考核费用!C240</f>
        <v>0</v>
      </c>
      <c r="D75" s="4">
        <f>考核费用!D240</f>
        <v>0</v>
      </c>
      <c r="E75" s="4">
        <f>考核费用!E240</f>
        <v>0</v>
      </c>
      <c r="F75" s="4">
        <f>考核费用!F240</f>
        <v>0</v>
      </c>
      <c r="G75" s="9">
        <f>考核费用!H240</f>
        <v>0</v>
      </c>
      <c r="H75" s="9">
        <f>考核费用!I240</f>
        <v>0</v>
      </c>
      <c r="I75" s="4">
        <f>考核费用!J240</f>
        <v>0</v>
      </c>
      <c r="J75" s="4">
        <f>考核费用!K240</f>
        <v>0</v>
      </c>
      <c r="K75" s="4">
        <f>考核费用!L240</f>
        <v>0</v>
      </c>
      <c r="L75" s="9">
        <f>考核费用!M240</f>
        <v>0</v>
      </c>
      <c r="M75" s="4">
        <f>考核费用!N240</f>
        <v>0</v>
      </c>
      <c r="N75" s="4">
        <f>考核费用!O240</f>
        <v>0</v>
      </c>
      <c r="O75" s="9">
        <f>考核费用!P240</f>
        <v>0</v>
      </c>
      <c r="P75" s="4">
        <f>考核费用!Q240</f>
        <v>0</v>
      </c>
      <c r="Q75" s="4">
        <f>考核费用!R240</f>
        <v>0</v>
      </c>
      <c r="R75" s="4">
        <f>考核费用!G240</f>
        <v>0</v>
      </c>
      <c r="S75" s="9">
        <f>考核费用!S240</f>
        <v>0</v>
      </c>
      <c r="T75" s="4">
        <f>考核费用!T240</f>
        <v>0</v>
      </c>
      <c r="U75" s="4">
        <f>考核费用!U240</f>
        <v>0</v>
      </c>
      <c r="V75" s="4">
        <f>考核费用!V240</f>
        <v>0</v>
      </c>
      <c r="W75" s="4">
        <f>考核费用!W240</f>
        <v>0</v>
      </c>
      <c r="X75" s="4">
        <f>考核费用!X240</f>
        <v>0</v>
      </c>
      <c r="Y75" s="4">
        <f>考核费用!Y240</f>
        <v>0</v>
      </c>
    </row>
    <row r="76" ht="16.5" spans="1:25">
      <c r="A76" s="7"/>
      <c r="B76" s="10" t="s">
        <v>151</v>
      </c>
      <c r="C76" s="4">
        <f>考核费用!C241</f>
        <v>0</v>
      </c>
      <c r="D76" s="4">
        <f>考核费用!D241</f>
        <v>0</v>
      </c>
      <c r="E76" s="4">
        <f>考核费用!E241</f>
        <v>0</v>
      </c>
      <c r="F76" s="4">
        <f>考核费用!F241</f>
        <v>0</v>
      </c>
      <c r="G76" s="9">
        <f>考核费用!H241</f>
        <v>0</v>
      </c>
      <c r="H76" s="9">
        <f>考核费用!I241</f>
        <v>0</v>
      </c>
      <c r="I76" s="4">
        <f>考核费用!J241</f>
        <v>0</v>
      </c>
      <c r="J76" s="4">
        <f>考核费用!K241</f>
        <v>0</v>
      </c>
      <c r="K76" s="4">
        <f>考核费用!L241</f>
        <v>0</v>
      </c>
      <c r="L76" s="9">
        <f>考核费用!M241</f>
        <v>0</v>
      </c>
      <c r="M76" s="4">
        <f>考核费用!N241</f>
        <v>0</v>
      </c>
      <c r="N76" s="4">
        <f>考核费用!O241</f>
        <v>0</v>
      </c>
      <c r="O76" s="9">
        <f>考核费用!P241</f>
        <v>0</v>
      </c>
      <c r="P76" s="4">
        <f>考核费用!Q241</f>
        <v>0</v>
      </c>
      <c r="Q76" s="4">
        <f>考核费用!R241</f>
        <v>0</v>
      </c>
      <c r="R76" s="4">
        <f>考核费用!G241</f>
        <v>0</v>
      </c>
      <c r="S76" s="9">
        <f>考核费用!S241</f>
        <v>0</v>
      </c>
      <c r="T76" s="4">
        <f>考核费用!T241</f>
        <v>0</v>
      </c>
      <c r="U76" s="4">
        <f>考核费用!U241</f>
        <v>0</v>
      </c>
      <c r="V76" s="4">
        <f>考核费用!V241</f>
        <v>0</v>
      </c>
      <c r="W76" s="4">
        <f>考核费用!W241</f>
        <v>0</v>
      </c>
      <c r="X76" s="4">
        <f>考核费用!X241</f>
        <v>0</v>
      </c>
      <c r="Y76" s="4">
        <f>考核费用!Y241</f>
        <v>0</v>
      </c>
    </row>
    <row r="77" ht="16.5" spans="1:25">
      <c r="A77" s="7"/>
      <c r="B77" s="10" t="s">
        <v>152</v>
      </c>
      <c r="C77" s="4">
        <f>考核费用!C242</f>
        <v>0</v>
      </c>
      <c r="D77" s="4">
        <f>考核费用!D242</f>
        <v>0</v>
      </c>
      <c r="E77" s="4">
        <f>考核费用!E242</f>
        <v>0</v>
      </c>
      <c r="F77" s="4">
        <f>考核费用!F242</f>
        <v>0</v>
      </c>
      <c r="G77" s="9">
        <f>考核费用!H242</f>
        <v>0</v>
      </c>
      <c r="H77" s="9">
        <f>考核费用!I242</f>
        <v>0</v>
      </c>
      <c r="I77" s="4">
        <f>考核费用!J242</f>
        <v>0</v>
      </c>
      <c r="J77" s="4">
        <f>考核费用!K242</f>
        <v>0</v>
      </c>
      <c r="K77" s="4">
        <f>考核费用!L242</f>
        <v>0</v>
      </c>
      <c r="L77" s="9">
        <f>考核费用!M242</f>
        <v>0</v>
      </c>
      <c r="M77" s="4">
        <f>考核费用!N242</f>
        <v>0</v>
      </c>
      <c r="N77" s="4">
        <f>考核费用!O242</f>
        <v>0</v>
      </c>
      <c r="O77" s="9">
        <f>考核费用!P242</f>
        <v>0</v>
      </c>
      <c r="P77" s="4">
        <f>考核费用!Q242</f>
        <v>0</v>
      </c>
      <c r="Q77" s="4">
        <f>考核费用!R242</f>
        <v>0</v>
      </c>
      <c r="R77" s="4">
        <f>考核费用!G242</f>
        <v>0</v>
      </c>
      <c r="S77" s="9">
        <f>考核费用!S242</f>
        <v>0</v>
      </c>
      <c r="T77" s="4">
        <f>考核费用!T242</f>
        <v>0</v>
      </c>
      <c r="U77" s="4">
        <f>考核费用!U242</f>
        <v>0</v>
      </c>
      <c r="V77" s="4">
        <f>考核费用!V242</f>
        <v>0</v>
      </c>
      <c r="W77" s="4">
        <f>考核费用!W242</f>
        <v>0</v>
      </c>
      <c r="X77" s="4">
        <f>考核费用!X242</f>
        <v>0</v>
      </c>
      <c r="Y77" s="4">
        <f>考核费用!Y242</f>
        <v>0</v>
      </c>
    </row>
    <row r="78" ht="16.5" spans="1:25">
      <c r="A78" s="7"/>
      <c r="B78" s="10" t="s">
        <v>153</v>
      </c>
      <c r="C78" s="4">
        <f>考核费用!C243</f>
        <v>68925.5</v>
      </c>
      <c r="D78" s="4">
        <f>考核费用!D243</f>
        <v>0</v>
      </c>
      <c r="E78" s="4">
        <f>考核费用!E243</f>
        <v>0</v>
      </c>
      <c r="F78" s="4">
        <f>考核费用!F243</f>
        <v>0</v>
      </c>
      <c r="G78" s="9">
        <f>考核费用!H243</f>
        <v>68925.5</v>
      </c>
      <c r="H78" s="9">
        <f>考核费用!I243</f>
        <v>0</v>
      </c>
      <c r="I78" s="4">
        <f>考核费用!J243</f>
        <v>0</v>
      </c>
      <c r="J78" s="4">
        <f>考核费用!K243</f>
        <v>0</v>
      </c>
      <c r="K78" s="4">
        <f>考核费用!L243</f>
        <v>0</v>
      </c>
      <c r="L78" s="9">
        <f>考核费用!M243</f>
        <v>0</v>
      </c>
      <c r="M78" s="4">
        <f>考核费用!N243</f>
        <v>0</v>
      </c>
      <c r="N78" s="4">
        <f>考核费用!O243</f>
        <v>0</v>
      </c>
      <c r="O78" s="9">
        <f>考核费用!P243</f>
        <v>0</v>
      </c>
      <c r="P78" s="4">
        <f>考核费用!Q243</f>
        <v>0</v>
      </c>
      <c r="Q78" s="4">
        <f>考核费用!R243</f>
        <v>0</v>
      </c>
      <c r="R78" s="4">
        <f>考核费用!G243</f>
        <v>0</v>
      </c>
      <c r="S78" s="9">
        <f>考核费用!S243</f>
        <v>0</v>
      </c>
      <c r="T78" s="4">
        <f>考核费用!T243</f>
        <v>0</v>
      </c>
      <c r="U78" s="4">
        <f>考核费用!U243</f>
        <v>0</v>
      </c>
      <c r="V78" s="4">
        <f>考核费用!V243</f>
        <v>0</v>
      </c>
      <c r="W78" s="4">
        <f>考核费用!W243</f>
        <v>0</v>
      </c>
      <c r="X78" s="4">
        <f>考核费用!X243</f>
        <v>0</v>
      </c>
      <c r="Y78" s="4">
        <f>考核费用!Y243</f>
        <v>0</v>
      </c>
    </row>
    <row r="79" ht="16.5" spans="1:25">
      <c r="A79" s="7"/>
      <c r="B79" s="20" t="s">
        <v>97</v>
      </c>
      <c r="C79" s="9">
        <f>考核费用!C244</f>
        <v>68925.5</v>
      </c>
      <c r="D79" s="9">
        <f>考核费用!D244</f>
        <v>0</v>
      </c>
      <c r="E79" s="9">
        <f>考核费用!E244</f>
        <v>0</v>
      </c>
      <c r="F79" s="9">
        <f>考核费用!F244</f>
        <v>0</v>
      </c>
      <c r="G79" s="9">
        <f>考核费用!H244</f>
        <v>68925.5</v>
      </c>
      <c r="H79" s="9">
        <f>考核费用!I244</f>
        <v>0</v>
      </c>
      <c r="I79" s="9">
        <f>考核费用!J244</f>
        <v>0</v>
      </c>
      <c r="J79" s="9">
        <f>考核费用!K244</f>
        <v>0</v>
      </c>
      <c r="K79" s="9">
        <f>考核费用!L244</f>
        <v>0</v>
      </c>
      <c r="L79" s="9">
        <f>考核费用!M244</f>
        <v>0</v>
      </c>
      <c r="M79" s="9">
        <f>考核费用!N244</f>
        <v>0</v>
      </c>
      <c r="N79" s="9">
        <f>考核费用!O244</f>
        <v>0</v>
      </c>
      <c r="O79" s="9">
        <f>考核费用!P244</f>
        <v>0</v>
      </c>
      <c r="P79" s="9">
        <f>考核费用!Q244</f>
        <v>0</v>
      </c>
      <c r="Q79" s="9">
        <f>考核费用!R244</f>
        <v>0</v>
      </c>
      <c r="R79" s="9">
        <f>考核费用!G244</f>
        <v>0</v>
      </c>
      <c r="S79" s="9">
        <f>考核费用!S244</f>
        <v>0</v>
      </c>
      <c r="T79" s="9">
        <f>考核费用!T244</f>
        <v>0</v>
      </c>
      <c r="U79" s="9">
        <f>考核费用!U244</f>
        <v>0</v>
      </c>
      <c r="V79" s="9">
        <f>考核费用!V244</f>
        <v>0</v>
      </c>
      <c r="W79" s="9">
        <f>考核费用!W244</f>
        <v>0</v>
      </c>
      <c r="X79" s="9">
        <f>考核费用!X244</f>
        <v>0</v>
      </c>
      <c r="Y79" s="9">
        <f>考核费用!Y244</f>
        <v>0</v>
      </c>
    </row>
    <row r="80" ht="16.5" spans="1:25">
      <c r="A80" s="21" t="s">
        <v>2</v>
      </c>
      <c r="B80" s="21"/>
      <c r="C80" s="9">
        <f>考核费用!C245</f>
        <v>103098607.71</v>
      </c>
      <c r="D80" s="9">
        <f>考核费用!D245</f>
        <v>-612237.776746547</v>
      </c>
      <c r="E80" s="9">
        <f>考核费用!E245</f>
        <v>12624019.05</v>
      </c>
      <c r="F80" s="9">
        <f>考核费用!F245</f>
        <v>856200.63</v>
      </c>
      <c r="G80" s="9">
        <f>考核费用!H245</f>
        <v>64251180.2967465</v>
      </c>
      <c r="H80" s="9">
        <f>考核费用!I245</f>
        <v>3287501.62</v>
      </c>
      <c r="I80" s="9">
        <f>考核费用!J245</f>
        <v>943023.17</v>
      </c>
      <c r="J80" s="9">
        <f>考核费用!K245</f>
        <v>1171406.8</v>
      </c>
      <c r="K80" s="9">
        <f>考核费用!L245</f>
        <v>1173071.65</v>
      </c>
      <c r="L80" s="9">
        <f>考核费用!M245</f>
        <v>2279699.97</v>
      </c>
      <c r="M80" s="9">
        <f>考核费用!N245</f>
        <v>1822244.95</v>
      </c>
      <c r="N80" s="9">
        <f>考核费用!O245</f>
        <v>457455.02</v>
      </c>
      <c r="O80" s="9">
        <f>考核费用!P245</f>
        <v>2503234.07</v>
      </c>
      <c r="P80" s="9">
        <f>考核费用!Q245</f>
        <v>1774767.63</v>
      </c>
      <c r="Q80" s="9">
        <f>考核费用!R245</f>
        <v>728466.44</v>
      </c>
      <c r="R80" s="9">
        <f>考核费用!G245</f>
        <v>2680580.21</v>
      </c>
      <c r="S80" s="9">
        <f>考核费用!S245</f>
        <v>15228429.64</v>
      </c>
      <c r="T80" s="9">
        <f>考核费用!T245</f>
        <v>4040874.19</v>
      </c>
      <c r="U80" s="9">
        <f>考核费用!U245</f>
        <v>4929959.13</v>
      </c>
      <c r="V80" s="9">
        <f>考核费用!V245</f>
        <v>2393257.33</v>
      </c>
      <c r="W80" s="9">
        <f>考核费用!W245</f>
        <v>2613128.03</v>
      </c>
      <c r="X80" s="9">
        <f>考核费用!X245</f>
        <v>400710.13</v>
      </c>
      <c r="Y80" s="9">
        <f>考核费用!Y245</f>
        <v>850500.83</v>
      </c>
    </row>
  </sheetData>
  <mergeCells count="6">
    <mergeCell ref="A80:B80"/>
    <mergeCell ref="A2:A22"/>
    <mergeCell ref="A23:A36"/>
    <mergeCell ref="A37:A59"/>
    <mergeCell ref="A60:A74"/>
    <mergeCell ref="A75:A7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考核利润</vt:lpstr>
      <vt:lpstr>考核费用</vt:lpstr>
      <vt:lpstr>调整区域</vt:lpstr>
      <vt:lpstr>索引</vt:lpstr>
      <vt:lpstr>利润表粘贴</vt:lpstr>
      <vt:lpstr>费用表粘贴</vt:lpstr>
      <vt:lpstr>资金成本</vt:lpstr>
      <vt:lpstr>按老格式-利润</vt:lpstr>
      <vt:lpstr>按老格式-费用</vt:lpstr>
      <vt:lpstr>人数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WPS_1474623392</cp:lastModifiedBy>
  <dcterms:created xsi:type="dcterms:W3CDTF">2006-09-16T00:00:00Z</dcterms:created>
  <dcterms:modified xsi:type="dcterms:W3CDTF">2020-03-24T10:21:35Z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